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tosoftware-my.sharepoint.com/personal/m_unger_aditosoftware_onmicrosoft_com/Documents/02_Controlling/2022/"/>
    </mc:Choice>
  </mc:AlternateContent>
  <xr:revisionPtr revIDLastSave="0" documentId="8_{D1DCCB36-DD89-430E-A1FF-61D668471539}" xr6:coauthVersionLast="47" xr6:coauthVersionMax="47" xr10:uidLastSave="{00000000-0000-0000-0000-000000000000}"/>
  <bookViews>
    <workbookView xWindow="-11340" yWindow="-27240" windowWidth="46000" windowHeight="22800" xr2:uid="{922ECE0D-7832-4464-88E7-02BEEC0F4677}"/>
  </bookViews>
  <sheets>
    <sheet name="Kreis TRADE - 2024" sheetId="6" r:id="rId1"/>
    <sheet name="Kreis TRADE - 2025" sheetId="7" r:id="rId2"/>
    <sheet name="Kreis TRADE - 2023" sheetId="4" r:id="rId3"/>
    <sheet name="PieChart Hilfstabelle" sheetId="8" state="hidden" r:id="rId4"/>
    <sheet name="Validierung %-Zahlen" sheetId="2" r:id="rId5"/>
    <sheet name="PieChart" sheetId="9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6" i="6" l="1"/>
  <c r="G80" i="6"/>
  <c r="L94" i="6"/>
  <c r="L79" i="6"/>
  <c r="K77" i="6"/>
  <c r="J95" i="6"/>
  <c r="J94" i="6"/>
  <c r="J92" i="6"/>
  <c r="J91" i="6"/>
  <c r="J90" i="6"/>
  <c r="J88" i="6"/>
  <c r="J87" i="6"/>
  <c r="J85" i="6"/>
  <c r="I79" i="6"/>
  <c r="H77" i="6"/>
  <c r="I77" i="6"/>
  <c r="J77" i="6"/>
  <c r="L77" i="6"/>
  <c r="M77" i="6"/>
  <c r="N77" i="6"/>
  <c r="O77" i="6"/>
  <c r="P77" i="6"/>
  <c r="Q77" i="6"/>
  <c r="R77" i="6"/>
  <c r="H78" i="6"/>
  <c r="I78" i="6"/>
  <c r="J78" i="6"/>
  <c r="K78" i="6"/>
  <c r="L78" i="6"/>
  <c r="M78" i="6"/>
  <c r="N78" i="6"/>
  <c r="O78" i="6"/>
  <c r="P78" i="6"/>
  <c r="Q78" i="6"/>
  <c r="R78" i="6"/>
  <c r="H79" i="6"/>
  <c r="J79" i="6"/>
  <c r="K79" i="6"/>
  <c r="M79" i="6"/>
  <c r="N79" i="6"/>
  <c r="O79" i="6"/>
  <c r="P79" i="6"/>
  <c r="Q79" i="6"/>
  <c r="R79" i="6"/>
  <c r="H80" i="6"/>
  <c r="I80" i="6"/>
  <c r="J80" i="6"/>
  <c r="K80" i="6"/>
  <c r="L80" i="6"/>
  <c r="M80" i="6"/>
  <c r="N80" i="6"/>
  <c r="O80" i="6"/>
  <c r="P80" i="6"/>
  <c r="Q80" i="6"/>
  <c r="R80" i="6"/>
  <c r="H81" i="6"/>
  <c r="I81" i="6"/>
  <c r="J81" i="6"/>
  <c r="K81" i="6"/>
  <c r="L81" i="6"/>
  <c r="M81" i="6"/>
  <c r="N81" i="6"/>
  <c r="O81" i="6"/>
  <c r="P81" i="6"/>
  <c r="Q81" i="6"/>
  <c r="R81" i="6"/>
  <c r="H82" i="6"/>
  <c r="I82" i="6"/>
  <c r="J82" i="6"/>
  <c r="K82" i="6"/>
  <c r="L82" i="6"/>
  <c r="M82" i="6"/>
  <c r="N82" i="6"/>
  <c r="O82" i="6"/>
  <c r="P82" i="6"/>
  <c r="Q82" i="6"/>
  <c r="R82" i="6"/>
  <c r="H83" i="6"/>
  <c r="I83" i="6"/>
  <c r="J83" i="6"/>
  <c r="K83" i="6"/>
  <c r="L83" i="6"/>
  <c r="M83" i="6"/>
  <c r="N83" i="6"/>
  <c r="O83" i="6"/>
  <c r="P83" i="6"/>
  <c r="Q83" i="6"/>
  <c r="R83" i="6"/>
  <c r="H84" i="6"/>
  <c r="I84" i="6"/>
  <c r="J84" i="6"/>
  <c r="K84" i="6"/>
  <c r="L84" i="6"/>
  <c r="M84" i="6"/>
  <c r="N84" i="6"/>
  <c r="O84" i="6"/>
  <c r="P84" i="6"/>
  <c r="Q84" i="6"/>
  <c r="R84" i="6"/>
  <c r="H85" i="6"/>
  <c r="I85" i="6"/>
  <c r="K85" i="6"/>
  <c r="L85" i="6"/>
  <c r="M85" i="6"/>
  <c r="N85" i="6"/>
  <c r="O85" i="6"/>
  <c r="P85" i="6"/>
  <c r="Q85" i="6"/>
  <c r="R85" i="6"/>
  <c r="H86" i="6"/>
  <c r="I86" i="6"/>
  <c r="J86" i="6"/>
  <c r="K86" i="6"/>
  <c r="M86" i="6"/>
  <c r="N86" i="6"/>
  <c r="O86" i="6"/>
  <c r="P86" i="6"/>
  <c r="Q86" i="6"/>
  <c r="R86" i="6"/>
  <c r="H87" i="6"/>
  <c r="I87" i="6"/>
  <c r="K87" i="6"/>
  <c r="L87" i="6"/>
  <c r="M87" i="6"/>
  <c r="N87" i="6"/>
  <c r="O87" i="6"/>
  <c r="P87" i="6"/>
  <c r="Q87" i="6"/>
  <c r="R87" i="6"/>
  <c r="H88" i="6"/>
  <c r="I88" i="6"/>
  <c r="K88" i="6"/>
  <c r="L88" i="6"/>
  <c r="M88" i="6"/>
  <c r="N88" i="6"/>
  <c r="O88" i="6"/>
  <c r="P88" i="6"/>
  <c r="Q88" i="6"/>
  <c r="R88" i="6"/>
  <c r="H89" i="6"/>
  <c r="I89" i="6"/>
  <c r="J89" i="6"/>
  <c r="K89" i="6"/>
  <c r="L89" i="6"/>
  <c r="M89" i="6"/>
  <c r="N89" i="6"/>
  <c r="O89" i="6"/>
  <c r="P89" i="6"/>
  <c r="Q89" i="6"/>
  <c r="R89" i="6"/>
  <c r="H90" i="6"/>
  <c r="I90" i="6"/>
  <c r="K90" i="6"/>
  <c r="L90" i="6"/>
  <c r="M90" i="6"/>
  <c r="N90" i="6"/>
  <c r="O90" i="6"/>
  <c r="P90" i="6"/>
  <c r="Q90" i="6"/>
  <c r="R90" i="6"/>
  <c r="H91" i="6"/>
  <c r="I91" i="6"/>
  <c r="K91" i="6"/>
  <c r="L91" i="6"/>
  <c r="M91" i="6"/>
  <c r="N91" i="6"/>
  <c r="O91" i="6"/>
  <c r="P91" i="6"/>
  <c r="Q91" i="6"/>
  <c r="R91" i="6"/>
  <c r="H92" i="6"/>
  <c r="I92" i="6"/>
  <c r="K92" i="6"/>
  <c r="L92" i="6"/>
  <c r="M92" i="6"/>
  <c r="N92" i="6"/>
  <c r="O92" i="6"/>
  <c r="P92" i="6"/>
  <c r="Q92" i="6"/>
  <c r="R92" i="6"/>
  <c r="H94" i="6"/>
  <c r="I94" i="6"/>
  <c r="K94" i="6"/>
  <c r="M94" i="6"/>
  <c r="N94" i="6"/>
  <c r="O94" i="6"/>
  <c r="P94" i="6"/>
  <c r="Q94" i="6"/>
  <c r="R94" i="6"/>
  <c r="H95" i="6"/>
  <c r="I95" i="6"/>
  <c r="K95" i="6"/>
  <c r="L95" i="6"/>
  <c r="M95" i="6"/>
  <c r="N95" i="6"/>
  <c r="O95" i="6"/>
  <c r="P95" i="6"/>
  <c r="Q95" i="6"/>
  <c r="R95" i="6"/>
  <c r="H96" i="6"/>
  <c r="I96" i="6"/>
  <c r="J96" i="6"/>
  <c r="K96" i="6"/>
  <c r="L96" i="6"/>
  <c r="M96" i="6"/>
  <c r="N96" i="6"/>
  <c r="O96" i="6"/>
  <c r="P96" i="6"/>
  <c r="Q96" i="6"/>
  <c r="R96" i="6"/>
  <c r="G95" i="6"/>
  <c r="G96" i="6"/>
  <c r="G94" i="6"/>
  <c r="G89" i="6"/>
  <c r="G90" i="6"/>
  <c r="G91" i="6"/>
  <c r="G92" i="6"/>
  <c r="G88" i="6"/>
  <c r="G84" i="6"/>
  <c r="G85" i="6"/>
  <c r="G86" i="6"/>
  <c r="G87" i="6"/>
  <c r="G83" i="6"/>
  <c r="G82" i="6"/>
  <c r="G78" i="6"/>
  <c r="G79" i="6"/>
  <c r="G81" i="6"/>
  <c r="G77" i="6"/>
  <c r="F96" i="6"/>
  <c r="F89" i="6"/>
  <c r="F90" i="6"/>
  <c r="F91" i="6"/>
  <c r="F92" i="6"/>
  <c r="F94" i="6"/>
  <c r="F95" i="6"/>
  <c r="F88" i="6"/>
  <c r="F84" i="6"/>
  <c r="F77" i="6"/>
  <c r="F85" i="6"/>
  <c r="F86" i="6"/>
  <c r="F87" i="6"/>
  <c r="F82" i="6"/>
  <c r="F78" i="6"/>
  <c r="F79" i="6"/>
  <c r="F80" i="6"/>
  <c r="F81" i="6"/>
  <c r="O41" i="6"/>
  <c r="I34" i="9"/>
  <c r="I35" i="9"/>
  <c r="I36" i="9"/>
  <c r="I37" i="9"/>
  <c r="I38" i="9"/>
  <c r="I39" i="9"/>
  <c r="I40" i="9"/>
  <c r="I41" i="9"/>
  <c r="I42" i="9"/>
  <c r="I43" i="9"/>
  <c r="I44" i="9"/>
  <c r="I45" i="9"/>
  <c r="J11" i="9"/>
  <c r="I13" i="9"/>
  <c r="I14" i="9"/>
  <c r="I15" i="9"/>
  <c r="I16" i="9"/>
  <c r="I49" i="9"/>
  <c r="F17" i="8"/>
  <c r="F4" i="8"/>
  <c r="H2" i="8" a="1"/>
  <c r="H2" i="8" s="1"/>
  <c r="G8" i="8" a="1"/>
  <c r="G8" i="8" s="1"/>
  <c r="H8" i="8" a="1"/>
  <c r="H8" i="8"/>
  <c r="I8" i="8" a="1"/>
  <c r="I8" i="8" s="1"/>
  <c r="J8" i="8" a="1"/>
  <c r="J8" i="8" s="1"/>
  <c r="K8" i="8" a="1"/>
  <c r="K8" i="8"/>
  <c r="L8" i="8" a="1"/>
  <c r="L8" i="8" s="1"/>
  <c r="M8" i="8" a="1"/>
  <c r="M8" i="8" s="1"/>
  <c r="N8" i="8" a="1"/>
  <c r="N8" i="8"/>
  <c r="O8" i="8" a="1"/>
  <c r="O8" i="8" s="1"/>
  <c r="P8" i="8" a="1"/>
  <c r="P8" i="8" s="1"/>
  <c r="Q8" i="8" a="1"/>
  <c r="Q8" i="8"/>
  <c r="R8" i="8" a="1"/>
  <c r="R8" i="8" s="1"/>
  <c r="S8" i="8" a="1"/>
  <c r="S8" i="8" s="1"/>
  <c r="T8" i="8" a="1"/>
  <c r="T8" i="8"/>
  <c r="U8" i="8" a="1"/>
  <c r="U8" i="8" s="1"/>
  <c r="V8" i="8" a="1"/>
  <c r="V8" i="8" s="1"/>
  <c r="W8" i="8" a="1"/>
  <c r="W8" i="8"/>
  <c r="Y8" i="8" a="1"/>
  <c r="Y8" i="8" s="1"/>
  <c r="Z8" i="8" a="1"/>
  <c r="Z8" i="8"/>
  <c r="AA8" i="8" a="1"/>
  <c r="AA8" i="8"/>
  <c r="AB8" i="8" a="1"/>
  <c r="AB8" i="8" s="1"/>
  <c r="AC8" i="8" a="1"/>
  <c r="AC8" i="8"/>
  <c r="AD8" i="8" a="1"/>
  <c r="AD8" i="8"/>
  <c r="G9" i="8" a="1"/>
  <c r="G9" i="8" s="1"/>
  <c r="H9" i="8" a="1"/>
  <c r="H9" i="8" s="1"/>
  <c r="I9" i="8" a="1"/>
  <c r="I9" i="8"/>
  <c r="J9" i="8" a="1"/>
  <c r="J9" i="8" s="1"/>
  <c r="K9" i="8" a="1"/>
  <c r="K9" i="8"/>
  <c r="L9" i="8" a="1"/>
  <c r="L9" i="8"/>
  <c r="M9" i="8" a="1"/>
  <c r="M9" i="8" s="1"/>
  <c r="N9" i="8" a="1"/>
  <c r="N9" i="8"/>
  <c r="O9" i="8" a="1"/>
  <c r="O9" i="8"/>
  <c r="P9" i="8" a="1"/>
  <c r="P9" i="8" s="1"/>
  <c r="Q9" i="8" a="1"/>
  <c r="Q9" i="8" s="1"/>
  <c r="R9" i="8" a="1"/>
  <c r="R9" i="8"/>
  <c r="S9" i="8" a="1"/>
  <c r="S9" i="8" s="1"/>
  <c r="T9" i="8" a="1"/>
  <c r="T9" i="8"/>
  <c r="U9" i="8" a="1"/>
  <c r="U9" i="8"/>
  <c r="V9" i="8" a="1"/>
  <c r="V9" i="8" s="1"/>
  <c r="W9" i="8" a="1"/>
  <c r="W9" i="8"/>
  <c r="Y9" i="8" a="1"/>
  <c r="Y9" i="8"/>
  <c r="Z9" i="8" a="1"/>
  <c r="Z9" i="8" s="1"/>
  <c r="AA9" i="8" a="1"/>
  <c r="AA9" i="8" s="1"/>
  <c r="AB9" i="8" a="1"/>
  <c r="AB9" i="8"/>
  <c r="AC9" i="8" a="1"/>
  <c r="AC9" i="8" s="1"/>
  <c r="AD9" i="8" a="1"/>
  <c r="AD9" i="8"/>
  <c r="G10" i="8" a="1"/>
  <c r="G10" i="8"/>
  <c r="H10" i="8" a="1"/>
  <c r="H10" i="8" s="1"/>
  <c r="I10" i="8" a="1"/>
  <c r="I10" i="8"/>
  <c r="J10" i="8" a="1"/>
  <c r="J10" i="8"/>
  <c r="K10" i="8" a="1"/>
  <c r="K10" i="8" s="1"/>
  <c r="L10" i="8" a="1"/>
  <c r="L10" i="8" s="1"/>
  <c r="M10" i="8" a="1"/>
  <c r="M10" i="8"/>
  <c r="N10" i="8" a="1"/>
  <c r="N10" i="8" s="1"/>
  <c r="O10" i="8" a="1"/>
  <c r="O10" i="8"/>
  <c r="P10" i="8" a="1"/>
  <c r="P10" i="8"/>
  <c r="Q10" i="8" a="1"/>
  <c r="Q10" i="8" s="1"/>
  <c r="R10" i="8" a="1"/>
  <c r="R10" i="8"/>
  <c r="S10" i="8" a="1"/>
  <c r="S10" i="8"/>
  <c r="T10" i="8" a="1"/>
  <c r="T10" i="8" s="1"/>
  <c r="U10" i="8" a="1"/>
  <c r="U10" i="8" s="1"/>
  <c r="V10" i="8" a="1"/>
  <c r="V10" i="8"/>
  <c r="W10" i="8" a="1"/>
  <c r="W10" i="8" s="1"/>
  <c r="Y10" i="8" a="1"/>
  <c r="Y10" i="8"/>
  <c r="Z10" i="8" a="1"/>
  <c r="Z10" i="8"/>
  <c r="AA10" i="8" a="1"/>
  <c r="AA10" i="8" s="1"/>
  <c r="AB10" i="8" a="1"/>
  <c r="AB10" i="8"/>
  <c r="AC10" i="8" a="1"/>
  <c r="AC10" i="8"/>
  <c r="AD10" i="8" a="1"/>
  <c r="AD10" i="8" s="1"/>
  <c r="G11" i="8" a="1"/>
  <c r="G11" i="8" s="1"/>
  <c r="H11" i="8" a="1"/>
  <c r="H11" i="8"/>
  <c r="I11" i="8" a="1"/>
  <c r="I11" i="8" s="1"/>
  <c r="J11" i="8" a="1"/>
  <c r="J11" i="8"/>
  <c r="K11" i="8" a="1"/>
  <c r="K11" i="8"/>
  <c r="L11" i="8" a="1"/>
  <c r="L11" i="8" s="1"/>
  <c r="M11" i="8" a="1"/>
  <c r="M11" i="8"/>
  <c r="N11" i="8" a="1"/>
  <c r="N11" i="8"/>
  <c r="O11" i="8" a="1"/>
  <c r="O11" i="8" s="1"/>
  <c r="P11" i="8" a="1"/>
  <c r="P11" i="8" s="1"/>
  <c r="Q11" i="8" a="1"/>
  <c r="Q11" i="8"/>
  <c r="R11" i="8" a="1"/>
  <c r="R11" i="8" s="1"/>
  <c r="S11" i="8" a="1"/>
  <c r="S11" i="8"/>
  <c r="T11" i="8" a="1"/>
  <c r="T11" i="8"/>
  <c r="U11" i="8" a="1"/>
  <c r="U11" i="8" s="1"/>
  <c r="V11" i="8" a="1"/>
  <c r="V11" i="8"/>
  <c r="W11" i="8" a="1"/>
  <c r="W11" i="8"/>
  <c r="Y11" i="8" a="1"/>
  <c r="Y11" i="8" s="1"/>
  <c r="Z11" i="8" a="1"/>
  <c r="Z11" i="8" s="1"/>
  <c r="AA11" i="8" a="1"/>
  <c r="AA11" i="8"/>
  <c r="AB11" i="8" a="1"/>
  <c r="AB11" i="8" s="1"/>
  <c r="AC11" i="8" a="1"/>
  <c r="AC11" i="8"/>
  <c r="AD11" i="8" a="1"/>
  <c r="AD11" i="8"/>
  <c r="G12" i="8" a="1"/>
  <c r="G12" i="8" s="1"/>
  <c r="H12" i="8" a="1"/>
  <c r="H12" i="8"/>
  <c r="I12" i="8" a="1"/>
  <c r="I12" i="8"/>
  <c r="J12" i="8" a="1"/>
  <c r="J12" i="8" s="1"/>
  <c r="K12" i="8" a="1"/>
  <c r="K12" i="8" s="1"/>
  <c r="L12" i="8" a="1"/>
  <c r="L12" i="8"/>
  <c r="M12" i="8" a="1"/>
  <c r="M12" i="8" s="1"/>
  <c r="N12" i="8" a="1"/>
  <c r="N12" i="8"/>
  <c r="O12" i="8" a="1"/>
  <c r="O12" i="8"/>
  <c r="P12" i="8" a="1"/>
  <c r="P12" i="8" s="1"/>
  <c r="Q12" i="8" a="1"/>
  <c r="Q12" i="8"/>
  <c r="R12" i="8" a="1"/>
  <c r="R12" i="8"/>
  <c r="S12" i="8" a="1"/>
  <c r="S12" i="8" s="1"/>
  <c r="T12" i="8" a="1"/>
  <c r="T12" i="8" s="1"/>
  <c r="U12" i="8" a="1"/>
  <c r="U12" i="8"/>
  <c r="V12" i="8" a="1"/>
  <c r="V12" i="8" s="1"/>
  <c r="W12" i="8" a="1"/>
  <c r="W12" i="8"/>
  <c r="Y12" i="8" a="1"/>
  <c r="Y12" i="8"/>
  <c r="Z12" i="8" a="1"/>
  <c r="Z12" i="8" s="1"/>
  <c r="AA12" i="8" a="1"/>
  <c r="AA12" i="8"/>
  <c r="AB12" i="8" a="1"/>
  <c r="AB12" i="8"/>
  <c r="AC12" i="8" a="1"/>
  <c r="AC12" i="8" s="1"/>
  <c r="AD12" i="8" a="1"/>
  <c r="AD12" i="8" s="1"/>
  <c r="G13" i="8" a="1"/>
  <c r="G13" i="8"/>
  <c r="H13" i="8" a="1"/>
  <c r="H13" i="8" s="1"/>
  <c r="I13" i="8" a="1"/>
  <c r="I13" i="8"/>
  <c r="J13" i="8" a="1"/>
  <c r="J13" i="8"/>
  <c r="K13" i="8" a="1"/>
  <c r="K13" i="8" s="1"/>
  <c r="L13" i="8" a="1"/>
  <c r="L13" i="8"/>
  <c r="M13" i="8" a="1"/>
  <c r="M13" i="8"/>
  <c r="N13" i="8" a="1"/>
  <c r="N13" i="8" s="1"/>
  <c r="O13" i="8" a="1"/>
  <c r="O13" i="8" s="1"/>
  <c r="P13" i="8" a="1"/>
  <c r="P13" i="8"/>
  <c r="Q13" i="8" a="1"/>
  <c r="Q13" i="8" s="1"/>
  <c r="R13" i="8" a="1"/>
  <c r="R13" i="8"/>
  <c r="S13" i="8" a="1"/>
  <c r="S13" i="8"/>
  <c r="T13" i="8" a="1"/>
  <c r="T13" i="8" s="1"/>
  <c r="U13" i="8" a="1"/>
  <c r="U13" i="8"/>
  <c r="V13" i="8" a="1"/>
  <c r="V13" i="8"/>
  <c r="W13" i="8" a="1"/>
  <c r="W13" i="8" s="1"/>
  <c r="Y13" i="8" a="1"/>
  <c r="Y13" i="8" s="1"/>
  <c r="Z13" i="8" a="1"/>
  <c r="Z13" i="8"/>
  <c r="AA13" i="8" a="1"/>
  <c r="AA13" i="8" s="1"/>
  <c r="AB13" i="8" a="1"/>
  <c r="AB13" i="8"/>
  <c r="AC13" i="8" a="1"/>
  <c r="AC13" i="8"/>
  <c r="AD13" i="8" a="1"/>
  <c r="AD13" i="8" s="1"/>
  <c r="G14" i="8" a="1"/>
  <c r="G14" i="8"/>
  <c r="H14" i="8" a="1"/>
  <c r="H14" i="8"/>
  <c r="I14" i="8" a="1"/>
  <c r="I14" i="8" s="1"/>
  <c r="J14" i="8" a="1"/>
  <c r="J14" i="8" s="1"/>
  <c r="K14" i="8" a="1"/>
  <c r="K14" i="8"/>
  <c r="L14" i="8" a="1"/>
  <c r="L14" i="8" s="1"/>
  <c r="M14" i="8" a="1"/>
  <c r="M14" i="8"/>
  <c r="N14" i="8" a="1"/>
  <c r="N14" i="8"/>
  <c r="O14" i="8" a="1"/>
  <c r="O14" i="8" s="1"/>
  <c r="P14" i="8" a="1"/>
  <c r="P14" i="8"/>
  <c r="Q14" i="8" a="1"/>
  <c r="Q14" i="8"/>
  <c r="R14" i="8" a="1"/>
  <c r="R14" i="8" s="1"/>
  <c r="S14" i="8" a="1"/>
  <c r="S14" i="8" s="1"/>
  <c r="T14" i="8" a="1"/>
  <c r="T14" i="8"/>
  <c r="U14" i="8" a="1"/>
  <c r="U14" i="8" s="1"/>
  <c r="V14" i="8" a="1"/>
  <c r="V14" i="8"/>
  <c r="W14" i="8" a="1"/>
  <c r="W14" i="8"/>
  <c r="Y14" i="8" a="1"/>
  <c r="Y14" i="8" s="1"/>
  <c r="Z14" i="8" a="1"/>
  <c r="Z14" i="8"/>
  <c r="AA14" i="8" a="1"/>
  <c r="AA14" i="8"/>
  <c r="AB14" i="8" a="1"/>
  <c r="AB14" i="8" s="1"/>
  <c r="AC14" i="8" a="1"/>
  <c r="AC14" i="8" s="1"/>
  <c r="AD14" i="8" a="1"/>
  <c r="AD14" i="8"/>
  <c r="G15" i="8" a="1"/>
  <c r="G15" i="8" s="1"/>
  <c r="H15" i="8" a="1"/>
  <c r="H15" i="8"/>
  <c r="I15" i="8" a="1"/>
  <c r="I15" i="8"/>
  <c r="J15" i="8" a="1"/>
  <c r="J15" i="8" s="1"/>
  <c r="K15" i="8" a="1"/>
  <c r="K15" i="8"/>
  <c r="L15" i="8" a="1"/>
  <c r="L15" i="8"/>
  <c r="M15" i="8" a="1"/>
  <c r="M15" i="8" s="1"/>
  <c r="N15" i="8" a="1"/>
  <c r="N15" i="8" s="1"/>
  <c r="O15" i="8" a="1"/>
  <c r="O15" i="8"/>
  <c r="P15" i="8" a="1"/>
  <c r="P15" i="8" s="1"/>
  <c r="Q15" i="8" a="1"/>
  <c r="Q15" i="8"/>
  <c r="R15" i="8" a="1"/>
  <c r="R15" i="8"/>
  <c r="S15" i="8" a="1"/>
  <c r="S15" i="8" s="1"/>
  <c r="T15" i="8" a="1"/>
  <c r="T15" i="8"/>
  <c r="U15" i="8" a="1"/>
  <c r="U15" i="8"/>
  <c r="V15" i="8" a="1"/>
  <c r="V15" i="8" s="1"/>
  <c r="W15" i="8" a="1"/>
  <c r="W15" i="8" s="1"/>
  <c r="Y15" i="8" a="1"/>
  <c r="Y15" i="8"/>
  <c r="Z15" i="8" a="1"/>
  <c r="Z15" i="8" s="1"/>
  <c r="AA15" i="8" a="1"/>
  <c r="AA15" i="8"/>
  <c r="AB15" i="8" a="1"/>
  <c r="AB15" i="8"/>
  <c r="AC15" i="8" a="1"/>
  <c r="AC15" i="8" s="1"/>
  <c r="AD15" i="8" a="1"/>
  <c r="AD15" i="8"/>
  <c r="G16" i="8" a="1"/>
  <c r="G16" i="8"/>
  <c r="H16" i="8" a="1"/>
  <c r="H16" i="8" s="1"/>
  <c r="I16" i="8" a="1"/>
  <c r="I16" i="8" s="1"/>
  <c r="J16" i="8" a="1"/>
  <c r="J16" i="8"/>
  <c r="K16" i="8" a="1"/>
  <c r="K16" i="8" s="1"/>
  <c r="L16" i="8" a="1"/>
  <c r="L16" i="8"/>
  <c r="M16" i="8" a="1"/>
  <c r="M16" i="8"/>
  <c r="N16" i="8" a="1"/>
  <c r="N16" i="8" s="1"/>
  <c r="O16" i="8" a="1"/>
  <c r="O16" i="8"/>
  <c r="P16" i="8" a="1"/>
  <c r="P16" i="8"/>
  <c r="Q16" i="8" a="1"/>
  <c r="Q16" i="8" s="1"/>
  <c r="R16" i="8" a="1"/>
  <c r="R16" i="8" s="1"/>
  <c r="S16" i="8" a="1"/>
  <c r="S16" i="8"/>
  <c r="T16" i="8" a="1"/>
  <c r="T16" i="8" s="1"/>
  <c r="U16" i="8" a="1"/>
  <c r="U16" i="8"/>
  <c r="V16" i="8" a="1"/>
  <c r="V16" i="8"/>
  <c r="W16" i="8" a="1"/>
  <c r="W16" i="8" s="1"/>
  <c r="Y16" i="8" a="1"/>
  <c r="Y16" i="8"/>
  <c r="Z16" i="8" a="1"/>
  <c r="Z16" i="8"/>
  <c r="AA16" i="8" a="1"/>
  <c r="AA16" i="8" s="1"/>
  <c r="AB16" i="8" a="1"/>
  <c r="AB16" i="8" s="1"/>
  <c r="AC16" i="8" a="1"/>
  <c r="AC16" i="8"/>
  <c r="AD16" i="8" a="1"/>
  <c r="AD16" i="8" s="1"/>
  <c r="G17" i="8" a="1"/>
  <c r="G17" i="8"/>
  <c r="H17" i="8" a="1"/>
  <c r="H17" i="8"/>
  <c r="I17" i="8" a="1"/>
  <c r="I17" i="8" s="1"/>
  <c r="J17" i="8" a="1"/>
  <c r="J17" i="8"/>
  <c r="K17" i="8" a="1"/>
  <c r="K17" i="8"/>
  <c r="L17" i="8" a="1"/>
  <c r="L17" i="8" s="1"/>
  <c r="M17" i="8" a="1"/>
  <c r="M17" i="8" s="1"/>
  <c r="N17" i="8" a="1"/>
  <c r="N17" i="8"/>
  <c r="O17" i="8" a="1"/>
  <c r="O17" i="8" s="1"/>
  <c r="P17" i="8" a="1"/>
  <c r="P17" i="8"/>
  <c r="Q17" i="8" a="1"/>
  <c r="Q17" i="8"/>
  <c r="R17" i="8" a="1"/>
  <c r="R17" i="8" s="1"/>
  <c r="S17" i="8" a="1"/>
  <c r="S17" i="8"/>
  <c r="T17" i="8" a="1"/>
  <c r="T17" i="8"/>
  <c r="U17" i="8" a="1"/>
  <c r="U17" i="8" s="1"/>
  <c r="V17" i="8" a="1"/>
  <c r="V17" i="8" s="1"/>
  <c r="W17" i="8" a="1"/>
  <c r="W17" i="8"/>
  <c r="Y17" i="8" a="1"/>
  <c r="Y17" i="8" s="1"/>
  <c r="Z17" i="8" a="1"/>
  <c r="Z17" i="8"/>
  <c r="AA17" i="8" a="1"/>
  <c r="AA17" i="8"/>
  <c r="AB17" i="8" a="1"/>
  <c r="AB17" i="8" s="1"/>
  <c r="AC17" i="8" a="1"/>
  <c r="AC17" i="8"/>
  <c r="AD17" i="8" a="1"/>
  <c r="AD17" i="8"/>
  <c r="G18" i="8" a="1"/>
  <c r="G18" i="8" s="1"/>
  <c r="H18" i="8" a="1"/>
  <c r="H18" i="8" s="1"/>
  <c r="I18" i="8" a="1"/>
  <c r="I18" i="8"/>
  <c r="J18" i="8" a="1"/>
  <c r="J18" i="8" s="1"/>
  <c r="K18" i="8" a="1"/>
  <c r="K18" i="8"/>
  <c r="L18" i="8" a="1"/>
  <c r="L18" i="8"/>
  <c r="M18" i="8" a="1"/>
  <c r="M18" i="8" s="1"/>
  <c r="N18" i="8" a="1"/>
  <c r="N18" i="8"/>
  <c r="O18" i="8" a="1"/>
  <c r="O18" i="8"/>
  <c r="P18" i="8" a="1"/>
  <c r="P18" i="8" s="1"/>
  <c r="Q18" i="8" a="1"/>
  <c r="Q18" i="8" s="1"/>
  <c r="R18" i="8" a="1"/>
  <c r="R18" i="8"/>
  <c r="S18" i="8" a="1"/>
  <c r="S18" i="8" s="1"/>
  <c r="T18" i="8" a="1"/>
  <c r="T18" i="8"/>
  <c r="U18" i="8" a="1"/>
  <c r="U18" i="8"/>
  <c r="V18" i="8" a="1"/>
  <c r="V18" i="8" s="1"/>
  <c r="W18" i="8" a="1"/>
  <c r="W18" i="8"/>
  <c r="Y18" i="8" a="1"/>
  <c r="Y18" i="8"/>
  <c r="Z18" i="8" a="1"/>
  <c r="Z18" i="8" s="1"/>
  <c r="AA18" i="8" a="1"/>
  <c r="AA18" i="8" s="1"/>
  <c r="AB18" i="8" a="1"/>
  <c r="AB18" i="8"/>
  <c r="AC18" i="8" a="1"/>
  <c r="AC18" i="8" s="1"/>
  <c r="AD18" i="8" a="1"/>
  <c r="AD18" i="8"/>
  <c r="G20" i="8" a="1"/>
  <c r="G20" i="8"/>
  <c r="H20" i="8" a="1"/>
  <c r="H20" i="8" s="1"/>
  <c r="I20" i="8" a="1"/>
  <c r="I20" i="8"/>
  <c r="J20" i="8" a="1"/>
  <c r="J20" i="8"/>
  <c r="K20" i="8" a="1"/>
  <c r="K20" i="8" s="1"/>
  <c r="L20" i="8" a="1"/>
  <c r="L20" i="8"/>
  <c r="M20" i="8" a="1"/>
  <c r="M20" i="8"/>
  <c r="N20" i="8" a="1"/>
  <c r="N20" i="8" s="1"/>
  <c r="O20" i="8" a="1"/>
  <c r="O20" i="8"/>
  <c r="P20" i="8" a="1"/>
  <c r="P20" i="8"/>
  <c r="Q20" i="8" a="1"/>
  <c r="Q20" i="8" s="1"/>
  <c r="R20" i="8" a="1"/>
  <c r="R20" i="8"/>
  <c r="S20" i="8" a="1"/>
  <c r="S20" i="8"/>
  <c r="T20" i="8" a="1"/>
  <c r="T20" i="8" s="1"/>
  <c r="U20" i="8" a="1"/>
  <c r="U20" i="8"/>
  <c r="V20" i="8" a="1"/>
  <c r="V20" i="8"/>
  <c r="W20" i="8" a="1"/>
  <c r="W20" i="8" s="1"/>
  <c r="Y20" i="8" a="1"/>
  <c r="Y20" i="8"/>
  <c r="Z20" i="8" a="1"/>
  <c r="Z20" i="8"/>
  <c r="AA20" i="8" a="1"/>
  <c r="AA20" i="8" s="1"/>
  <c r="AB20" i="8" a="1"/>
  <c r="AB20" i="8"/>
  <c r="AC20" i="8" a="1"/>
  <c r="AC20" i="8"/>
  <c r="AD20" i="8" a="1"/>
  <c r="AD20" i="8" s="1"/>
  <c r="G21" i="8" a="1"/>
  <c r="G21" i="8"/>
  <c r="H21" i="8" a="1"/>
  <c r="H21" i="8"/>
  <c r="I21" i="8" a="1"/>
  <c r="I21" i="8" s="1"/>
  <c r="J21" i="8" a="1"/>
  <c r="J21" i="8"/>
  <c r="K21" i="8" a="1"/>
  <c r="K21" i="8"/>
  <c r="L21" i="8" a="1"/>
  <c r="L21" i="8" s="1"/>
  <c r="M21" i="8" a="1"/>
  <c r="M21" i="8"/>
  <c r="N21" i="8" a="1"/>
  <c r="N21" i="8"/>
  <c r="O21" i="8" a="1"/>
  <c r="O21" i="8" s="1"/>
  <c r="P21" i="8" a="1"/>
  <c r="P21" i="8"/>
  <c r="Q21" i="8" a="1"/>
  <c r="Q21" i="8"/>
  <c r="R21" i="8" a="1"/>
  <c r="R21" i="8" s="1"/>
  <c r="S21" i="8" a="1"/>
  <c r="S21" i="8"/>
  <c r="T21" i="8" a="1"/>
  <c r="T21" i="8"/>
  <c r="U21" i="8" a="1"/>
  <c r="U21" i="8" s="1"/>
  <c r="V21" i="8" a="1"/>
  <c r="V21" i="8"/>
  <c r="W21" i="8" a="1"/>
  <c r="W21" i="8"/>
  <c r="Y21" i="8" a="1"/>
  <c r="Y21" i="8" s="1"/>
  <c r="Z21" i="8" a="1"/>
  <c r="Z21" i="8"/>
  <c r="AA21" i="8" a="1"/>
  <c r="AA21" i="8"/>
  <c r="AB21" i="8" a="1"/>
  <c r="AB21" i="8" s="1"/>
  <c r="AC21" i="8" a="1"/>
  <c r="AC21" i="8"/>
  <c r="AD21" i="8" a="1"/>
  <c r="AD21" i="8"/>
  <c r="G22" i="8" a="1"/>
  <c r="G22" i="8" s="1"/>
  <c r="H22" i="8" a="1"/>
  <c r="H22" i="8"/>
  <c r="I22" i="8" a="1"/>
  <c r="I22" i="8"/>
  <c r="J22" i="8" a="1"/>
  <c r="J22" i="8" s="1"/>
  <c r="K22" i="8" a="1"/>
  <c r="K22" i="8"/>
  <c r="L22" i="8" a="1"/>
  <c r="L22" i="8"/>
  <c r="M22" i="8" a="1"/>
  <c r="M22" i="8" s="1"/>
  <c r="N22" i="8" a="1"/>
  <c r="N22" i="8"/>
  <c r="O22" i="8" a="1"/>
  <c r="O22" i="8"/>
  <c r="P22" i="8" a="1"/>
  <c r="P22" i="8" s="1"/>
  <c r="Q22" i="8" a="1"/>
  <c r="Q22" i="8"/>
  <c r="R22" i="8" a="1"/>
  <c r="R22" i="8"/>
  <c r="S22" i="8" a="1"/>
  <c r="S22" i="8" s="1"/>
  <c r="T22" i="8" a="1"/>
  <c r="T22" i="8"/>
  <c r="U22" i="8" a="1"/>
  <c r="U22" i="8"/>
  <c r="V22" i="8" a="1"/>
  <c r="V22" i="8" s="1"/>
  <c r="W22" i="8" a="1"/>
  <c r="W22" i="8"/>
  <c r="Y22" i="8" a="1"/>
  <c r="Y22" i="8"/>
  <c r="Z22" i="8" a="1"/>
  <c r="Z22" i="8" s="1"/>
  <c r="AA22" i="8" a="1"/>
  <c r="AA22" i="8"/>
  <c r="AB22" i="8" a="1"/>
  <c r="AB22" i="8"/>
  <c r="AC22" i="8" a="1"/>
  <c r="AC22" i="8" s="1"/>
  <c r="AD22" i="8" a="1"/>
  <c r="AD22" i="8"/>
  <c r="G23" i="8" a="1"/>
  <c r="G23" i="8"/>
  <c r="H23" i="8" a="1"/>
  <c r="H23" i="8" s="1"/>
  <c r="I23" i="8" a="1"/>
  <c r="I23" i="8"/>
  <c r="J23" i="8" a="1"/>
  <c r="J23" i="8"/>
  <c r="K23" i="8" a="1"/>
  <c r="K23" i="8" s="1"/>
  <c r="L23" i="8" a="1"/>
  <c r="L23" i="8"/>
  <c r="M23" i="8" a="1"/>
  <c r="M23" i="8"/>
  <c r="N23" i="8" a="1"/>
  <c r="N23" i="8" s="1"/>
  <c r="O23" i="8" a="1"/>
  <c r="O23" i="8"/>
  <c r="P23" i="8" a="1"/>
  <c r="P23" i="8"/>
  <c r="Q23" i="8" a="1"/>
  <c r="Q23" i="8" s="1"/>
  <c r="R23" i="8" a="1"/>
  <c r="R23" i="8"/>
  <c r="S23" i="8" a="1"/>
  <c r="S23" i="8"/>
  <c r="T23" i="8" a="1"/>
  <c r="T23" i="8" s="1"/>
  <c r="U23" i="8" a="1"/>
  <c r="U23" i="8"/>
  <c r="V23" i="8" a="1"/>
  <c r="V23" i="8"/>
  <c r="W23" i="8" a="1"/>
  <c r="W23" i="8" s="1"/>
  <c r="Y23" i="8" a="1"/>
  <c r="Y23" i="8"/>
  <c r="Z23" i="8" a="1"/>
  <c r="Z23" i="8"/>
  <c r="AA23" i="8" a="1"/>
  <c r="AA23" i="8" s="1"/>
  <c r="AB23" i="8" a="1"/>
  <c r="AB23" i="8"/>
  <c r="AC23" i="8" a="1"/>
  <c r="AC23" i="8"/>
  <c r="AD23" i="8" a="1"/>
  <c r="AD23" i="8" s="1"/>
  <c r="G24" i="8" a="1"/>
  <c r="G24" i="8"/>
  <c r="H24" i="8" a="1"/>
  <c r="H24" i="8"/>
  <c r="I24" i="8" a="1"/>
  <c r="I24" i="8" s="1"/>
  <c r="J24" i="8" a="1"/>
  <c r="J24" i="8"/>
  <c r="K24" i="8" a="1"/>
  <c r="K24" i="8"/>
  <c r="L24" i="8" a="1"/>
  <c r="L24" i="8" s="1"/>
  <c r="M24" i="8" a="1"/>
  <c r="M24" i="8"/>
  <c r="N24" i="8" a="1"/>
  <c r="N24" i="8"/>
  <c r="O24" i="8" a="1"/>
  <c r="O24" i="8" s="1"/>
  <c r="P24" i="8" a="1"/>
  <c r="P24" i="8"/>
  <c r="Q24" i="8" a="1"/>
  <c r="Q24" i="8"/>
  <c r="R24" i="8" a="1"/>
  <c r="R24" i="8" s="1"/>
  <c r="S24" i="8" a="1"/>
  <c r="S24" i="8"/>
  <c r="T24" i="8" a="1"/>
  <c r="T24" i="8"/>
  <c r="U24" i="8" a="1"/>
  <c r="U24" i="8" s="1"/>
  <c r="V24" i="8" a="1"/>
  <c r="V24" i="8"/>
  <c r="W24" i="8" a="1"/>
  <c r="W24" i="8"/>
  <c r="Y24" i="8" a="1"/>
  <c r="Y24" i="8" s="1"/>
  <c r="Z24" i="8" a="1"/>
  <c r="Z24" i="8"/>
  <c r="AA24" i="8" a="1"/>
  <c r="AA24" i="8"/>
  <c r="AB24" i="8" a="1"/>
  <c r="AB24" i="8" s="1"/>
  <c r="AC24" i="8" a="1"/>
  <c r="AC24" i="8"/>
  <c r="AD24" i="8" a="1"/>
  <c r="AD24" i="8"/>
  <c r="G25" i="8" a="1"/>
  <c r="G25" i="8" s="1"/>
  <c r="H25" i="8" a="1"/>
  <c r="H25" i="8"/>
  <c r="I25" i="8" a="1"/>
  <c r="I25" i="8"/>
  <c r="J25" i="8" a="1"/>
  <c r="J25" i="8" s="1"/>
  <c r="K25" i="8" a="1"/>
  <c r="K25" i="8"/>
  <c r="L25" i="8" a="1"/>
  <c r="L25" i="8"/>
  <c r="M25" i="8" a="1"/>
  <c r="M25" i="8" s="1"/>
  <c r="N25" i="8" a="1"/>
  <c r="N25" i="8"/>
  <c r="O25" i="8" a="1"/>
  <c r="O25" i="8"/>
  <c r="P25" i="8" a="1"/>
  <c r="P25" i="8" s="1"/>
  <c r="Q25" i="8" a="1"/>
  <c r="Q25" i="8"/>
  <c r="R25" i="8" a="1"/>
  <c r="R25" i="8"/>
  <c r="S25" i="8" a="1"/>
  <c r="S25" i="8" s="1"/>
  <c r="T25" i="8" a="1"/>
  <c r="T25" i="8"/>
  <c r="U25" i="8" a="1"/>
  <c r="U25" i="8"/>
  <c r="V25" i="8" a="1"/>
  <c r="V25" i="8" s="1"/>
  <c r="W25" i="8" a="1"/>
  <c r="W25" i="8"/>
  <c r="Y25" i="8" a="1"/>
  <c r="Y25" i="8"/>
  <c r="Z25" i="8" a="1"/>
  <c r="Z25" i="8" s="1"/>
  <c r="AA25" i="8" a="1"/>
  <c r="AA25" i="8"/>
  <c r="AB25" i="8" a="1"/>
  <c r="AB25" i="8"/>
  <c r="AC25" i="8" a="1"/>
  <c r="AC25" i="8" s="1"/>
  <c r="AD25" i="8" a="1"/>
  <c r="AD25" i="8"/>
  <c r="G26" i="8" a="1"/>
  <c r="G26" i="8"/>
  <c r="H26" i="8" a="1"/>
  <c r="H26" i="8" s="1"/>
  <c r="I26" i="8" a="1"/>
  <c r="I26" i="8"/>
  <c r="J26" i="8" a="1"/>
  <c r="J26" i="8"/>
  <c r="K26" i="8" a="1"/>
  <c r="K26" i="8" s="1"/>
  <c r="L26" i="8" a="1"/>
  <c r="L26" i="8"/>
  <c r="M26" i="8" a="1"/>
  <c r="M26" i="8"/>
  <c r="N26" i="8" a="1"/>
  <c r="N26" i="8" s="1"/>
  <c r="O26" i="8" a="1"/>
  <c r="O26" i="8"/>
  <c r="P26" i="8" a="1"/>
  <c r="P26" i="8"/>
  <c r="Q26" i="8" a="1"/>
  <c r="Q26" i="8" s="1"/>
  <c r="R26" i="8" a="1"/>
  <c r="R26" i="8"/>
  <c r="S26" i="8" a="1"/>
  <c r="S26" i="8"/>
  <c r="T26" i="8" a="1"/>
  <c r="T26" i="8" s="1"/>
  <c r="U26" i="8" a="1"/>
  <c r="U26" i="8"/>
  <c r="V26" i="8" a="1"/>
  <c r="V26" i="8"/>
  <c r="W26" i="8" a="1"/>
  <c r="W26" i="8" s="1"/>
  <c r="Y26" i="8" a="1"/>
  <c r="Y26" i="8"/>
  <c r="Z26" i="8" a="1"/>
  <c r="Z26" i="8"/>
  <c r="AA26" i="8" a="1"/>
  <c r="AA26" i="8" s="1"/>
  <c r="AB26" i="8" a="1"/>
  <c r="AB26" i="8"/>
  <c r="AC26" i="8" a="1"/>
  <c r="AC26" i="8"/>
  <c r="AD26" i="8" a="1"/>
  <c r="AD26" i="8" s="1"/>
  <c r="G27" i="8" a="1"/>
  <c r="G27" i="8"/>
  <c r="H27" i="8" a="1"/>
  <c r="H27" i="8"/>
  <c r="I27" i="8" a="1"/>
  <c r="I27" i="8" s="1"/>
  <c r="J27" i="8" a="1"/>
  <c r="J27" i="8"/>
  <c r="K27" i="8" a="1"/>
  <c r="K27" i="8"/>
  <c r="L27" i="8" a="1"/>
  <c r="L27" i="8" s="1"/>
  <c r="M27" i="8" a="1"/>
  <c r="M27" i="8"/>
  <c r="N27" i="8" a="1"/>
  <c r="N27" i="8"/>
  <c r="O27" i="8" a="1"/>
  <c r="O27" i="8" s="1"/>
  <c r="P27" i="8" a="1"/>
  <c r="P27" i="8"/>
  <c r="Q27" i="8" a="1"/>
  <c r="Q27" i="8"/>
  <c r="R27" i="8" a="1"/>
  <c r="R27" i="8" s="1"/>
  <c r="S27" i="8" a="1"/>
  <c r="S27" i="8"/>
  <c r="T27" i="8" a="1"/>
  <c r="T27" i="8"/>
  <c r="U27" i="8" a="1"/>
  <c r="U27" i="8" s="1"/>
  <c r="V27" i="8" a="1"/>
  <c r="V27" i="8"/>
  <c r="W27" i="8" a="1"/>
  <c r="W27" i="8"/>
  <c r="Y27" i="8" a="1"/>
  <c r="Y27" i="8" s="1"/>
  <c r="Z27" i="8" a="1"/>
  <c r="Z27" i="8"/>
  <c r="AA27" i="8" a="1"/>
  <c r="AA27" i="8"/>
  <c r="AB27" i="8" a="1"/>
  <c r="AB27" i="8" s="1"/>
  <c r="AC27" i="8" a="1"/>
  <c r="AC27" i="8"/>
  <c r="AD27" i="8" a="1"/>
  <c r="AD27" i="8"/>
  <c r="G28" i="8" a="1"/>
  <c r="G28" i="8" s="1"/>
  <c r="H28" i="8" a="1"/>
  <c r="H28" i="8"/>
  <c r="I28" i="8" a="1"/>
  <c r="I28" i="8"/>
  <c r="J28" i="8" a="1"/>
  <c r="J28" i="8" s="1"/>
  <c r="K28" i="8" a="1"/>
  <c r="K28" i="8"/>
  <c r="L28" i="8" a="1"/>
  <c r="L28" i="8"/>
  <c r="M28" i="8" a="1"/>
  <c r="M28" i="8" s="1"/>
  <c r="N28" i="8" a="1"/>
  <c r="N28" i="8"/>
  <c r="O28" i="8" a="1"/>
  <c r="O28" i="8"/>
  <c r="P28" i="8" a="1"/>
  <c r="P28" i="8" s="1"/>
  <c r="Q28" i="8" a="1"/>
  <c r="Q28" i="8"/>
  <c r="R28" i="8" a="1"/>
  <c r="R28" i="8"/>
  <c r="S28" i="8" a="1"/>
  <c r="S28" i="8" s="1"/>
  <c r="T28" i="8" a="1"/>
  <c r="T28" i="8"/>
  <c r="U28" i="8" a="1"/>
  <c r="U28" i="8"/>
  <c r="V28" i="8" a="1"/>
  <c r="V28" i="8" s="1"/>
  <c r="W28" i="8" a="1"/>
  <c r="W28" i="8"/>
  <c r="Y28" i="8" a="1"/>
  <c r="Y28" i="8"/>
  <c r="Z28" i="8" a="1"/>
  <c r="Z28" i="8" s="1"/>
  <c r="AA28" i="8" a="1"/>
  <c r="AA28" i="8"/>
  <c r="AB28" i="8" a="1"/>
  <c r="AB28" i="8"/>
  <c r="AC28" i="8" a="1"/>
  <c r="AC28" i="8" s="1"/>
  <c r="AD28" i="8" a="1"/>
  <c r="AD28" i="8"/>
  <c r="G29" i="8" a="1"/>
  <c r="G29" i="8"/>
  <c r="H29" i="8" a="1"/>
  <c r="H29" i="8" s="1"/>
  <c r="I29" i="8" a="1"/>
  <c r="I29" i="8"/>
  <c r="J29" i="8" a="1"/>
  <c r="J29" i="8"/>
  <c r="K29" i="8" a="1"/>
  <c r="K29" i="8" s="1"/>
  <c r="L29" i="8" a="1"/>
  <c r="L29" i="8"/>
  <c r="M29" i="8" a="1"/>
  <c r="M29" i="8"/>
  <c r="N29" i="8" a="1"/>
  <c r="N29" i="8" s="1"/>
  <c r="O29" i="8" a="1"/>
  <c r="O29" i="8"/>
  <c r="P29" i="8" a="1"/>
  <c r="P29" i="8"/>
  <c r="Q29" i="8" a="1"/>
  <c r="Q29" i="8" s="1"/>
  <c r="R29" i="8" a="1"/>
  <c r="R29" i="8"/>
  <c r="S29" i="8" a="1"/>
  <c r="S29" i="8"/>
  <c r="T29" i="8" a="1"/>
  <c r="T29" i="8" s="1"/>
  <c r="U29" i="8" a="1"/>
  <c r="U29" i="8"/>
  <c r="V29" i="8" a="1"/>
  <c r="V29" i="8"/>
  <c r="W29" i="8" a="1"/>
  <c r="W29" i="8" s="1"/>
  <c r="Y29" i="8" a="1"/>
  <c r="Y29" i="8"/>
  <c r="Z29" i="8" a="1"/>
  <c r="Z29" i="8"/>
  <c r="AA29" i="8" a="1"/>
  <c r="AA29" i="8" s="1"/>
  <c r="AB29" i="8" a="1"/>
  <c r="AB29" i="8"/>
  <c r="AC29" i="8" a="1"/>
  <c r="AC29" i="8"/>
  <c r="AD29" i="8" a="1"/>
  <c r="AD29" i="8" s="1"/>
  <c r="G30" i="8" a="1"/>
  <c r="G30" i="8"/>
  <c r="H30" i="8" a="1"/>
  <c r="H30" i="8"/>
  <c r="I30" i="8" a="1"/>
  <c r="I30" i="8" s="1"/>
  <c r="J30" i="8" a="1"/>
  <c r="J30" i="8"/>
  <c r="K30" i="8" a="1"/>
  <c r="K30" i="8"/>
  <c r="L30" i="8" a="1"/>
  <c r="L30" i="8" s="1"/>
  <c r="M30" i="8" a="1"/>
  <c r="M30" i="8"/>
  <c r="N30" i="8" a="1"/>
  <c r="N30" i="8"/>
  <c r="O30" i="8" a="1"/>
  <c r="O30" i="8" s="1"/>
  <c r="P30" i="8" a="1"/>
  <c r="P30" i="8"/>
  <c r="Q30" i="8" a="1"/>
  <c r="Q30" i="8"/>
  <c r="R30" i="8" a="1"/>
  <c r="R30" i="8" s="1"/>
  <c r="S30" i="8" a="1"/>
  <c r="S30" i="8"/>
  <c r="T30" i="8" a="1"/>
  <c r="T30" i="8"/>
  <c r="U30" i="8" a="1"/>
  <c r="U30" i="8" s="1"/>
  <c r="V30" i="8" a="1"/>
  <c r="V30" i="8"/>
  <c r="W30" i="8" a="1"/>
  <c r="W30" i="8"/>
  <c r="Y30" i="8" a="1"/>
  <c r="Y30" i="8" s="1"/>
  <c r="Z30" i="8" a="1"/>
  <c r="Z30" i="8"/>
  <c r="AA30" i="8" a="1"/>
  <c r="AA30" i="8"/>
  <c r="AB30" i="8" a="1"/>
  <c r="AB30" i="8" s="1"/>
  <c r="AC30" i="8" a="1"/>
  <c r="AC30" i="8"/>
  <c r="AD30" i="8" a="1"/>
  <c r="AD30" i="8"/>
  <c r="G31" i="8" a="1"/>
  <c r="G31" i="8" s="1"/>
  <c r="H31" i="8" a="1"/>
  <c r="H31" i="8"/>
  <c r="I31" i="8" a="1"/>
  <c r="I31" i="8"/>
  <c r="J31" i="8" a="1"/>
  <c r="J31" i="8" s="1"/>
  <c r="K31" i="8" a="1"/>
  <c r="K31" i="8"/>
  <c r="L31" i="8" a="1"/>
  <c r="L31" i="8"/>
  <c r="M31" i="8" a="1"/>
  <c r="M31" i="8" s="1"/>
  <c r="N31" i="8" a="1"/>
  <c r="N31" i="8"/>
  <c r="O31" i="8" a="1"/>
  <c r="O31" i="8"/>
  <c r="P31" i="8" a="1"/>
  <c r="P31" i="8" s="1"/>
  <c r="Q31" i="8" a="1"/>
  <c r="Q31" i="8"/>
  <c r="R31" i="8" a="1"/>
  <c r="R31" i="8"/>
  <c r="S31" i="8" a="1"/>
  <c r="S31" i="8" s="1"/>
  <c r="T31" i="8" a="1"/>
  <c r="T31" i="8"/>
  <c r="U31" i="8" a="1"/>
  <c r="U31" i="8"/>
  <c r="V31" i="8" a="1"/>
  <c r="V31" i="8" s="1"/>
  <c r="W31" i="8" a="1"/>
  <c r="W31" i="8"/>
  <c r="Y31" i="8" a="1"/>
  <c r="Y31" i="8"/>
  <c r="Z31" i="8" a="1"/>
  <c r="Z31" i="8" s="1"/>
  <c r="AA31" i="8" a="1"/>
  <c r="AA31" i="8"/>
  <c r="AB31" i="8" a="1"/>
  <c r="AB31" i="8"/>
  <c r="AC31" i="8" a="1"/>
  <c r="AC31" i="8" s="1"/>
  <c r="AD31" i="8" a="1"/>
  <c r="AD31" i="8"/>
  <c r="G32" i="8" a="1"/>
  <c r="G32" i="8"/>
  <c r="H32" i="8" a="1"/>
  <c r="H32" i="8" s="1"/>
  <c r="I32" i="8" a="1"/>
  <c r="I32" i="8"/>
  <c r="J32" i="8" a="1"/>
  <c r="J32" i="8"/>
  <c r="K32" i="8" a="1"/>
  <c r="K32" i="8" s="1"/>
  <c r="L32" i="8" a="1"/>
  <c r="L32" i="8"/>
  <c r="M32" i="8" a="1"/>
  <c r="M32" i="8"/>
  <c r="N32" i="8" a="1"/>
  <c r="N32" i="8" s="1"/>
  <c r="O32" i="8" a="1"/>
  <c r="O32" i="8"/>
  <c r="P32" i="8" a="1"/>
  <c r="P32" i="8"/>
  <c r="Q32" i="8" a="1"/>
  <c r="Q32" i="8" s="1"/>
  <c r="R32" i="8" a="1"/>
  <c r="R32" i="8"/>
  <c r="S32" i="8" a="1"/>
  <c r="S32" i="8"/>
  <c r="T32" i="8" a="1"/>
  <c r="T32" i="8" s="1"/>
  <c r="U32" i="8" a="1"/>
  <c r="U32" i="8"/>
  <c r="V32" i="8" a="1"/>
  <c r="V32" i="8"/>
  <c r="W32" i="8" a="1"/>
  <c r="W32" i="8" s="1"/>
  <c r="Y32" i="8" a="1"/>
  <c r="Y32" i="8"/>
  <c r="Z32" i="8" a="1"/>
  <c r="Z32" i="8"/>
  <c r="AA32" i="8" a="1"/>
  <c r="AA32" i="8" s="1"/>
  <c r="AB32" i="8" a="1"/>
  <c r="AB32" i="8"/>
  <c r="AC32" i="8" a="1"/>
  <c r="AC32" i="8"/>
  <c r="AD32" i="8" a="1"/>
  <c r="AD32" i="8" s="1"/>
  <c r="G33" i="8" a="1"/>
  <c r="G33" i="8"/>
  <c r="H33" i="8" a="1"/>
  <c r="H33" i="8"/>
  <c r="I33" i="8" a="1"/>
  <c r="I33" i="8" s="1"/>
  <c r="J33" i="8" a="1"/>
  <c r="J33" i="8"/>
  <c r="K33" i="8" a="1"/>
  <c r="K33" i="8"/>
  <c r="L33" i="8" a="1"/>
  <c r="L33" i="8" s="1"/>
  <c r="M33" i="8" a="1"/>
  <c r="M33" i="8"/>
  <c r="N33" i="8" a="1"/>
  <c r="N33" i="8"/>
  <c r="O33" i="8" a="1"/>
  <c r="O33" i="8" s="1"/>
  <c r="P33" i="8" a="1"/>
  <c r="P33" i="8"/>
  <c r="Q33" i="8" a="1"/>
  <c r="Q33" i="8"/>
  <c r="R33" i="8" a="1"/>
  <c r="R33" i="8" s="1"/>
  <c r="S33" i="8" a="1"/>
  <c r="S33" i="8"/>
  <c r="T33" i="8" a="1"/>
  <c r="T33" i="8"/>
  <c r="U33" i="8" a="1"/>
  <c r="U33" i="8" s="1"/>
  <c r="V33" i="8" a="1"/>
  <c r="V33" i="8"/>
  <c r="W33" i="8" a="1"/>
  <c r="W33" i="8"/>
  <c r="Y33" i="8" a="1"/>
  <c r="Y33" i="8" s="1"/>
  <c r="Z33" i="8" a="1"/>
  <c r="Z33" i="8"/>
  <c r="AA33" i="8" a="1"/>
  <c r="AA33" i="8"/>
  <c r="AB33" i="8" a="1"/>
  <c r="AB33" i="8" s="1"/>
  <c r="AC33" i="8" a="1"/>
  <c r="AC33" i="8"/>
  <c r="AD33" i="8" a="1"/>
  <c r="AD33" i="8"/>
  <c r="G34" i="8" a="1"/>
  <c r="G34" i="8" s="1"/>
  <c r="H34" i="8" a="1"/>
  <c r="H34" i="8"/>
  <c r="I34" i="8" a="1"/>
  <c r="I34" i="8"/>
  <c r="J34" i="8" a="1"/>
  <c r="J34" i="8" s="1"/>
  <c r="K34" i="8" a="1"/>
  <c r="K34" i="8"/>
  <c r="L34" i="8" a="1"/>
  <c r="L34" i="8"/>
  <c r="M34" i="8" a="1"/>
  <c r="M34" i="8" s="1"/>
  <c r="N34" i="8" a="1"/>
  <c r="N34" i="8"/>
  <c r="O34" i="8" a="1"/>
  <c r="O34" i="8"/>
  <c r="P34" i="8" a="1"/>
  <c r="P34" i="8" s="1"/>
  <c r="Q34" i="8" a="1"/>
  <c r="Q34" i="8"/>
  <c r="R34" i="8" a="1"/>
  <c r="R34" i="8"/>
  <c r="S34" i="8" a="1"/>
  <c r="S34" i="8" s="1"/>
  <c r="T34" i="8" a="1"/>
  <c r="T34" i="8"/>
  <c r="U34" i="8" a="1"/>
  <c r="U34" i="8"/>
  <c r="V34" i="8" a="1"/>
  <c r="V34" i="8" s="1"/>
  <c r="W34" i="8" a="1"/>
  <c r="W34" i="8"/>
  <c r="Y34" i="8" a="1"/>
  <c r="Y34" i="8"/>
  <c r="Z34" i="8" a="1"/>
  <c r="Z34" i="8" s="1"/>
  <c r="AA34" i="8" a="1"/>
  <c r="AA34" i="8" s="1"/>
  <c r="AB34" i="8" a="1"/>
  <c r="AB34" i="8"/>
  <c r="AC34" i="8" a="1"/>
  <c r="AC34" i="8" s="1"/>
  <c r="AD34" i="8" a="1"/>
  <c r="AD34" i="8" s="1"/>
  <c r="G35" i="8" a="1"/>
  <c r="G35" i="8"/>
  <c r="H35" i="8" a="1"/>
  <c r="H35" i="8" s="1"/>
  <c r="I35" i="8" a="1"/>
  <c r="I35" i="8" s="1"/>
  <c r="J35" i="8" a="1"/>
  <c r="J35" i="8"/>
  <c r="K35" i="8" a="1"/>
  <c r="K35" i="8" s="1"/>
  <c r="L35" i="8" a="1"/>
  <c r="L35" i="8"/>
  <c r="M35" i="8" a="1"/>
  <c r="M35" i="8"/>
  <c r="N35" i="8" a="1"/>
  <c r="N35" i="8" s="1"/>
  <c r="O35" i="8" a="1"/>
  <c r="O35" i="8" s="1"/>
  <c r="P35" i="8" a="1"/>
  <c r="P35" i="8"/>
  <c r="Q35" i="8" a="1"/>
  <c r="Q35" i="8" s="1"/>
  <c r="R35" i="8" a="1"/>
  <c r="R35" i="8" s="1"/>
  <c r="S35" i="8" a="1"/>
  <c r="S35" i="8"/>
  <c r="T35" i="8" a="1"/>
  <c r="T35" i="8" s="1"/>
  <c r="U35" i="8" a="1"/>
  <c r="U35" i="8"/>
  <c r="V35" i="8" a="1"/>
  <c r="V35" i="8"/>
  <c r="W35" i="8" a="1"/>
  <c r="W35" i="8" s="1"/>
  <c r="Y35" i="8" a="1"/>
  <c r="Y35" i="8" s="1"/>
  <c r="Z35" i="8" a="1"/>
  <c r="Z35" i="8"/>
  <c r="AA35" i="8" a="1"/>
  <c r="AA35" i="8" s="1"/>
  <c r="AB35" i="8" a="1"/>
  <c r="AB35" i="8" s="1"/>
  <c r="AC35" i="8" a="1"/>
  <c r="AC35" i="8"/>
  <c r="AD35" i="8" a="1"/>
  <c r="AD35" i="8" s="1"/>
  <c r="G36" i="8" a="1"/>
  <c r="G36" i="8"/>
  <c r="H36" i="8" a="1"/>
  <c r="H36" i="8"/>
  <c r="I36" i="8" a="1"/>
  <c r="I36" i="8" s="1"/>
  <c r="J36" i="8" a="1"/>
  <c r="J36" i="8" s="1"/>
  <c r="K36" i="8" a="1"/>
  <c r="K36" i="8"/>
  <c r="L36" i="8" a="1"/>
  <c r="L36" i="8" s="1"/>
  <c r="M36" i="8" a="1"/>
  <c r="M36" i="8" s="1"/>
  <c r="N36" i="8" a="1"/>
  <c r="N36" i="8"/>
  <c r="O36" i="8" a="1"/>
  <c r="O36" i="8" s="1"/>
  <c r="P36" i="8" a="1"/>
  <c r="P36" i="8"/>
  <c r="Q36" i="8" a="1"/>
  <c r="Q36" i="8"/>
  <c r="R36" i="8" a="1"/>
  <c r="R36" i="8" s="1"/>
  <c r="S36" i="8" a="1"/>
  <c r="S36" i="8" s="1"/>
  <c r="T36" i="8" a="1"/>
  <c r="T36" i="8"/>
  <c r="U36" i="8" a="1"/>
  <c r="U36" i="8" s="1"/>
  <c r="V36" i="8" a="1"/>
  <c r="V36" i="8" s="1"/>
  <c r="W36" i="8" a="1"/>
  <c r="W36" i="8"/>
  <c r="Y36" i="8" a="1"/>
  <c r="Y36" i="8" s="1"/>
  <c r="Z36" i="8" a="1"/>
  <c r="Z36" i="8"/>
  <c r="AA36" i="8" a="1"/>
  <c r="AA36" i="8"/>
  <c r="AB36" i="8" a="1"/>
  <c r="AB36" i="8" s="1"/>
  <c r="AC36" i="8" a="1"/>
  <c r="AC36" i="8" s="1"/>
  <c r="AD36" i="8" a="1"/>
  <c r="AD36" i="8"/>
  <c r="G37" i="8" a="1"/>
  <c r="G37" i="8" s="1"/>
  <c r="H37" i="8" a="1"/>
  <c r="H37" i="8" s="1"/>
  <c r="I37" i="8" a="1"/>
  <c r="I37" i="8"/>
  <c r="J37" i="8" a="1"/>
  <c r="J37" i="8" s="1"/>
  <c r="K37" i="8" a="1"/>
  <c r="K37" i="8"/>
  <c r="L37" i="8" a="1"/>
  <c r="L37" i="8"/>
  <c r="M37" i="8" a="1"/>
  <c r="M37" i="8" s="1"/>
  <c r="N37" i="8" a="1"/>
  <c r="N37" i="8" s="1"/>
  <c r="O37" i="8" a="1"/>
  <c r="O37" i="8"/>
  <c r="P37" i="8" a="1"/>
  <c r="P37" i="8" s="1"/>
  <c r="Q37" i="8" a="1"/>
  <c r="Q37" i="8" s="1"/>
  <c r="R37" i="8" a="1"/>
  <c r="R37" i="8"/>
  <c r="S37" i="8" a="1"/>
  <c r="S37" i="8" s="1"/>
  <c r="T37" i="8" a="1"/>
  <c r="T37" i="8"/>
  <c r="U37" i="8" a="1"/>
  <c r="U37" i="8"/>
  <c r="V37" i="8" a="1"/>
  <c r="V37" i="8" s="1"/>
  <c r="W37" i="8" a="1"/>
  <c r="W37" i="8" s="1"/>
  <c r="Y37" i="8" a="1"/>
  <c r="Y37" i="8"/>
  <c r="Z37" i="8" a="1"/>
  <c r="Z37" i="8" s="1"/>
  <c r="AA37" i="8" a="1"/>
  <c r="AA37" i="8" s="1"/>
  <c r="AB37" i="8" a="1"/>
  <c r="AB37" i="8"/>
  <c r="AC37" i="8" a="1"/>
  <c r="AC37" i="8" s="1"/>
  <c r="AD37" i="8" a="1"/>
  <c r="AD37" i="8"/>
  <c r="G38" i="8" a="1"/>
  <c r="G38" i="8"/>
  <c r="H38" i="8" a="1"/>
  <c r="H38" i="8" s="1"/>
  <c r="I38" i="8" a="1"/>
  <c r="I38" i="8" s="1"/>
  <c r="J38" i="8" a="1"/>
  <c r="J38" i="8"/>
  <c r="K38" i="8" a="1"/>
  <c r="K38" i="8" s="1"/>
  <c r="L38" i="8" a="1"/>
  <c r="L38" i="8" s="1"/>
  <c r="M38" i="8" a="1"/>
  <c r="M38" i="8"/>
  <c r="N38" i="8" a="1"/>
  <c r="N38" i="8" s="1"/>
  <c r="O38" i="8" a="1"/>
  <c r="O38" i="8"/>
  <c r="P38" i="8" a="1"/>
  <c r="P38" i="8"/>
  <c r="Q38" i="8" a="1"/>
  <c r="Q38" i="8" s="1"/>
  <c r="R38" i="8" a="1"/>
  <c r="R38" i="8" s="1"/>
  <c r="S38" i="8" a="1"/>
  <c r="S38" i="8"/>
  <c r="T38" i="8" a="1"/>
  <c r="T38" i="8" s="1"/>
  <c r="U38" i="8" a="1"/>
  <c r="U38" i="8"/>
  <c r="V38" i="8" a="1"/>
  <c r="V38" i="8"/>
  <c r="W38" i="8" a="1"/>
  <c r="W38" i="8" s="1"/>
  <c r="Y38" i="8" a="1"/>
  <c r="Y38" i="8"/>
  <c r="Z38" i="8" a="1"/>
  <c r="Z38" i="8"/>
  <c r="AA38" i="8" a="1"/>
  <c r="AA38" i="8" s="1"/>
  <c r="AB38" i="8" a="1"/>
  <c r="AB38" i="8"/>
  <c r="AC38" i="8" a="1"/>
  <c r="AC38" i="8"/>
  <c r="AD38" i="8" a="1"/>
  <c r="AD38" i="8" s="1"/>
  <c r="G39" i="8" a="1"/>
  <c r="G39" i="8" s="1"/>
  <c r="H39" i="8" a="1"/>
  <c r="H39" i="8"/>
  <c r="I39" i="8" a="1"/>
  <c r="I39" i="8" s="1"/>
  <c r="J39" i="8" a="1"/>
  <c r="J39" i="8" s="1"/>
  <c r="K39" i="8" a="1"/>
  <c r="K39" i="8"/>
  <c r="L39" i="8" a="1"/>
  <c r="L39" i="8" s="1"/>
  <c r="M39" i="8" a="1"/>
  <c r="M39" i="8" s="1"/>
  <c r="N39" i="8" a="1"/>
  <c r="N39" i="8"/>
  <c r="O39" i="8" a="1"/>
  <c r="O39" i="8" s="1"/>
  <c r="P39" i="8" a="1"/>
  <c r="P39" i="8" s="1"/>
  <c r="Q39" i="8" a="1"/>
  <c r="Q39" i="8"/>
  <c r="R39" i="8" a="1"/>
  <c r="R39" i="8" s="1"/>
  <c r="S39" i="8" a="1"/>
  <c r="S39" i="8" s="1"/>
  <c r="T39" i="8" a="1"/>
  <c r="T39" i="8"/>
  <c r="U39" i="8" a="1"/>
  <c r="U39" i="8" s="1"/>
  <c r="V39" i="8" a="1"/>
  <c r="V39" i="8" s="1"/>
  <c r="W39" i="8" a="1"/>
  <c r="W39" i="8"/>
  <c r="Y39" i="8" a="1"/>
  <c r="Y39" i="8" s="1"/>
  <c r="Z39" i="8" a="1"/>
  <c r="Z39" i="8" s="1"/>
  <c r="AA39" i="8" a="1"/>
  <c r="AA39" i="8"/>
  <c r="AB39" i="8" a="1"/>
  <c r="AB39" i="8" s="1"/>
  <c r="AC39" i="8" a="1"/>
  <c r="AC39" i="8"/>
  <c r="AD39" i="8" a="1"/>
  <c r="AD39" i="8"/>
  <c r="G40" i="8" a="1"/>
  <c r="G40" i="8" s="1"/>
  <c r="H40" i="8" a="1"/>
  <c r="H40" i="8"/>
  <c r="I40" i="8" a="1"/>
  <c r="I40" i="8"/>
  <c r="J40" i="8" a="1"/>
  <c r="J40" i="8" s="1"/>
  <c r="K40" i="8" a="1"/>
  <c r="K40" i="8"/>
  <c r="L40" i="8" a="1"/>
  <c r="L40" i="8"/>
  <c r="M40" i="8" a="1"/>
  <c r="M40" i="8" s="1"/>
  <c r="N40" i="8" a="1"/>
  <c r="N40" i="8"/>
  <c r="O40" i="8" a="1"/>
  <c r="O40" i="8"/>
  <c r="P40" i="8" a="1"/>
  <c r="P40" i="8" s="1"/>
  <c r="Q40" i="8" a="1"/>
  <c r="Q40" i="8" s="1"/>
  <c r="R40" i="8" a="1"/>
  <c r="R40" i="8"/>
  <c r="S40" i="8" a="1"/>
  <c r="S40" i="8" s="1"/>
  <c r="T40" i="8" a="1"/>
  <c r="T40" i="8" s="1"/>
  <c r="U40" i="8" a="1"/>
  <c r="U40" i="8"/>
  <c r="V40" i="8" a="1"/>
  <c r="V40" i="8" s="1"/>
  <c r="W40" i="8" a="1"/>
  <c r="W40" i="8" s="1"/>
  <c r="Y40" i="8" a="1"/>
  <c r="Y40" i="8"/>
  <c r="Z40" i="8" a="1"/>
  <c r="Z40" i="8" s="1"/>
  <c r="AA40" i="8" a="1"/>
  <c r="AA40" i="8" s="1"/>
  <c r="AB40" i="8" a="1"/>
  <c r="AB40" i="8"/>
  <c r="AC40" i="8" a="1"/>
  <c r="AC40" i="8" s="1"/>
  <c r="AD40" i="8" a="1"/>
  <c r="AD40" i="8" s="1"/>
  <c r="G41" i="8" a="1"/>
  <c r="G41" i="8"/>
  <c r="H41" i="8" a="1"/>
  <c r="H41" i="8" s="1"/>
  <c r="I41" i="8" a="1"/>
  <c r="I41" i="8" s="1"/>
  <c r="J41" i="8" a="1"/>
  <c r="J41" i="8"/>
  <c r="K41" i="8" a="1"/>
  <c r="K41" i="8" s="1"/>
  <c r="L41" i="8" a="1"/>
  <c r="L41" i="8" s="1"/>
  <c r="M41" i="8" a="1"/>
  <c r="M41" i="8"/>
  <c r="N41" i="8" a="1"/>
  <c r="N41" i="8" s="1"/>
  <c r="O41" i="8" a="1"/>
  <c r="O41" i="8" s="1"/>
  <c r="P41" i="8" a="1"/>
  <c r="P41" i="8"/>
  <c r="Q41" i="8" a="1"/>
  <c r="Q41" i="8" s="1"/>
  <c r="R41" i="8" a="1"/>
  <c r="R41" i="8" s="1"/>
  <c r="S41" i="8" a="1"/>
  <c r="S41" i="8"/>
  <c r="T41" i="8" a="1"/>
  <c r="T41" i="8" s="1"/>
  <c r="U41" i="8" a="1"/>
  <c r="U41" i="8" s="1"/>
  <c r="V41" i="8" a="1"/>
  <c r="V41" i="8" s="1"/>
  <c r="W41" i="8" a="1"/>
  <c r="W41" i="8" s="1"/>
  <c r="Y41" i="8" a="1"/>
  <c r="Y41" i="8" s="1"/>
  <c r="Z41" i="8" a="1"/>
  <c r="Z41" i="8" s="1"/>
  <c r="AA41" i="8" a="1"/>
  <c r="AA41" i="8" s="1"/>
  <c r="AB41" i="8" a="1"/>
  <c r="AB41" i="8" s="1"/>
  <c r="AC41" i="8" a="1"/>
  <c r="AC41" i="8" s="1"/>
  <c r="AD41" i="8" a="1"/>
  <c r="AD41" i="8"/>
  <c r="G42" i="8" a="1"/>
  <c r="G42" i="8" s="1"/>
  <c r="H42" i="8" a="1"/>
  <c r="H42" i="8"/>
  <c r="I42" i="8" a="1"/>
  <c r="I42" i="8"/>
  <c r="J42" i="8" a="1"/>
  <c r="J42" i="8" s="1"/>
  <c r="K42" i="8" a="1"/>
  <c r="K42" i="8"/>
  <c r="L42" i="8" a="1"/>
  <c r="L42" i="8"/>
  <c r="M42" i="8" a="1"/>
  <c r="M42" i="8" s="1"/>
  <c r="N42" i="8" a="1"/>
  <c r="N42" i="8"/>
  <c r="O42" i="8" a="1"/>
  <c r="O42" i="8"/>
  <c r="P42" i="8" a="1"/>
  <c r="P42" i="8" s="1"/>
  <c r="Q42" i="8" a="1"/>
  <c r="Q42" i="8"/>
  <c r="R42" i="8" a="1"/>
  <c r="R42" i="8"/>
  <c r="S42" i="8" a="1"/>
  <c r="S42" i="8" s="1"/>
  <c r="T42" i="8" a="1"/>
  <c r="T42" i="8"/>
  <c r="U42" i="8" a="1"/>
  <c r="U42" i="8"/>
  <c r="V42" i="8" a="1"/>
  <c r="V42" i="8" s="1"/>
  <c r="W42" i="8" a="1"/>
  <c r="W42" i="8"/>
  <c r="Y42" i="8" a="1"/>
  <c r="Y42" i="8"/>
  <c r="Z42" i="8" a="1"/>
  <c r="Z42" i="8" s="1"/>
  <c r="AA42" i="8" a="1"/>
  <c r="AA42" i="8"/>
  <c r="AB42" i="8" a="1"/>
  <c r="AB42" i="8"/>
  <c r="AC42" i="8" a="1"/>
  <c r="AC42" i="8" s="1"/>
  <c r="AD42" i="8" a="1"/>
  <c r="AD42" i="8"/>
  <c r="G43" i="8" a="1"/>
  <c r="G43" i="8"/>
  <c r="H43" i="8" a="1"/>
  <c r="H43" i="8" s="1"/>
  <c r="I43" i="8" a="1"/>
  <c r="I43" i="8"/>
  <c r="J43" i="8" a="1"/>
  <c r="J43" i="8"/>
  <c r="K43" i="8" a="1"/>
  <c r="K43" i="8" s="1"/>
  <c r="L43" i="8" a="1"/>
  <c r="L43" i="8"/>
  <c r="M43" i="8" a="1"/>
  <c r="M43" i="8"/>
  <c r="N43" i="8" a="1"/>
  <c r="N43" i="8" s="1"/>
  <c r="O43" i="8" a="1"/>
  <c r="O43" i="8"/>
  <c r="P43" i="8" a="1"/>
  <c r="P43" i="8"/>
  <c r="Q43" i="8" a="1"/>
  <c r="Q43" i="8" s="1"/>
  <c r="R43" i="8" a="1"/>
  <c r="R43" i="8"/>
  <c r="S43" i="8" a="1"/>
  <c r="S43" i="8"/>
  <c r="T43" i="8" a="1"/>
  <c r="T43" i="8" s="1"/>
  <c r="U43" i="8" a="1"/>
  <c r="U43" i="8"/>
  <c r="V43" i="8" a="1"/>
  <c r="V43" i="8"/>
  <c r="W43" i="8" a="1"/>
  <c r="W43" i="8" s="1"/>
  <c r="Y43" i="8" a="1"/>
  <c r="Y43" i="8"/>
  <c r="Z43" i="8" a="1"/>
  <c r="Z43" i="8"/>
  <c r="AA43" i="8" a="1"/>
  <c r="AA43" i="8" s="1"/>
  <c r="AB43" i="8" a="1"/>
  <c r="AB43" i="8"/>
  <c r="AC43" i="8" a="1"/>
  <c r="AC43" i="8"/>
  <c r="AD43" i="8" a="1"/>
  <c r="AD43" i="8" s="1"/>
  <c r="G44" i="8" a="1"/>
  <c r="G44" i="8"/>
  <c r="H44" i="8" a="1"/>
  <c r="H44" i="8"/>
  <c r="I44" i="8" a="1"/>
  <c r="I44" i="8" s="1"/>
  <c r="J44" i="8" a="1"/>
  <c r="J44" i="8"/>
  <c r="K44" i="8" a="1"/>
  <c r="K44" i="8"/>
  <c r="L44" i="8" a="1"/>
  <c r="L44" i="8" s="1"/>
  <c r="M44" i="8" a="1"/>
  <c r="M44" i="8"/>
  <c r="N44" i="8" a="1"/>
  <c r="N44" i="8"/>
  <c r="O44" i="8" a="1"/>
  <c r="O44" i="8" s="1"/>
  <c r="P44" i="8" a="1"/>
  <c r="P44" i="8"/>
  <c r="Q44" i="8" a="1"/>
  <c r="Q44" i="8"/>
  <c r="R44" i="8" a="1"/>
  <c r="R44" i="8" s="1"/>
  <c r="S44" i="8" a="1"/>
  <c r="S44" i="8" s="1"/>
  <c r="T44" i="8" a="1"/>
  <c r="T44" i="8"/>
  <c r="U44" i="8" a="1"/>
  <c r="U44" i="8" s="1"/>
  <c r="V44" i="8" a="1"/>
  <c r="V44" i="8" s="1"/>
  <c r="W44" i="8" a="1"/>
  <c r="W44" i="8"/>
  <c r="Y44" i="8" a="1"/>
  <c r="Y44" i="8" s="1"/>
  <c r="Z44" i="8" a="1"/>
  <c r="Z44" i="8" s="1"/>
  <c r="AA44" i="8" a="1"/>
  <c r="AA44" i="8"/>
  <c r="AB44" i="8" a="1"/>
  <c r="AB44" i="8" s="1"/>
  <c r="AC44" i="8" a="1"/>
  <c r="AC44" i="8" s="1"/>
  <c r="AD44" i="8" a="1"/>
  <c r="AD44" i="8"/>
  <c r="G45" i="8" a="1"/>
  <c r="G45" i="8" s="1"/>
  <c r="H45" i="8" a="1"/>
  <c r="H45" i="8" s="1"/>
  <c r="I45" i="8" a="1"/>
  <c r="I45" i="8"/>
  <c r="J45" i="8" a="1"/>
  <c r="J45" i="8" s="1"/>
  <c r="K45" i="8" a="1"/>
  <c r="K45" i="8" s="1"/>
  <c r="L45" i="8" a="1"/>
  <c r="L45" i="8"/>
  <c r="M45" i="8" a="1"/>
  <c r="M45" i="8" s="1"/>
  <c r="N45" i="8" a="1"/>
  <c r="N45" i="8"/>
  <c r="O45" i="8" a="1"/>
  <c r="O45" i="8"/>
  <c r="P45" i="8" a="1"/>
  <c r="P45" i="8" s="1"/>
  <c r="Q45" i="8" a="1"/>
  <c r="Q45" i="8" s="1"/>
  <c r="R45" i="8" a="1"/>
  <c r="R45" i="8"/>
  <c r="S45" i="8" a="1"/>
  <c r="S45" i="8" s="1"/>
  <c r="T45" i="8" a="1"/>
  <c r="T45" i="8" s="1"/>
  <c r="U45" i="8" a="1"/>
  <c r="U45" i="8"/>
  <c r="V45" i="8" a="1"/>
  <c r="V45" i="8" s="1"/>
  <c r="W45" i="8" a="1"/>
  <c r="W45" i="8" s="1"/>
  <c r="Y45" i="8" a="1"/>
  <c r="Y45" i="8"/>
  <c r="Z45" i="8" a="1"/>
  <c r="Z45" i="8" s="1"/>
  <c r="AA45" i="8" a="1"/>
  <c r="AA45" i="8"/>
  <c r="AB45" i="8" a="1"/>
  <c r="AB45" i="8"/>
  <c r="AC45" i="8" a="1"/>
  <c r="AC45" i="8" s="1"/>
  <c r="AD45" i="8" a="1"/>
  <c r="AD45" i="8"/>
  <c r="G46" i="8" a="1"/>
  <c r="G46" i="8"/>
  <c r="H46" i="8" a="1"/>
  <c r="H46" i="8" s="1"/>
  <c r="I46" i="8" a="1"/>
  <c r="I46" i="8"/>
  <c r="J46" i="8" a="1"/>
  <c r="J46" i="8"/>
  <c r="K46" i="8" a="1"/>
  <c r="K46" i="8" s="1"/>
  <c r="L46" i="8" a="1"/>
  <c r="L46" i="8"/>
  <c r="M46" i="8" a="1"/>
  <c r="M46" i="8"/>
  <c r="N46" i="8" a="1"/>
  <c r="N46" i="8" s="1"/>
  <c r="O46" i="8" a="1"/>
  <c r="O46" i="8"/>
  <c r="P46" i="8" a="1"/>
  <c r="P46" i="8"/>
  <c r="Q46" i="8" a="1"/>
  <c r="Q46" i="8" s="1"/>
  <c r="R46" i="8" a="1"/>
  <c r="R46" i="8"/>
  <c r="S46" i="8" a="1"/>
  <c r="S46" i="8"/>
  <c r="T46" i="8" a="1"/>
  <c r="T46" i="8" s="1"/>
  <c r="U46" i="8" a="1"/>
  <c r="U46" i="8"/>
  <c r="V46" i="8" a="1"/>
  <c r="V46" i="8"/>
  <c r="W46" i="8" a="1"/>
  <c r="W46" i="8" s="1"/>
  <c r="Y46" i="8" a="1"/>
  <c r="Y46" i="8" s="1"/>
  <c r="Z46" i="8" a="1"/>
  <c r="Z46" i="8"/>
  <c r="AA46" i="8" a="1"/>
  <c r="AA46" i="8" s="1"/>
  <c r="AB46" i="8" a="1"/>
  <c r="AB46" i="8" s="1"/>
  <c r="AC46" i="8" a="1"/>
  <c r="AC46" i="8"/>
  <c r="AD46" i="8" a="1"/>
  <c r="AD46" i="8" s="1"/>
  <c r="G47" i="8" a="1"/>
  <c r="G47" i="8" s="1"/>
  <c r="H47" i="8" a="1"/>
  <c r="H47" i="8"/>
  <c r="I47" i="8" a="1"/>
  <c r="I47" i="8" s="1"/>
  <c r="J47" i="8" a="1"/>
  <c r="J47" i="8" s="1"/>
  <c r="K47" i="8" a="1"/>
  <c r="K47" i="8"/>
  <c r="L47" i="8" a="1"/>
  <c r="L47" i="8" s="1"/>
  <c r="M47" i="8" a="1"/>
  <c r="M47" i="8" s="1"/>
  <c r="N47" i="8" a="1"/>
  <c r="N47" i="8"/>
  <c r="O47" i="8" a="1"/>
  <c r="O47" i="8" s="1"/>
  <c r="P47" i="8" a="1"/>
  <c r="P47" i="8" s="1"/>
  <c r="Q47" i="8" a="1"/>
  <c r="Q47" i="8"/>
  <c r="R47" i="8" a="1"/>
  <c r="R47" i="8" s="1"/>
  <c r="S47" i="8" a="1"/>
  <c r="S47" i="8" s="1"/>
  <c r="T47" i="8" a="1"/>
  <c r="T47" i="8"/>
  <c r="U47" i="8" a="1"/>
  <c r="U47" i="8" s="1"/>
  <c r="V47" i="8" a="1"/>
  <c r="V47" i="8" s="1"/>
  <c r="W47" i="8" a="1"/>
  <c r="W47" i="8"/>
  <c r="Y47" i="8" a="1"/>
  <c r="Y47" i="8" s="1"/>
  <c r="Z47" i="8" a="1"/>
  <c r="Z47" i="8" s="1"/>
  <c r="AA47" i="8" a="1"/>
  <c r="AA47" i="8"/>
  <c r="AB47" i="8" a="1"/>
  <c r="AB47" i="8" s="1"/>
  <c r="AC47" i="8" a="1"/>
  <c r="AC47" i="8" s="1"/>
  <c r="AD47" i="8" a="1"/>
  <c r="AD47" i="8"/>
  <c r="G48" i="8" a="1"/>
  <c r="G48" i="8" s="1"/>
  <c r="H48" i="8" a="1"/>
  <c r="H48" i="8"/>
  <c r="I48" i="8" a="1"/>
  <c r="I48" i="8"/>
  <c r="J48" i="8" a="1"/>
  <c r="J48" i="8" s="1"/>
  <c r="K48" i="8" a="1"/>
  <c r="K48" i="8"/>
  <c r="L48" i="8" a="1"/>
  <c r="L48" i="8"/>
  <c r="M48" i="8" a="1"/>
  <c r="M48" i="8" s="1"/>
  <c r="N48" i="8" a="1"/>
  <c r="N48" i="8"/>
  <c r="O48" i="8" a="1"/>
  <c r="O48" i="8"/>
  <c r="P48" i="8" a="1"/>
  <c r="P48" i="8" s="1"/>
  <c r="Q48" i="8" a="1"/>
  <c r="Q48" i="8"/>
  <c r="R48" i="8" a="1"/>
  <c r="R48" i="8"/>
  <c r="S48" i="8" a="1"/>
  <c r="S48" i="8" s="1"/>
  <c r="T48" i="8" a="1"/>
  <c r="T48" i="8"/>
  <c r="U48" i="8" a="1"/>
  <c r="U48" i="8"/>
  <c r="V48" i="8" a="1"/>
  <c r="V48" i="8" s="1"/>
  <c r="W48" i="8" a="1"/>
  <c r="W48" i="8"/>
  <c r="Y48" i="8" a="1"/>
  <c r="Y48" i="8"/>
  <c r="Z48" i="8" a="1"/>
  <c r="Z48" i="8" s="1"/>
  <c r="AA48" i="8" a="1"/>
  <c r="AA48" i="8"/>
  <c r="AB48" i="8" a="1"/>
  <c r="AB48" i="8"/>
  <c r="AC48" i="8" a="1"/>
  <c r="AC48" i="8" s="1"/>
  <c r="AD48" i="8" a="1"/>
  <c r="AD48" i="8"/>
  <c r="G49" i="8" a="1"/>
  <c r="G49" i="8"/>
  <c r="H49" i="8" a="1"/>
  <c r="H49" i="8" s="1"/>
  <c r="I49" i="8" a="1"/>
  <c r="I49" i="8"/>
  <c r="J49" i="8" a="1"/>
  <c r="J49" i="8"/>
  <c r="K49" i="8" a="1"/>
  <c r="K49" i="8" s="1"/>
  <c r="L49" i="8" a="1"/>
  <c r="L49" i="8"/>
  <c r="M49" i="8" a="1"/>
  <c r="M49" i="8"/>
  <c r="N49" i="8" a="1"/>
  <c r="N49" i="8" s="1"/>
  <c r="O49" i="8" a="1"/>
  <c r="O49" i="8"/>
  <c r="P49" i="8" a="1"/>
  <c r="P49" i="8"/>
  <c r="Q49" i="8" a="1"/>
  <c r="Q49" i="8" s="1"/>
  <c r="R49" i="8" a="1"/>
  <c r="R49" i="8"/>
  <c r="S49" i="8" a="1"/>
  <c r="S49" i="8"/>
  <c r="T49" i="8" a="1"/>
  <c r="T49" i="8" s="1"/>
  <c r="U49" i="8" a="1"/>
  <c r="U49" i="8"/>
  <c r="V49" i="8" a="1"/>
  <c r="V49" i="8"/>
  <c r="W49" i="8" a="1"/>
  <c r="W49" i="8" s="1"/>
  <c r="Y49" i="8" a="1"/>
  <c r="Y49" i="8"/>
  <c r="Z49" i="8" a="1"/>
  <c r="Z49" i="8"/>
  <c r="AA49" i="8" a="1"/>
  <c r="AA49" i="8" s="1"/>
  <c r="AB49" i="8" a="1"/>
  <c r="AB49" i="8"/>
  <c r="AC49" i="8" a="1"/>
  <c r="AC49" i="8"/>
  <c r="AD49" i="8" a="1"/>
  <c r="AD49" i="8" s="1"/>
  <c r="G50" i="8" a="1"/>
  <c r="G50" i="8"/>
  <c r="H50" i="8" a="1"/>
  <c r="H50" i="8"/>
  <c r="I50" i="8" a="1"/>
  <c r="I50" i="8" s="1"/>
  <c r="J50" i="8" a="1"/>
  <c r="J50" i="8"/>
  <c r="K50" i="8" a="1"/>
  <c r="K50" i="8"/>
  <c r="L50" i="8" a="1"/>
  <c r="L50" i="8" s="1"/>
  <c r="M50" i="8" a="1"/>
  <c r="M50" i="8"/>
  <c r="N50" i="8" a="1"/>
  <c r="N50" i="8"/>
  <c r="O50" i="8" a="1"/>
  <c r="O50" i="8" s="1"/>
  <c r="P50" i="8" a="1"/>
  <c r="P50" i="8"/>
  <c r="Q50" i="8" a="1"/>
  <c r="Q50" i="8"/>
  <c r="R50" i="8" a="1"/>
  <c r="R50" i="8" s="1"/>
  <c r="S50" i="8" a="1"/>
  <c r="S50" i="8"/>
  <c r="T50" i="8" a="1"/>
  <c r="T50" i="8"/>
  <c r="U50" i="8" a="1"/>
  <c r="U50" i="8" s="1"/>
  <c r="V50" i="8" a="1"/>
  <c r="V50" i="8"/>
  <c r="W50" i="8" a="1"/>
  <c r="W50" i="8"/>
  <c r="Y50" i="8" a="1"/>
  <c r="Y50" i="8" s="1"/>
  <c r="Z50" i="8" a="1"/>
  <c r="Z50" i="8"/>
  <c r="AA50" i="8" a="1"/>
  <c r="AA50" i="8"/>
  <c r="AB50" i="8" a="1"/>
  <c r="AB50" i="8" s="1"/>
  <c r="AC50" i="8" a="1"/>
  <c r="AC50" i="8"/>
  <c r="AD50" i="8" a="1"/>
  <c r="AD50" i="8"/>
  <c r="G51" i="8" a="1"/>
  <c r="G51" i="8" s="1"/>
  <c r="H51" i="8" a="1"/>
  <c r="H51" i="8"/>
  <c r="I51" i="8" a="1"/>
  <c r="I51" i="8"/>
  <c r="J51" i="8" a="1"/>
  <c r="J51" i="8" s="1"/>
  <c r="K51" i="8" a="1"/>
  <c r="K51" i="8"/>
  <c r="L51" i="8" a="1"/>
  <c r="L51" i="8"/>
  <c r="M51" i="8" a="1"/>
  <c r="M51" i="8" s="1"/>
  <c r="N51" i="8" a="1"/>
  <c r="N51" i="8"/>
  <c r="O51" i="8" a="1"/>
  <c r="O51" i="8"/>
  <c r="P51" i="8" a="1"/>
  <c r="P51" i="8" s="1"/>
  <c r="Q51" i="8" a="1"/>
  <c r="Q51" i="8"/>
  <c r="R51" i="8" a="1"/>
  <c r="R51" i="8"/>
  <c r="S51" i="8" a="1"/>
  <c r="S51" i="8" s="1"/>
  <c r="T51" i="8" a="1"/>
  <c r="T51" i="8"/>
  <c r="U51" i="8" a="1"/>
  <c r="U51" i="8"/>
  <c r="V51" i="8" a="1"/>
  <c r="V51" i="8" s="1"/>
  <c r="W51" i="8" a="1"/>
  <c r="W51" i="8"/>
  <c r="Y51" i="8" a="1"/>
  <c r="Y51" i="8"/>
  <c r="Z51" i="8" a="1"/>
  <c r="Z51" i="8" s="1"/>
  <c r="AA51" i="8" a="1"/>
  <c r="AA51" i="8"/>
  <c r="AB51" i="8" a="1"/>
  <c r="AB51" i="8"/>
  <c r="AC51" i="8" a="1"/>
  <c r="AC51" i="8" s="1"/>
  <c r="AD51" i="8" a="1"/>
  <c r="AD51" i="8"/>
  <c r="G52" i="8" a="1"/>
  <c r="G52" i="8"/>
  <c r="H52" i="8" a="1"/>
  <c r="H52" i="8" s="1"/>
  <c r="I52" i="8" a="1"/>
  <c r="I52" i="8"/>
  <c r="J52" i="8" a="1"/>
  <c r="J52" i="8"/>
  <c r="K52" i="8" a="1"/>
  <c r="K52" i="8" s="1"/>
  <c r="L52" i="8" a="1"/>
  <c r="L52" i="8"/>
  <c r="M52" i="8" a="1"/>
  <c r="M52" i="8"/>
  <c r="N52" i="8" a="1"/>
  <c r="N52" i="8" s="1"/>
  <c r="O52" i="8" a="1"/>
  <c r="O52" i="8"/>
  <c r="P52" i="8" a="1"/>
  <c r="P52" i="8"/>
  <c r="Q52" i="8" a="1"/>
  <c r="Q52" i="8" s="1"/>
  <c r="R52" i="8" a="1"/>
  <c r="R52" i="8"/>
  <c r="S52" i="8" a="1"/>
  <c r="S52" i="8"/>
  <c r="T52" i="8" a="1"/>
  <c r="T52" i="8" s="1"/>
  <c r="U52" i="8" a="1"/>
  <c r="U52" i="8"/>
  <c r="V52" i="8" a="1"/>
  <c r="V52" i="8"/>
  <c r="W52" i="8" a="1"/>
  <c r="W52" i="8" s="1"/>
  <c r="Y52" i="8" a="1"/>
  <c r="Y52" i="8"/>
  <c r="Z52" i="8" a="1"/>
  <c r="Z52" i="8"/>
  <c r="AA52" i="8" a="1"/>
  <c r="AA52" i="8" s="1"/>
  <c r="AB52" i="8" a="1"/>
  <c r="AB52" i="8"/>
  <c r="AC52" i="8" a="1"/>
  <c r="AC52" i="8"/>
  <c r="AD52" i="8" a="1"/>
  <c r="AD52" i="8" s="1"/>
  <c r="G53" i="8" a="1"/>
  <c r="G53" i="8"/>
  <c r="H53" i="8" a="1"/>
  <c r="H53" i="8"/>
  <c r="I53" i="8" a="1"/>
  <c r="I53" i="8" s="1"/>
  <c r="J53" i="8" a="1"/>
  <c r="J53" i="8"/>
  <c r="K53" i="8" a="1"/>
  <c r="K53" i="8"/>
  <c r="L53" i="8" a="1"/>
  <c r="L53" i="8" s="1"/>
  <c r="M53" i="8" a="1"/>
  <c r="M53" i="8"/>
  <c r="N53" i="8" a="1"/>
  <c r="N53" i="8"/>
  <c r="O53" i="8" a="1"/>
  <c r="O53" i="8" s="1"/>
  <c r="P53" i="8" a="1"/>
  <c r="P53" i="8"/>
  <c r="Q53" i="8" a="1"/>
  <c r="Q53" i="8"/>
  <c r="R53" i="8" a="1"/>
  <c r="R53" i="8" s="1"/>
  <c r="S53" i="8" a="1"/>
  <c r="S53" i="8"/>
  <c r="T53" i="8" a="1"/>
  <c r="T53" i="8"/>
  <c r="U53" i="8" a="1"/>
  <c r="U53" i="8" s="1"/>
  <c r="V53" i="8" a="1"/>
  <c r="V53" i="8"/>
  <c r="W53" i="8" a="1"/>
  <c r="W53" i="8"/>
  <c r="Y53" i="8" a="1"/>
  <c r="Y53" i="8" s="1"/>
  <c r="Z53" i="8" a="1"/>
  <c r="Z53" i="8"/>
  <c r="AA53" i="8" a="1"/>
  <c r="AA53" i="8"/>
  <c r="AB53" i="8" a="1"/>
  <c r="AB53" i="8" s="1"/>
  <c r="AC53" i="8" a="1"/>
  <c r="AC53" i="8"/>
  <c r="AD53" i="8" a="1"/>
  <c r="AD53" i="8"/>
  <c r="G54" i="8" a="1"/>
  <c r="G54" i="8" s="1"/>
  <c r="H54" i="8" a="1"/>
  <c r="H54" i="8"/>
  <c r="I54" i="8" a="1"/>
  <c r="I54" i="8"/>
  <c r="J54" i="8" a="1"/>
  <c r="J54" i="8" s="1"/>
  <c r="K54" i="8" a="1"/>
  <c r="K54" i="8"/>
  <c r="L54" i="8" a="1"/>
  <c r="L54" i="8"/>
  <c r="M54" i="8" a="1"/>
  <c r="M54" i="8" s="1"/>
  <c r="N54" i="8" a="1"/>
  <c r="N54" i="8"/>
  <c r="O54" i="8" a="1"/>
  <c r="O54" i="8"/>
  <c r="P54" i="8" a="1"/>
  <c r="P54" i="8" s="1"/>
  <c r="Q54" i="8" a="1"/>
  <c r="Q54" i="8"/>
  <c r="R54" i="8" a="1"/>
  <c r="R54" i="8"/>
  <c r="S54" i="8" a="1"/>
  <c r="S54" i="8" s="1"/>
  <c r="T54" i="8" a="1"/>
  <c r="T54" i="8"/>
  <c r="U54" i="8" a="1"/>
  <c r="U54" i="8"/>
  <c r="V54" i="8" a="1"/>
  <c r="V54" i="8" s="1"/>
  <c r="W54" i="8" a="1"/>
  <c r="W54" i="8"/>
  <c r="Y54" i="8" a="1"/>
  <c r="Y54" i="8"/>
  <c r="Z54" i="8" a="1"/>
  <c r="Z54" i="8" s="1"/>
  <c r="AA54" i="8" a="1"/>
  <c r="AA54" i="8"/>
  <c r="AB54" i="8" a="1"/>
  <c r="AB54" i="8"/>
  <c r="AC54" i="8" a="1"/>
  <c r="AC54" i="8" s="1"/>
  <c r="AD54" i="8" a="1"/>
  <c r="AD54" i="8"/>
  <c r="G55" i="8" a="1"/>
  <c r="G55" i="8"/>
  <c r="H55" i="8" a="1"/>
  <c r="H55" i="8" s="1"/>
  <c r="I55" i="8" a="1"/>
  <c r="I55" i="8"/>
  <c r="J55" i="8" a="1"/>
  <c r="J55" i="8"/>
  <c r="K55" i="8" a="1"/>
  <c r="K55" i="8" s="1"/>
  <c r="L55" i="8" a="1"/>
  <c r="L55" i="8"/>
  <c r="M55" i="8" a="1"/>
  <c r="M55" i="8"/>
  <c r="N55" i="8" a="1"/>
  <c r="N55" i="8" s="1"/>
  <c r="O55" i="8" a="1"/>
  <c r="O55" i="8"/>
  <c r="P55" i="8" a="1"/>
  <c r="P55" i="8"/>
  <c r="Q55" i="8" a="1"/>
  <c r="Q55" i="8" s="1"/>
  <c r="R55" i="8" a="1"/>
  <c r="R55" i="8"/>
  <c r="S55" i="8" a="1"/>
  <c r="S55" i="8"/>
  <c r="T55" i="8" a="1"/>
  <c r="T55" i="8" s="1"/>
  <c r="U55" i="8" a="1"/>
  <c r="U55" i="8"/>
  <c r="V55" i="8" a="1"/>
  <c r="V55" i="8"/>
  <c r="W55" i="8" a="1"/>
  <c r="W55" i="8" s="1"/>
  <c r="Y55" i="8" a="1"/>
  <c r="Y55" i="8"/>
  <c r="Z55" i="8" a="1"/>
  <c r="Z55" i="8"/>
  <c r="AA55" i="8" a="1"/>
  <c r="AA55" i="8" s="1"/>
  <c r="AB55" i="8" a="1"/>
  <c r="AB55" i="8"/>
  <c r="AC55" i="8" a="1"/>
  <c r="AC55" i="8"/>
  <c r="AD55" i="8" a="1"/>
  <c r="AD55" i="8" s="1"/>
  <c r="G56" i="8" a="1"/>
  <c r="G56" i="8"/>
  <c r="H56" i="8" a="1"/>
  <c r="H56" i="8"/>
  <c r="I56" i="8" a="1"/>
  <c r="I56" i="8" s="1"/>
  <c r="J56" i="8" a="1"/>
  <c r="J56" i="8"/>
  <c r="K56" i="8" a="1"/>
  <c r="K56" i="8"/>
  <c r="L56" i="8" a="1"/>
  <c r="L56" i="8" s="1"/>
  <c r="M56" i="8" a="1"/>
  <c r="M56" i="8"/>
  <c r="N56" i="8" a="1"/>
  <c r="N56" i="8"/>
  <c r="O56" i="8" a="1"/>
  <c r="O56" i="8" s="1"/>
  <c r="P56" i="8" a="1"/>
  <c r="P56" i="8"/>
  <c r="Q56" i="8" a="1"/>
  <c r="Q56" i="8"/>
  <c r="R56" i="8" a="1"/>
  <c r="R56" i="8" s="1"/>
  <c r="S56" i="8" a="1"/>
  <c r="S56" i="8"/>
  <c r="T56" i="8" a="1"/>
  <c r="T56" i="8"/>
  <c r="U56" i="8" a="1"/>
  <c r="U56" i="8" s="1"/>
  <c r="V56" i="8" a="1"/>
  <c r="V56" i="8"/>
  <c r="W56" i="8" a="1"/>
  <c r="W56" i="8"/>
  <c r="Y56" i="8" a="1"/>
  <c r="Y56" i="8" s="1"/>
  <c r="Z56" i="8" a="1"/>
  <c r="Z56" i="8"/>
  <c r="AA56" i="8" a="1"/>
  <c r="AA56" i="8"/>
  <c r="AB56" i="8" a="1"/>
  <c r="AB56" i="8" s="1"/>
  <c r="AC56" i="8" a="1"/>
  <c r="AC56" i="8"/>
  <c r="AD56" i="8" a="1"/>
  <c r="AD56" i="8"/>
  <c r="G57" i="8" a="1"/>
  <c r="G57" i="8" s="1"/>
  <c r="H57" i="8" a="1"/>
  <c r="H57" i="8"/>
  <c r="I57" i="8" a="1"/>
  <c r="I57" i="8"/>
  <c r="J57" i="8" a="1"/>
  <c r="J57" i="8" s="1"/>
  <c r="K57" i="8" a="1"/>
  <c r="K57" i="8"/>
  <c r="L57" i="8" a="1"/>
  <c r="L57" i="8"/>
  <c r="M57" i="8" a="1"/>
  <c r="M57" i="8" s="1"/>
  <c r="N57" i="8" a="1"/>
  <c r="N57" i="8"/>
  <c r="O57" i="8" a="1"/>
  <c r="O57" i="8"/>
  <c r="P57" i="8" a="1"/>
  <c r="P57" i="8" s="1"/>
  <c r="Q57" i="8" a="1"/>
  <c r="Q57" i="8"/>
  <c r="R57" i="8" a="1"/>
  <c r="R57" i="8"/>
  <c r="S57" i="8" a="1"/>
  <c r="S57" i="8" s="1"/>
  <c r="T57" i="8" a="1"/>
  <c r="T57" i="8"/>
  <c r="U57" i="8" a="1"/>
  <c r="U57" i="8"/>
  <c r="V57" i="8" a="1"/>
  <c r="V57" i="8" s="1"/>
  <c r="W57" i="8" a="1"/>
  <c r="W57" i="8"/>
  <c r="Y57" i="8" a="1"/>
  <c r="Y57" i="8"/>
  <c r="Z57" i="8" a="1"/>
  <c r="Z57" i="8" s="1"/>
  <c r="AA57" i="8" a="1"/>
  <c r="AA57" i="8"/>
  <c r="AB57" i="8" a="1"/>
  <c r="AB57" i="8"/>
  <c r="AC57" i="8" a="1"/>
  <c r="AC57" i="8" s="1"/>
  <c r="AD57" i="8" a="1"/>
  <c r="AD57" i="8"/>
  <c r="G58" i="8" a="1"/>
  <c r="G58" i="8"/>
  <c r="H58" i="8" a="1"/>
  <c r="H58" i="8" s="1"/>
  <c r="I58" i="8" a="1"/>
  <c r="I58" i="8"/>
  <c r="J58" i="8" a="1"/>
  <c r="J58" i="8"/>
  <c r="K58" i="8" a="1"/>
  <c r="K58" i="8" s="1"/>
  <c r="L58" i="8" a="1"/>
  <c r="L58" i="8"/>
  <c r="M58" i="8" a="1"/>
  <c r="M58" i="8"/>
  <c r="N58" i="8" a="1"/>
  <c r="N58" i="8" s="1"/>
  <c r="O58" i="8" a="1"/>
  <c r="O58" i="8"/>
  <c r="P58" i="8" a="1"/>
  <c r="P58" i="8"/>
  <c r="Q58" i="8" a="1"/>
  <c r="Q58" i="8" s="1"/>
  <c r="R58" i="8" a="1"/>
  <c r="R58" i="8"/>
  <c r="S58" i="8" a="1"/>
  <c r="S58" i="8"/>
  <c r="T58" i="8" a="1"/>
  <c r="T58" i="8" s="1"/>
  <c r="U58" i="8" a="1"/>
  <c r="U58" i="8"/>
  <c r="V58" i="8" a="1"/>
  <c r="V58" i="8"/>
  <c r="W58" i="8" a="1"/>
  <c r="W58" i="8" s="1"/>
  <c r="Y58" i="8" a="1"/>
  <c r="Y58" i="8"/>
  <c r="Z58" i="8" a="1"/>
  <c r="Z58" i="8"/>
  <c r="AA58" i="8" a="1"/>
  <c r="AA58" i="8" s="1"/>
  <c r="AB58" i="8" a="1"/>
  <c r="AB58" i="8"/>
  <c r="AC58" i="8" a="1"/>
  <c r="AC58" i="8"/>
  <c r="AD58" i="8" a="1"/>
  <c r="AD58" i="8" s="1"/>
  <c r="G59" i="8" a="1"/>
  <c r="G59" i="8"/>
  <c r="H59" i="8" a="1"/>
  <c r="H59" i="8"/>
  <c r="I59" i="8" a="1"/>
  <c r="I59" i="8" s="1"/>
  <c r="J59" i="8" a="1"/>
  <c r="J59" i="8"/>
  <c r="K59" i="8" a="1"/>
  <c r="K59" i="8"/>
  <c r="L59" i="8" a="1"/>
  <c r="L59" i="8" s="1"/>
  <c r="M59" i="8" a="1"/>
  <c r="M59" i="8"/>
  <c r="N59" i="8" a="1"/>
  <c r="N59" i="8"/>
  <c r="O59" i="8" a="1"/>
  <c r="O59" i="8" s="1"/>
  <c r="P59" i="8" a="1"/>
  <c r="P59" i="8"/>
  <c r="Q59" i="8" a="1"/>
  <c r="Q59" i="8"/>
  <c r="R59" i="8" a="1"/>
  <c r="R59" i="8" s="1"/>
  <c r="S59" i="8" a="1"/>
  <c r="S59" i="8"/>
  <c r="T59" i="8" a="1"/>
  <c r="T59" i="8"/>
  <c r="U59" i="8" a="1"/>
  <c r="U59" i="8" s="1"/>
  <c r="V59" i="8" a="1"/>
  <c r="V59" i="8"/>
  <c r="W59" i="8" a="1"/>
  <c r="W59" i="8"/>
  <c r="Y59" i="8" a="1"/>
  <c r="Y59" i="8" s="1"/>
  <c r="Z59" i="8" a="1"/>
  <c r="Z59" i="8"/>
  <c r="AA59" i="8" a="1"/>
  <c r="AA59" i="8"/>
  <c r="AB59" i="8" a="1"/>
  <c r="AB59" i="8" s="1"/>
  <c r="AC59" i="8" a="1"/>
  <c r="AC59" i="8"/>
  <c r="AD59" i="8" a="1"/>
  <c r="AD59" i="8"/>
  <c r="G60" i="8" a="1"/>
  <c r="G60" i="8" s="1"/>
  <c r="H60" i="8" a="1"/>
  <c r="H60" i="8"/>
  <c r="I60" i="8" a="1"/>
  <c r="I60" i="8"/>
  <c r="J60" i="8" a="1"/>
  <c r="J60" i="8" s="1"/>
  <c r="K60" i="8" a="1"/>
  <c r="K60" i="8"/>
  <c r="L60" i="8" a="1"/>
  <c r="L60" i="8"/>
  <c r="M60" i="8" a="1"/>
  <c r="M60" i="8" s="1"/>
  <c r="N60" i="8" a="1"/>
  <c r="N60" i="8"/>
  <c r="O60" i="8" a="1"/>
  <c r="O60" i="8"/>
  <c r="P60" i="8" a="1"/>
  <c r="P60" i="8" s="1"/>
  <c r="Q60" i="8" a="1"/>
  <c r="Q60" i="8"/>
  <c r="R60" i="8" a="1"/>
  <c r="R60" i="8"/>
  <c r="S60" i="8" a="1"/>
  <c r="S60" i="8" s="1"/>
  <c r="T60" i="8" a="1"/>
  <c r="T60" i="8"/>
  <c r="U60" i="8" a="1"/>
  <c r="U60" i="8"/>
  <c r="V60" i="8" a="1"/>
  <c r="V60" i="8" s="1"/>
  <c r="W60" i="8" a="1"/>
  <c r="W60" i="8"/>
  <c r="Y60" i="8" a="1"/>
  <c r="Y60" i="8"/>
  <c r="Z60" i="8" a="1"/>
  <c r="Z60" i="8" s="1"/>
  <c r="AA60" i="8" a="1"/>
  <c r="AA60" i="8"/>
  <c r="AB60" i="8" a="1"/>
  <c r="AB60" i="8"/>
  <c r="AC60" i="8" a="1"/>
  <c r="AC60" i="8" s="1"/>
  <c r="AD60" i="8" a="1"/>
  <c r="AD60" i="8"/>
  <c r="G61" i="8" a="1"/>
  <c r="G61" i="8"/>
  <c r="H61" i="8" a="1"/>
  <c r="H61" i="8" s="1"/>
  <c r="I61" i="8" a="1"/>
  <c r="I61" i="8"/>
  <c r="J61" i="8" a="1"/>
  <c r="J61" i="8"/>
  <c r="K61" i="8" a="1"/>
  <c r="K61" i="8" s="1"/>
  <c r="L61" i="8" a="1"/>
  <c r="L61" i="8"/>
  <c r="M61" i="8" a="1"/>
  <c r="M61" i="8"/>
  <c r="N61" i="8" a="1"/>
  <c r="N61" i="8" s="1"/>
  <c r="O61" i="8" a="1"/>
  <c r="O61" i="8"/>
  <c r="P61" i="8" a="1"/>
  <c r="P61" i="8"/>
  <c r="Q61" i="8" a="1"/>
  <c r="Q61" i="8" s="1"/>
  <c r="R61" i="8" a="1"/>
  <c r="R61" i="8"/>
  <c r="S61" i="8" a="1"/>
  <c r="S61" i="8"/>
  <c r="T61" i="8" a="1"/>
  <c r="T61" i="8" s="1"/>
  <c r="U61" i="8" a="1"/>
  <c r="U61" i="8"/>
  <c r="V61" i="8" a="1"/>
  <c r="V61" i="8"/>
  <c r="W61" i="8" a="1"/>
  <c r="W61" i="8" s="1"/>
  <c r="Y61" i="8" a="1"/>
  <c r="Y61" i="8"/>
  <c r="Z61" i="8" a="1"/>
  <c r="Z61" i="8"/>
  <c r="AA61" i="8" a="1"/>
  <c r="AA61" i="8" s="1"/>
  <c r="AB61" i="8" a="1"/>
  <c r="AB61" i="8"/>
  <c r="AC61" i="8" a="1"/>
  <c r="AC61" i="8"/>
  <c r="AD61" i="8" a="1"/>
  <c r="AD61" i="8" s="1"/>
  <c r="G62" i="8" a="1"/>
  <c r="G62" i="8"/>
  <c r="H62" i="8" a="1"/>
  <c r="H62" i="8"/>
  <c r="I62" i="8" a="1"/>
  <c r="I62" i="8" s="1"/>
  <c r="J62" i="8" a="1"/>
  <c r="J62" i="8"/>
  <c r="K62" i="8" a="1"/>
  <c r="K62" i="8"/>
  <c r="L62" i="8" a="1"/>
  <c r="L62" i="8" s="1"/>
  <c r="M62" i="8" a="1"/>
  <c r="M62" i="8"/>
  <c r="N62" i="8" a="1"/>
  <c r="N62" i="8"/>
  <c r="O62" i="8" a="1"/>
  <c r="O62" i="8" s="1"/>
  <c r="P62" i="8" a="1"/>
  <c r="P62" i="8"/>
  <c r="Q62" i="8" a="1"/>
  <c r="Q62" i="8"/>
  <c r="R62" i="8" a="1"/>
  <c r="R62" i="8" s="1"/>
  <c r="S62" i="8" a="1"/>
  <c r="S62" i="8"/>
  <c r="T62" i="8" a="1"/>
  <c r="T62" i="8"/>
  <c r="U62" i="8" a="1"/>
  <c r="U62" i="8" s="1"/>
  <c r="V62" i="8" a="1"/>
  <c r="V62" i="8"/>
  <c r="W62" i="8" a="1"/>
  <c r="W62" i="8"/>
  <c r="Y62" i="8" a="1"/>
  <c r="Y62" i="8" s="1"/>
  <c r="Z62" i="8" a="1"/>
  <c r="Z62" i="8"/>
  <c r="AA62" i="8" a="1"/>
  <c r="AA62" i="8"/>
  <c r="AB62" i="8" a="1"/>
  <c r="AB62" i="8" s="1"/>
  <c r="AC62" i="8" a="1"/>
  <c r="AC62" i="8"/>
  <c r="AD62" i="8" a="1"/>
  <c r="AD62" i="8"/>
  <c r="G63" i="8" a="1"/>
  <c r="G63" i="8" s="1"/>
  <c r="H63" i="8" a="1"/>
  <c r="H63" i="8"/>
  <c r="I63" i="8" a="1"/>
  <c r="I63" i="8"/>
  <c r="J63" i="8" a="1"/>
  <c r="J63" i="8" s="1"/>
  <c r="K63" i="8" a="1"/>
  <c r="K63" i="8"/>
  <c r="L63" i="8" a="1"/>
  <c r="L63" i="8"/>
  <c r="M63" i="8" a="1"/>
  <c r="M63" i="8" s="1"/>
  <c r="N63" i="8" a="1"/>
  <c r="N63" i="8"/>
  <c r="O63" i="8" a="1"/>
  <c r="O63" i="8"/>
  <c r="P63" i="8" a="1"/>
  <c r="P63" i="8" s="1"/>
  <c r="Q63" i="8" a="1"/>
  <c r="Q63" i="8"/>
  <c r="R63" i="8" a="1"/>
  <c r="R63" i="8"/>
  <c r="S63" i="8" a="1"/>
  <c r="S63" i="8" s="1"/>
  <c r="T63" i="8" a="1"/>
  <c r="T63" i="8"/>
  <c r="U63" i="8" a="1"/>
  <c r="U63" i="8"/>
  <c r="V63" i="8" a="1"/>
  <c r="V63" i="8" s="1"/>
  <c r="W63" i="8" a="1"/>
  <c r="W63" i="8"/>
  <c r="Y63" i="8" a="1"/>
  <c r="Y63" i="8"/>
  <c r="Z63" i="8" a="1"/>
  <c r="Z63" i="8" s="1"/>
  <c r="AA63" i="8" a="1"/>
  <c r="AA63" i="8"/>
  <c r="AB63" i="8" a="1"/>
  <c r="AB63" i="8"/>
  <c r="AC63" i="8" a="1"/>
  <c r="AC63" i="8" s="1"/>
  <c r="AD63" i="8" a="1"/>
  <c r="AD63" i="8"/>
  <c r="G64" i="8" a="1"/>
  <c r="G64" i="8"/>
  <c r="H64" i="8" a="1"/>
  <c r="H64" i="8" s="1"/>
  <c r="I64" i="8" a="1"/>
  <c r="I64" i="8"/>
  <c r="J64" i="8" a="1"/>
  <c r="J64" i="8"/>
  <c r="K64" i="8" a="1"/>
  <c r="K64" i="8" s="1"/>
  <c r="L64" i="8" a="1"/>
  <c r="L64" i="8"/>
  <c r="M64" i="8" a="1"/>
  <c r="M64" i="8"/>
  <c r="N64" i="8" a="1"/>
  <c r="N64" i="8" s="1"/>
  <c r="O64" i="8" a="1"/>
  <c r="O64" i="8"/>
  <c r="P64" i="8" a="1"/>
  <c r="P64" i="8"/>
  <c r="Q64" i="8" a="1"/>
  <c r="Q64" i="8" s="1"/>
  <c r="R64" i="8" a="1"/>
  <c r="R64" i="8"/>
  <c r="S64" i="8" a="1"/>
  <c r="S64" i="8"/>
  <c r="T64" i="8" a="1"/>
  <c r="T64" i="8" s="1"/>
  <c r="U64" i="8" a="1"/>
  <c r="U64" i="8"/>
  <c r="V64" i="8" a="1"/>
  <c r="V64" i="8"/>
  <c r="W64" i="8" a="1"/>
  <c r="W64" i="8" s="1"/>
  <c r="Y64" i="8" a="1"/>
  <c r="Y64" i="8"/>
  <c r="Z64" i="8" a="1"/>
  <c r="Z64" i="8"/>
  <c r="AA64" i="8" a="1"/>
  <c r="AA64" i="8" s="1"/>
  <c r="AB64" i="8" a="1"/>
  <c r="AB64" i="8"/>
  <c r="AC64" i="8" a="1"/>
  <c r="AC64" i="8"/>
  <c r="AD64" i="8" a="1"/>
  <c r="AD64" i="8" s="1"/>
  <c r="G65" i="8" a="1"/>
  <c r="G65" i="8"/>
  <c r="H65" i="8" a="1"/>
  <c r="H65" i="8"/>
  <c r="I65" i="8" a="1"/>
  <c r="I65" i="8" s="1"/>
  <c r="J65" i="8" a="1"/>
  <c r="J65" i="8"/>
  <c r="K65" i="8" a="1"/>
  <c r="K65" i="8"/>
  <c r="L65" i="8" a="1"/>
  <c r="L65" i="8" s="1"/>
  <c r="M65" i="8" a="1"/>
  <c r="M65" i="8"/>
  <c r="N65" i="8" a="1"/>
  <c r="N65" i="8"/>
  <c r="O65" i="8" a="1"/>
  <c r="O65" i="8" s="1"/>
  <c r="P65" i="8" a="1"/>
  <c r="P65" i="8"/>
  <c r="Q65" i="8" a="1"/>
  <c r="Q65" i="8"/>
  <c r="R65" i="8" a="1"/>
  <c r="R65" i="8" s="1"/>
  <c r="S65" i="8" a="1"/>
  <c r="S65" i="8"/>
  <c r="T65" i="8" a="1"/>
  <c r="T65" i="8"/>
  <c r="U65" i="8" a="1"/>
  <c r="U65" i="8" s="1"/>
  <c r="V65" i="8" a="1"/>
  <c r="V65" i="8"/>
  <c r="W65" i="8" a="1"/>
  <c r="W65" i="8"/>
  <c r="Y65" i="8" a="1"/>
  <c r="Y65" i="8" s="1"/>
  <c r="Z65" i="8" a="1"/>
  <c r="Z65" i="8"/>
  <c r="AA65" i="8" a="1"/>
  <c r="AA65" i="8"/>
  <c r="AB65" i="8" a="1"/>
  <c r="AB65" i="8" s="1"/>
  <c r="AC65" i="8" a="1"/>
  <c r="AC65" i="8"/>
  <c r="AD65" i="8" a="1"/>
  <c r="AD65" i="8"/>
  <c r="G66" i="8" a="1"/>
  <c r="G66" i="8" s="1"/>
  <c r="H66" i="8" a="1"/>
  <c r="H66" i="8"/>
  <c r="I66" i="8" a="1"/>
  <c r="I66" i="8"/>
  <c r="J66" i="8" a="1"/>
  <c r="J66" i="8" s="1"/>
  <c r="K66" i="8" a="1"/>
  <c r="K66" i="8"/>
  <c r="L66" i="8" a="1"/>
  <c r="L66" i="8"/>
  <c r="M66" i="8" a="1"/>
  <c r="M66" i="8" s="1"/>
  <c r="N66" i="8" a="1"/>
  <c r="N66" i="8"/>
  <c r="O66" i="8" a="1"/>
  <c r="O66" i="8"/>
  <c r="P66" i="8" a="1"/>
  <c r="P66" i="8" s="1"/>
  <c r="Q66" i="8" a="1"/>
  <c r="Q66" i="8" s="1"/>
  <c r="R66" i="8" a="1"/>
  <c r="R66" i="8"/>
  <c r="S66" i="8" a="1"/>
  <c r="S66" i="8" s="1"/>
  <c r="T66" i="8" a="1"/>
  <c r="T66" i="8" s="1"/>
  <c r="U66" i="8" a="1"/>
  <c r="U66" i="8"/>
  <c r="V66" i="8" a="1"/>
  <c r="V66" i="8" s="1"/>
  <c r="W66" i="8" a="1"/>
  <c r="W66" i="8" s="1"/>
  <c r="Y66" i="8" a="1"/>
  <c r="Y66" i="8"/>
  <c r="Z66" i="8" a="1"/>
  <c r="Z66" i="8" s="1"/>
  <c r="AA66" i="8" a="1"/>
  <c r="AA66" i="8" s="1"/>
  <c r="AB66" i="8" a="1"/>
  <c r="AB66" i="8"/>
  <c r="AC66" i="8" a="1"/>
  <c r="AC66" i="8" s="1"/>
  <c r="AD66" i="8" a="1"/>
  <c r="AD66" i="8" s="1"/>
  <c r="G67" i="8" a="1"/>
  <c r="G67" i="8"/>
  <c r="H67" i="8" a="1"/>
  <c r="H67" i="8" s="1"/>
  <c r="I67" i="8" a="1"/>
  <c r="I67" i="8" s="1"/>
  <c r="J67" i="8" a="1"/>
  <c r="J67" i="8"/>
  <c r="K67" i="8" a="1"/>
  <c r="K67" i="8" s="1"/>
  <c r="L67" i="8" a="1"/>
  <c r="L67" i="8" s="1"/>
  <c r="M67" i="8" a="1"/>
  <c r="M67" i="8"/>
  <c r="N67" i="8" a="1"/>
  <c r="N67" i="8" s="1"/>
  <c r="O67" i="8" a="1"/>
  <c r="O67" i="8" s="1"/>
  <c r="P67" i="8" a="1"/>
  <c r="P67" i="8"/>
  <c r="Q67" i="8" a="1"/>
  <c r="Q67" i="8" s="1"/>
  <c r="R67" i="8" a="1"/>
  <c r="R67" i="8" s="1"/>
  <c r="S67" i="8" a="1"/>
  <c r="S67" i="8"/>
  <c r="T67" i="8" a="1"/>
  <c r="T67" i="8" s="1"/>
  <c r="U67" i="8" a="1"/>
  <c r="U67" i="8" s="1"/>
  <c r="V67" i="8" a="1"/>
  <c r="V67" i="8"/>
  <c r="W67" i="8" a="1"/>
  <c r="W67" i="8" s="1"/>
  <c r="Y67" i="8" a="1"/>
  <c r="Y67" i="8" s="1"/>
  <c r="Z67" i="8" a="1"/>
  <c r="Z67" i="8"/>
  <c r="AA67" i="8" a="1"/>
  <c r="AA67" i="8" s="1"/>
  <c r="AB67" i="8" a="1"/>
  <c r="AB67" i="8" s="1"/>
  <c r="AC67" i="8" a="1"/>
  <c r="AC67" i="8"/>
  <c r="AD67" i="8" a="1"/>
  <c r="AD67" i="8" s="1"/>
  <c r="G68" i="8" a="1"/>
  <c r="G68" i="8" s="1"/>
  <c r="H68" i="8" a="1"/>
  <c r="H68" i="8"/>
  <c r="I68" i="8" a="1"/>
  <c r="I68" i="8" s="1"/>
  <c r="J68" i="8" a="1"/>
  <c r="J68" i="8"/>
  <c r="K68" i="8" a="1"/>
  <c r="K68" i="8"/>
  <c r="L68" i="8" a="1"/>
  <c r="L68" i="8" s="1"/>
  <c r="M68" i="8" a="1"/>
  <c r="M68" i="8"/>
  <c r="N68" i="8" a="1"/>
  <c r="N68" i="8"/>
  <c r="O68" i="8" a="1"/>
  <c r="O68" i="8" s="1"/>
  <c r="P68" i="8" a="1"/>
  <c r="P68" i="8" s="1"/>
  <c r="Q68" i="8" a="1"/>
  <c r="Q68" i="8"/>
  <c r="R68" i="8" a="1"/>
  <c r="R68" i="8" s="1"/>
  <c r="S68" i="8" a="1"/>
  <c r="S68" i="8" s="1"/>
  <c r="T68" i="8" a="1"/>
  <c r="T68" i="8"/>
  <c r="U68" i="8" a="1"/>
  <c r="U68" i="8" s="1"/>
  <c r="V68" i="8" a="1"/>
  <c r="V68" i="8"/>
  <c r="W68" i="8" a="1"/>
  <c r="W68" i="8"/>
  <c r="Y68" i="8" a="1"/>
  <c r="Y68" i="8" s="1"/>
  <c r="Z68" i="8" a="1"/>
  <c r="Z68" i="8"/>
  <c r="AA68" i="8" a="1"/>
  <c r="AA68" i="8"/>
  <c r="AB68" i="8" a="1"/>
  <c r="AB68" i="8" s="1"/>
  <c r="AC68" i="8" a="1"/>
  <c r="AC68" i="8" s="1"/>
  <c r="AD68" i="8" a="1"/>
  <c r="AD68" i="8"/>
  <c r="G69" i="8" a="1"/>
  <c r="G69" i="8" s="1"/>
  <c r="H69" i="8" a="1"/>
  <c r="H69" i="8" s="1"/>
  <c r="I69" i="8" a="1"/>
  <c r="I69" i="8"/>
  <c r="J69" i="8" a="1"/>
  <c r="J69" i="8" s="1"/>
  <c r="K69" i="8" a="1"/>
  <c r="K69" i="8" s="1"/>
  <c r="L69" i="8" a="1"/>
  <c r="L69" i="8"/>
  <c r="M69" i="8" a="1"/>
  <c r="M69" i="8" s="1"/>
  <c r="N69" i="8" a="1"/>
  <c r="N69" i="8" s="1"/>
  <c r="O69" i="8" a="1"/>
  <c r="O69" i="8"/>
  <c r="P69" i="8" a="1"/>
  <c r="P69" i="8" s="1"/>
  <c r="Q69" i="8" a="1"/>
  <c r="Q69" i="8" s="1"/>
  <c r="R69" i="8" a="1"/>
  <c r="R69" i="8"/>
  <c r="S69" i="8" a="1"/>
  <c r="S69" i="8" s="1"/>
  <c r="T69" i="8" a="1"/>
  <c r="T69" i="8" s="1"/>
  <c r="U69" i="8" a="1"/>
  <c r="U69" i="8"/>
  <c r="V69" i="8" a="1"/>
  <c r="V69" i="8" s="1"/>
  <c r="W69" i="8" a="1"/>
  <c r="W69" i="8"/>
  <c r="Y69" i="8" a="1"/>
  <c r="Y69" i="8"/>
  <c r="Z69" i="8" a="1"/>
  <c r="Z69" i="8" s="1"/>
  <c r="AA69" i="8" a="1"/>
  <c r="AA69" i="8" s="1"/>
  <c r="AB69" i="8" a="1"/>
  <c r="AB69" i="8"/>
  <c r="AC69" i="8" a="1"/>
  <c r="AC69" i="8" s="1"/>
  <c r="AD69" i="8" a="1"/>
  <c r="AD69" i="8" s="1"/>
  <c r="G70" i="8" a="1"/>
  <c r="G70" i="8"/>
  <c r="H70" i="8" a="1"/>
  <c r="H70" i="8" s="1"/>
  <c r="I70" i="8" a="1"/>
  <c r="I70" i="8" s="1"/>
  <c r="J70" i="8" a="1"/>
  <c r="J70" i="8"/>
  <c r="K70" i="8" a="1"/>
  <c r="K70" i="8" s="1"/>
  <c r="L70" i="8" a="1"/>
  <c r="L70" i="8" s="1"/>
  <c r="M70" i="8" a="1"/>
  <c r="M70" i="8"/>
  <c r="N70" i="8" a="1"/>
  <c r="N70" i="8" s="1"/>
  <c r="O70" i="8" a="1"/>
  <c r="O70" i="8" s="1"/>
  <c r="P70" i="8" a="1"/>
  <c r="P70" i="8"/>
  <c r="Q70" i="8" a="1"/>
  <c r="Q70" i="8" s="1"/>
  <c r="R70" i="8" a="1"/>
  <c r="R70" i="8" s="1"/>
  <c r="S70" i="8" a="1"/>
  <c r="S70" i="8"/>
  <c r="T70" i="8" a="1"/>
  <c r="T70" i="8" s="1"/>
  <c r="U70" i="8" a="1"/>
  <c r="U70" i="8" s="1"/>
  <c r="V70" i="8" a="1"/>
  <c r="V70" i="8"/>
  <c r="W70" i="8" a="1"/>
  <c r="W70" i="8" s="1"/>
  <c r="Y70" i="8" a="1"/>
  <c r="Y70" i="8"/>
  <c r="Z70" i="8" a="1"/>
  <c r="Z70" i="8"/>
  <c r="AA70" i="8" a="1"/>
  <c r="AA70" i="8" s="1"/>
  <c r="AB70" i="8" a="1"/>
  <c r="AB70" i="8"/>
  <c r="AC70" i="8" a="1"/>
  <c r="AC70" i="8"/>
  <c r="AD70" i="8" a="1"/>
  <c r="AD70" i="8" s="1"/>
  <c r="G71" i="8" a="1"/>
  <c r="G71" i="8"/>
  <c r="H71" i="8" a="1"/>
  <c r="H71" i="8"/>
  <c r="I71" i="8" a="1"/>
  <c r="I71" i="8" s="1"/>
  <c r="J71" i="8" a="1"/>
  <c r="J71" i="8"/>
  <c r="K71" i="8" a="1"/>
  <c r="K71" i="8"/>
  <c r="L71" i="8" a="1"/>
  <c r="L71" i="8" s="1"/>
  <c r="M71" i="8" a="1"/>
  <c r="M71" i="8"/>
  <c r="N71" i="8" a="1"/>
  <c r="N71" i="8"/>
  <c r="O71" i="8" a="1"/>
  <c r="O71" i="8" s="1"/>
  <c r="P71" i="8" a="1"/>
  <c r="P71" i="8"/>
  <c r="Q71" i="8" a="1"/>
  <c r="Q71" i="8"/>
  <c r="R71" i="8" a="1"/>
  <c r="R71" i="8" s="1"/>
  <c r="S71" i="8" a="1"/>
  <c r="S71" i="8"/>
  <c r="T71" i="8" a="1"/>
  <c r="T71" i="8"/>
  <c r="U71" i="8" a="1"/>
  <c r="U71" i="8" s="1"/>
  <c r="V71" i="8" a="1"/>
  <c r="V71" i="8"/>
  <c r="W71" i="8" a="1"/>
  <c r="W71" i="8"/>
  <c r="Y71" i="8" a="1"/>
  <c r="Y71" i="8" s="1"/>
  <c r="Z71" i="8" a="1"/>
  <c r="Z71" i="8"/>
  <c r="AA71" i="8" a="1"/>
  <c r="AA71" i="8"/>
  <c r="AB71" i="8" a="1"/>
  <c r="AB71" i="8" s="1"/>
  <c r="AC71" i="8" a="1"/>
  <c r="AC71" i="8"/>
  <c r="AD71" i="8" a="1"/>
  <c r="AD71" i="8"/>
  <c r="G72" i="8" a="1"/>
  <c r="G72" i="8" s="1"/>
  <c r="H72" i="8" a="1"/>
  <c r="H72" i="8"/>
  <c r="I72" i="8" a="1"/>
  <c r="I72" i="8"/>
  <c r="J72" i="8" a="1"/>
  <c r="J72" i="8" s="1"/>
  <c r="K72" i="8" a="1"/>
  <c r="K72" i="8"/>
  <c r="L72" i="8" a="1"/>
  <c r="L72" i="8"/>
  <c r="M72" i="8" a="1"/>
  <c r="M72" i="8" s="1"/>
  <c r="N72" i="8" a="1"/>
  <c r="N72" i="8"/>
  <c r="O72" i="8" a="1"/>
  <c r="O72" i="8"/>
  <c r="P72" i="8" a="1"/>
  <c r="P72" i="8" s="1"/>
  <c r="Q72" i="8" a="1"/>
  <c r="Q72" i="8"/>
  <c r="R72" i="8" a="1"/>
  <c r="R72" i="8"/>
  <c r="S72" i="8" a="1"/>
  <c r="S72" i="8" s="1"/>
  <c r="T72" i="8" a="1"/>
  <c r="T72" i="8"/>
  <c r="U72" i="8" a="1"/>
  <c r="U72" i="8"/>
  <c r="V72" i="8" a="1"/>
  <c r="V72" i="8" s="1"/>
  <c r="W72" i="8" a="1"/>
  <c r="W72" i="8"/>
  <c r="Y72" i="8" a="1"/>
  <c r="Y72" i="8"/>
  <c r="Z72" i="8" a="1"/>
  <c r="Z72" i="8" s="1"/>
  <c r="AA72" i="8" a="1"/>
  <c r="AA72" i="8"/>
  <c r="AB72" i="8" a="1"/>
  <c r="AB72" i="8"/>
  <c r="AC72" i="8" a="1"/>
  <c r="AC72" i="8" s="1"/>
  <c r="AD72" i="8" a="1"/>
  <c r="AD72" i="8"/>
  <c r="G73" i="8" a="1"/>
  <c r="G73" i="8"/>
  <c r="H73" i="8" a="1"/>
  <c r="H73" i="8" s="1"/>
  <c r="I73" i="8" a="1"/>
  <c r="I73" i="8"/>
  <c r="J73" i="8" a="1"/>
  <c r="J73" i="8"/>
  <c r="K73" i="8" a="1"/>
  <c r="K73" i="8" s="1"/>
  <c r="L73" i="8" a="1"/>
  <c r="L73" i="8"/>
  <c r="M73" i="8" a="1"/>
  <c r="M73" i="8"/>
  <c r="N73" i="8" a="1"/>
  <c r="N73" i="8" s="1"/>
  <c r="O73" i="8" a="1"/>
  <c r="O73" i="8"/>
  <c r="P73" i="8" a="1"/>
  <c r="P73" i="8"/>
  <c r="Q73" i="8" a="1"/>
  <c r="Q73" i="8" s="1"/>
  <c r="R73" i="8" a="1"/>
  <c r="R73" i="8"/>
  <c r="S73" i="8" a="1"/>
  <c r="S73" i="8"/>
  <c r="T73" i="8" a="1"/>
  <c r="T73" i="8" s="1"/>
  <c r="U73" i="8" a="1"/>
  <c r="U73" i="8"/>
  <c r="V73" i="8" a="1"/>
  <c r="V73" i="8"/>
  <c r="W73" i="8" a="1"/>
  <c r="W73" i="8" s="1"/>
  <c r="Y73" i="8" a="1"/>
  <c r="Y73" i="8"/>
  <c r="Z73" i="8" a="1"/>
  <c r="Z73" i="8"/>
  <c r="AA73" i="8" a="1"/>
  <c r="AA73" i="8" s="1"/>
  <c r="AB73" i="8" a="1"/>
  <c r="AB73" i="8"/>
  <c r="AC73" i="8" a="1"/>
  <c r="AC73" i="8"/>
  <c r="AD73" i="8" a="1"/>
  <c r="AD73" i="8" s="1"/>
  <c r="G74" i="8" a="1"/>
  <c r="G74" i="8"/>
  <c r="H74" i="8" a="1"/>
  <c r="H74" i="8"/>
  <c r="I74" i="8" a="1"/>
  <c r="I74" i="8" s="1"/>
  <c r="J74" i="8" a="1"/>
  <c r="J74" i="8"/>
  <c r="K74" i="8" a="1"/>
  <c r="K74" i="8"/>
  <c r="L74" i="8" a="1"/>
  <c r="L74" i="8" s="1"/>
  <c r="M74" i="8" a="1"/>
  <c r="M74" i="8"/>
  <c r="N74" i="8" a="1"/>
  <c r="N74" i="8"/>
  <c r="O74" i="8" a="1"/>
  <c r="O74" i="8" s="1"/>
  <c r="P74" i="8" a="1"/>
  <c r="P74" i="8"/>
  <c r="Q74" i="8" a="1"/>
  <c r="Q74" i="8"/>
  <c r="R74" i="8" a="1"/>
  <c r="R74" i="8" s="1"/>
  <c r="S74" i="8" a="1"/>
  <c r="S74" i="8"/>
  <c r="T74" i="8" a="1"/>
  <c r="T74" i="8"/>
  <c r="U74" i="8" a="1"/>
  <c r="U74" i="8" s="1"/>
  <c r="V74" i="8" a="1"/>
  <c r="V74" i="8"/>
  <c r="W74" i="8" a="1"/>
  <c r="W74" i="8"/>
  <c r="Y74" i="8" a="1"/>
  <c r="Y74" i="8" s="1"/>
  <c r="Z74" i="8" a="1"/>
  <c r="Z74" i="8"/>
  <c r="AA74" i="8" a="1"/>
  <c r="AA74" i="8"/>
  <c r="AB74" i="8" a="1"/>
  <c r="AB74" i="8" s="1"/>
  <c r="AC74" i="8" a="1"/>
  <c r="AC74" i="8"/>
  <c r="AD74" i="8" a="1"/>
  <c r="AD74" i="8"/>
  <c r="G75" i="8" a="1"/>
  <c r="G75" i="8" s="1"/>
  <c r="H75" i="8" a="1"/>
  <c r="H75" i="8"/>
  <c r="I75" i="8" a="1"/>
  <c r="I75" i="8"/>
  <c r="J75" i="8" a="1"/>
  <c r="J75" i="8" s="1"/>
  <c r="K75" i="8" a="1"/>
  <c r="K75" i="8"/>
  <c r="L75" i="8" a="1"/>
  <c r="L75" i="8"/>
  <c r="M75" i="8" a="1"/>
  <c r="M75" i="8" s="1"/>
  <c r="N75" i="8" a="1"/>
  <c r="N75" i="8"/>
  <c r="O75" i="8" a="1"/>
  <c r="O75" i="8"/>
  <c r="P75" i="8" a="1"/>
  <c r="P75" i="8" s="1"/>
  <c r="Q75" i="8" a="1"/>
  <c r="Q75" i="8"/>
  <c r="R75" i="8" a="1"/>
  <c r="R75" i="8"/>
  <c r="S75" i="8" a="1"/>
  <c r="S75" i="8" s="1"/>
  <c r="T75" i="8" a="1"/>
  <c r="T75" i="8"/>
  <c r="U75" i="8" a="1"/>
  <c r="U75" i="8"/>
  <c r="V75" i="8" a="1"/>
  <c r="V75" i="8" s="1"/>
  <c r="W75" i="8" a="1"/>
  <c r="W75" i="8"/>
  <c r="Y75" i="8" a="1"/>
  <c r="Y75" i="8"/>
  <c r="Z75" i="8" a="1"/>
  <c r="Z75" i="8" s="1"/>
  <c r="AA75" i="8" a="1"/>
  <c r="AA75" i="8"/>
  <c r="AB75" i="8" a="1"/>
  <c r="AB75" i="8"/>
  <c r="AC75" i="8" a="1"/>
  <c r="AC75" i="8" s="1"/>
  <c r="AD75" i="8" a="1"/>
  <c r="AD75" i="8"/>
  <c r="G76" i="8" a="1"/>
  <c r="G76" i="8"/>
  <c r="H76" i="8" a="1"/>
  <c r="H76" i="8" s="1"/>
  <c r="I76" i="8" a="1"/>
  <c r="I76" i="8"/>
  <c r="J76" i="8" a="1"/>
  <c r="J76" i="8"/>
  <c r="K76" i="8" a="1"/>
  <c r="K76" i="8" s="1"/>
  <c r="L76" i="8" a="1"/>
  <c r="L76" i="8"/>
  <c r="M76" i="8" a="1"/>
  <c r="M76" i="8"/>
  <c r="N76" i="8" a="1"/>
  <c r="N76" i="8" s="1"/>
  <c r="O76" i="8" a="1"/>
  <c r="O76" i="8"/>
  <c r="P76" i="8" a="1"/>
  <c r="P76" i="8"/>
  <c r="Q76" i="8" a="1"/>
  <c r="Q76" i="8" s="1"/>
  <c r="R76" i="8" a="1"/>
  <c r="R76" i="8"/>
  <c r="S76" i="8" a="1"/>
  <c r="S76" i="8"/>
  <c r="T76" i="8" a="1"/>
  <c r="T76" i="8" s="1"/>
  <c r="U76" i="8" a="1"/>
  <c r="U76" i="8"/>
  <c r="V76" i="8" a="1"/>
  <c r="V76" i="8"/>
  <c r="W76" i="8" a="1"/>
  <c r="W76" i="8" s="1"/>
  <c r="Y76" i="8" a="1"/>
  <c r="Y76" i="8"/>
  <c r="Z76" i="8" a="1"/>
  <c r="Z76" i="8"/>
  <c r="AA76" i="8" a="1"/>
  <c r="AA76" i="8" s="1"/>
  <c r="AB76" i="8" a="1"/>
  <c r="AB76" i="8"/>
  <c r="AC76" i="8" a="1"/>
  <c r="AC76" i="8"/>
  <c r="AD76" i="8" a="1"/>
  <c r="AD76" i="8" s="1"/>
  <c r="H77" i="8" a="1"/>
  <c r="H77" i="8"/>
  <c r="I77" i="8" a="1"/>
  <c r="I77" i="8"/>
  <c r="J77" i="8" a="1"/>
  <c r="J77" i="8" s="1"/>
  <c r="K77" i="8" a="1"/>
  <c r="K77" i="8"/>
  <c r="L77" i="8" a="1"/>
  <c r="L77" i="8"/>
  <c r="M77" i="8" a="1"/>
  <c r="M77" i="8" s="1"/>
  <c r="N77" i="8" a="1"/>
  <c r="N77" i="8"/>
  <c r="O77" i="8" a="1"/>
  <c r="O77" i="8"/>
  <c r="P77" i="8" a="1"/>
  <c r="P77" i="8" s="1"/>
  <c r="Q77" i="8" a="1"/>
  <c r="Q77" i="8"/>
  <c r="R77" i="8" a="1"/>
  <c r="R77" i="8"/>
  <c r="S77" i="8" a="1"/>
  <c r="S77" i="8" s="1"/>
  <c r="T77" i="8" a="1"/>
  <c r="T77" i="8"/>
  <c r="U77" i="8" a="1"/>
  <c r="U77" i="8"/>
  <c r="V77" i="8" a="1"/>
  <c r="V77" i="8" s="1"/>
  <c r="W77" i="8" a="1"/>
  <c r="W77" i="8"/>
  <c r="Y77" i="8" a="1"/>
  <c r="Y77" i="8"/>
  <c r="Z77" i="8" a="1"/>
  <c r="Z77" i="8" s="1"/>
  <c r="AA77" i="8" a="1"/>
  <c r="AA77" i="8"/>
  <c r="AB77" i="8" a="1"/>
  <c r="AB77" i="8"/>
  <c r="AC77" i="8" a="1"/>
  <c r="AC77" i="8" s="1"/>
  <c r="AD77" i="8" a="1"/>
  <c r="AD77" i="8"/>
  <c r="G78" i="8" a="1"/>
  <c r="G78" i="8"/>
  <c r="I78" i="8" a="1"/>
  <c r="I78" i="8" s="1"/>
  <c r="J78" i="8" a="1"/>
  <c r="J78" i="8"/>
  <c r="K78" i="8" a="1"/>
  <c r="K78" i="8"/>
  <c r="L78" i="8" a="1"/>
  <c r="L78" i="8" s="1"/>
  <c r="M78" i="8" a="1"/>
  <c r="M78" i="8"/>
  <c r="N78" i="8" a="1"/>
  <c r="N78" i="8"/>
  <c r="O78" i="8" a="1"/>
  <c r="O78" i="8" s="1"/>
  <c r="P78" i="8" a="1"/>
  <c r="P78" i="8"/>
  <c r="Q78" i="8" a="1"/>
  <c r="Q78" i="8"/>
  <c r="R78" i="8" a="1"/>
  <c r="R78" i="8" s="1"/>
  <c r="S78" i="8" a="1"/>
  <c r="S78" i="8"/>
  <c r="T78" i="8" a="1"/>
  <c r="T78" i="8"/>
  <c r="U78" i="8" a="1"/>
  <c r="U78" i="8" s="1"/>
  <c r="V78" i="8" a="1"/>
  <c r="V78" i="8"/>
  <c r="W78" i="8" a="1"/>
  <c r="W78" i="8"/>
  <c r="Y78" i="8" a="1"/>
  <c r="Y78" i="8" s="1"/>
  <c r="Z78" i="8" a="1"/>
  <c r="Z78" i="8"/>
  <c r="AA78" i="8" a="1"/>
  <c r="AA78" i="8"/>
  <c r="AB78" i="8" a="1"/>
  <c r="AB78" i="8" s="1"/>
  <c r="AC78" i="8" a="1"/>
  <c r="AC78" i="8"/>
  <c r="AD78" i="8" a="1"/>
  <c r="AD78" i="8"/>
  <c r="G79" i="8" a="1"/>
  <c r="G79" i="8" s="1"/>
  <c r="H79" i="8" a="1"/>
  <c r="H79" i="8"/>
  <c r="J79" i="8" a="1"/>
  <c r="J79" i="8"/>
  <c r="K79" i="8" a="1"/>
  <c r="K79" i="8" s="1"/>
  <c r="L79" i="8" a="1"/>
  <c r="L79" i="8"/>
  <c r="M79" i="8" a="1"/>
  <c r="M79" i="8"/>
  <c r="N79" i="8" a="1"/>
  <c r="N79" i="8" s="1"/>
  <c r="O79" i="8" a="1"/>
  <c r="O79" i="8"/>
  <c r="P79" i="8" a="1"/>
  <c r="P79" i="8"/>
  <c r="Q79" i="8" a="1"/>
  <c r="Q79" i="8" s="1"/>
  <c r="R79" i="8" a="1"/>
  <c r="R79" i="8"/>
  <c r="S79" i="8" a="1"/>
  <c r="S79" i="8"/>
  <c r="T79" i="8" a="1"/>
  <c r="T79" i="8" s="1"/>
  <c r="U79" i="8" a="1"/>
  <c r="U79" i="8"/>
  <c r="V79" i="8" a="1"/>
  <c r="V79" i="8"/>
  <c r="W79" i="8" a="1"/>
  <c r="W79" i="8" s="1"/>
  <c r="Y79" i="8" a="1"/>
  <c r="Y79" i="8"/>
  <c r="Z79" i="8" a="1"/>
  <c r="Z79" i="8"/>
  <c r="AA79" i="8" a="1"/>
  <c r="AA79" i="8" s="1"/>
  <c r="AB79" i="8" a="1"/>
  <c r="AB79" i="8"/>
  <c r="AC79" i="8" a="1"/>
  <c r="AC79" i="8"/>
  <c r="AD79" i="8" a="1"/>
  <c r="AD79" i="8" s="1"/>
  <c r="G80" i="8" a="1"/>
  <c r="G80" i="8"/>
  <c r="H80" i="8" a="1"/>
  <c r="H80" i="8"/>
  <c r="I80" i="8" a="1"/>
  <c r="I80" i="8" s="1"/>
  <c r="J80" i="8" a="1"/>
  <c r="J80" i="8"/>
  <c r="K80" i="8" a="1"/>
  <c r="K80" i="8"/>
  <c r="L80" i="8" a="1"/>
  <c r="L80" i="8" s="1"/>
  <c r="M80" i="8" a="1"/>
  <c r="M80" i="8" s="1"/>
  <c r="N80" i="8" a="1"/>
  <c r="N80" i="8"/>
  <c r="O80" i="8" a="1"/>
  <c r="O80" i="8" s="1"/>
  <c r="Q80" i="8" a="1"/>
  <c r="Q80" i="8"/>
  <c r="R80" i="8" a="1"/>
  <c r="R80" i="8"/>
  <c r="S80" i="8" a="1"/>
  <c r="S80" i="8" s="1"/>
  <c r="T80" i="8" a="1"/>
  <c r="T80" i="8" s="1"/>
  <c r="U80" i="8" a="1"/>
  <c r="U80" i="8"/>
  <c r="V80" i="8" a="1"/>
  <c r="V80" i="8" s="1"/>
  <c r="W80" i="8" a="1"/>
  <c r="W80" i="8" s="1"/>
  <c r="Y80" i="8" a="1"/>
  <c r="Y80" i="8"/>
  <c r="Z80" i="8" a="1"/>
  <c r="Z80" i="8" s="1"/>
  <c r="AA80" i="8" a="1"/>
  <c r="AA80" i="8"/>
  <c r="AB80" i="8" a="1"/>
  <c r="AB80" i="8"/>
  <c r="AC80" i="8" a="1"/>
  <c r="AC80" i="8" s="1"/>
  <c r="AD80" i="8" a="1"/>
  <c r="AD80" i="8" s="1"/>
  <c r="G81" i="8" a="1"/>
  <c r="G81" i="8"/>
  <c r="H81" i="8" a="1"/>
  <c r="H81" i="8" s="1"/>
  <c r="I81" i="8" a="1"/>
  <c r="I81" i="8" s="1"/>
  <c r="J81" i="8" a="1"/>
  <c r="J81" i="8"/>
  <c r="K81" i="8" a="1"/>
  <c r="K81" i="8" s="1"/>
  <c r="L81" i="8" a="1"/>
  <c r="L81" i="8"/>
  <c r="M81" i="8" a="1"/>
  <c r="M81" i="8"/>
  <c r="N81" i="8" a="1"/>
  <c r="N81" i="8" s="1"/>
  <c r="O81" i="8" a="1"/>
  <c r="O81" i="8" s="1"/>
  <c r="P81" i="8" a="1"/>
  <c r="P81" i="8"/>
  <c r="R81" i="8" a="1"/>
  <c r="R81" i="8" s="1"/>
  <c r="S81" i="8" a="1"/>
  <c r="S81" i="8" s="1"/>
  <c r="T81" i="8" a="1"/>
  <c r="T81" i="8"/>
  <c r="U81" i="8" a="1"/>
  <c r="U81" i="8" s="1"/>
  <c r="V81" i="8" a="1"/>
  <c r="V81" i="8"/>
  <c r="W81" i="8" a="1"/>
  <c r="W81" i="8"/>
  <c r="Y81" i="8" a="1"/>
  <c r="Y81" i="8" s="1"/>
  <c r="Z81" i="8" a="1"/>
  <c r="Z81" i="8" s="1"/>
  <c r="AA81" i="8" a="1"/>
  <c r="AA81" i="8"/>
  <c r="AB81" i="8" a="1"/>
  <c r="AB81" i="8" s="1"/>
  <c r="AC81" i="8" a="1"/>
  <c r="AC81" i="8" s="1"/>
  <c r="AD81" i="8" a="1"/>
  <c r="AD81" i="8"/>
  <c r="G82" i="8" a="1"/>
  <c r="G82" i="8" s="1"/>
  <c r="H82" i="8" a="1"/>
  <c r="H82" i="8"/>
  <c r="I82" i="8" a="1"/>
  <c r="I82" i="8"/>
  <c r="J82" i="8" a="1"/>
  <c r="J82" i="8" s="1"/>
  <c r="K82" i="8" a="1"/>
  <c r="K82" i="8" s="1"/>
  <c r="M82" i="8" a="1"/>
  <c r="M82" i="8"/>
  <c r="N82" i="8" a="1"/>
  <c r="N82" i="8" s="1"/>
  <c r="O82" i="8" a="1"/>
  <c r="O82" i="8" s="1"/>
  <c r="P82" i="8" a="1"/>
  <c r="P82" i="8"/>
  <c r="Q82" i="8" a="1"/>
  <c r="Q82" i="8" s="1"/>
  <c r="R82" i="8" a="1"/>
  <c r="R82" i="8"/>
  <c r="S82" i="8" a="1"/>
  <c r="S82" i="8"/>
  <c r="T82" i="8" a="1"/>
  <c r="T82" i="8" s="1"/>
  <c r="U82" i="8" a="1"/>
  <c r="U82" i="8" s="1"/>
  <c r="V82" i="8" a="1"/>
  <c r="V82" i="8"/>
  <c r="W82" i="8" a="1"/>
  <c r="W82" i="8" s="1"/>
  <c r="Y82" i="8" a="1"/>
  <c r="Y82" i="8" s="1"/>
  <c r="Z82" i="8" a="1"/>
  <c r="Z82" i="8"/>
  <c r="AA82" i="8" a="1"/>
  <c r="AA82" i="8" s="1"/>
  <c r="AB82" i="8" a="1"/>
  <c r="AB82" i="8"/>
  <c r="AC82" i="8" a="1"/>
  <c r="AC82" i="8"/>
  <c r="AD82" i="8" a="1"/>
  <c r="AD82" i="8" s="1"/>
  <c r="G83" i="8" a="1"/>
  <c r="G83" i="8" s="1"/>
  <c r="H83" i="8" a="1"/>
  <c r="H83" i="8" s="1"/>
  <c r="I83" i="8" a="1"/>
  <c r="I83" i="8"/>
  <c r="J83" i="8" a="1"/>
  <c r="J83" i="8" s="1"/>
  <c r="K83" i="8" a="1"/>
  <c r="K83" i="8" s="1"/>
  <c r="L83" i="8" a="1"/>
  <c r="L83" i="8"/>
  <c r="M83" i="8" a="1"/>
  <c r="M83" i="8" s="1"/>
  <c r="N83" i="8" a="1"/>
  <c r="N83" i="8" s="1"/>
  <c r="O83" i="8" a="1"/>
  <c r="O83" i="8"/>
  <c r="P83" i="8" a="1"/>
  <c r="P83" i="8" s="1"/>
  <c r="Q83" i="8" a="1"/>
  <c r="Q83" i="8" s="1"/>
  <c r="R83" i="8" a="1"/>
  <c r="R83" i="8"/>
  <c r="S83" i="8" a="1"/>
  <c r="S83" i="8" s="1"/>
  <c r="T83" i="8" a="1"/>
  <c r="T83" i="8" s="1"/>
  <c r="U83" i="8" a="1"/>
  <c r="U83" i="8"/>
  <c r="V83" i="8" a="1"/>
  <c r="V83" i="8" s="1"/>
  <c r="W83" i="8" a="1"/>
  <c r="W83" i="8" s="1"/>
  <c r="Z83" i="8" a="1"/>
  <c r="Z83" i="8"/>
  <c r="AA83" i="8" a="1"/>
  <c r="AA83" i="8" s="1"/>
  <c r="AB83" i="8" a="1"/>
  <c r="AB83" i="8" s="1"/>
  <c r="AC83" i="8" a="1"/>
  <c r="AC83" i="8"/>
  <c r="AD83" i="8" a="1"/>
  <c r="AD83" i="8" s="1"/>
  <c r="G84" i="8" a="1"/>
  <c r="G84" i="8" s="1"/>
  <c r="H84" i="8" a="1"/>
  <c r="H84" i="8"/>
  <c r="I84" i="8" a="1"/>
  <c r="I84" i="8" s="1"/>
  <c r="J84" i="8" a="1"/>
  <c r="J84" i="8" s="1"/>
  <c r="K84" i="8" a="1"/>
  <c r="K84" i="8"/>
  <c r="L84" i="8" a="1"/>
  <c r="L84" i="8" s="1"/>
  <c r="M84" i="8" a="1"/>
  <c r="M84" i="8" s="1"/>
  <c r="N84" i="8" a="1"/>
  <c r="N84" i="8"/>
  <c r="O84" i="8" a="1"/>
  <c r="O84" i="8" s="1"/>
  <c r="P84" i="8" a="1"/>
  <c r="P84" i="8" s="1"/>
  <c r="Q84" i="8" a="1"/>
  <c r="Q84" i="8"/>
  <c r="R84" i="8" a="1"/>
  <c r="R84" i="8" s="1"/>
  <c r="S84" i="8" a="1"/>
  <c r="S84" i="8" s="1"/>
  <c r="T84" i="8" a="1"/>
  <c r="T84" i="8" s="1"/>
  <c r="U84" i="8" a="1"/>
  <c r="U84" i="8"/>
  <c r="V84" i="8" a="1"/>
  <c r="V84" i="8" s="1"/>
  <c r="W84" i="8" a="1"/>
  <c r="W84" i="8"/>
  <c r="Y84" i="8" a="1"/>
  <c r="Y84" i="8"/>
  <c r="AA84" i="8" a="1"/>
  <c r="AA84" i="8" s="1"/>
  <c r="AB84" i="8" a="1"/>
  <c r="AB84" i="8" s="1"/>
  <c r="AC84" i="8" a="1"/>
  <c r="AC84" i="8"/>
  <c r="AD84" i="8" a="1"/>
  <c r="AD84" i="8" s="1"/>
  <c r="G85" i="8" a="1"/>
  <c r="G85" i="8" s="1"/>
  <c r="H85" i="8" a="1"/>
  <c r="H85" i="8"/>
  <c r="I85" i="8" a="1"/>
  <c r="I85" i="8" s="1"/>
  <c r="J85" i="8" a="1"/>
  <c r="J85" i="8" s="1"/>
  <c r="K85" i="8" a="1"/>
  <c r="K85" i="8"/>
  <c r="L85" i="8" a="1"/>
  <c r="L85" i="8" s="1"/>
  <c r="M85" i="8" a="1"/>
  <c r="M85" i="8" s="1"/>
  <c r="N85" i="8" a="1"/>
  <c r="N85" i="8"/>
  <c r="O85" i="8" a="1"/>
  <c r="O85" i="8" s="1"/>
  <c r="P85" i="8" a="1"/>
  <c r="P85" i="8" s="1"/>
  <c r="Q85" i="8" a="1"/>
  <c r="Q85" i="8"/>
  <c r="R85" i="8" a="1"/>
  <c r="R85" i="8" s="1"/>
  <c r="S85" i="8" a="1"/>
  <c r="S85" i="8" s="1"/>
  <c r="T85" i="8" a="1"/>
  <c r="T85" i="8"/>
  <c r="U85" i="8" a="1"/>
  <c r="U85" i="8" s="1"/>
  <c r="V85" i="8" a="1"/>
  <c r="V85" i="8" s="1"/>
  <c r="W85" i="8" a="1"/>
  <c r="W85" i="8"/>
  <c r="Y85" i="8" a="1"/>
  <c r="Y85" i="8" s="1"/>
  <c r="Z85" i="8" a="1"/>
  <c r="Z85" i="8" s="1"/>
  <c r="AB85" i="8" a="1"/>
  <c r="AB85" i="8"/>
  <c r="AC85" i="8" a="1"/>
  <c r="AC85" i="8" s="1"/>
  <c r="AD85" i="8" a="1"/>
  <c r="AD85" i="8" s="1"/>
  <c r="G86" i="8" a="1"/>
  <c r="G86" i="8"/>
  <c r="H86" i="8" a="1"/>
  <c r="H86" i="8" s="1"/>
  <c r="I86" i="8" a="1"/>
  <c r="I86" i="8" s="1"/>
  <c r="J86" i="8" a="1"/>
  <c r="J86" i="8"/>
  <c r="K86" i="8" a="1"/>
  <c r="K86" i="8" s="1"/>
  <c r="L86" i="8" a="1"/>
  <c r="L86" i="8" s="1"/>
  <c r="M86" i="8" a="1"/>
  <c r="M86" i="8"/>
  <c r="N86" i="8" a="1"/>
  <c r="N86" i="8" s="1"/>
  <c r="O86" i="8" a="1"/>
  <c r="O86" i="8" s="1"/>
  <c r="P86" i="8" a="1"/>
  <c r="P86" i="8"/>
  <c r="Q86" i="8" a="1"/>
  <c r="Q86" i="8" s="1"/>
  <c r="R86" i="8" a="1"/>
  <c r="R86" i="8" s="1"/>
  <c r="S86" i="8" a="1"/>
  <c r="S86" i="8"/>
  <c r="T86" i="8" a="1"/>
  <c r="T86" i="8" s="1"/>
  <c r="U86" i="8" a="1"/>
  <c r="U86" i="8" s="1"/>
  <c r="V86" i="8" a="1"/>
  <c r="V86" i="8"/>
  <c r="W86" i="8" a="1"/>
  <c r="W86" i="8" s="1"/>
  <c r="Y86" i="8" a="1"/>
  <c r="Y86" i="8" s="1"/>
  <c r="Z86" i="8" a="1"/>
  <c r="Z86" i="8"/>
  <c r="AA86" i="8" a="1"/>
  <c r="AA86" i="8" s="1"/>
  <c r="AC86" i="8" a="1"/>
  <c r="AC86" i="8" s="1"/>
  <c r="AD86" i="8" a="1"/>
  <c r="AD86" i="8"/>
  <c r="G87" i="8" a="1"/>
  <c r="G87" i="8" s="1"/>
  <c r="H87" i="8" a="1"/>
  <c r="H87" i="8" s="1"/>
  <c r="I87" i="8" a="1"/>
  <c r="I87" i="8"/>
  <c r="J87" i="8" a="1"/>
  <c r="J87" i="8" s="1"/>
  <c r="K87" i="8" a="1"/>
  <c r="K87" i="8" s="1"/>
  <c r="L87" i="8" a="1"/>
  <c r="L87" i="8"/>
  <c r="M87" i="8" a="1"/>
  <c r="M87" i="8" s="1"/>
  <c r="N87" i="8" a="1"/>
  <c r="N87" i="8" s="1"/>
  <c r="O87" i="8" a="1"/>
  <c r="O87" i="8"/>
  <c r="P87" i="8" a="1"/>
  <c r="P87" i="8" s="1"/>
  <c r="Q87" i="8" a="1"/>
  <c r="Q87" i="8" s="1"/>
  <c r="R87" i="8" a="1"/>
  <c r="R87" i="8"/>
  <c r="S87" i="8" a="1"/>
  <c r="S87" i="8" s="1"/>
  <c r="T87" i="8" a="1"/>
  <c r="T87" i="8" s="1"/>
  <c r="U87" i="8" a="1"/>
  <c r="U87" i="8"/>
  <c r="V87" i="8" a="1"/>
  <c r="V87" i="8" s="1"/>
  <c r="W87" i="8" a="1"/>
  <c r="W87" i="8" s="1"/>
  <c r="Y87" i="8" a="1"/>
  <c r="Y87" i="8"/>
  <c r="Z87" i="8" a="1"/>
  <c r="Z87" i="8" s="1"/>
  <c r="AA87" i="8" a="1"/>
  <c r="AA87" i="8" s="1"/>
  <c r="AB87" i="8" a="1"/>
  <c r="AB87" i="8"/>
  <c r="AD87" i="8" a="1"/>
  <c r="AD87" i="8" s="1"/>
  <c r="G88" i="8" a="1"/>
  <c r="G88" i="8" s="1"/>
  <c r="H88" i="8" a="1"/>
  <c r="H88" i="8"/>
  <c r="I88" i="8" a="1"/>
  <c r="I88" i="8" s="1"/>
  <c r="J88" i="8" a="1"/>
  <c r="J88" i="8" s="1"/>
  <c r="K88" i="8" a="1"/>
  <c r="K88" i="8"/>
  <c r="L88" i="8" a="1"/>
  <c r="L88" i="8" s="1"/>
  <c r="N88" i="8" a="1"/>
  <c r="N88" i="8" s="1"/>
  <c r="O88" i="8" a="1"/>
  <c r="O88" i="8"/>
  <c r="P88" i="8" a="1"/>
  <c r="P88" i="8" s="1"/>
  <c r="Q88" i="8" a="1"/>
  <c r="Q88" i="8" s="1"/>
  <c r="R88" i="8" a="1"/>
  <c r="R88" i="8"/>
  <c r="S88" i="8" a="1"/>
  <c r="S88" i="8" s="1"/>
  <c r="T88" i="8" a="1"/>
  <c r="T88" i="8" s="1"/>
  <c r="U88" i="8" a="1"/>
  <c r="U88" i="8"/>
  <c r="V88" i="8" a="1"/>
  <c r="V88" i="8" s="1"/>
  <c r="W88" i="8" a="1"/>
  <c r="W88" i="8" s="1"/>
  <c r="Y88" i="8" a="1"/>
  <c r="Y88" i="8"/>
  <c r="Z88" i="8" a="1"/>
  <c r="Z88" i="8" s="1"/>
  <c r="AA88" i="8" a="1"/>
  <c r="AA88" i="8" s="1"/>
  <c r="AB88" i="8" a="1"/>
  <c r="AB88" i="8"/>
  <c r="AC88" i="8" a="1"/>
  <c r="AC88" i="8" s="1"/>
  <c r="AD88" i="8" a="1"/>
  <c r="AD88" i="8" s="1"/>
  <c r="G89" i="8" a="1"/>
  <c r="G89" i="8"/>
  <c r="H89" i="8" a="1"/>
  <c r="H89" i="8" s="1"/>
  <c r="I89" i="8" a="1"/>
  <c r="I89" i="8" s="1"/>
  <c r="J89" i="8" a="1"/>
  <c r="J89" i="8"/>
  <c r="K89" i="8" a="1"/>
  <c r="K89" i="8" s="1"/>
  <c r="L89" i="8" a="1"/>
  <c r="L89" i="8" s="1"/>
  <c r="M89" i="8" a="1"/>
  <c r="M89" i="8"/>
  <c r="N89" i="8" a="1"/>
  <c r="N89" i="8" s="1"/>
  <c r="O89" i="8" a="1"/>
  <c r="O89" i="8" s="1"/>
  <c r="P89" i="8" a="1"/>
  <c r="P89" i="8"/>
  <c r="Q89" i="8" a="1"/>
  <c r="Q89" i="8" s="1"/>
  <c r="S89" i="8" a="1"/>
  <c r="S89" i="8" s="1"/>
  <c r="T89" i="8" a="1"/>
  <c r="T89" i="8"/>
  <c r="U89" i="8" a="1"/>
  <c r="U89" i="8" s="1"/>
  <c r="V89" i="8" a="1"/>
  <c r="V89" i="8" s="1"/>
  <c r="W89" i="8" a="1"/>
  <c r="W89" i="8"/>
  <c r="Y89" i="8" a="1"/>
  <c r="Y89" i="8" s="1"/>
  <c r="Z89" i="8" a="1"/>
  <c r="Z89" i="8" s="1"/>
  <c r="AA89" i="8" a="1"/>
  <c r="AA89" i="8"/>
  <c r="AB89" i="8" a="1"/>
  <c r="AB89" i="8" s="1"/>
  <c r="AC89" i="8" a="1"/>
  <c r="AC89" i="8" s="1"/>
  <c r="AD89" i="8" a="1"/>
  <c r="AD89" i="8"/>
  <c r="G90" i="8" a="1"/>
  <c r="G90" i="8" s="1"/>
  <c r="H90" i="8" a="1"/>
  <c r="H90" i="8" s="1"/>
  <c r="I90" i="8" a="1"/>
  <c r="I90" i="8"/>
  <c r="J90" i="8" a="1"/>
  <c r="J90" i="8" s="1"/>
  <c r="K90" i="8" a="1"/>
  <c r="K90" i="8" s="1"/>
  <c r="L90" i="8" a="1"/>
  <c r="L90" i="8"/>
  <c r="M90" i="8" a="1"/>
  <c r="M90" i="8" s="1"/>
  <c r="N90" i="8" a="1"/>
  <c r="N90" i="8" s="1"/>
  <c r="O90" i="8" a="1"/>
  <c r="O90" i="8"/>
  <c r="P90" i="8" a="1"/>
  <c r="P90" i="8" s="1"/>
  <c r="Q90" i="8" a="1"/>
  <c r="Q90" i="8" s="1"/>
  <c r="R90" i="8" a="1"/>
  <c r="R90" i="8"/>
  <c r="T90" i="8" a="1"/>
  <c r="T90" i="8" s="1"/>
  <c r="U90" i="8" a="1"/>
  <c r="U90" i="8" s="1"/>
  <c r="V90" i="8" a="1"/>
  <c r="V90" i="8"/>
  <c r="W90" i="8" a="1"/>
  <c r="W90" i="8" s="1"/>
  <c r="Y90" i="8" a="1"/>
  <c r="Y90" i="8" s="1"/>
  <c r="Z90" i="8" a="1"/>
  <c r="Z90" i="8"/>
  <c r="AA90" i="8" a="1"/>
  <c r="AA90" i="8" s="1"/>
  <c r="AB90" i="8" a="1"/>
  <c r="AB90" i="8" s="1"/>
  <c r="AC90" i="8" a="1"/>
  <c r="AC90" i="8"/>
  <c r="AD90" i="8" a="1"/>
  <c r="AD90" i="8" s="1"/>
  <c r="G91" i="8" a="1"/>
  <c r="G91" i="8" s="1"/>
  <c r="H91" i="8" a="1"/>
  <c r="H91" i="8"/>
  <c r="I91" i="8" a="1"/>
  <c r="I91" i="8" s="1"/>
  <c r="J91" i="8" a="1"/>
  <c r="J91" i="8" s="1"/>
  <c r="K91" i="8" a="1"/>
  <c r="K91" i="8"/>
  <c r="L91" i="8" a="1"/>
  <c r="L91" i="8" s="1"/>
  <c r="M91" i="8" a="1"/>
  <c r="M91" i="8" s="1"/>
  <c r="N91" i="8" a="1"/>
  <c r="N91" i="8"/>
  <c r="O91" i="8" a="1"/>
  <c r="O91" i="8" s="1"/>
  <c r="P91" i="8" a="1"/>
  <c r="P91" i="8" s="1"/>
  <c r="Q91" i="8" a="1"/>
  <c r="Q91" i="8"/>
  <c r="R91" i="8" a="1"/>
  <c r="R91" i="8" s="1"/>
  <c r="S91" i="8" a="1"/>
  <c r="S91" i="8" s="1"/>
  <c r="U91" i="8" a="1"/>
  <c r="U91" i="8"/>
  <c r="V91" i="8" a="1"/>
  <c r="V91" i="8" s="1"/>
  <c r="W91" i="8" a="1"/>
  <c r="W91" i="8" s="1"/>
  <c r="Y91" i="8" a="1"/>
  <c r="Y91" i="8"/>
  <c r="Z91" i="8" a="1"/>
  <c r="Z91" i="8" s="1"/>
  <c r="AA91" i="8" a="1"/>
  <c r="AA91" i="8" s="1"/>
  <c r="AB91" i="8" a="1"/>
  <c r="AB91" i="8"/>
  <c r="AC91" i="8" a="1"/>
  <c r="AC91" i="8" s="1"/>
  <c r="AD91" i="8" a="1"/>
  <c r="AD91" i="8" s="1"/>
  <c r="G92" i="8" a="1"/>
  <c r="G92" i="8"/>
  <c r="H92" i="8" a="1"/>
  <c r="H92" i="8" s="1"/>
  <c r="I92" i="8" a="1"/>
  <c r="I92" i="8" s="1"/>
  <c r="J92" i="8" a="1"/>
  <c r="J92" i="8"/>
  <c r="K92" i="8" a="1"/>
  <c r="K92" i="8" s="1"/>
  <c r="L92" i="8" a="1"/>
  <c r="L92" i="8" s="1"/>
  <c r="M92" i="8" a="1"/>
  <c r="M92" i="8"/>
  <c r="O92" i="8" a="1"/>
  <c r="O92" i="8" s="1"/>
  <c r="P92" i="8" a="1"/>
  <c r="P92" i="8" s="1"/>
  <c r="Q92" i="8" a="1"/>
  <c r="Q92" i="8"/>
  <c r="R92" i="8" a="1"/>
  <c r="R92" i="8" s="1"/>
  <c r="S92" i="8" a="1"/>
  <c r="S92" i="8" s="1"/>
  <c r="T92" i="8" a="1"/>
  <c r="T92" i="8"/>
  <c r="U92" i="8" a="1"/>
  <c r="U92" i="8" s="1"/>
  <c r="V92" i="8" a="1"/>
  <c r="V92" i="8" s="1"/>
  <c r="W92" i="8" a="1"/>
  <c r="W92" i="8"/>
  <c r="Y92" i="8" a="1"/>
  <c r="Y92" i="8" s="1"/>
  <c r="Z92" i="8" a="1"/>
  <c r="Z92" i="8" s="1"/>
  <c r="AA92" i="8" a="1"/>
  <c r="AA92" i="8"/>
  <c r="AB92" i="8" a="1"/>
  <c r="AB92" i="8" s="1"/>
  <c r="AC92" i="8" a="1"/>
  <c r="AC92" i="8" s="1"/>
  <c r="AD92" i="8" a="1"/>
  <c r="AD92" i="8"/>
  <c r="G93" i="8" a="1"/>
  <c r="G93" i="8" s="1"/>
  <c r="H93" i="8" a="1"/>
  <c r="H93" i="8" s="1"/>
  <c r="I93" i="8" a="1"/>
  <c r="I93" i="8"/>
  <c r="J93" i="8" a="1"/>
  <c r="J93" i="8" s="1"/>
  <c r="K93" i="8" a="1"/>
  <c r="K93" i="8" s="1"/>
  <c r="L93" i="8" a="1"/>
  <c r="L93" i="8"/>
  <c r="M93" i="8" a="1"/>
  <c r="M93" i="8" s="1"/>
  <c r="N93" i="8" a="1"/>
  <c r="N93" i="8" s="1"/>
  <c r="O93" i="8" a="1"/>
  <c r="O93" i="8"/>
  <c r="P93" i="8" a="1"/>
  <c r="P93" i="8" s="1"/>
  <c r="Q93" i="8" a="1"/>
  <c r="Q93" i="8" s="1"/>
  <c r="R93" i="8" a="1"/>
  <c r="R93" i="8"/>
  <c r="S93" i="8" a="1"/>
  <c r="S93" i="8" s="1"/>
  <c r="T93" i="8" a="1"/>
  <c r="T93" i="8" s="1"/>
  <c r="U93" i="8" a="1"/>
  <c r="U93" i="8"/>
  <c r="V93" i="8" a="1"/>
  <c r="V93" i="8" s="1"/>
  <c r="W93" i="8" a="1"/>
  <c r="W93" i="8" s="1"/>
  <c r="Y93" i="8" a="1"/>
  <c r="Y93" i="8"/>
  <c r="Z93" i="8" a="1"/>
  <c r="Z93" i="8" s="1"/>
  <c r="AA93" i="8" a="1"/>
  <c r="AA93" i="8" s="1"/>
  <c r="AB93" i="8" a="1"/>
  <c r="AB93" i="8"/>
  <c r="AC93" i="8" a="1"/>
  <c r="AC93" i="8" s="1"/>
  <c r="AD93" i="8" a="1"/>
  <c r="AD93" i="8" s="1"/>
  <c r="G94" i="8" a="1"/>
  <c r="G94" i="8"/>
  <c r="H94" i="8" a="1"/>
  <c r="H94" i="8" s="1"/>
  <c r="I94" i="8" a="1"/>
  <c r="I94" i="8" s="1"/>
  <c r="J94" i="8" a="1"/>
  <c r="J94" i="8"/>
  <c r="K94" i="8" a="1"/>
  <c r="K94" i="8" s="1"/>
  <c r="L94" i="8" a="1"/>
  <c r="L94" i="8" s="1"/>
  <c r="M94" i="8" a="1"/>
  <c r="M94" i="8"/>
  <c r="N94" i="8" a="1"/>
  <c r="N94" i="8" s="1"/>
  <c r="P94" i="8" a="1"/>
  <c r="P94" i="8" s="1"/>
  <c r="Q94" i="8" a="1"/>
  <c r="Q94" i="8"/>
  <c r="R94" i="8" a="1"/>
  <c r="R94" i="8" s="1"/>
  <c r="S94" i="8" a="1"/>
  <c r="S94" i="8" s="1"/>
  <c r="T94" i="8" a="1"/>
  <c r="T94" i="8"/>
  <c r="U94" i="8" a="1"/>
  <c r="U94" i="8" s="1"/>
  <c r="V94" i="8" a="1"/>
  <c r="V94" i="8" s="1"/>
  <c r="W94" i="8" a="1"/>
  <c r="W94" i="8"/>
  <c r="Y94" i="8" a="1"/>
  <c r="Y94" i="8" s="1"/>
  <c r="Z94" i="8" a="1"/>
  <c r="Z94" i="8" s="1"/>
  <c r="AA94" i="8" a="1"/>
  <c r="AA94" i="8"/>
  <c r="AB94" i="8" a="1"/>
  <c r="AB94" i="8" s="1"/>
  <c r="AC94" i="8" a="1"/>
  <c r="AC94" i="8" s="1"/>
  <c r="AD94" i="8" a="1"/>
  <c r="AD94" i="8"/>
  <c r="G95" i="8" a="1"/>
  <c r="G95" i="8" s="1"/>
  <c r="H95" i="8" a="1"/>
  <c r="H95" i="8" s="1"/>
  <c r="I95" i="8" a="1"/>
  <c r="I95" i="8"/>
  <c r="J95" i="8" a="1"/>
  <c r="J95" i="8" s="1"/>
  <c r="L95" i="8" a="1"/>
  <c r="L95" i="8" s="1"/>
  <c r="M95" i="8" a="1"/>
  <c r="M95" i="8"/>
  <c r="N95" i="8" a="1"/>
  <c r="N95" i="8" s="1"/>
  <c r="O95" i="8" a="1"/>
  <c r="O95" i="8" s="1"/>
  <c r="P95" i="8" a="1"/>
  <c r="P95" i="8"/>
  <c r="Q95" i="8" a="1"/>
  <c r="Q95" i="8" s="1"/>
  <c r="R95" i="8" a="1"/>
  <c r="R95" i="8" s="1"/>
  <c r="S95" i="8" a="1"/>
  <c r="S95" i="8"/>
  <c r="T95" i="8" a="1"/>
  <c r="T95" i="8" s="1"/>
  <c r="U95" i="8" a="1"/>
  <c r="U95" i="8" s="1"/>
  <c r="V95" i="8" a="1"/>
  <c r="V95" i="8"/>
  <c r="W95" i="8" a="1"/>
  <c r="W95" i="8" s="1"/>
  <c r="Y95" i="8" a="1"/>
  <c r="Y95" i="8" s="1"/>
  <c r="Z95" i="8" a="1"/>
  <c r="Z95" i="8"/>
  <c r="AA95" i="8" a="1"/>
  <c r="AA95" i="8" s="1"/>
  <c r="AB95" i="8" a="1"/>
  <c r="AB95" i="8" s="1"/>
  <c r="AC95" i="8" a="1"/>
  <c r="AC95" i="8"/>
  <c r="AD95" i="8" a="1"/>
  <c r="AD95" i="8" s="1"/>
  <c r="G96" i="8" a="1"/>
  <c r="G96" i="8" s="1"/>
  <c r="H96" i="8" a="1"/>
  <c r="H96" i="8"/>
  <c r="I96" i="8" a="1"/>
  <c r="I96" i="8" s="1"/>
  <c r="K96" i="8" a="1"/>
  <c r="K96" i="8" s="1"/>
  <c r="L96" i="8" a="1"/>
  <c r="L96" i="8"/>
  <c r="M96" i="8" a="1"/>
  <c r="M96" i="8" s="1"/>
  <c r="N96" i="8" a="1"/>
  <c r="N96" i="8" s="1"/>
  <c r="O96" i="8" a="1"/>
  <c r="O96" i="8"/>
  <c r="P96" i="8" a="1"/>
  <c r="P96" i="8" s="1"/>
  <c r="Q96" i="8" a="1"/>
  <c r="Q96" i="8" s="1"/>
  <c r="R96" i="8" a="1"/>
  <c r="R96" i="8"/>
  <c r="S96" i="8" a="1"/>
  <c r="S96" i="8" s="1"/>
  <c r="T96" i="8" a="1"/>
  <c r="T96" i="8"/>
  <c r="U96" i="8" a="1"/>
  <c r="U96" i="8"/>
  <c r="V96" i="8" a="1"/>
  <c r="V96" i="8" s="1"/>
  <c r="W96" i="8" a="1"/>
  <c r="W96" i="8" s="1"/>
  <c r="Y96" i="8" a="1"/>
  <c r="Y96" i="8"/>
  <c r="Z96" i="8" a="1"/>
  <c r="Z96" i="8"/>
  <c r="AA96" i="8" a="1"/>
  <c r="AA96" i="8" s="1"/>
  <c r="AB96" i="8" a="1"/>
  <c r="AB96" i="8" s="1"/>
  <c r="AC96" i="8" a="1"/>
  <c r="AC96" i="8"/>
  <c r="AD96" i="8" a="1"/>
  <c r="AD96" i="8" s="1"/>
  <c r="G97" i="8" a="1"/>
  <c r="G97" i="8" s="1"/>
  <c r="H97" i="8" a="1"/>
  <c r="H97" i="8"/>
  <c r="I97" i="8" a="1"/>
  <c r="I97" i="8"/>
  <c r="J97" i="8" a="1"/>
  <c r="J97" i="8" s="1"/>
  <c r="K97" i="8" a="1"/>
  <c r="K97" i="8"/>
  <c r="L97" i="8" a="1"/>
  <c r="L97" i="8"/>
  <c r="M97" i="8" a="1"/>
  <c r="M97" i="8" s="1"/>
  <c r="N97" i="8" a="1"/>
  <c r="N97" i="8"/>
  <c r="O97" i="8" a="1"/>
  <c r="O97" i="8" s="1"/>
  <c r="P97" i="8" a="1"/>
  <c r="P97" i="8" s="1"/>
  <c r="Q97" i="8" a="1"/>
  <c r="Q97" i="8" s="1"/>
  <c r="R97" i="8" a="1"/>
  <c r="R97" i="8"/>
  <c r="S97" i="8" a="1"/>
  <c r="S97" i="8" s="1"/>
  <c r="T97" i="8" a="1"/>
  <c r="T97" i="8" s="1"/>
  <c r="U97" i="8" a="1"/>
  <c r="U97" i="8"/>
  <c r="V97" i="8" a="1"/>
  <c r="V97" i="8" s="1"/>
  <c r="W97" i="8" a="1"/>
  <c r="W97" i="8" s="1"/>
  <c r="Y97" i="8" a="1"/>
  <c r="Y97" i="8"/>
  <c r="Z97" i="8" a="1"/>
  <c r="Z97" i="8" s="1"/>
  <c r="AA97" i="8" a="1"/>
  <c r="AA97" i="8" s="1"/>
  <c r="AB97" i="8" a="1"/>
  <c r="AB97" i="8"/>
  <c r="AC97" i="8" a="1"/>
  <c r="AC97" i="8" s="1"/>
  <c r="AD97" i="8" a="1"/>
  <c r="AD97" i="8" s="1"/>
  <c r="G98" i="8" a="1"/>
  <c r="G98" i="8"/>
  <c r="H98" i="8" a="1"/>
  <c r="H98" i="8" s="1"/>
  <c r="I98" i="8" a="1"/>
  <c r="I98" i="8" s="1"/>
  <c r="J98" i="8" a="1"/>
  <c r="J98" i="8"/>
  <c r="K98" i="8" a="1"/>
  <c r="K98" i="8" s="1"/>
  <c r="L98" i="8" a="1"/>
  <c r="L98" i="8" s="1"/>
  <c r="M98" i="8" a="1"/>
  <c r="M98" i="8"/>
  <c r="N98" i="8" a="1"/>
  <c r="N98" i="8" s="1"/>
  <c r="O98" i="8" a="1"/>
  <c r="O98" i="8" s="1"/>
  <c r="P98" i="8" a="1"/>
  <c r="P98" i="8"/>
  <c r="Q98" i="8" a="1"/>
  <c r="Q98" i="8" s="1"/>
  <c r="R98" i="8" a="1"/>
  <c r="R98" i="8" s="1"/>
  <c r="S98" i="8" a="1"/>
  <c r="S98" i="8"/>
  <c r="T98" i="8" a="1"/>
  <c r="T98" i="8" s="1"/>
  <c r="U98" i="8" a="1"/>
  <c r="U98" i="8" s="1"/>
  <c r="V98" i="8" a="1"/>
  <c r="V98" i="8"/>
  <c r="W98" i="8" a="1"/>
  <c r="W98" i="8" s="1"/>
  <c r="Y98" i="8" a="1"/>
  <c r="Y98" i="8" s="1"/>
  <c r="Z98" i="8" a="1"/>
  <c r="Z98" i="8"/>
  <c r="AA98" i="8" a="1"/>
  <c r="AA98" i="8" s="1"/>
  <c r="AB98" i="8" a="1"/>
  <c r="AB98" i="8"/>
  <c r="AC98" i="8" a="1"/>
  <c r="AC98" i="8"/>
  <c r="AD98" i="8" a="1"/>
  <c r="AD98" i="8" s="1"/>
  <c r="G99" i="8" a="1"/>
  <c r="G99" i="8"/>
  <c r="H99" i="8" a="1"/>
  <c r="H99" i="8"/>
  <c r="I99" i="8" a="1"/>
  <c r="I99" i="8" s="1"/>
  <c r="J99" i="8" a="1"/>
  <c r="J99" i="8"/>
  <c r="K99" i="8" a="1"/>
  <c r="K99" i="8"/>
  <c r="L99" i="8" a="1"/>
  <c r="L99" i="8" s="1"/>
  <c r="M99" i="8" a="1"/>
  <c r="M99" i="8"/>
  <c r="N99" i="8" a="1"/>
  <c r="N99" i="8"/>
  <c r="O99" i="8" a="1"/>
  <c r="O99" i="8" s="1"/>
  <c r="P99" i="8" a="1"/>
  <c r="P99" i="8"/>
  <c r="Q99" i="8" a="1"/>
  <c r="Q99" i="8"/>
  <c r="R99" i="8" a="1"/>
  <c r="R99" i="8" s="1"/>
  <c r="S99" i="8" a="1"/>
  <c r="S99" i="8" s="1"/>
  <c r="T99" i="8" a="1"/>
  <c r="T99" i="8"/>
  <c r="U99" i="8" a="1"/>
  <c r="U99" i="8" s="1"/>
  <c r="V99" i="8" a="1"/>
  <c r="V99" i="8" s="1"/>
  <c r="W99" i="8" a="1"/>
  <c r="W99" i="8"/>
  <c r="Y99" i="8" a="1"/>
  <c r="Y99" i="8" s="1"/>
  <c r="Z99" i="8" a="1"/>
  <c r="Z99" i="8" s="1"/>
  <c r="AA99" i="8" a="1"/>
  <c r="AA99" i="8"/>
  <c r="AB99" i="8" a="1"/>
  <c r="AB99" i="8" s="1"/>
  <c r="AC99" i="8" a="1"/>
  <c r="AC99" i="8" s="1"/>
  <c r="AD99" i="8" a="1"/>
  <c r="AD99" i="8"/>
  <c r="G100" i="8" a="1"/>
  <c r="G100" i="8" s="1"/>
  <c r="H100" i="8" a="1"/>
  <c r="H100" i="8" s="1"/>
  <c r="I100" i="8" a="1"/>
  <c r="I100" i="8"/>
  <c r="J100" i="8" a="1"/>
  <c r="J100" i="8" s="1"/>
  <c r="K100" i="8" a="1"/>
  <c r="K100" i="8" s="1"/>
  <c r="L100" i="8" a="1"/>
  <c r="L100" i="8"/>
  <c r="M100" i="8" a="1"/>
  <c r="M100" i="8" s="1"/>
  <c r="N100" i="8" a="1"/>
  <c r="N100" i="8" s="1"/>
  <c r="O100" i="8" a="1"/>
  <c r="O100" i="8"/>
  <c r="P100" i="8" a="1"/>
  <c r="P100" i="8" s="1"/>
  <c r="Q100" i="8" a="1"/>
  <c r="Q100" i="8" s="1"/>
  <c r="R100" i="8" a="1"/>
  <c r="R100" i="8"/>
  <c r="S100" i="8" a="1"/>
  <c r="S100" i="8" s="1"/>
  <c r="T100" i="8" a="1"/>
  <c r="T100" i="8" s="1"/>
  <c r="U100" i="8" a="1"/>
  <c r="U100" i="8"/>
  <c r="V100" i="8" a="1"/>
  <c r="V100" i="8" s="1"/>
  <c r="W100" i="8" a="1"/>
  <c r="W100" i="8" s="1"/>
  <c r="Y100" i="8" a="1"/>
  <c r="Y100" i="8"/>
  <c r="Z100" i="8" a="1"/>
  <c r="Z100" i="8" s="1"/>
  <c r="AA100" i="8" a="1"/>
  <c r="AA100" i="8" s="1"/>
  <c r="AB100" i="8" a="1"/>
  <c r="AB100" i="8"/>
  <c r="AC100" i="8" a="1"/>
  <c r="AC100" i="8" s="1"/>
  <c r="AD100" i="8" a="1"/>
  <c r="AD100" i="8" s="1"/>
  <c r="G101" i="8" a="1"/>
  <c r="G101" i="8"/>
  <c r="H101" i="8" a="1"/>
  <c r="H101" i="8" s="1"/>
  <c r="I101" i="8" a="1"/>
  <c r="I101" i="8" s="1"/>
  <c r="J101" i="8" a="1"/>
  <c r="J101" i="8"/>
  <c r="K101" i="8" a="1"/>
  <c r="K101" i="8" s="1"/>
  <c r="L101" i="8" a="1"/>
  <c r="L101" i="8"/>
  <c r="M101" i="8" a="1"/>
  <c r="M101" i="8"/>
  <c r="N101" i="8" a="1"/>
  <c r="N101" i="8" s="1"/>
  <c r="O101" i="8" a="1"/>
  <c r="O101" i="8"/>
  <c r="P101" i="8" a="1"/>
  <c r="P101" i="8"/>
  <c r="Q101" i="8" a="1"/>
  <c r="Q101" i="8" s="1"/>
  <c r="R101" i="8" a="1"/>
  <c r="R101" i="8"/>
  <c r="S101" i="8" a="1"/>
  <c r="S101" i="8"/>
  <c r="T101" i="8" a="1"/>
  <c r="T101" i="8" s="1"/>
  <c r="U101" i="8" a="1"/>
  <c r="U101" i="8"/>
  <c r="V101" i="8" a="1"/>
  <c r="V101" i="8"/>
  <c r="W101" i="8" a="1"/>
  <c r="W101" i="8" s="1"/>
  <c r="Y101" i="8" a="1"/>
  <c r="Y101" i="8"/>
  <c r="Z101" i="8" a="1"/>
  <c r="Z101" i="8"/>
  <c r="AA101" i="8" a="1"/>
  <c r="AA101" i="8" s="1"/>
  <c r="AB101" i="8" a="1"/>
  <c r="AB101" i="8"/>
  <c r="AC101" i="8" a="1"/>
  <c r="AC101" i="8"/>
  <c r="AD101" i="8" a="1"/>
  <c r="AD101" i="8" s="1"/>
  <c r="H102" i="8" a="1"/>
  <c r="H102" i="8"/>
  <c r="I102" i="8" a="1"/>
  <c r="I102" i="8"/>
  <c r="J102" i="8" a="1"/>
  <c r="J102" i="8" s="1"/>
  <c r="K102" i="8" a="1"/>
  <c r="K102" i="8"/>
  <c r="L102" i="8" a="1"/>
  <c r="L102" i="8"/>
  <c r="M102" i="8" a="1"/>
  <c r="M102" i="8" s="1"/>
  <c r="N102" i="8" a="1"/>
  <c r="N102" i="8"/>
  <c r="O102" i="8" a="1"/>
  <c r="O102" i="8"/>
  <c r="P102" i="8" a="1"/>
  <c r="P102" i="8" s="1"/>
  <c r="Q102" i="8" a="1"/>
  <c r="Q102" i="8"/>
  <c r="R102" i="8" a="1"/>
  <c r="R102" i="8"/>
  <c r="S102" i="8" a="1"/>
  <c r="S102" i="8" s="1"/>
  <c r="T102" i="8" a="1"/>
  <c r="T102" i="8"/>
  <c r="U102" i="8" a="1"/>
  <c r="U102" i="8"/>
  <c r="V102" i="8" a="1"/>
  <c r="V102" i="8" s="1"/>
  <c r="W102" i="8" a="1"/>
  <c r="W102" i="8"/>
  <c r="Y102" i="8" a="1"/>
  <c r="Y102" i="8"/>
  <c r="Z102" i="8" a="1"/>
  <c r="Z102" i="8" s="1"/>
  <c r="AA102" i="8" a="1"/>
  <c r="AA102" i="8"/>
  <c r="AB102" i="8" a="1"/>
  <c r="AB102" i="8"/>
  <c r="AC102" i="8" a="1"/>
  <c r="AC102" i="8" s="1"/>
  <c r="AD102" i="8" a="1"/>
  <c r="AD102" i="8"/>
  <c r="G103" i="8" a="1"/>
  <c r="G103" i="8"/>
  <c r="I103" i="8" a="1"/>
  <c r="I103" i="8" s="1"/>
  <c r="J103" i="8" a="1"/>
  <c r="J103" i="8"/>
  <c r="K103" i="8" a="1"/>
  <c r="K103" i="8"/>
  <c r="L103" i="8" a="1"/>
  <c r="L103" i="8" s="1"/>
  <c r="M103" i="8" a="1"/>
  <c r="M103" i="8"/>
  <c r="N103" i="8" a="1"/>
  <c r="N103" i="8"/>
  <c r="O103" i="8" a="1"/>
  <c r="O103" i="8" s="1"/>
  <c r="P103" i="8" a="1"/>
  <c r="P103" i="8"/>
  <c r="Q103" i="8" a="1"/>
  <c r="Q103" i="8"/>
  <c r="R103" i="8" a="1"/>
  <c r="R103" i="8" s="1"/>
  <c r="S103" i="8" a="1"/>
  <c r="S103" i="8"/>
  <c r="T103" i="8" a="1"/>
  <c r="T103" i="8"/>
  <c r="U103" i="8" a="1"/>
  <c r="U103" i="8" s="1"/>
  <c r="V103" i="8" a="1"/>
  <c r="V103" i="8"/>
  <c r="W103" i="8" a="1"/>
  <c r="W103" i="8"/>
  <c r="Y103" i="8" a="1"/>
  <c r="Y103" i="8" s="1"/>
  <c r="Z103" i="8" a="1"/>
  <c r="Z103" i="8"/>
  <c r="AA103" i="8" a="1"/>
  <c r="AA103" i="8"/>
  <c r="AB103" i="8" a="1"/>
  <c r="AB103" i="8" s="1"/>
  <c r="AC103" i="8" a="1"/>
  <c r="AC103" i="8"/>
  <c r="AD103" i="8" a="1"/>
  <c r="AD103" i="8"/>
  <c r="G104" i="8" a="1"/>
  <c r="G104" i="8" s="1"/>
  <c r="H104" i="8" a="1"/>
  <c r="H104" i="8"/>
  <c r="J104" i="8" a="1"/>
  <c r="J104" i="8"/>
  <c r="K104" i="8" a="1"/>
  <c r="K104" i="8" s="1"/>
  <c r="L104" i="8" a="1"/>
  <c r="L104" i="8"/>
  <c r="M104" i="8" a="1"/>
  <c r="M104" i="8"/>
  <c r="N104" i="8" a="1"/>
  <c r="N104" i="8" s="1"/>
  <c r="O104" i="8" a="1"/>
  <c r="O104" i="8"/>
  <c r="P104" i="8" a="1"/>
  <c r="P104" i="8"/>
  <c r="Q104" i="8" a="1"/>
  <c r="Q104" i="8" s="1"/>
  <c r="R104" i="8" a="1"/>
  <c r="R104" i="8"/>
  <c r="S104" i="8" a="1"/>
  <c r="S104" i="8"/>
  <c r="T104" i="8" a="1"/>
  <c r="T104" i="8" s="1"/>
  <c r="U104" i="8" a="1"/>
  <c r="U104" i="8"/>
  <c r="V104" i="8" a="1"/>
  <c r="V104" i="8"/>
  <c r="W104" i="8" a="1"/>
  <c r="W104" i="8" s="1"/>
  <c r="Y104" i="8" a="1"/>
  <c r="Y104" i="8"/>
  <c r="Z104" i="8" a="1"/>
  <c r="Z104" i="8"/>
  <c r="AA104" i="8" a="1"/>
  <c r="AA104" i="8" s="1"/>
  <c r="AB104" i="8" a="1"/>
  <c r="AB104" i="8"/>
  <c r="AC104" i="8" a="1"/>
  <c r="AC104" i="8"/>
  <c r="AD104" i="8" a="1"/>
  <c r="AD104" i="8" s="1"/>
  <c r="G105" i="8" a="1"/>
  <c r="G105" i="8"/>
  <c r="H105" i="8" a="1"/>
  <c r="H105" i="8"/>
  <c r="I105" i="8" a="1"/>
  <c r="I105" i="8" s="1"/>
  <c r="J105" i="8" a="1"/>
  <c r="J105" i="8"/>
  <c r="K105" i="8" a="1"/>
  <c r="K105" i="8"/>
  <c r="L105" i="8" a="1"/>
  <c r="L105" i="8" s="1"/>
  <c r="M105" i="8" a="1"/>
  <c r="M105" i="8"/>
  <c r="N105" i="8" a="1"/>
  <c r="N105" i="8"/>
  <c r="O105" i="8" a="1"/>
  <c r="O105" i="8" s="1"/>
  <c r="Q105" i="8" a="1"/>
  <c r="Q105" i="8"/>
  <c r="R105" i="8" a="1"/>
  <c r="R105" i="8"/>
  <c r="S105" i="8" a="1"/>
  <c r="S105" i="8" s="1"/>
  <c r="T105" i="8" a="1"/>
  <c r="T105" i="8"/>
  <c r="U105" i="8" a="1"/>
  <c r="U105" i="8"/>
  <c r="V105" i="8" a="1"/>
  <c r="V105" i="8" s="1"/>
  <c r="W105" i="8" a="1"/>
  <c r="W105" i="8"/>
  <c r="Y105" i="8" a="1"/>
  <c r="Y105" i="8"/>
  <c r="Z105" i="8" a="1"/>
  <c r="Z105" i="8" s="1"/>
  <c r="AA105" i="8" a="1"/>
  <c r="AA105" i="8"/>
  <c r="AB105" i="8" a="1"/>
  <c r="AB105" i="8"/>
  <c r="AC105" i="8" a="1"/>
  <c r="AC105" i="8" s="1"/>
  <c r="AD105" i="8" a="1"/>
  <c r="AD105" i="8"/>
  <c r="G106" i="8" a="1"/>
  <c r="G106" i="8"/>
  <c r="H106" i="8" a="1"/>
  <c r="H106" i="8" s="1"/>
  <c r="I106" i="8" a="1"/>
  <c r="I106" i="8"/>
  <c r="J106" i="8" a="1"/>
  <c r="J106" i="8"/>
  <c r="K106" i="8" a="1"/>
  <c r="K106" i="8" s="1"/>
  <c r="L106" i="8" a="1"/>
  <c r="L106" i="8"/>
  <c r="M106" i="8" a="1"/>
  <c r="M106" i="8"/>
  <c r="N106" i="8" a="1"/>
  <c r="N106" i="8" s="1"/>
  <c r="O106" i="8" a="1"/>
  <c r="O106" i="8"/>
  <c r="P106" i="8" a="1"/>
  <c r="P106" i="8"/>
  <c r="R106" i="8" a="1"/>
  <c r="R106" i="8" s="1"/>
  <c r="S106" i="8" a="1"/>
  <c r="S106" i="8"/>
  <c r="T106" i="8" a="1"/>
  <c r="T106" i="8"/>
  <c r="U106" i="8" a="1"/>
  <c r="U106" i="8" s="1"/>
  <c r="V106" i="8" a="1"/>
  <c r="V106" i="8"/>
  <c r="W106" i="8" a="1"/>
  <c r="W106" i="8"/>
  <c r="Y106" i="8" a="1"/>
  <c r="Y106" i="8" s="1"/>
  <c r="Z106" i="8" a="1"/>
  <c r="Z106" i="8"/>
  <c r="AA106" i="8" a="1"/>
  <c r="AA106" i="8"/>
  <c r="AB106" i="8" a="1"/>
  <c r="AB106" i="8" s="1"/>
  <c r="AC106" i="8" a="1"/>
  <c r="AC106" i="8"/>
  <c r="AD106" i="8" a="1"/>
  <c r="AD106" i="8"/>
  <c r="G107" i="8" a="1"/>
  <c r="G107" i="8" s="1"/>
  <c r="H107" i="8" a="1"/>
  <c r="H107" i="8"/>
  <c r="I107" i="8" a="1"/>
  <c r="I107" i="8"/>
  <c r="J107" i="8" a="1"/>
  <c r="J107" i="8" s="1"/>
  <c r="K107" i="8" a="1"/>
  <c r="K107" i="8"/>
  <c r="M107" i="8" a="1"/>
  <c r="M107" i="8"/>
  <c r="N107" i="8" a="1"/>
  <c r="N107" i="8" s="1"/>
  <c r="O107" i="8" a="1"/>
  <c r="O107" i="8"/>
  <c r="P107" i="8" a="1"/>
  <c r="P107" i="8"/>
  <c r="Q107" i="8" a="1"/>
  <c r="Q107" i="8" s="1"/>
  <c r="R107" i="8" a="1"/>
  <c r="R107" i="8"/>
  <c r="S107" i="8" a="1"/>
  <c r="S107" i="8"/>
  <c r="T107" i="8" a="1"/>
  <c r="T107" i="8" s="1"/>
  <c r="U107" i="8" a="1"/>
  <c r="U107" i="8"/>
  <c r="V107" i="8" a="1"/>
  <c r="V107" i="8"/>
  <c r="W107" i="8" a="1"/>
  <c r="W107" i="8" s="1"/>
  <c r="Y107" i="8" a="1"/>
  <c r="Y107" i="8"/>
  <c r="Z107" i="8" a="1"/>
  <c r="Z107" i="8"/>
  <c r="AA107" i="8" a="1"/>
  <c r="AA107" i="8" s="1"/>
  <c r="AB107" i="8" a="1"/>
  <c r="AB107" i="8"/>
  <c r="AC107" i="8" a="1"/>
  <c r="AC107" i="8"/>
  <c r="AD107" i="8" a="1"/>
  <c r="AD107" i="8" s="1"/>
  <c r="G108" i="8" a="1"/>
  <c r="G108" i="8"/>
  <c r="H108" i="8" a="1"/>
  <c r="H108" i="8"/>
  <c r="I108" i="8" a="1"/>
  <c r="I108" i="8" s="1"/>
  <c r="J108" i="8" a="1"/>
  <c r="J108" i="8"/>
  <c r="K108" i="8" a="1"/>
  <c r="K108" i="8"/>
  <c r="L108" i="8" a="1"/>
  <c r="L108" i="8" s="1"/>
  <c r="M108" i="8" a="1"/>
  <c r="M108" i="8"/>
  <c r="N108" i="8" a="1"/>
  <c r="N108" i="8"/>
  <c r="O108" i="8" a="1"/>
  <c r="O108" i="8" s="1"/>
  <c r="P108" i="8" a="1"/>
  <c r="P108" i="8"/>
  <c r="Q108" i="8" a="1"/>
  <c r="Q108" i="8"/>
  <c r="R108" i="8" a="1"/>
  <c r="R108" i="8" s="1"/>
  <c r="S108" i="8" a="1"/>
  <c r="S108" i="8"/>
  <c r="T108" i="8" a="1"/>
  <c r="T108" i="8"/>
  <c r="U108" i="8" a="1"/>
  <c r="U108" i="8" s="1"/>
  <c r="V108" i="8" a="1"/>
  <c r="V108" i="8"/>
  <c r="W108" i="8" a="1"/>
  <c r="W108" i="8"/>
  <c r="Z108" i="8" a="1"/>
  <c r="Z108" i="8" s="1"/>
  <c r="AA108" i="8" a="1"/>
  <c r="AA108" i="8"/>
  <c r="AB108" i="8" a="1"/>
  <c r="AB108" i="8"/>
  <c r="AC108" i="8" a="1"/>
  <c r="AC108" i="8" s="1"/>
  <c r="AD108" i="8" a="1"/>
  <c r="AD108" i="8"/>
  <c r="G109" i="8" a="1"/>
  <c r="G109" i="8"/>
  <c r="H109" i="8" a="1"/>
  <c r="H109" i="8" s="1"/>
  <c r="I109" i="8" a="1"/>
  <c r="I109" i="8"/>
  <c r="J109" i="8" a="1"/>
  <c r="J109" i="8"/>
  <c r="K109" i="8" a="1"/>
  <c r="K109" i="8" s="1"/>
  <c r="L109" i="8" a="1"/>
  <c r="L109" i="8"/>
  <c r="M109" i="8" a="1"/>
  <c r="M109" i="8"/>
  <c r="N109" i="8" a="1"/>
  <c r="N109" i="8" s="1"/>
  <c r="O109" i="8" a="1"/>
  <c r="O109" i="8"/>
  <c r="P109" i="8" a="1"/>
  <c r="P109" i="8"/>
  <c r="Q109" i="8" a="1"/>
  <c r="Q109" i="8" s="1"/>
  <c r="R109" i="8" a="1"/>
  <c r="R109" i="8" s="1"/>
  <c r="S109" i="8" a="1"/>
  <c r="S109" i="8"/>
  <c r="T109" i="8" a="1"/>
  <c r="T109" i="8" s="1"/>
  <c r="U109" i="8" a="1"/>
  <c r="U109" i="8" s="1"/>
  <c r="V109" i="8" a="1"/>
  <c r="V109" i="8"/>
  <c r="W109" i="8" a="1"/>
  <c r="W109" i="8" s="1"/>
  <c r="Y109" i="8" a="1"/>
  <c r="Y109" i="8" s="1"/>
  <c r="AA109" i="8" a="1"/>
  <c r="AA109" i="8"/>
  <c r="AB109" i="8" a="1"/>
  <c r="AB109" i="8" s="1"/>
  <c r="AC109" i="8" a="1"/>
  <c r="AC109" i="8" s="1"/>
  <c r="AD109" i="8" a="1"/>
  <c r="AD109" i="8"/>
  <c r="G110" i="8" a="1"/>
  <c r="G110" i="8" s="1"/>
  <c r="H110" i="8" a="1"/>
  <c r="H110" i="8"/>
  <c r="I110" i="8" a="1"/>
  <c r="I110" i="8"/>
  <c r="J110" i="8" a="1"/>
  <c r="J110" i="8" s="1"/>
  <c r="K110" i="8" a="1"/>
  <c r="K110" i="8"/>
  <c r="L110" i="8" a="1"/>
  <c r="L110" i="8"/>
  <c r="M110" i="8" a="1"/>
  <c r="M110" i="8" s="1"/>
  <c r="N110" i="8" a="1"/>
  <c r="N110" i="8"/>
  <c r="O110" i="8" a="1"/>
  <c r="O110" i="8"/>
  <c r="P110" i="8" a="1"/>
  <c r="P110" i="8" s="1"/>
  <c r="Q110" i="8" a="1"/>
  <c r="Q110" i="8"/>
  <c r="R110" i="8" a="1"/>
  <c r="R110" i="8"/>
  <c r="S110" i="8" a="1"/>
  <c r="S110" i="8" s="1"/>
  <c r="T110" i="8" a="1"/>
  <c r="T110" i="8"/>
  <c r="U110" i="8" a="1"/>
  <c r="U110" i="8"/>
  <c r="V110" i="8" a="1"/>
  <c r="V110" i="8" s="1"/>
  <c r="W110" i="8" a="1"/>
  <c r="W110" i="8" s="1"/>
  <c r="Y110" i="8" a="1"/>
  <c r="Y110" i="8"/>
  <c r="Z110" i="8" a="1"/>
  <c r="Z110" i="8" s="1"/>
  <c r="AB110" i="8" a="1"/>
  <c r="AB110" i="8" s="1"/>
  <c r="AC110" i="8" a="1"/>
  <c r="AC110" i="8"/>
  <c r="AD110" i="8" a="1"/>
  <c r="AD110" i="8" s="1"/>
  <c r="G111" i="8" a="1"/>
  <c r="G111" i="8" s="1"/>
  <c r="H111" i="8" a="1"/>
  <c r="H111" i="8"/>
  <c r="I111" i="8" a="1"/>
  <c r="I111" i="8" s="1"/>
  <c r="J111" i="8" a="1"/>
  <c r="J111" i="8" s="1"/>
  <c r="K111" i="8" a="1"/>
  <c r="K111" i="8"/>
  <c r="L111" i="8" a="1"/>
  <c r="L111" i="8" s="1"/>
  <c r="M111" i="8" a="1"/>
  <c r="M111" i="8" s="1"/>
  <c r="N111" i="8" a="1"/>
  <c r="N111" i="8"/>
  <c r="O111" i="8" a="1"/>
  <c r="O111" i="8" s="1"/>
  <c r="P111" i="8" a="1"/>
  <c r="P111" i="8" s="1"/>
  <c r="Q111" i="8" a="1"/>
  <c r="Q111" i="8"/>
  <c r="R111" i="8" a="1"/>
  <c r="R111" i="8" s="1"/>
  <c r="S111" i="8" a="1"/>
  <c r="S111" i="8" s="1"/>
  <c r="T111" i="8" a="1"/>
  <c r="T111" i="8"/>
  <c r="U111" i="8" a="1"/>
  <c r="U111" i="8" s="1"/>
  <c r="V111" i="8" a="1"/>
  <c r="V111" i="8" s="1"/>
  <c r="W111" i="8" a="1"/>
  <c r="W111" i="8"/>
  <c r="Y111" i="8" a="1"/>
  <c r="Y111" i="8" s="1"/>
  <c r="Z111" i="8" a="1"/>
  <c r="Z111" i="8" s="1"/>
  <c r="AA111" i="8" a="1"/>
  <c r="AA111" i="8"/>
  <c r="AC111" i="8" a="1"/>
  <c r="AC111" i="8" s="1"/>
  <c r="AD111" i="8" a="1"/>
  <c r="AD111" i="8" s="1"/>
  <c r="G112" i="8" a="1"/>
  <c r="G112" i="8"/>
  <c r="H112" i="8" a="1"/>
  <c r="H112" i="8" s="1"/>
  <c r="I112" i="8" a="1"/>
  <c r="I112" i="8" s="1"/>
  <c r="J112" i="8" a="1"/>
  <c r="J112" i="8"/>
  <c r="K112" i="8" a="1"/>
  <c r="K112" i="8" s="1"/>
  <c r="L112" i="8" a="1"/>
  <c r="L112" i="8" s="1"/>
  <c r="M112" i="8" a="1"/>
  <c r="M112" i="8"/>
  <c r="N112" i="8" a="1"/>
  <c r="N112" i="8" s="1"/>
  <c r="O112" i="8" a="1"/>
  <c r="O112" i="8" s="1"/>
  <c r="P112" i="8" a="1"/>
  <c r="P112" i="8"/>
  <c r="Q112" i="8" a="1"/>
  <c r="Q112" i="8" s="1"/>
  <c r="R112" i="8" a="1"/>
  <c r="R112" i="8" s="1"/>
  <c r="S112" i="8" a="1"/>
  <c r="S112" i="8"/>
  <c r="T112" i="8" a="1"/>
  <c r="T112" i="8" s="1"/>
  <c r="U112" i="8" a="1"/>
  <c r="U112" i="8" s="1"/>
  <c r="V112" i="8" a="1"/>
  <c r="V112" i="8"/>
  <c r="W112" i="8" a="1"/>
  <c r="W112" i="8" s="1"/>
  <c r="Y112" i="8" a="1"/>
  <c r="Y112" i="8" s="1"/>
  <c r="Z112" i="8" a="1"/>
  <c r="Z112" i="8"/>
  <c r="AA112" i="8" a="1"/>
  <c r="AA112" i="8" s="1"/>
  <c r="AB112" i="8" a="1"/>
  <c r="AB112" i="8" s="1"/>
  <c r="AD112" i="8" a="1"/>
  <c r="AD112" i="8"/>
  <c r="G113" i="8" a="1"/>
  <c r="G113" i="8" s="1"/>
  <c r="H113" i="8" a="1"/>
  <c r="H113" i="8" s="1"/>
  <c r="I113" i="8" a="1"/>
  <c r="I113" i="8"/>
  <c r="J113" i="8" a="1"/>
  <c r="J113" i="8" s="1"/>
  <c r="K113" i="8" a="1"/>
  <c r="K113" i="8" s="1"/>
  <c r="L113" i="8" a="1"/>
  <c r="L113" i="8"/>
  <c r="N113" i="8" a="1"/>
  <c r="N113" i="8" s="1"/>
  <c r="O113" i="8" a="1"/>
  <c r="O113" i="8" s="1"/>
  <c r="P113" i="8" a="1"/>
  <c r="P113" i="8"/>
  <c r="Q113" i="8" a="1"/>
  <c r="Q113" i="8" s="1"/>
  <c r="R113" i="8" a="1"/>
  <c r="R113" i="8" s="1"/>
  <c r="S113" i="8" a="1"/>
  <c r="S113" i="8"/>
  <c r="T113" i="8" a="1"/>
  <c r="T113" i="8" s="1"/>
  <c r="U113" i="8" a="1"/>
  <c r="U113" i="8" s="1"/>
  <c r="V113" i="8" a="1"/>
  <c r="V113" i="8"/>
  <c r="W113" i="8" a="1"/>
  <c r="W113" i="8" s="1"/>
  <c r="Y113" i="8" a="1"/>
  <c r="Y113" i="8" s="1"/>
  <c r="Z113" i="8" a="1"/>
  <c r="Z113" i="8"/>
  <c r="AA113" i="8" a="1"/>
  <c r="AA113" i="8" s="1"/>
  <c r="AB113" i="8" a="1"/>
  <c r="AB113" i="8" s="1"/>
  <c r="AC113" i="8" a="1"/>
  <c r="AC113" i="8"/>
  <c r="AD113" i="8" a="1"/>
  <c r="AD113" i="8" s="1"/>
  <c r="G114" i="8" a="1"/>
  <c r="G114" i="8" s="1"/>
  <c r="H114" i="8" a="1"/>
  <c r="H114" i="8"/>
  <c r="I114" i="8" a="1"/>
  <c r="I114" i="8" s="1"/>
  <c r="J114" i="8" a="1"/>
  <c r="J114" i="8" s="1"/>
  <c r="K114" i="8" a="1"/>
  <c r="K114" i="8"/>
  <c r="L114" i="8" a="1"/>
  <c r="L114" i="8" s="1"/>
  <c r="M114" i="8" a="1"/>
  <c r="M114" i="8" s="1"/>
  <c r="O114" i="8" a="1"/>
  <c r="O114" i="8"/>
  <c r="P114" i="8" a="1"/>
  <c r="P114" i="8" s="1"/>
  <c r="Q114" i="8" a="1"/>
  <c r="Q114" i="8" s="1"/>
  <c r="R114" i="8" a="1"/>
  <c r="R114" i="8"/>
  <c r="S114" i="8" a="1"/>
  <c r="S114" i="8" s="1"/>
  <c r="T114" i="8" a="1"/>
  <c r="T114" i="8" s="1"/>
  <c r="U114" i="8" a="1"/>
  <c r="U114" i="8"/>
  <c r="V114" i="8" a="1"/>
  <c r="V114" i="8" s="1"/>
  <c r="W114" i="8" a="1"/>
  <c r="W114" i="8" s="1"/>
  <c r="Y114" i="8" a="1"/>
  <c r="Y114" i="8"/>
  <c r="Z114" i="8" a="1"/>
  <c r="Z114" i="8" s="1"/>
  <c r="AA114" i="8" a="1"/>
  <c r="AA114" i="8" s="1"/>
  <c r="AB114" i="8" a="1"/>
  <c r="AB114" i="8"/>
  <c r="AC114" i="8" a="1"/>
  <c r="AC114" i="8" s="1"/>
  <c r="AD114" i="8" a="1"/>
  <c r="AD114" i="8" s="1"/>
  <c r="G115" i="8" a="1"/>
  <c r="G115" i="8"/>
  <c r="H115" i="8" a="1"/>
  <c r="H115" i="8" s="1"/>
  <c r="I115" i="8" a="1"/>
  <c r="I115" i="8" s="1"/>
  <c r="J115" i="8" a="1"/>
  <c r="J115" i="8"/>
  <c r="K115" i="8" a="1"/>
  <c r="K115" i="8" s="1"/>
  <c r="L115" i="8" a="1"/>
  <c r="L115" i="8" s="1"/>
  <c r="M115" i="8" a="1"/>
  <c r="M115" i="8"/>
  <c r="N115" i="8" a="1"/>
  <c r="N115" i="8" s="1"/>
  <c r="O115" i="8" a="1"/>
  <c r="O115" i="8" s="1"/>
  <c r="P115" i="8" a="1"/>
  <c r="P115" i="8"/>
  <c r="Q115" i="8" a="1"/>
  <c r="Q115" i="8" s="1"/>
  <c r="R115" i="8" a="1"/>
  <c r="R115" i="8" s="1"/>
  <c r="S115" i="8" a="1"/>
  <c r="S115" i="8"/>
  <c r="T115" i="8" a="1"/>
  <c r="T115" i="8" s="1"/>
  <c r="U115" i="8" a="1"/>
  <c r="U115" i="8" s="1"/>
  <c r="V115" i="8" a="1"/>
  <c r="V115" i="8"/>
  <c r="W115" i="8" a="1"/>
  <c r="W115" i="8" s="1"/>
  <c r="Y115" i="8" a="1"/>
  <c r="Y115" i="8" s="1"/>
  <c r="Z115" i="8" a="1"/>
  <c r="Z115" i="8"/>
  <c r="AA115" i="8" a="1"/>
  <c r="AA115" i="8" s="1"/>
  <c r="AB115" i="8" a="1"/>
  <c r="AB115" i="8" s="1"/>
  <c r="AC115" i="8" a="1"/>
  <c r="AC115" i="8"/>
  <c r="AD115" i="8" a="1"/>
  <c r="AD115" i="8" s="1"/>
  <c r="G116" i="8" a="1"/>
  <c r="G116" i="8" s="1"/>
  <c r="H116" i="8" a="1"/>
  <c r="H116" i="8"/>
  <c r="I116" i="8" a="1"/>
  <c r="I116" i="8" s="1"/>
  <c r="J116" i="8" a="1"/>
  <c r="J116" i="8" s="1"/>
  <c r="K116" i="8" a="1"/>
  <c r="K116" i="8"/>
  <c r="L116" i="8" a="1"/>
  <c r="L116" i="8" s="1"/>
  <c r="M116" i="8" a="1"/>
  <c r="M116" i="8" s="1"/>
  <c r="N116" i="8" a="1"/>
  <c r="N116" i="8"/>
  <c r="P116" i="8" a="1"/>
  <c r="P116" i="8" s="1"/>
  <c r="Q116" i="8" a="1"/>
  <c r="Q116" i="8" s="1"/>
  <c r="R116" i="8" a="1"/>
  <c r="R116" i="8"/>
  <c r="S116" i="8" a="1"/>
  <c r="S116" i="8" s="1"/>
  <c r="T116" i="8" a="1"/>
  <c r="T116" i="8" s="1"/>
  <c r="U116" i="8" a="1"/>
  <c r="U116" i="8"/>
  <c r="V116" i="8" a="1"/>
  <c r="V116" i="8" s="1"/>
  <c r="W116" i="8" a="1"/>
  <c r="W116" i="8" s="1"/>
  <c r="Y116" i="8" a="1"/>
  <c r="Y116" i="8"/>
  <c r="Z116" i="8" a="1"/>
  <c r="Z116" i="8" s="1"/>
  <c r="AA116" i="8" a="1"/>
  <c r="AA116" i="8" s="1"/>
  <c r="AB116" i="8" a="1"/>
  <c r="AB116" i="8"/>
  <c r="AC116" i="8" a="1"/>
  <c r="AC116" i="8" s="1"/>
  <c r="AD116" i="8" a="1"/>
  <c r="AD116" i="8" s="1"/>
  <c r="G117" i="8" a="1"/>
  <c r="G117" i="8"/>
  <c r="H117" i="8" a="1"/>
  <c r="H117" i="8" s="1"/>
  <c r="I117" i="8" a="1"/>
  <c r="I117" i="8" s="1"/>
  <c r="J117" i="8" a="1"/>
  <c r="J117" i="8"/>
  <c r="L117" i="8" a="1"/>
  <c r="L117" i="8" s="1"/>
  <c r="M117" i="8" a="1"/>
  <c r="M117" i="8" s="1"/>
  <c r="N117" i="8" a="1"/>
  <c r="N117" i="8"/>
  <c r="O117" i="8" a="1"/>
  <c r="O117" i="8" s="1"/>
  <c r="P117" i="8" a="1"/>
  <c r="P117" i="8"/>
  <c r="Q117" i="8" a="1"/>
  <c r="Q117" i="8"/>
  <c r="R117" i="8" a="1"/>
  <c r="R117" i="8" s="1"/>
  <c r="S117" i="8" a="1"/>
  <c r="S117" i="8"/>
  <c r="T117" i="8" a="1"/>
  <c r="T117" i="8"/>
  <c r="U117" i="8" a="1"/>
  <c r="U117" i="8" s="1"/>
  <c r="V117" i="8" a="1"/>
  <c r="V117" i="8"/>
  <c r="W117" i="8" a="1"/>
  <c r="W117" i="8"/>
  <c r="Y117" i="8" a="1"/>
  <c r="Y117" i="8" s="1"/>
  <c r="Z117" i="8" a="1"/>
  <c r="Z117" i="8"/>
  <c r="AA117" i="8" a="1"/>
  <c r="AA117" i="8"/>
  <c r="AB117" i="8" a="1"/>
  <c r="AB117" i="8" s="1"/>
  <c r="AC117" i="8" a="1"/>
  <c r="AC117" i="8"/>
  <c r="AD117" i="8" a="1"/>
  <c r="AD117" i="8"/>
  <c r="G118" i="8" a="1"/>
  <c r="G118" i="8" s="1"/>
  <c r="H118" i="8" a="1"/>
  <c r="H118" i="8"/>
  <c r="I118" i="8" a="1"/>
  <c r="I118" i="8"/>
  <c r="K118" i="8" a="1"/>
  <c r="K118" i="8" s="1"/>
  <c r="L118" i="8" a="1"/>
  <c r="L118" i="8"/>
  <c r="M118" i="8" a="1"/>
  <c r="M118" i="8"/>
  <c r="N118" i="8" a="1"/>
  <c r="N118" i="8" s="1"/>
  <c r="O118" i="8" a="1"/>
  <c r="O118" i="8"/>
  <c r="P118" i="8" a="1"/>
  <c r="P118" i="8"/>
  <c r="Q118" i="8" a="1"/>
  <c r="Q118" i="8" s="1"/>
  <c r="R118" i="8" a="1"/>
  <c r="R118" i="8"/>
  <c r="S118" i="8" a="1"/>
  <c r="S118" i="8"/>
  <c r="T118" i="8" a="1"/>
  <c r="T118" i="8" s="1"/>
  <c r="U118" i="8" a="1"/>
  <c r="U118" i="8" s="1"/>
  <c r="V118" i="8" a="1"/>
  <c r="V118" i="8"/>
  <c r="W118" i="8" a="1"/>
  <c r="W118" i="8" s="1"/>
  <c r="Y118" i="8" a="1"/>
  <c r="Y118" i="8"/>
  <c r="Z118" i="8" a="1"/>
  <c r="Z118" i="8"/>
  <c r="AA118" i="8" a="1"/>
  <c r="AA118" i="8" s="1"/>
  <c r="AB118" i="8" a="1"/>
  <c r="AB118" i="8"/>
  <c r="AC118" i="8" a="1"/>
  <c r="AC118" i="8"/>
  <c r="AD118" i="8" a="1"/>
  <c r="AD118" i="8" s="1"/>
  <c r="H119" i="8" a="1"/>
  <c r="H119" i="8" s="1"/>
  <c r="I119" i="8" a="1"/>
  <c r="I119" i="8"/>
  <c r="J119" i="8" a="1"/>
  <c r="J119" i="8" s="1"/>
  <c r="K119" i="8" a="1"/>
  <c r="K119" i="8" s="1"/>
  <c r="L119" i="8" a="1"/>
  <c r="L119" i="8"/>
  <c r="M119" i="8" a="1"/>
  <c r="M119" i="8" s="1"/>
  <c r="N119" i="8" a="1"/>
  <c r="N119" i="8"/>
  <c r="O119" i="8" a="1"/>
  <c r="O119" i="8"/>
  <c r="P119" i="8" a="1"/>
  <c r="P119" i="8" s="1"/>
  <c r="Q119" i="8" a="1"/>
  <c r="Q119" i="8" s="1"/>
  <c r="R119" i="8" a="1"/>
  <c r="R119" i="8"/>
  <c r="S119" i="8" a="1"/>
  <c r="S119" i="8" s="1"/>
  <c r="T119" i="8" a="1"/>
  <c r="T119" i="8" s="1"/>
  <c r="U119" i="8" a="1"/>
  <c r="U119" i="8"/>
  <c r="V119" i="8" a="1"/>
  <c r="V119" i="8" s="1"/>
  <c r="W119" i="8" a="1"/>
  <c r="W119" i="8" s="1"/>
  <c r="Y119" i="8" a="1"/>
  <c r="Y119" i="8"/>
  <c r="Z119" i="8" a="1"/>
  <c r="Z119" i="8" s="1"/>
  <c r="AA119" i="8" a="1"/>
  <c r="AA119" i="8" s="1"/>
  <c r="AB119" i="8" a="1"/>
  <c r="AB119" i="8"/>
  <c r="AC119" i="8" a="1"/>
  <c r="AC119" i="8" s="1"/>
  <c r="AD119" i="8" a="1"/>
  <c r="AD119" i="8" s="1"/>
  <c r="G120" i="8" a="1"/>
  <c r="G120" i="8"/>
  <c r="I120" i="8" a="1"/>
  <c r="I120" i="8" s="1"/>
  <c r="J120" i="8" a="1"/>
  <c r="J120" i="8"/>
  <c r="K120" i="8" a="1"/>
  <c r="K120" i="8"/>
  <c r="L120" i="8" a="1"/>
  <c r="L120" i="8" s="1"/>
  <c r="M120" i="8" a="1"/>
  <c r="M120" i="8"/>
  <c r="N120" i="8" a="1"/>
  <c r="N120" i="8"/>
  <c r="O120" i="8" a="1"/>
  <c r="O120" i="8" s="1"/>
  <c r="P120" i="8" a="1"/>
  <c r="P120" i="8"/>
  <c r="Q120" i="8" a="1"/>
  <c r="Q120" i="8"/>
  <c r="R120" i="8" a="1"/>
  <c r="R120" i="8" s="1"/>
  <c r="S120" i="8" a="1"/>
  <c r="S120" i="8"/>
  <c r="T120" i="8" a="1"/>
  <c r="T120" i="8"/>
  <c r="U120" i="8" a="1"/>
  <c r="U120" i="8" s="1"/>
  <c r="V120" i="8" a="1"/>
  <c r="V120" i="8"/>
  <c r="W120" i="8" a="1"/>
  <c r="W120" i="8"/>
  <c r="Y120" i="8" a="1"/>
  <c r="Y120" i="8" s="1"/>
  <c r="Z120" i="8" a="1"/>
  <c r="Z120" i="8"/>
  <c r="AA120" i="8" a="1"/>
  <c r="AA120" i="8"/>
  <c r="AB120" i="8" a="1"/>
  <c r="AB120" i="8" s="1"/>
  <c r="AC120" i="8" a="1"/>
  <c r="AC120" i="8"/>
  <c r="AD120" i="8" a="1"/>
  <c r="AD120" i="8"/>
  <c r="G121" i="8" a="1"/>
  <c r="G121" i="8" s="1"/>
  <c r="H121" i="8" a="1"/>
  <c r="H121" i="8"/>
  <c r="J121" i="8" a="1"/>
  <c r="J121" i="8"/>
  <c r="K121" i="8" a="1"/>
  <c r="K121" i="8" s="1"/>
  <c r="L121" i="8" a="1"/>
  <c r="L121" i="8"/>
  <c r="M121" i="8" a="1"/>
  <c r="M121" i="8"/>
  <c r="N121" i="8" a="1"/>
  <c r="N121" i="8" s="1"/>
  <c r="O121" i="8" a="1"/>
  <c r="O121" i="8"/>
  <c r="P121" i="8" a="1"/>
  <c r="P121" i="8"/>
  <c r="Q121" i="8" a="1"/>
  <c r="Q121" i="8" s="1"/>
  <c r="R121" i="8" a="1"/>
  <c r="R121" i="8"/>
  <c r="S121" i="8" a="1"/>
  <c r="S121" i="8"/>
  <c r="T121" i="8" a="1"/>
  <c r="T121" i="8" s="1"/>
  <c r="U121" i="8" a="1"/>
  <c r="U121" i="8"/>
  <c r="V121" i="8" a="1"/>
  <c r="V121" i="8"/>
  <c r="W121" i="8" a="1"/>
  <c r="W121" i="8" s="1"/>
  <c r="Y121" i="8" a="1"/>
  <c r="Y121" i="8"/>
  <c r="Z121" i="8" a="1"/>
  <c r="Z121" i="8"/>
  <c r="AA121" i="8" a="1"/>
  <c r="AA121" i="8" s="1"/>
  <c r="AB121" i="8" a="1"/>
  <c r="AB121" i="8"/>
  <c r="AC121" i="8" a="1"/>
  <c r="AC121" i="8"/>
  <c r="AD121" i="8" a="1"/>
  <c r="AD121" i="8" s="1"/>
  <c r="G122" i="8" a="1"/>
  <c r="G122" i="8"/>
  <c r="H122" i="8" a="1"/>
  <c r="H122" i="8"/>
  <c r="I122" i="8" a="1"/>
  <c r="I122" i="8" s="1"/>
  <c r="J122" i="8" a="1"/>
  <c r="J122" i="8"/>
  <c r="K122" i="8" a="1"/>
  <c r="K122" i="8"/>
  <c r="L122" i="8" a="1"/>
  <c r="L122" i="8" s="1"/>
  <c r="M122" i="8" a="1"/>
  <c r="M122" i="8"/>
  <c r="N122" i="8" a="1"/>
  <c r="N122" i="8"/>
  <c r="O122" i="8" a="1"/>
  <c r="O122" i="8" s="1"/>
  <c r="Q122" i="8" a="1"/>
  <c r="Q122" i="8"/>
  <c r="R122" i="8" a="1"/>
  <c r="R122" i="8"/>
  <c r="S122" i="8" a="1"/>
  <c r="S122" i="8" s="1"/>
  <c r="T122" i="8" a="1"/>
  <c r="T122" i="8"/>
  <c r="U122" i="8" a="1"/>
  <c r="U122" i="8"/>
  <c r="V122" i="8" a="1"/>
  <c r="V122" i="8" s="1"/>
  <c r="W122" i="8" a="1"/>
  <c r="W122" i="8"/>
  <c r="Y122" i="8" a="1"/>
  <c r="Y122" i="8"/>
  <c r="Z122" i="8" a="1"/>
  <c r="Z122" i="8" s="1"/>
  <c r="AA122" i="8" a="1"/>
  <c r="AA122" i="8"/>
  <c r="AB122" i="8" a="1"/>
  <c r="AB122" i="8"/>
  <c r="AC122" i="8" a="1"/>
  <c r="AC122" i="8" s="1"/>
  <c r="AD122" i="8" a="1"/>
  <c r="AD122" i="8"/>
  <c r="G123" i="8" a="1"/>
  <c r="G123" i="8"/>
  <c r="H123" i="8" a="1"/>
  <c r="H123" i="8" s="1"/>
  <c r="I123" i="8" a="1"/>
  <c r="I123" i="8"/>
  <c r="J123" i="8" a="1"/>
  <c r="J123" i="8"/>
  <c r="K123" i="8" a="1"/>
  <c r="K123" i="8" s="1"/>
  <c r="L123" i="8" a="1"/>
  <c r="L123" i="8"/>
  <c r="M123" i="8" a="1"/>
  <c r="M123" i="8"/>
  <c r="N123" i="8" a="1"/>
  <c r="N123" i="8" s="1"/>
  <c r="O123" i="8" a="1"/>
  <c r="O123" i="8"/>
  <c r="P123" i="8" a="1"/>
  <c r="P123" i="8"/>
  <c r="R123" i="8" a="1"/>
  <c r="R123" i="8" s="1"/>
  <c r="S123" i="8" a="1"/>
  <c r="S123" i="8"/>
  <c r="T123" i="8" a="1"/>
  <c r="T123" i="8"/>
  <c r="U123" i="8" a="1"/>
  <c r="U123" i="8" s="1"/>
  <c r="V123" i="8" a="1"/>
  <c r="V123" i="8"/>
  <c r="W123" i="8" a="1"/>
  <c r="W123" i="8"/>
  <c r="Y123" i="8" a="1"/>
  <c r="Y123" i="8" s="1"/>
  <c r="Z123" i="8" a="1"/>
  <c r="Z123" i="8"/>
  <c r="AA123" i="8" a="1"/>
  <c r="AA123" i="8"/>
  <c r="AB123" i="8" a="1"/>
  <c r="AB123" i="8" s="1"/>
  <c r="AC123" i="8" a="1"/>
  <c r="AC123" i="8"/>
  <c r="AD123" i="8" a="1"/>
  <c r="AD123" i="8"/>
  <c r="G124" i="8" a="1"/>
  <c r="G124" i="8" s="1"/>
  <c r="H124" i="8" a="1"/>
  <c r="H124" i="8"/>
  <c r="I124" i="8" a="1"/>
  <c r="I124" i="8"/>
  <c r="J124" i="8" a="1"/>
  <c r="J124" i="8" s="1"/>
  <c r="K124" i="8" a="1"/>
  <c r="K124" i="8" s="1"/>
  <c r="M124" i="8" a="1"/>
  <c r="M124" i="8"/>
  <c r="N124" i="8" a="1"/>
  <c r="N124" i="8" s="1"/>
  <c r="O124" i="8" a="1"/>
  <c r="O124" i="8" s="1"/>
  <c r="P124" i="8" a="1"/>
  <c r="P124" i="8"/>
  <c r="Q124" i="8" a="1"/>
  <c r="Q124" i="8" s="1"/>
  <c r="R124" i="8" a="1"/>
  <c r="R124" i="8" s="1"/>
  <c r="S124" i="8" a="1"/>
  <c r="S124" i="8"/>
  <c r="T124" i="8" a="1"/>
  <c r="T124" i="8" s="1"/>
  <c r="U124" i="8" a="1"/>
  <c r="U124" i="8" s="1"/>
  <c r="V124" i="8" a="1"/>
  <c r="V124" i="8"/>
  <c r="W124" i="8" a="1"/>
  <c r="W124" i="8" s="1"/>
  <c r="Y124" i="8" a="1"/>
  <c r="Y124" i="8" s="1"/>
  <c r="Z124" i="8" a="1"/>
  <c r="Z124" i="8"/>
  <c r="AA124" i="8" a="1"/>
  <c r="AA124" i="8" s="1"/>
  <c r="AB124" i="8" a="1"/>
  <c r="AB124" i="8" s="1"/>
  <c r="AC124" i="8" a="1"/>
  <c r="AC124" i="8"/>
  <c r="AD124" i="8" a="1"/>
  <c r="AD124" i="8" s="1"/>
  <c r="G125" i="8" a="1"/>
  <c r="G125" i="8" s="1"/>
  <c r="H125" i="8" a="1"/>
  <c r="H125" i="8"/>
  <c r="I125" i="8" a="1"/>
  <c r="I125" i="8" s="1"/>
  <c r="J125" i="8" a="1"/>
  <c r="J125" i="8" s="1"/>
  <c r="K125" i="8" a="1"/>
  <c r="K125" i="8"/>
  <c r="L125" i="8" a="1"/>
  <c r="L125" i="8" s="1"/>
  <c r="M125" i="8" a="1"/>
  <c r="M125" i="8" s="1"/>
  <c r="N125" i="8" a="1"/>
  <c r="N125" i="8"/>
  <c r="O125" i="8" a="1"/>
  <c r="O125" i="8" s="1"/>
  <c r="P125" i="8" a="1"/>
  <c r="P125" i="8" s="1"/>
  <c r="Q125" i="8" a="1"/>
  <c r="Q125" i="8"/>
  <c r="R125" i="8" a="1"/>
  <c r="R125" i="8" s="1"/>
  <c r="S125" i="8" a="1"/>
  <c r="S125" i="8" s="1"/>
  <c r="T125" i="8" a="1"/>
  <c r="T125" i="8"/>
  <c r="U125" i="8" a="1"/>
  <c r="U125" i="8" s="1"/>
  <c r="V125" i="8" a="1"/>
  <c r="V125" i="8" s="1"/>
  <c r="W125" i="8" a="1"/>
  <c r="W125" i="8"/>
  <c r="Z125" i="8" a="1"/>
  <c r="Z125" i="8" s="1"/>
  <c r="AA125" i="8" a="1"/>
  <c r="AA125" i="8" s="1"/>
  <c r="AB125" i="8" a="1"/>
  <c r="AB125" i="8"/>
  <c r="AC125" i="8" a="1"/>
  <c r="AC125" i="8" s="1"/>
  <c r="AD125" i="8" a="1"/>
  <c r="AD125" i="8" s="1"/>
  <c r="G126" i="8" a="1"/>
  <c r="G126" i="8"/>
  <c r="H126" i="8" a="1"/>
  <c r="H126" i="8" s="1"/>
  <c r="I126" i="8" a="1"/>
  <c r="I126" i="8" s="1"/>
  <c r="J126" i="8" a="1"/>
  <c r="J126" i="8"/>
  <c r="K126" i="8" a="1"/>
  <c r="K126" i="8" s="1"/>
  <c r="L126" i="8" a="1"/>
  <c r="L126" i="8" s="1"/>
  <c r="M126" i="8" a="1"/>
  <c r="M126" i="8"/>
  <c r="N126" i="8" a="1"/>
  <c r="N126" i="8" s="1"/>
  <c r="O126" i="8" a="1"/>
  <c r="O126" i="8" s="1"/>
  <c r="P126" i="8" a="1"/>
  <c r="P126" i="8"/>
  <c r="Q126" i="8" a="1"/>
  <c r="Q126" i="8" s="1"/>
  <c r="R126" i="8" a="1"/>
  <c r="R126" i="8" s="1"/>
  <c r="S126" i="8" a="1"/>
  <c r="S126" i="8"/>
  <c r="T126" i="8" a="1"/>
  <c r="T126" i="8" s="1"/>
  <c r="U126" i="8" a="1"/>
  <c r="U126" i="8" s="1"/>
  <c r="V126" i="8" a="1"/>
  <c r="V126" i="8"/>
  <c r="W126" i="8" a="1"/>
  <c r="W126" i="8" s="1"/>
  <c r="Y126" i="8" a="1"/>
  <c r="Y126" i="8" s="1"/>
  <c r="AA126" i="8" a="1"/>
  <c r="AA126" i="8"/>
  <c r="AB126" i="8" a="1"/>
  <c r="AB126" i="8" s="1"/>
  <c r="AC126" i="8" a="1"/>
  <c r="AC126" i="8" s="1"/>
  <c r="AD126" i="8" a="1"/>
  <c r="AD126" i="8"/>
  <c r="G127" i="8" a="1"/>
  <c r="G127" i="8" s="1"/>
  <c r="H127" i="8" a="1"/>
  <c r="H127" i="8" s="1"/>
  <c r="I127" i="8" a="1"/>
  <c r="I127" i="8"/>
  <c r="J127" i="8" a="1"/>
  <c r="J127" i="8" s="1"/>
  <c r="K127" i="8" a="1"/>
  <c r="K127" i="8" s="1"/>
  <c r="L127" i="8" a="1"/>
  <c r="L127" i="8"/>
  <c r="M127" i="8" a="1"/>
  <c r="M127" i="8" s="1"/>
  <c r="N127" i="8" a="1"/>
  <c r="N127" i="8" s="1"/>
  <c r="O127" i="8" a="1"/>
  <c r="O127" i="8"/>
  <c r="P127" i="8" a="1"/>
  <c r="P127" i="8" s="1"/>
  <c r="Q127" i="8" a="1"/>
  <c r="Q127" i="8" s="1"/>
  <c r="R127" i="8" a="1"/>
  <c r="R127" i="8"/>
  <c r="S127" i="8" a="1"/>
  <c r="S127" i="8" s="1"/>
  <c r="T127" i="8" a="1"/>
  <c r="T127" i="8" s="1"/>
  <c r="U127" i="8" a="1"/>
  <c r="U127" i="8"/>
  <c r="V127" i="8" a="1"/>
  <c r="V127" i="8" s="1"/>
  <c r="W127" i="8" a="1"/>
  <c r="W127" i="8" s="1"/>
  <c r="Y127" i="8" a="1"/>
  <c r="Y127" i="8"/>
  <c r="Z127" i="8" a="1"/>
  <c r="Z127" i="8" s="1"/>
  <c r="AB127" i="8" a="1"/>
  <c r="AB127" i="8" s="1"/>
  <c r="AC127" i="8" a="1"/>
  <c r="AC127" i="8"/>
  <c r="AD127" i="8" a="1"/>
  <c r="AD127" i="8" s="1"/>
  <c r="G128" i="8" a="1"/>
  <c r="G128" i="8" s="1"/>
  <c r="H128" i="8" a="1"/>
  <c r="H128" i="8"/>
  <c r="I128" i="8" a="1"/>
  <c r="I128" i="8" s="1"/>
  <c r="J128" i="8" a="1"/>
  <c r="J128" i="8" s="1"/>
  <c r="K128" i="8" a="1"/>
  <c r="K128" i="8"/>
  <c r="L128" i="8" a="1"/>
  <c r="L128" i="8" s="1"/>
  <c r="M128" i="8" a="1"/>
  <c r="M128" i="8" s="1"/>
  <c r="N128" i="8" a="1"/>
  <c r="N128" i="8"/>
  <c r="O128" i="8" a="1"/>
  <c r="O128" i="8" s="1"/>
  <c r="P128" i="8" a="1"/>
  <c r="P128" i="8" s="1"/>
  <c r="Q128" i="8" a="1"/>
  <c r="Q128" i="8"/>
  <c r="R128" i="8" a="1"/>
  <c r="R128" i="8" s="1"/>
  <c r="S128" i="8" a="1"/>
  <c r="S128" i="8" s="1"/>
  <c r="T128" i="8" a="1"/>
  <c r="T128" i="8"/>
  <c r="U128" i="8" a="1"/>
  <c r="U128" i="8" s="1"/>
  <c r="V128" i="8" a="1"/>
  <c r="V128" i="8" s="1"/>
  <c r="W128" i="8" a="1"/>
  <c r="W128" i="8"/>
  <c r="Y128" i="8" a="1"/>
  <c r="Y128" i="8" s="1"/>
  <c r="Z128" i="8" a="1"/>
  <c r="Z128" i="8" s="1"/>
  <c r="AA128" i="8" a="1"/>
  <c r="AA128" i="8"/>
  <c r="AC128" i="8" a="1"/>
  <c r="AC128" i="8" s="1"/>
  <c r="AD128" i="8" a="1"/>
  <c r="AD128" i="8" s="1"/>
  <c r="G129" i="8" a="1"/>
  <c r="G129" i="8"/>
  <c r="H129" i="8" a="1"/>
  <c r="H129" i="8" s="1"/>
  <c r="I129" i="8" a="1"/>
  <c r="I129" i="8" s="1"/>
  <c r="J129" i="8" a="1"/>
  <c r="J129" i="8"/>
  <c r="K129" i="8" a="1"/>
  <c r="K129" i="8" s="1"/>
  <c r="L129" i="8" a="1"/>
  <c r="L129" i="8"/>
  <c r="M129" i="8" a="1"/>
  <c r="M129" i="8"/>
  <c r="N129" i="8" a="1"/>
  <c r="N129" i="8" s="1"/>
  <c r="O129" i="8" a="1"/>
  <c r="O129" i="8"/>
  <c r="P129" i="8" a="1"/>
  <c r="P129" i="8"/>
  <c r="Q129" i="8" a="1"/>
  <c r="Q129" i="8" s="1"/>
  <c r="R129" i="8" a="1"/>
  <c r="R129" i="8"/>
  <c r="S129" i="8" a="1"/>
  <c r="S129" i="8"/>
  <c r="T129" i="8" a="1"/>
  <c r="T129" i="8" s="1"/>
  <c r="U129" i="8" a="1"/>
  <c r="U129" i="8"/>
  <c r="V129" i="8" a="1"/>
  <c r="V129" i="8"/>
  <c r="W129" i="8" a="1"/>
  <c r="W129" i="8" s="1"/>
  <c r="Y129" i="8" a="1"/>
  <c r="Y129" i="8"/>
  <c r="Z129" i="8" a="1"/>
  <c r="Z129" i="8"/>
  <c r="AA129" i="8" a="1"/>
  <c r="AA129" i="8" s="1"/>
  <c r="AB129" i="8" a="1"/>
  <c r="AB129" i="8"/>
  <c r="AD129" i="8" a="1"/>
  <c r="AD129" i="8"/>
  <c r="G130" i="8" a="1"/>
  <c r="G130" i="8" s="1"/>
  <c r="H130" i="8" a="1"/>
  <c r="H130" i="8"/>
  <c r="I130" i="8" a="1"/>
  <c r="I130" i="8"/>
  <c r="J130" i="8" a="1"/>
  <c r="J130" i="8" s="1"/>
  <c r="K130" i="8" a="1"/>
  <c r="K130" i="8"/>
  <c r="L130" i="8" a="1"/>
  <c r="L130" i="8"/>
  <c r="N130" i="8" a="1"/>
  <c r="N130" i="8" s="1"/>
  <c r="O130" i="8" a="1"/>
  <c r="O130" i="8" s="1"/>
  <c r="P130" i="8" a="1"/>
  <c r="P130" i="8"/>
  <c r="Q130" i="8" a="1"/>
  <c r="Q130" i="8" s="1"/>
  <c r="R130" i="8" a="1"/>
  <c r="R130" i="8" s="1"/>
  <c r="S130" i="8" a="1"/>
  <c r="S130" i="8"/>
  <c r="T130" i="8" a="1"/>
  <c r="T130" i="8" s="1"/>
  <c r="U130" i="8" a="1"/>
  <c r="U130" i="8"/>
  <c r="V130" i="8" a="1"/>
  <c r="V130" i="8"/>
  <c r="W130" i="8" a="1"/>
  <c r="W130" i="8" s="1"/>
  <c r="Y130" i="8" a="1"/>
  <c r="Y130" i="8"/>
  <c r="Z130" i="8" a="1"/>
  <c r="Z130" i="8"/>
  <c r="AA130" i="8" a="1"/>
  <c r="AA130" i="8" s="1"/>
  <c r="AB130" i="8" a="1"/>
  <c r="AB130" i="8"/>
  <c r="AC130" i="8" a="1"/>
  <c r="AC130" i="8"/>
  <c r="AD130" i="8" a="1"/>
  <c r="AD130" i="8" s="1"/>
  <c r="G131" i="8" a="1"/>
  <c r="G131" i="8"/>
  <c r="H131" i="8" a="1"/>
  <c r="H131" i="8"/>
  <c r="I131" i="8" a="1"/>
  <c r="I131" i="8" s="1"/>
  <c r="J131" i="8" a="1"/>
  <c r="J131" i="8"/>
  <c r="K131" i="8" a="1"/>
  <c r="K131" i="8"/>
  <c r="L131" i="8" a="1"/>
  <c r="L131" i="8" s="1"/>
  <c r="M131" i="8" a="1"/>
  <c r="M131" i="8"/>
  <c r="O131" i="8" a="1"/>
  <c r="O131" i="8"/>
  <c r="P131" i="8" a="1"/>
  <c r="P131" i="8" s="1"/>
  <c r="Q131" i="8" a="1"/>
  <c r="Q131" i="8"/>
  <c r="R131" i="8" a="1"/>
  <c r="R131" i="8"/>
  <c r="S131" i="8" a="1"/>
  <c r="S131" i="8" s="1"/>
  <c r="T131" i="8" a="1"/>
  <c r="T131" i="8"/>
  <c r="U131" i="8" a="1"/>
  <c r="U131" i="8"/>
  <c r="V131" i="8" a="1"/>
  <c r="V131" i="8" s="1"/>
  <c r="W131" i="8" a="1"/>
  <c r="W131" i="8"/>
  <c r="Y131" i="8" a="1"/>
  <c r="Y131" i="8"/>
  <c r="Z131" i="8" a="1"/>
  <c r="Z131" i="8" s="1"/>
  <c r="AA131" i="8" a="1"/>
  <c r="AA131" i="8"/>
  <c r="AB131" i="8" a="1"/>
  <c r="AB131" i="8"/>
  <c r="AC131" i="8" a="1"/>
  <c r="AC131" i="8" s="1"/>
  <c r="AD131" i="8" a="1"/>
  <c r="AD131" i="8" s="1"/>
  <c r="G132" i="8" a="1"/>
  <c r="G132" i="8"/>
  <c r="H132" i="8" a="1"/>
  <c r="H132" i="8" s="1"/>
  <c r="I132" i="8" a="1"/>
  <c r="I132" i="8" s="1"/>
  <c r="J132" i="8" a="1"/>
  <c r="J132" i="8"/>
  <c r="K132" i="8" a="1"/>
  <c r="K132" i="8" s="1"/>
  <c r="L132" i="8" a="1"/>
  <c r="L132" i="8" s="1"/>
  <c r="M132" i="8" a="1"/>
  <c r="M132" i="8"/>
  <c r="N132" i="8" a="1"/>
  <c r="N132" i="8" s="1"/>
  <c r="O132" i="8" a="1"/>
  <c r="O132" i="8" s="1"/>
  <c r="P132" i="8" a="1"/>
  <c r="P132" i="8"/>
  <c r="Q132" i="8" a="1"/>
  <c r="Q132" i="8" s="1"/>
  <c r="R132" i="8" a="1"/>
  <c r="R132" i="8" s="1"/>
  <c r="S132" i="8" a="1"/>
  <c r="S132" i="8"/>
  <c r="T132" i="8" a="1"/>
  <c r="T132" i="8" s="1"/>
  <c r="U132" i="8" a="1"/>
  <c r="U132" i="8" s="1"/>
  <c r="V132" i="8" a="1"/>
  <c r="V132" i="8"/>
  <c r="W132" i="8" a="1"/>
  <c r="W132" i="8" s="1"/>
  <c r="Y132" i="8" a="1"/>
  <c r="Y132" i="8" s="1"/>
  <c r="Z132" i="8" a="1"/>
  <c r="Z132" i="8"/>
  <c r="AA132" i="8" a="1"/>
  <c r="AA132" i="8" s="1"/>
  <c r="AB132" i="8" a="1"/>
  <c r="AB132" i="8"/>
  <c r="AC132" i="8" a="1"/>
  <c r="AC132" i="8"/>
  <c r="AD132" i="8" a="1"/>
  <c r="AD132" i="8" s="1"/>
  <c r="G133" i="8" a="1"/>
  <c r="G133" i="8"/>
  <c r="H133" i="8" a="1"/>
  <c r="H133" i="8"/>
  <c r="I133" i="8" a="1"/>
  <c r="I133" i="8" s="1"/>
  <c r="J133" i="8" a="1"/>
  <c r="J133" i="8"/>
  <c r="K133" i="8" a="1"/>
  <c r="K133" i="8"/>
  <c r="L133" i="8" a="1"/>
  <c r="L133" i="8" s="1"/>
  <c r="M133" i="8" a="1"/>
  <c r="M133" i="8"/>
  <c r="N133" i="8" a="1"/>
  <c r="N133" i="8"/>
  <c r="P133" i="8" a="1"/>
  <c r="P133" i="8" s="1"/>
  <c r="Q133" i="8" a="1"/>
  <c r="Q133" i="8"/>
  <c r="R133" i="8" a="1"/>
  <c r="R133" i="8"/>
  <c r="S133" i="8" a="1"/>
  <c r="S133" i="8" s="1"/>
  <c r="T133" i="8" a="1"/>
  <c r="T133" i="8"/>
  <c r="U133" i="8" a="1"/>
  <c r="U133" i="8"/>
  <c r="V133" i="8" a="1"/>
  <c r="V133" i="8" s="1"/>
  <c r="W133" i="8" a="1"/>
  <c r="W133" i="8"/>
  <c r="Y133" i="8" a="1"/>
  <c r="Y133" i="8"/>
  <c r="Z133" i="8" a="1"/>
  <c r="Z133" i="8" s="1"/>
  <c r="AA133" i="8" a="1"/>
  <c r="AA133" i="8"/>
  <c r="AB133" i="8" a="1"/>
  <c r="AB133" i="8"/>
  <c r="AC133" i="8" a="1"/>
  <c r="AC133" i="8" s="1"/>
  <c r="AD133" i="8" a="1"/>
  <c r="AD133" i="8"/>
  <c r="G134" i="8" a="1"/>
  <c r="G134" i="8"/>
  <c r="H134" i="8" a="1"/>
  <c r="H134" i="8" s="1"/>
  <c r="I134" i="8" a="1"/>
  <c r="I134" i="8"/>
  <c r="J134" i="8" a="1"/>
  <c r="J134" i="8"/>
  <c r="L134" i="8" a="1"/>
  <c r="L134" i="8" s="1"/>
  <c r="M134" i="8" a="1"/>
  <c r="M134" i="8"/>
  <c r="N134" i="8" a="1"/>
  <c r="N134" i="8"/>
  <c r="O134" i="8" a="1"/>
  <c r="O134" i="8" s="1"/>
  <c r="P134" i="8" a="1"/>
  <c r="P134" i="8"/>
  <c r="Q134" i="8" a="1"/>
  <c r="Q134" i="8"/>
  <c r="R134" i="8" a="1"/>
  <c r="R134" i="8" s="1"/>
  <c r="S134" i="8" a="1"/>
  <c r="S134" i="8"/>
  <c r="T134" i="8" a="1"/>
  <c r="T134" i="8"/>
  <c r="U134" i="8" a="1"/>
  <c r="U134" i="8" s="1"/>
  <c r="V134" i="8" a="1"/>
  <c r="V134" i="8"/>
  <c r="W134" i="8" a="1"/>
  <c r="W134" i="8"/>
  <c r="Y134" i="8" a="1"/>
  <c r="Y134" i="8" s="1"/>
  <c r="Z134" i="8" a="1"/>
  <c r="Z134" i="8"/>
  <c r="AA134" i="8" a="1"/>
  <c r="AA134" i="8"/>
  <c r="AB134" i="8" a="1"/>
  <c r="AB134" i="8" s="1"/>
  <c r="AC134" i="8" a="1"/>
  <c r="AC134" i="8"/>
  <c r="AD134" i="8" a="1"/>
  <c r="AD134" i="8"/>
  <c r="G135" i="8" a="1"/>
  <c r="G135" i="8" s="1"/>
  <c r="H135" i="8" a="1"/>
  <c r="H135" i="8"/>
  <c r="I135" i="8" a="1"/>
  <c r="I135" i="8"/>
  <c r="K135" i="8" a="1"/>
  <c r="K135" i="8" s="1"/>
  <c r="L135" i="8" a="1"/>
  <c r="L135" i="8"/>
  <c r="M135" i="8" a="1"/>
  <c r="M135" i="8"/>
  <c r="N135" i="8" a="1"/>
  <c r="N135" i="8" s="1"/>
  <c r="O135" i="8" a="1"/>
  <c r="O135" i="8"/>
  <c r="P135" i="8" a="1"/>
  <c r="P135" i="8"/>
  <c r="Q135" i="8" a="1"/>
  <c r="Q135" i="8" s="1"/>
  <c r="R135" i="8" a="1"/>
  <c r="R135" i="8"/>
  <c r="S135" i="8" a="1"/>
  <c r="S135" i="8"/>
  <c r="T135" i="8" a="1"/>
  <c r="T135" i="8" s="1"/>
  <c r="U135" i="8" a="1"/>
  <c r="U135" i="8"/>
  <c r="V135" i="8" a="1"/>
  <c r="V135" i="8"/>
  <c r="W135" i="8" a="1"/>
  <c r="W135" i="8" s="1"/>
  <c r="Y135" i="8" a="1"/>
  <c r="Y135" i="8"/>
  <c r="Z135" i="8" a="1"/>
  <c r="Z135" i="8"/>
  <c r="AA135" i="8" a="1"/>
  <c r="AA135" i="8" s="1"/>
  <c r="AB135" i="8" a="1"/>
  <c r="AB135" i="8"/>
  <c r="AC135" i="8" a="1"/>
  <c r="AC135" i="8"/>
  <c r="AD135" i="8" a="1"/>
  <c r="AD135" i="8" s="1"/>
  <c r="H136" i="8" a="1"/>
  <c r="H136" i="8"/>
  <c r="I136" i="8" a="1"/>
  <c r="I136" i="8"/>
  <c r="J136" i="8" a="1"/>
  <c r="J136" i="8" s="1"/>
  <c r="K136" i="8" a="1"/>
  <c r="K136" i="8"/>
  <c r="L136" i="8" a="1"/>
  <c r="L136" i="8"/>
  <c r="M136" i="8" a="1"/>
  <c r="M136" i="8" s="1"/>
  <c r="N136" i="8" a="1"/>
  <c r="N136" i="8"/>
  <c r="O136" i="8" a="1"/>
  <c r="O136" i="8"/>
  <c r="P136" i="8" a="1"/>
  <c r="P136" i="8" s="1"/>
  <c r="Q136" i="8" a="1"/>
  <c r="Q136" i="8"/>
  <c r="R136" i="8" a="1"/>
  <c r="R136" i="8"/>
  <c r="S136" i="8" a="1"/>
  <c r="S136" i="8" s="1"/>
  <c r="T136" i="8" a="1"/>
  <c r="T136" i="8"/>
  <c r="U136" i="8" a="1"/>
  <c r="U136" i="8"/>
  <c r="V136" i="8" a="1"/>
  <c r="V136" i="8" s="1"/>
  <c r="W136" i="8" a="1"/>
  <c r="W136" i="8"/>
  <c r="Y136" i="8" a="1"/>
  <c r="Y136" i="8"/>
  <c r="Z136" i="8" a="1"/>
  <c r="Z136" i="8" s="1"/>
  <c r="AA136" i="8" a="1"/>
  <c r="AA136" i="8"/>
  <c r="AB136" i="8" a="1"/>
  <c r="AB136" i="8"/>
  <c r="AC136" i="8" a="1"/>
  <c r="AC136" i="8" s="1"/>
  <c r="AD136" i="8" a="1"/>
  <c r="AD136" i="8"/>
  <c r="G137" i="8" a="1"/>
  <c r="G137" i="8"/>
  <c r="I137" i="8" a="1"/>
  <c r="I137" i="8" s="1"/>
  <c r="J137" i="8" a="1"/>
  <c r="J137" i="8"/>
  <c r="K137" i="8" a="1"/>
  <c r="K137" i="8"/>
  <c r="L137" i="8" a="1"/>
  <c r="L137" i="8" s="1"/>
  <c r="M137" i="8" a="1"/>
  <c r="M137" i="8"/>
  <c r="N137" i="8" a="1"/>
  <c r="N137" i="8"/>
  <c r="O137" i="8" a="1"/>
  <c r="O137" i="8" s="1"/>
  <c r="P137" i="8" a="1"/>
  <c r="P137" i="8"/>
  <c r="Q137" i="8" a="1"/>
  <c r="Q137" i="8"/>
  <c r="R137" i="8" a="1"/>
  <c r="R137" i="8" s="1"/>
  <c r="S137" i="8" a="1"/>
  <c r="S137" i="8"/>
  <c r="T137" i="8" a="1"/>
  <c r="T137" i="8"/>
  <c r="U137" i="8" a="1"/>
  <c r="U137" i="8" s="1"/>
  <c r="V137" i="8" a="1"/>
  <c r="V137" i="8"/>
  <c r="W137" i="8" a="1"/>
  <c r="W137" i="8"/>
  <c r="Y137" i="8" a="1"/>
  <c r="Y137" i="8" s="1"/>
  <c r="Z137" i="8" a="1"/>
  <c r="Z137" i="8"/>
  <c r="AA137" i="8" a="1"/>
  <c r="AA137" i="8"/>
  <c r="AB137" i="8" a="1"/>
  <c r="AB137" i="8" s="1"/>
  <c r="AC137" i="8" a="1"/>
  <c r="AC137" i="8"/>
  <c r="AD137" i="8" a="1"/>
  <c r="AD137" i="8"/>
  <c r="G138" i="8" a="1"/>
  <c r="G138" i="8" s="1"/>
  <c r="H138" i="8" a="1"/>
  <c r="H138" i="8"/>
  <c r="J138" i="8" a="1"/>
  <c r="J138" i="8"/>
  <c r="K138" i="8" a="1"/>
  <c r="K138" i="8" s="1"/>
  <c r="L138" i="8" a="1"/>
  <c r="L138" i="8"/>
  <c r="M138" i="8" a="1"/>
  <c r="M138" i="8"/>
  <c r="N138" i="8" a="1"/>
  <c r="N138" i="8" s="1"/>
  <c r="O138" i="8" a="1"/>
  <c r="O138" i="8"/>
  <c r="P138" i="8" a="1"/>
  <c r="P138" i="8"/>
  <c r="Q138" i="8" a="1"/>
  <c r="Q138" i="8" s="1"/>
  <c r="R138" i="8" a="1"/>
  <c r="R138" i="8"/>
  <c r="S138" i="8" a="1"/>
  <c r="S138" i="8"/>
  <c r="T138" i="8" a="1"/>
  <c r="T138" i="8" s="1"/>
  <c r="U138" i="8" a="1"/>
  <c r="U138" i="8"/>
  <c r="V138" i="8" a="1"/>
  <c r="V138" i="8"/>
  <c r="W138" i="8" a="1"/>
  <c r="W138" i="8" s="1"/>
  <c r="Y138" i="8" a="1"/>
  <c r="Y138" i="8"/>
  <c r="Z138" i="8" a="1"/>
  <c r="Z138" i="8"/>
  <c r="AA138" i="8" a="1"/>
  <c r="AA138" i="8" s="1"/>
  <c r="AB138" i="8" a="1"/>
  <c r="AB138" i="8"/>
  <c r="AC138" i="8" a="1"/>
  <c r="AC138" i="8"/>
  <c r="AD138" i="8" a="1"/>
  <c r="AD138" i="8" s="1"/>
  <c r="G139" i="8" a="1"/>
  <c r="G139" i="8"/>
  <c r="H139" i="8" a="1"/>
  <c r="H139" i="8"/>
  <c r="I139" i="8" a="1"/>
  <c r="I139" i="8" s="1"/>
  <c r="J139" i="8" a="1"/>
  <c r="J139" i="8"/>
  <c r="K139" i="8" a="1"/>
  <c r="K139" i="8"/>
  <c r="L139" i="8" a="1"/>
  <c r="L139" i="8" s="1"/>
  <c r="M139" i="8" a="1"/>
  <c r="M139" i="8"/>
  <c r="N139" i="8" a="1"/>
  <c r="N139" i="8"/>
  <c r="O139" i="8" a="1"/>
  <c r="O139" i="8" s="1"/>
  <c r="Q139" i="8" a="1"/>
  <c r="Q139" i="8"/>
  <c r="R139" i="8" a="1"/>
  <c r="R139" i="8"/>
  <c r="S139" i="8" a="1"/>
  <c r="S139" i="8" s="1"/>
  <c r="T139" i="8" a="1"/>
  <c r="T139" i="8"/>
  <c r="U139" i="8" a="1"/>
  <c r="U139" i="8"/>
  <c r="V139" i="8" a="1"/>
  <c r="V139" i="8" s="1"/>
  <c r="W139" i="8" a="1"/>
  <c r="W139" i="8"/>
  <c r="Y139" i="8" a="1"/>
  <c r="Y139" i="8"/>
  <c r="Z139" i="8" a="1"/>
  <c r="Z139" i="8" s="1"/>
  <c r="AA139" i="8" a="1"/>
  <c r="AA139" i="8"/>
  <c r="AB139" i="8" a="1"/>
  <c r="AB139" i="8"/>
  <c r="AC139" i="8" a="1"/>
  <c r="AC139" i="8" s="1"/>
  <c r="AD139" i="8" a="1"/>
  <c r="AD139" i="8"/>
  <c r="G140" i="8" a="1"/>
  <c r="G140" i="8"/>
  <c r="H140" i="8" a="1"/>
  <c r="H140" i="8" s="1"/>
  <c r="I140" i="8" a="1"/>
  <c r="I140" i="8"/>
  <c r="J140" i="8" a="1"/>
  <c r="J140" i="8"/>
  <c r="K140" i="8" a="1"/>
  <c r="K140" i="8" s="1"/>
  <c r="L140" i="8" a="1"/>
  <c r="L140" i="8"/>
  <c r="M140" i="8" a="1"/>
  <c r="M140" i="8"/>
  <c r="N140" i="8" a="1"/>
  <c r="N140" i="8" s="1"/>
  <c r="O140" i="8" a="1"/>
  <c r="O140" i="8"/>
  <c r="P140" i="8" a="1"/>
  <c r="P140" i="8"/>
  <c r="R140" i="8" a="1"/>
  <c r="R140" i="8" s="1"/>
  <c r="S140" i="8" a="1"/>
  <c r="S140" i="8"/>
  <c r="T140" i="8" a="1"/>
  <c r="T140" i="8"/>
  <c r="U140" i="8" a="1"/>
  <c r="U140" i="8" s="1"/>
  <c r="V140" i="8" a="1"/>
  <c r="V140" i="8"/>
  <c r="W140" i="8" a="1"/>
  <c r="W140" i="8"/>
  <c r="Y140" i="8" a="1"/>
  <c r="Y140" i="8" s="1"/>
  <c r="Z140" i="8" a="1"/>
  <c r="Z140" i="8"/>
  <c r="AA140" i="8" a="1"/>
  <c r="AA140" i="8"/>
  <c r="AB140" i="8" a="1"/>
  <c r="AB140" i="8" s="1"/>
  <c r="AC140" i="8" a="1"/>
  <c r="AC140" i="8"/>
  <c r="AD140" i="8" a="1"/>
  <c r="AD140" i="8"/>
  <c r="G141" i="8" a="1"/>
  <c r="G141" i="8" s="1"/>
  <c r="H141" i="8" a="1"/>
  <c r="H141" i="8"/>
  <c r="I141" i="8" a="1"/>
  <c r="I141" i="8"/>
  <c r="J141" i="8" a="1"/>
  <c r="J141" i="8" s="1"/>
  <c r="K141" i="8" a="1"/>
  <c r="K141" i="8"/>
  <c r="M141" i="8" a="1"/>
  <c r="M141" i="8"/>
  <c r="N141" i="8" a="1"/>
  <c r="N141" i="8" s="1"/>
  <c r="O141" i="8" a="1"/>
  <c r="O141" i="8"/>
  <c r="P141" i="8" a="1"/>
  <c r="P141" i="8"/>
  <c r="Q141" i="8" a="1"/>
  <c r="Q141" i="8" s="1"/>
  <c r="R141" i="8" a="1"/>
  <c r="R141" i="8"/>
  <c r="S141" i="8" a="1"/>
  <c r="S141" i="8"/>
  <c r="T141" i="8" a="1"/>
  <c r="T141" i="8" s="1"/>
  <c r="U141" i="8" a="1"/>
  <c r="U141" i="8"/>
  <c r="V141" i="8" a="1"/>
  <c r="V141" i="8"/>
  <c r="W141" i="8" a="1"/>
  <c r="W141" i="8" s="1"/>
  <c r="Y141" i="8" a="1"/>
  <c r="Y141" i="8"/>
  <c r="Z141" i="8" a="1"/>
  <c r="Z141" i="8"/>
  <c r="AA141" i="8" a="1"/>
  <c r="AA141" i="8" s="1"/>
  <c r="AB141" i="8" a="1"/>
  <c r="AB141" i="8"/>
  <c r="AC141" i="8" a="1"/>
  <c r="AC141" i="8"/>
  <c r="AD141" i="8" a="1"/>
  <c r="AD141" i="8" s="1"/>
  <c r="G142" i="8" a="1"/>
  <c r="G142" i="8"/>
  <c r="H142" i="8" a="1"/>
  <c r="H142" i="8"/>
  <c r="I142" i="8" a="1"/>
  <c r="I142" i="8" s="1"/>
  <c r="J142" i="8" a="1"/>
  <c r="J142" i="8"/>
  <c r="K142" i="8" a="1"/>
  <c r="K142" i="8"/>
  <c r="L142" i="8" a="1"/>
  <c r="L142" i="8" s="1"/>
  <c r="M142" i="8" a="1"/>
  <c r="M142" i="8"/>
  <c r="N142" i="8" a="1"/>
  <c r="N142" i="8"/>
  <c r="O142" i="8" a="1"/>
  <c r="O142" i="8" s="1"/>
  <c r="P142" i="8" a="1"/>
  <c r="P142" i="8"/>
  <c r="Q142" i="8" a="1"/>
  <c r="Q142" i="8"/>
  <c r="R142" i="8" a="1"/>
  <c r="R142" i="8" s="1"/>
  <c r="S142" i="8" a="1"/>
  <c r="S142" i="8"/>
  <c r="T142" i="8" a="1"/>
  <c r="T142" i="8"/>
  <c r="U142" i="8" a="1"/>
  <c r="U142" i="8" s="1"/>
  <c r="V142" i="8" a="1"/>
  <c r="V142" i="8"/>
  <c r="W142" i="8" a="1"/>
  <c r="W142" i="8"/>
  <c r="Z142" i="8" a="1"/>
  <c r="Z142" i="8" s="1"/>
  <c r="AA142" i="8" a="1"/>
  <c r="AA142" i="8"/>
  <c r="AB142" i="8" a="1"/>
  <c r="AB142" i="8"/>
  <c r="AC142" i="8" a="1"/>
  <c r="AC142" i="8" s="1"/>
  <c r="AD142" i="8" a="1"/>
  <c r="AD142" i="8"/>
  <c r="G143" i="8" a="1"/>
  <c r="G143" i="8"/>
  <c r="H143" i="8" a="1"/>
  <c r="H143" i="8" s="1"/>
  <c r="I143" i="8" a="1"/>
  <c r="I143" i="8"/>
  <c r="J143" i="8" a="1"/>
  <c r="J143" i="8"/>
  <c r="K143" i="8" a="1"/>
  <c r="K143" i="8" s="1"/>
  <c r="L143" i="8" a="1"/>
  <c r="L143" i="8"/>
  <c r="M143" i="8" a="1"/>
  <c r="M143" i="8"/>
  <c r="N143" i="8" a="1"/>
  <c r="N143" i="8" s="1"/>
  <c r="O143" i="8" a="1"/>
  <c r="O143" i="8"/>
  <c r="P143" i="8" a="1"/>
  <c r="P143" i="8"/>
  <c r="Q143" i="8" a="1"/>
  <c r="Q143" i="8" s="1"/>
  <c r="R143" i="8" a="1"/>
  <c r="R143" i="8"/>
  <c r="S143" i="8" a="1"/>
  <c r="S143" i="8"/>
  <c r="T143" i="8" a="1"/>
  <c r="T143" i="8" s="1"/>
  <c r="U143" i="8" a="1"/>
  <c r="U143" i="8"/>
  <c r="V143" i="8" a="1"/>
  <c r="V143" i="8"/>
  <c r="W143" i="8" a="1"/>
  <c r="W143" i="8" s="1"/>
  <c r="Y143" i="8" a="1"/>
  <c r="Y143" i="8"/>
  <c r="AA143" i="8" a="1"/>
  <c r="AA143" i="8"/>
  <c r="AB143" i="8" a="1"/>
  <c r="AB143" i="8" s="1"/>
  <c r="AC143" i="8" a="1"/>
  <c r="AC143" i="8"/>
  <c r="AD143" i="8" a="1"/>
  <c r="AD143" i="8"/>
  <c r="G144" i="8" a="1"/>
  <c r="G144" i="8" s="1"/>
  <c r="H144" i="8" a="1"/>
  <c r="H144" i="8"/>
  <c r="I144" i="8" a="1"/>
  <c r="I144" i="8"/>
  <c r="J144" i="8" a="1"/>
  <c r="J144" i="8" s="1"/>
  <c r="K144" i="8" a="1"/>
  <c r="K144" i="8"/>
  <c r="L144" i="8" a="1"/>
  <c r="L144" i="8"/>
  <c r="M144" i="8" a="1"/>
  <c r="M144" i="8" s="1"/>
  <c r="N144" i="8" a="1"/>
  <c r="N144" i="8"/>
  <c r="O144" i="8" a="1"/>
  <c r="O144" i="8"/>
  <c r="P144" i="8" a="1"/>
  <c r="P144" i="8" s="1"/>
  <c r="Q144" i="8" a="1"/>
  <c r="Q144" i="8"/>
  <c r="R144" i="8" a="1"/>
  <c r="R144" i="8"/>
  <c r="S144" i="8" a="1"/>
  <c r="S144" i="8" s="1"/>
  <c r="T144" i="8" a="1"/>
  <c r="T144" i="8"/>
  <c r="U144" i="8" a="1"/>
  <c r="U144" i="8"/>
  <c r="V144" i="8" a="1"/>
  <c r="V144" i="8" s="1"/>
  <c r="W144" i="8" a="1"/>
  <c r="W144" i="8"/>
  <c r="Y144" i="8" a="1"/>
  <c r="Y144" i="8"/>
  <c r="Z144" i="8" a="1"/>
  <c r="Z144" i="8" s="1"/>
  <c r="AB144" i="8" a="1"/>
  <c r="AB144" i="8"/>
  <c r="AC144" i="8" a="1"/>
  <c r="AC144" i="8"/>
  <c r="AD144" i="8" a="1"/>
  <c r="AD144" i="8" s="1"/>
  <c r="G145" i="8" a="1"/>
  <c r="G145" i="8"/>
  <c r="H145" i="8" a="1"/>
  <c r="H145" i="8"/>
  <c r="I145" i="8" a="1"/>
  <c r="I145" i="8" s="1"/>
  <c r="J145" i="8" a="1"/>
  <c r="J145" i="8"/>
  <c r="K145" i="8" a="1"/>
  <c r="K145" i="8"/>
  <c r="L145" i="8" a="1"/>
  <c r="L145" i="8" s="1"/>
  <c r="M145" i="8" a="1"/>
  <c r="M145" i="8"/>
  <c r="N145" i="8" a="1"/>
  <c r="N145" i="8"/>
  <c r="O145" i="8" a="1"/>
  <c r="O145" i="8" s="1"/>
  <c r="P145" i="8" a="1"/>
  <c r="P145" i="8"/>
  <c r="Q145" i="8" a="1"/>
  <c r="Q145" i="8"/>
  <c r="R145" i="8" a="1"/>
  <c r="R145" i="8" s="1"/>
  <c r="S145" i="8" a="1"/>
  <c r="S145" i="8"/>
  <c r="T145" i="8" a="1"/>
  <c r="T145" i="8"/>
  <c r="U145" i="8" a="1"/>
  <c r="U145" i="8" s="1"/>
  <c r="V145" i="8" a="1"/>
  <c r="V145" i="8"/>
  <c r="W145" i="8" a="1"/>
  <c r="W145" i="8"/>
  <c r="Y145" i="8" a="1"/>
  <c r="Y145" i="8" s="1"/>
  <c r="Z145" i="8" a="1"/>
  <c r="Z145" i="8"/>
  <c r="AA145" i="8" a="1"/>
  <c r="AA145" i="8"/>
  <c r="AC145" i="8" a="1"/>
  <c r="AC145" i="8" s="1"/>
  <c r="AD145" i="8" a="1"/>
  <c r="AD145" i="8"/>
  <c r="G146" i="8" a="1"/>
  <c r="G146" i="8"/>
  <c r="H146" i="8" a="1"/>
  <c r="H146" i="8" s="1"/>
  <c r="I146" i="8" a="1"/>
  <c r="I146" i="8"/>
  <c r="J146" i="8" a="1"/>
  <c r="J146" i="8"/>
  <c r="K146" i="8" a="1"/>
  <c r="K146" i="8" s="1"/>
  <c r="L146" i="8" a="1"/>
  <c r="L146" i="8"/>
  <c r="M146" i="8" a="1"/>
  <c r="M146" i="8"/>
  <c r="N146" i="8" a="1"/>
  <c r="N146" i="8" s="1"/>
  <c r="O146" i="8" a="1"/>
  <c r="O146" i="8"/>
  <c r="P146" i="8" a="1"/>
  <c r="P146" i="8"/>
  <c r="Q146" i="8" a="1"/>
  <c r="Q146" i="8" s="1"/>
  <c r="R146" i="8" a="1"/>
  <c r="R146" i="8"/>
  <c r="S146" i="8" a="1"/>
  <c r="S146" i="8"/>
  <c r="T146" i="8" a="1"/>
  <c r="T146" i="8" s="1"/>
  <c r="U146" i="8" a="1"/>
  <c r="U146" i="8"/>
  <c r="V146" i="8" a="1"/>
  <c r="V146" i="8"/>
  <c r="W146" i="8" a="1"/>
  <c r="W146" i="8" s="1"/>
  <c r="Y146" i="8" a="1"/>
  <c r="Y146" i="8"/>
  <c r="Z146" i="8" a="1"/>
  <c r="Z146" i="8"/>
  <c r="AA146" i="8" a="1"/>
  <c r="AA146" i="8" s="1"/>
  <c r="AB146" i="8" a="1"/>
  <c r="AB146" i="8"/>
  <c r="AD146" i="8" a="1"/>
  <c r="AD146" i="8"/>
  <c r="G147" i="8" a="1"/>
  <c r="G147" i="8" s="1"/>
  <c r="H147" i="8" a="1"/>
  <c r="H147" i="8"/>
  <c r="I147" i="8" a="1"/>
  <c r="I147" i="8"/>
  <c r="J147" i="8" a="1"/>
  <c r="J147" i="8" s="1"/>
  <c r="K147" i="8" a="1"/>
  <c r="K147" i="8"/>
  <c r="L147" i="8" a="1"/>
  <c r="L147" i="8"/>
  <c r="N147" i="8" a="1"/>
  <c r="N147" i="8" s="1"/>
  <c r="O147" i="8" a="1"/>
  <c r="O147" i="8"/>
  <c r="P147" i="8" a="1"/>
  <c r="P147" i="8"/>
  <c r="Q147" i="8" a="1"/>
  <c r="Q147" i="8" s="1"/>
  <c r="R147" i="8" a="1"/>
  <c r="R147" i="8"/>
  <c r="S147" i="8" a="1"/>
  <c r="S147" i="8"/>
  <c r="T147" i="8" a="1"/>
  <c r="T147" i="8" s="1"/>
  <c r="U147" i="8" a="1"/>
  <c r="U147" i="8"/>
  <c r="V147" i="8" a="1"/>
  <c r="V147" i="8"/>
  <c r="W147" i="8" a="1"/>
  <c r="W147" i="8" s="1"/>
  <c r="Y147" i="8" a="1"/>
  <c r="Y147" i="8"/>
  <c r="Z147" i="8" a="1"/>
  <c r="Z147" i="8"/>
  <c r="AA147" i="8" a="1"/>
  <c r="AA147" i="8" s="1"/>
  <c r="AB147" i="8" a="1"/>
  <c r="AB147" i="8"/>
  <c r="AC147" i="8" a="1"/>
  <c r="AC147" i="8"/>
  <c r="AD147" i="8" a="1"/>
  <c r="AD147" i="8" s="1"/>
  <c r="G148" i="8" a="1"/>
  <c r="G148" i="8"/>
  <c r="H148" i="8" a="1"/>
  <c r="H148" i="8"/>
  <c r="I148" i="8" a="1"/>
  <c r="I148" i="8" s="1"/>
  <c r="J148" i="8" a="1"/>
  <c r="J148" i="8"/>
  <c r="K148" i="8" a="1"/>
  <c r="K148" i="8"/>
  <c r="L148" i="8" a="1"/>
  <c r="L148" i="8" s="1"/>
  <c r="M148" i="8" a="1"/>
  <c r="M148" i="8"/>
  <c r="O148" i="8" a="1"/>
  <c r="O148" i="8"/>
  <c r="P148" i="8" a="1"/>
  <c r="P148" i="8" s="1"/>
  <c r="Q148" i="8" a="1"/>
  <c r="Q148" i="8"/>
  <c r="R148" i="8" a="1"/>
  <c r="R148" i="8"/>
  <c r="S148" i="8" a="1"/>
  <c r="S148" i="8" s="1"/>
  <c r="T148" i="8" a="1"/>
  <c r="T148" i="8"/>
  <c r="U148" i="8" a="1"/>
  <c r="U148" i="8"/>
  <c r="V148" i="8" a="1"/>
  <c r="V148" i="8" s="1"/>
  <c r="W148" i="8" a="1"/>
  <c r="W148" i="8"/>
  <c r="Y148" i="8" a="1"/>
  <c r="Y148" i="8"/>
  <c r="Z148" i="8" a="1"/>
  <c r="Z148" i="8" s="1"/>
  <c r="AA148" i="8" a="1"/>
  <c r="AA148" i="8"/>
  <c r="AB148" i="8" a="1"/>
  <c r="AB148" i="8"/>
  <c r="AC148" i="8" a="1"/>
  <c r="AC148" i="8" s="1"/>
  <c r="AD148" i="8" a="1"/>
  <c r="AD148" i="8"/>
  <c r="G149" i="8" a="1"/>
  <c r="G149" i="8"/>
  <c r="H149" i="8" a="1"/>
  <c r="H149" i="8" s="1"/>
  <c r="I149" i="8" a="1"/>
  <c r="I149" i="8"/>
  <c r="J149" i="8" a="1"/>
  <c r="J149" i="8"/>
  <c r="K149" i="8" a="1"/>
  <c r="K149" i="8" s="1"/>
  <c r="L149" i="8" a="1"/>
  <c r="L149" i="8"/>
  <c r="M149" i="8" a="1"/>
  <c r="M149" i="8"/>
  <c r="N149" i="8" a="1"/>
  <c r="N149" i="8" s="1"/>
  <c r="O149" i="8" a="1"/>
  <c r="O149" i="8"/>
  <c r="P149" i="8" a="1"/>
  <c r="P149" i="8"/>
  <c r="Q149" i="8" a="1"/>
  <c r="Q149" i="8" s="1"/>
  <c r="R149" i="8" a="1"/>
  <c r="R149" i="8"/>
  <c r="S149" i="8" a="1"/>
  <c r="S149" i="8"/>
  <c r="T149" i="8" a="1"/>
  <c r="T149" i="8" s="1"/>
  <c r="U149" i="8" a="1"/>
  <c r="U149" i="8"/>
  <c r="V149" i="8" a="1"/>
  <c r="V149" i="8"/>
  <c r="W149" i="8" a="1"/>
  <c r="W149" i="8" s="1"/>
  <c r="Y149" i="8" a="1"/>
  <c r="Y149" i="8"/>
  <c r="Z149" i="8" a="1"/>
  <c r="Z149" i="8"/>
  <c r="AA149" i="8" a="1"/>
  <c r="AA149" i="8" s="1"/>
  <c r="AB149" i="8" a="1"/>
  <c r="AB149" i="8"/>
  <c r="AC149" i="8" a="1"/>
  <c r="AC149" i="8"/>
  <c r="AD149" i="8" a="1"/>
  <c r="AD149" i="8" s="1"/>
  <c r="G150" i="8" a="1"/>
  <c r="G150" i="8"/>
  <c r="H150" i="8" a="1"/>
  <c r="H150" i="8"/>
  <c r="I150" i="8" a="1"/>
  <c r="I150" i="8" s="1"/>
  <c r="J150" i="8" a="1"/>
  <c r="J150" i="8"/>
  <c r="K150" i="8" a="1"/>
  <c r="K150" i="8"/>
  <c r="L150" i="8" a="1"/>
  <c r="L150" i="8" s="1"/>
  <c r="M150" i="8" a="1"/>
  <c r="M150" i="8"/>
  <c r="N150" i="8" a="1"/>
  <c r="N150" i="8"/>
  <c r="P150" i="8" a="1"/>
  <c r="P150" i="8" s="1"/>
  <c r="Q150" i="8" a="1"/>
  <c r="Q150" i="8"/>
  <c r="R150" i="8" a="1"/>
  <c r="R150" i="8"/>
  <c r="S150" i="8" a="1"/>
  <c r="S150" i="8" s="1"/>
  <c r="T150" i="8" a="1"/>
  <c r="T150" i="8"/>
  <c r="U150" i="8" a="1"/>
  <c r="U150" i="8"/>
  <c r="V150" i="8" a="1"/>
  <c r="V150" i="8" s="1"/>
  <c r="W150" i="8" a="1"/>
  <c r="W150" i="8"/>
  <c r="Y150" i="8" a="1"/>
  <c r="Y150" i="8"/>
  <c r="Z150" i="8" a="1"/>
  <c r="Z150" i="8" s="1"/>
  <c r="AA150" i="8" a="1"/>
  <c r="AA150" i="8"/>
  <c r="AB150" i="8" a="1"/>
  <c r="AB150" i="8"/>
  <c r="AC150" i="8" a="1"/>
  <c r="AC150" i="8" s="1"/>
  <c r="AD150" i="8" a="1"/>
  <c r="AD150" i="8"/>
  <c r="G151" i="8" a="1"/>
  <c r="G151" i="8"/>
  <c r="H151" i="8" a="1"/>
  <c r="H151" i="8" s="1"/>
  <c r="I151" i="8" a="1"/>
  <c r="I151" i="8"/>
  <c r="J151" i="8" a="1"/>
  <c r="J151" i="8"/>
  <c r="L151" i="8" a="1"/>
  <c r="L151" i="8" s="1"/>
  <c r="M151" i="8" a="1"/>
  <c r="M151" i="8"/>
  <c r="N151" i="8" a="1"/>
  <c r="N151" i="8"/>
  <c r="O151" i="8" a="1"/>
  <c r="O151" i="8" s="1"/>
  <c r="P151" i="8" a="1"/>
  <c r="P151" i="8"/>
  <c r="Q151" i="8" a="1"/>
  <c r="Q151" i="8"/>
  <c r="R151" i="8" a="1"/>
  <c r="R151" i="8" s="1"/>
  <c r="S151" i="8" a="1"/>
  <c r="S151" i="8"/>
  <c r="T151" i="8" a="1"/>
  <c r="T151" i="8"/>
  <c r="U151" i="8" a="1"/>
  <c r="U151" i="8" s="1"/>
  <c r="V151" i="8" a="1"/>
  <c r="V151" i="8"/>
  <c r="W151" i="8" a="1"/>
  <c r="W151" i="8"/>
  <c r="Y151" i="8" a="1"/>
  <c r="Y151" i="8" s="1"/>
  <c r="Z151" i="8" a="1"/>
  <c r="Z151" i="8"/>
  <c r="AA151" i="8" a="1"/>
  <c r="AA151" i="8"/>
  <c r="AB151" i="8" a="1"/>
  <c r="AB151" i="8" s="1"/>
  <c r="AC151" i="8" a="1"/>
  <c r="AC151" i="8"/>
  <c r="AD151" i="8" a="1"/>
  <c r="AD151" i="8"/>
  <c r="G152" i="8" a="1"/>
  <c r="G152" i="8" s="1"/>
  <c r="H152" i="8" a="1"/>
  <c r="H152" i="8"/>
  <c r="I152" i="8" a="1"/>
  <c r="I152" i="8"/>
  <c r="K152" i="8" a="1"/>
  <c r="K152" i="8" s="1"/>
  <c r="L152" i="8" a="1"/>
  <c r="L152" i="8"/>
  <c r="M152" i="8" a="1"/>
  <c r="M152" i="8"/>
  <c r="N152" i="8" a="1"/>
  <c r="N152" i="8" s="1"/>
  <c r="O152" i="8" a="1"/>
  <c r="O152" i="8"/>
  <c r="P152" i="8" a="1"/>
  <c r="P152" i="8"/>
  <c r="Q152" i="8" a="1"/>
  <c r="Q152" i="8" s="1"/>
  <c r="R152" i="8" a="1"/>
  <c r="R152" i="8"/>
  <c r="S152" i="8" a="1"/>
  <c r="S152" i="8"/>
  <c r="T152" i="8" a="1"/>
  <c r="T152" i="8" s="1"/>
  <c r="U152" i="8" a="1"/>
  <c r="U152" i="8"/>
  <c r="V152" i="8" a="1"/>
  <c r="V152" i="8"/>
  <c r="W152" i="8" a="1"/>
  <c r="W152" i="8" s="1"/>
  <c r="Y152" i="8" a="1"/>
  <c r="Y152" i="8"/>
  <c r="Z152" i="8" a="1"/>
  <c r="Z152" i="8"/>
  <c r="AA152" i="8" a="1"/>
  <c r="AA152" i="8" s="1"/>
  <c r="AB152" i="8" a="1"/>
  <c r="AB152" i="8"/>
  <c r="AC152" i="8" a="1"/>
  <c r="AC152" i="8"/>
  <c r="AD152" i="8" a="1"/>
  <c r="AD152" i="8" s="1"/>
  <c r="H153" i="8" a="1"/>
  <c r="H153" i="8"/>
  <c r="I153" i="8" a="1"/>
  <c r="I153" i="8"/>
  <c r="J153" i="8" a="1"/>
  <c r="J153" i="8" s="1"/>
  <c r="K153" i="8" a="1"/>
  <c r="K153" i="8"/>
  <c r="L153" i="8" a="1"/>
  <c r="L153" i="8"/>
  <c r="M153" i="8" a="1"/>
  <c r="M153" i="8" s="1"/>
  <c r="N153" i="8" a="1"/>
  <c r="N153" i="8"/>
  <c r="O153" i="8" a="1"/>
  <c r="O153" i="8"/>
  <c r="P153" i="8" a="1"/>
  <c r="P153" i="8" s="1"/>
  <c r="Q153" i="8" a="1"/>
  <c r="Q153" i="8"/>
  <c r="R153" i="8" a="1"/>
  <c r="R153" i="8"/>
  <c r="S153" i="8" a="1"/>
  <c r="S153" i="8" s="1"/>
  <c r="T153" i="8" a="1"/>
  <c r="T153" i="8"/>
  <c r="U153" i="8" a="1"/>
  <c r="U153" i="8"/>
  <c r="V153" i="8" a="1"/>
  <c r="V153" i="8" s="1"/>
  <c r="W153" i="8" a="1"/>
  <c r="W153" i="8"/>
  <c r="Y153" i="8" a="1"/>
  <c r="Y153" i="8"/>
  <c r="Z153" i="8" a="1"/>
  <c r="Z153" i="8" s="1"/>
  <c r="AA153" i="8" a="1"/>
  <c r="AA153" i="8"/>
  <c r="AB153" i="8" a="1"/>
  <c r="AB153" i="8"/>
  <c r="AC153" i="8" a="1"/>
  <c r="AC153" i="8" s="1"/>
  <c r="AD153" i="8" a="1"/>
  <c r="AD153" i="8"/>
  <c r="G154" i="8" a="1"/>
  <c r="G154" i="8"/>
  <c r="I154" i="8" a="1"/>
  <c r="I154" i="8" s="1"/>
  <c r="J154" i="8" a="1"/>
  <c r="J154" i="8"/>
  <c r="K154" i="8" a="1"/>
  <c r="K154" i="8"/>
  <c r="L154" i="8" a="1"/>
  <c r="L154" i="8" s="1"/>
  <c r="M154" i="8" a="1"/>
  <c r="M154" i="8"/>
  <c r="N154" i="8" a="1"/>
  <c r="N154" i="8"/>
  <c r="O154" i="8" a="1"/>
  <c r="O154" i="8" s="1"/>
  <c r="P154" i="8" a="1"/>
  <c r="P154" i="8"/>
  <c r="Q154" i="8" a="1"/>
  <c r="Q154" i="8"/>
  <c r="R154" i="8" a="1"/>
  <c r="R154" i="8" s="1"/>
  <c r="S154" i="8" a="1"/>
  <c r="S154" i="8"/>
  <c r="T154" i="8" a="1"/>
  <c r="T154" i="8"/>
  <c r="U154" i="8" a="1"/>
  <c r="U154" i="8" s="1"/>
  <c r="V154" i="8" a="1"/>
  <c r="V154" i="8"/>
  <c r="W154" i="8" a="1"/>
  <c r="W154" i="8"/>
  <c r="Y154" i="8" a="1"/>
  <c r="Y154" i="8" s="1"/>
  <c r="Z154" i="8" a="1"/>
  <c r="Z154" i="8"/>
  <c r="AA154" i="8" a="1"/>
  <c r="AA154" i="8"/>
  <c r="AB154" i="8" a="1"/>
  <c r="AB154" i="8" s="1"/>
  <c r="AC154" i="8" a="1"/>
  <c r="AC154" i="8"/>
  <c r="AD154" i="8" a="1"/>
  <c r="AD154" i="8"/>
  <c r="G155" i="8" a="1"/>
  <c r="G155" i="8" s="1"/>
  <c r="H155" i="8" a="1"/>
  <c r="H155" i="8"/>
  <c r="J155" i="8" a="1"/>
  <c r="J155" i="8"/>
  <c r="K155" i="8" a="1"/>
  <c r="K155" i="8" s="1"/>
  <c r="L155" i="8" a="1"/>
  <c r="L155" i="8"/>
  <c r="M155" i="8" a="1"/>
  <c r="M155" i="8"/>
  <c r="N155" i="8" a="1"/>
  <c r="N155" i="8" s="1"/>
  <c r="O155" i="8" a="1"/>
  <c r="O155" i="8"/>
  <c r="P155" i="8" a="1"/>
  <c r="P155" i="8"/>
  <c r="Q155" i="8" a="1"/>
  <c r="Q155" i="8" s="1"/>
  <c r="R155" i="8" a="1"/>
  <c r="R155" i="8"/>
  <c r="S155" i="8" a="1"/>
  <c r="S155" i="8"/>
  <c r="T155" i="8" a="1"/>
  <c r="T155" i="8" s="1"/>
  <c r="U155" i="8" a="1"/>
  <c r="U155" i="8"/>
  <c r="V155" i="8" a="1"/>
  <c r="V155" i="8"/>
  <c r="W155" i="8" a="1"/>
  <c r="W155" i="8" s="1"/>
  <c r="Y155" i="8" a="1"/>
  <c r="Y155" i="8"/>
  <c r="Z155" i="8" a="1"/>
  <c r="Z155" i="8"/>
  <c r="AA155" i="8" a="1"/>
  <c r="AA155" i="8" s="1"/>
  <c r="AB155" i="8" a="1"/>
  <c r="AB155" i="8"/>
  <c r="AC155" i="8" a="1"/>
  <c r="AC155" i="8"/>
  <c r="AD155" i="8" a="1"/>
  <c r="AD155" i="8" s="1"/>
  <c r="G156" i="8" a="1"/>
  <c r="G156" i="8"/>
  <c r="H156" i="8" a="1"/>
  <c r="H156" i="8"/>
  <c r="I156" i="8" a="1"/>
  <c r="I156" i="8" s="1"/>
  <c r="J156" i="8" a="1"/>
  <c r="J156" i="8"/>
  <c r="K156" i="8" a="1"/>
  <c r="K156" i="8"/>
  <c r="L156" i="8" a="1"/>
  <c r="L156" i="8" s="1"/>
  <c r="M156" i="8" a="1"/>
  <c r="M156" i="8"/>
  <c r="N156" i="8" a="1"/>
  <c r="N156" i="8"/>
  <c r="O156" i="8" a="1"/>
  <c r="O156" i="8" s="1"/>
  <c r="Q156" i="8" a="1"/>
  <c r="Q156" i="8"/>
  <c r="R156" i="8" a="1"/>
  <c r="R156" i="8"/>
  <c r="S156" i="8" a="1"/>
  <c r="S156" i="8" s="1"/>
  <c r="T156" i="8" a="1"/>
  <c r="T156" i="8"/>
  <c r="U156" i="8" a="1"/>
  <c r="U156" i="8"/>
  <c r="V156" i="8" a="1"/>
  <c r="V156" i="8" s="1"/>
  <c r="W156" i="8" a="1"/>
  <c r="W156" i="8"/>
  <c r="Y156" i="8" a="1"/>
  <c r="Y156" i="8"/>
  <c r="Z156" i="8" a="1"/>
  <c r="Z156" i="8" s="1"/>
  <c r="AA156" i="8" a="1"/>
  <c r="AA156" i="8"/>
  <c r="AB156" i="8" a="1"/>
  <c r="AB156" i="8"/>
  <c r="AC156" i="8" a="1"/>
  <c r="AC156" i="8" s="1"/>
  <c r="AD156" i="8" a="1"/>
  <c r="AD156" i="8"/>
  <c r="G157" i="8" a="1"/>
  <c r="G157" i="8"/>
  <c r="H157" i="8" a="1"/>
  <c r="H157" i="8" s="1"/>
  <c r="I157" i="8" a="1"/>
  <c r="I157" i="8"/>
  <c r="J157" i="8" a="1"/>
  <c r="J157" i="8"/>
  <c r="K157" i="8" a="1"/>
  <c r="K157" i="8" s="1"/>
  <c r="L157" i="8" a="1"/>
  <c r="L157" i="8"/>
  <c r="M157" i="8" a="1"/>
  <c r="M157" i="8"/>
  <c r="N157" i="8" a="1"/>
  <c r="N157" i="8" s="1"/>
  <c r="O157" i="8" a="1"/>
  <c r="O157" i="8"/>
  <c r="P157" i="8" a="1"/>
  <c r="P157" i="8"/>
  <c r="R157" i="8" a="1"/>
  <c r="R157" i="8" s="1"/>
  <c r="S157" i="8" a="1"/>
  <c r="S157" i="8"/>
  <c r="T157" i="8" a="1"/>
  <c r="T157" i="8"/>
  <c r="U157" i="8" a="1"/>
  <c r="U157" i="8" s="1"/>
  <c r="V157" i="8" a="1"/>
  <c r="V157" i="8"/>
  <c r="W157" i="8" a="1"/>
  <c r="W157" i="8"/>
  <c r="Y157" i="8" a="1"/>
  <c r="Y157" i="8" s="1"/>
  <c r="Z157" i="8" a="1"/>
  <c r="Z157" i="8"/>
  <c r="AA157" i="8" a="1"/>
  <c r="AA157" i="8"/>
  <c r="AB157" i="8" a="1"/>
  <c r="AB157" i="8" s="1"/>
  <c r="AC157" i="8" a="1"/>
  <c r="AC157" i="8"/>
  <c r="AD157" i="8" a="1"/>
  <c r="AD157" i="8"/>
  <c r="G158" i="8" a="1"/>
  <c r="G158" i="8" s="1"/>
  <c r="H158" i="8" a="1"/>
  <c r="H158" i="8"/>
  <c r="I158" i="8" a="1"/>
  <c r="I158" i="8"/>
  <c r="J158" i="8" a="1"/>
  <c r="J158" i="8" s="1"/>
  <c r="K158" i="8" a="1"/>
  <c r="K158" i="8"/>
  <c r="M158" i="8" a="1"/>
  <c r="M158" i="8"/>
  <c r="N158" i="8" a="1"/>
  <c r="N158" i="8" s="1"/>
  <c r="O158" i="8" a="1"/>
  <c r="O158" i="8"/>
  <c r="P158" i="8" a="1"/>
  <c r="P158" i="8"/>
  <c r="Q158" i="8" a="1"/>
  <c r="Q158" i="8" s="1"/>
  <c r="R158" i="8" a="1"/>
  <c r="R158" i="8"/>
  <c r="S158" i="8" a="1"/>
  <c r="S158" i="8"/>
  <c r="T158" i="8" a="1"/>
  <c r="T158" i="8" s="1"/>
  <c r="U158" i="8" a="1"/>
  <c r="U158" i="8"/>
  <c r="V158" i="8" a="1"/>
  <c r="V158" i="8"/>
  <c r="W158" i="8" a="1"/>
  <c r="W158" i="8" s="1"/>
  <c r="Y158" i="8" a="1"/>
  <c r="Y158" i="8"/>
  <c r="Z158" i="8" a="1"/>
  <c r="Z158" i="8"/>
  <c r="AA158" i="8" a="1"/>
  <c r="AA158" i="8" s="1"/>
  <c r="AB158" i="8" a="1"/>
  <c r="AB158" i="8"/>
  <c r="AC158" i="8" a="1"/>
  <c r="AC158" i="8"/>
  <c r="AD158" i="8" a="1"/>
  <c r="AD158" i="8" s="1"/>
  <c r="G159" i="8" a="1"/>
  <c r="G159" i="8"/>
  <c r="H159" i="8" a="1"/>
  <c r="H159" i="8"/>
  <c r="I159" i="8" a="1"/>
  <c r="I159" i="8" s="1"/>
  <c r="J159" i="8" a="1"/>
  <c r="J159" i="8"/>
  <c r="K159" i="8" a="1"/>
  <c r="K159" i="8"/>
  <c r="L159" i="8" a="1"/>
  <c r="L159" i="8" s="1"/>
  <c r="M159" i="8" a="1"/>
  <c r="M159" i="8"/>
  <c r="N159" i="8" a="1"/>
  <c r="N159" i="8"/>
  <c r="O159" i="8" a="1"/>
  <c r="O159" i="8" s="1"/>
  <c r="P159" i="8" a="1"/>
  <c r="P159" i="8"/>
  <c r="Q159" i="8" a="1"/>
  <c r="Q159" i="8"/>
  <c r="R159" i="8" a="1"/>
  <c r="R159" i="8" s="1"/>
  <c r="S159" i="8" a="1"/>
  <c r="S159" i="8"/>
  <c r="T159" i="8" a="1"/>
  <c r="T159" i="8"/>
  <c r="U159" i="8" a="1"/>
  <c r="U159" i="8" s="1"/>
  <c r="V159" i="8" a="1"/>
  <c r="V159" i="8"/>
  <c r="W159" i="8" a="1"/>
  <c r="W159" i="8"/>
  <c r="Z159" i="8" a="1"/>
  <c r="Z159" i="8" s="1"/>
  <c r="AA159" i="8" a="1"/>
  <c r="AA159" i="8"/>
  <c r="AB159" i="8" a="1"/>
  <c r="AB159" i="8"/>
  <c r="AC159" i="8" a="1"/>
  <c r="AC159" i="8" s="1"/>
  <c r="AD159" i="8" a="1"/>
  <c r="AD159" i="8"/>
  <c r="G160" i="8" a="1"/>
  <c r="G160" i="8"/>
  <c r="H160" i="8" a="1"/>
  <c r="H160" i="8" s="1"/>
  <c r="I160" i="8" a="1"/>
  <c r="I160" i="8"/>
  <c r="J160" i="8" a="1"/>
  <c r="J160" i="8"/>
  <c r="K160" i="8" a="1"/>
  <c r="K160" i="8" s="1"/>
  <c r="L160" i="8" a="1"/>
  <c r="L160" i="8"/>
  <c r="M160" i="8" a="1"/>
  <c r="M160" i="8"/>
  <c r="N160" i="8" a="1"/>
  <c r="N160" i="8" s="1"/>
  <c r="O160" i="8" a="1"/>
  <c r="O160" i="8"/>
  <c r="P160" i="8" a="1"/>
  <c r="P160" i="8"/>
  <c r="Q160" i="8" a="1"/>
  <c r="Q160" i="8" s="1"/>
  <c r="R160" i="8" a="1"/>
  <c r="R160" i="8"/>
  <c r="S160" i="8" a="1"/>
  <c r="S160" i="8"/>
  <c r="T160" i="8" a="1"/>
  <c r="T160" i="8" s="1"/>
  <c r="U160" i="8" a="1"/>
  <c r="U160" i="8"/>
  <c r="V160" i="8" a="1"/>
  <c r="V160" i="8"/>
  <c r="W160" i="8" a="1"/>
  <c r="W160" i="8" s="1"/>
  <c r="Y160" i="8" a="1"/>
  <c r="Y160" i="8"/>
  <c r="AA160" i="8" a="1"/>
  <c r="AA160" i="8"/>
  <c r="AB160" i="8" a="1"/>
  <c r="AB160" i="8" s="1"/>
  <c r="AC160" i="8" a="1"/>
  <c r="AC160" i="8"/>
  <c r="AD160" i="8" a="1"/>
  <c r="AD160" i="8"/>
  <c r="G161" i="8" a="1"/>
  <c r="G161" i="8" s="1"/>
  <c r="H161" i="8" a="1"/>
  <c r="H161" i="8"/>
  <c r="I161" i="8" a="1"/>
  <c r="I161" i="8"/>
  <c r="J161" i="8" a="1"/>
  <c r="J161" i="8" s="1"/>
  <c r="K161" i="8" a="1"/>
  <c r="K161" i="8"/>
  <c r="L161" i="8" a="1"/>
  <c r="L161" i="8"/>
  <c r="M161" i="8" a="1"/>
  <c r="M161" i="8" s="1"/>
  <c r="N161" i="8" a="1"/>
  <c r="N161" i="8"/>
  <c r="O161" i="8" a="1"/>
  <c r="O161" i="8"/>
  <c r="P161" i="8" a="1"/>
  <c r="P161" i="8" s="1"/>
  <c r="Q161" i="8" a="1"/>
  <c r="Q161" i="8"/>
  <c r="R161" i="8" a="1"/>
  <c r="R161" i="8"/>
  <c r="S161" i="8" a="1"/>
  <c r="S161" i="8" s="1"/>
  <c r="T161" i="8" a="1"/>
  <c r="T161" i="8"/>
  <c r="U161" i="8" a="1"/>
  <c r="U161" i="8"/>
  <c r="V161" i="8" a="1"/>
  <c r="V161" i="8" s="1"/>
  <c r="W161" i="8" a="1"/>
  <c r="W161" i="8"/>
  <c r="Y161" i="8" a="1"/>
  <c r="Y161" i="8"/>
  <c r="Z161" i="8" a="1"/>
  <c r="Z161" i="8" s="1"/>
  <c r="AB161" i="8" a="1"/>
  <c r="AB161" i="8"/>
  <c r="AC161" i="8" a="1"/>
  <c r="AC161" i="8"/>
  <c r="AD161" i="8" a="1"/>
  <c r="AD161" i="8" s="1"/>
  <c r="G162" i="8" a="1"/>
  <c r="G162" i="8"/>
  <c r="H162" i="8" a="1"/>
  <c r="H162" i="8"/>
  <c r="I162" i="8" a="1"/>
  <c r="I162" i="8" s="1"/>
  <c r="J162" i="8" a="1"/>
  <c r="J162" i="8"/>
  <c r="K162" i="8" a="1"/>
  <c r="K162" i="8"/>
  <c r="L162" i="8" a="1"/>
  <c r="L162" i="8" s="1"/>
  <c r="M162" i="8" a="1"/>
  <c r="M162" i="8"/>
  <c r="N162" i="8" a="1"/>
  <c r="N162" i="8"/>
  <c r="O162" i="8" a="1"/>
  <c r="O162" i="8" s="1"/>
  <c r="P162" i="8" a="1"/>
  <c r="P162" i="8"/>
  <c r="Q162" i="8" a="1"/>
  <c r="Q162" i="8"/>
  <c r="R162" i="8" a="1"/>
  <c r="R162" i="8" s="1"/>
  <c r="S162" i="8" a="1"/>
  <c r="S162" i="8"/>
  <c r="T162" i="8" a="1"/>
  <c r="T162" i="8"/>
  <c r="U162" i="8" a="1"/>
  <c r="U162" i="8" s="1"/>
  <c r="V162" i="8" a="1"/>
  <c r="V162" i="8"/>
  <c r="W162" i="8" a="1"/>
  <c r="W162" i="8"/>
  <c r="Y162" i="8" a="1"/>
  <c r="Y162" i="8" s="1"/>
  <c r="Z162" i="8" a="1"/>
  <c r="Z162" i="8"/>
  <c r="AA162" i="8" a="1"/>
  <c r="AA162" i="8"/>
  <c r="AC162" i="8" a="1"/>
  <c r="AC162" i="8" s="1"/>
  <c r="AD162" i="8" a="1"/>
  <c r="AD162" i="8"/>
  <c r="G163" i="8" a="1"/>
  <c r="G163" i="8"/>
  <c r="H163" i="8" a="1"/>
  <c r="H163" i="8" s="1"/>
  <c r="I163" i="8" a="1"/>
  <c r="I163" i="8"/>
  <c r="J163" i="8" a="1"/>
  <c r="J163" i="8"/>
  <c r="K163" i="8" a="1"/>
  <c r="K163" i="8" s="1"/>
  <c r="L163" i="8" a="1"/>
  <c r="L163" i="8"/>
  <c r="M163" i="8" a="1"/>
  <c r="M163" i="8"/>
  <c r="N163" i="8" a="1"/>
  <c r="N163" i="8" s="1"/>
  <c r="O163" i="8" a="1"/>
  <c r="O163" i="8"/>
  <c r="P163" i="8" a="1"/>
  <c r="P163" i="8"/>
  <c r="Q163" i="8" a="1"/>
  <c r="Q163" i="8" s="1"/>
  <c r="R163" i="8" a="1"/>
  <c r="R163" i="8"/>
  <c r="S163" i="8" a="1"/>
  <c r="S163" i="8"/>
  <c r="T163" i="8" a="1"/>
  <c r="T163" i="8" s="1"/>
  <c r="U163" i="8" a="1"/>
  <c r="U163" i="8"/>
  <c r="V163" i="8" a="1"/>
  <c r="V163" i="8"/>
  <c r="W163" i="8" a="1"/>
  <c r="W163" i="8" s="1"/>
  <c r="Y163" i="8" a="1"/>
  <c r="Y163" i="8"/>
  <c r="Z163" i="8" a="1"/>
  <c r="Z163" i="8"/>
  <c r="AA163" i="8" a="1"/>
  <c r="AA163" i="8" s="1"/>
  <c r="AB163" i="8" a="1"/>
  <c r="AB163" i="8"/>
  <c r="AD163" i="8" a="1"/>
  <c r="AD163" i="8"/>
  <c r="G164" i="8" a="1"/>
  <c r="G164" i="8" s="1"/>
  <c r="H164" i="8" a="1"/>
  <c r="H164" i="8"/>
  <c r="I164" i="8" a="1"/>
  <c r="I164" i="8"/>
  <c r="J164" i="8" a="1"/>
  <c r="J164" i="8" s="1"/>
  <c r="K164" i="8" a="1"/>
  <c r="K164" i="8"/>
  <c r="L164" i="8" a="1"/>
  <c r="L164" i="8"/>
  <c r="N164" i="8" a="1"/>
  <c r="N164" i="8" s="1"/>
  <c r="O164" i="8" a="1"/>
  <c r="O164" i="8"/>
  <c r="P164" i="8" a="1"/>
  <c r="P164" i="8"/>
  <c r="Q164" i="8" a="1"/>
  <c r="Q164" i="8" s="1"/>
  <c r="R164" i="8" a="1"/>
  <c r="R164" i="8"/>
  <c r="S164" i="8" a="1"/>
  <c r="S164" i="8"/>
  <c r="T164" i="8" a="1"/>
  <c r="T164" i="8" s="1"/>
  <c r="U164" i="8" a="1"/>
  <c r="U164" i="8"/>
  <c r="V164" i="8" a="1"/>
  <c r="V164" i="8"/>
  <c r="W164" i="8" a="1"/>
  <c r="W164" i="8" s="1"/>
  <c r="Y164" i="8" a="1"/>
  <c r="Y164" i="8"/>
  <c r="Z164" i="8" a="1"/>
  <c r="Z164" i="8"/>
  <c r="AA164" i="8" a="1"/>
  <c r="AA164" i="8" s="1"/>
  <c r="AB164" i="8" a="1"/>
  <c r="AB164" i="8"/>
  <c r="AC164" i="8" a="1"/>
  <c r="AC164" i="8"/>
  <c r="AD164" i="8" a="1"/>
  <c r="AD164" i="8" s="1"/>
  <c r="G165" i="8" a="1"/>
  <c r="G165" i="8"/>
  <c r="H165" i="8" a="1"/>
  <c r="H165" i="8"/>
  <c r="I165" i="8" a="1"/>
  <c r="I165" i="8" s="1"/>
  <c r="J165" i="8" a="1"/>
  <c r="J165" i="8"/>
  <c r="K165" i="8" a="1"/>
  <c r="K165" i="8"/>
  <c r="L165" i="8" a="1"/>
  <c r="L165" i="8" s="1"/>
  <c r="M165" i="8" a="1"/>
  <c r="M165" i="8"/>
  <c r="O165" i="8" a="1"/>
  <c r="O165" i="8"/>
  <c r="P165" i="8" a="1"/>
  <c r="P165" i="8" s="1"/>
  <c r="Q165" i="8" a="1"/>
  <c r="Q165" i="8"/>
  <c r="R165" i="8" a="1"/>
  <c r="R165" i="8"/>
  <c r="S165" i="8" a="1"/>
  <c r="S165" i="8" s="1"/>
  <c r="T165" i="8" a="1"/>
  <c r="T165" i="8"/>
  <c r="U165" i="8" a="1"/>
  <c r="U165" i="8"/>
  <c r="V165" i="8" a="1"/>
  <c r="V165" i="8" s="1"/>
  <c r="W165" i="8" a="1"/>
  <c r="W165" i="8"/>
  <c r="Y165" i="8" a="1"/>
  <c r="Y165" i="8"/>
  <c r="Z165" i="8" a="1"/>
  <c r="Z165" i="8" s="1"/>
  <c r="AA165" i="8" a="1"/>
  <c r="AA165" i="8"/>
  <c r="AB165" i="8" a="1"/>
  <c r="AB165" i="8"/>
  <c r="AC165" i="8" a="1"/>
  <c r="AC165" i="8" s="1"/>
  <c r="AD165" i="8" a="1"/>
  <c r="AD165" i="8"/>
  <c r="G166" i="8" a="1"/>
  <c r="G166" i="8"/>
  <c r="H166" i="8" a="1"/>
  <c r="H166" i="8" s="1"/>
  <c r="I166" i="8" a="1"/>
  <c r="I166" i="8"/>
  <c r="J166" i="8" a="1"/>
  <c r="J166" i="8"/>
  <c r="K166" i="8" a="1"/>
  <c r="K166" i="8" s="1"/>
  <c r="L166" i="8" a="1"/>
  <c r="L166" i="8"/>
  <c r="M166" i="8" a="1"/>
  <c r="M166" i="8"/>
  <c r="N166" i="8" a="1"/>
  <c r="N166" i="8" s="1"/>
  <c r="O166" i="8" a="1"/>
  <c r="O166" i="8"/>
  <c r="P166" i="8" a="1"/>
  <c r="P166" i="8"/>
  <c r="Q166" i="8" a="1"/>
  <c r="Q166" i="8" s="1"/>
  <c r="R166" i="8" a="1"/>
  <c r="R166" i="8"/>
  <c r="S166" i="8" a="1"/>
  <c r="S166" i="8"/>
  <c r="T166" i="8" a="1"/>
  <c r="T166" i="8" s="1"/>
  <c r="U166" i="8" a="1"/>
  <c r="U166" i="8"/>
  <c r="V166" i="8" a="1"/>
  <c r="V166" i="8"/>
  <c r="W166" i="8" a="1"/>
  <c r="W166" i="8" s="1"/>
  <c r="Y166" i="8" a="1"/>
  <c r="Y166" i="8"/>
  <c r="Z166" i="8" a="1"/>
  <c r="Z166" i="8"/>
  <c r="AA166" i="8" a="1"/>
  <c r="AA166" i="8" s="1"/>
  <c r="AB166" i="8" a="1"/>
  <c r="AB166" i="8"/>
  <c r="AC166" i="8" a="1"/>
  <c r="AC166" i="8"/>
  <c r="AD166" i="8" a="1"/>
  <c r="AD166" i="8" s="1"/>
  <c r="G167" i="8" a="1"/>
  <c r="G167" i="8"/>
  <c r="H167" i="8" a="1"/>
  <c r="H167" i="8"/>
  <c r="I167" i="8" a="1"/>
  <c r="I167" i="8" s="1"/>
  <c r="J167" i="8" a="1"/>
  <c r="J167" i="8"/>
  <c r="K167" i="8" a="1"/>
  <c r="K167" i="8"/>
  <c r="L167" i="8" a="1"/>
  <c r="L167" i="8" s="1"/>
  <c r="M167" i="8" a="1"/>
  <c r="M167" i="8"/>
  <c r="N167" i="8" a="1"/>
  <c r="N167" i="8"/>
  <c r="P167" i="8" a="1"/>
  <c r="P167" i="8" s="1"/>
  <c r="Q167" i="8" a="1"/>
  <c r="Q167" i="8"/>
  <c r="R167" i="8" a="1"/>
  <c r="R167" i="8"/>
  <c r="S167" i="8" a="1"/>
  <c r="S167" i="8" s="1"/>
  <c r="T167" i="8" a="1"/>
  <c r="T167" i="8"/>
  <c r="U167" i="8" a="1"/>
  <c r="U167" i="8"/>
  <c r="V167" i="8" a="1"/>
  <c r="V167" i="8" s="1"/>
  <c r="W167" i="8" a="1"/>
  <c r="W167" i="8"/>
  <c r="Y167" i="8" a="1"/>
  <c r="Y167" i="8"/>
  <c r="Z167" i="8" a="1"/>
  <c r="Z167" i="8" s="1"/>
  <c r="AA167" i="8" a="1"/>
  <c r="AA167" i="8"/>
  <c r="AB167" i="8" a="1"/>
  <c r="AB167" i="8"/>
  <c r="AC167" i="8" a="1"/>
  <c r="AC167" i="8" s="1"/>
  <c r="AD167" i="8" a="1"/>
  <c r="AD167" i="8"/>
  <c r="G168" i="8" a="1"/>
  <c r="G168" i="8"/>
  <c r="H168" i="8" a="1"/>
  <c r="H168" i="8" s="1"/>
  <c r="I168" i="8" a="1"/>
  <c r="I168" i="8"/>
  <c r="J168" i="8" a="1"/>
  <c r="J168" i="8"/>
  <c r="L168" i="8" a="1"/>
  <c r="L168" i="8" s="1"/>
  <c r="M168" i="8" a="1"/>
  <c r="M168" i="8"/>
  <c r="N168" i="8" a="1"/>
  <c r="N168" i="8"/>
  <c r="O168" i="8" a="1"/>
  <c r="O168" i="8" s="1"/>
  <c r="P168" i="8" a="1"/>
  <c r="P168" i="8"/>
  <c r="Q168" i="8" a="1"/>
  <c r="Q168" i="8"/>
  <c r="R168" i="8" a="1"/>
  <c r="R168" i="8" s="1"/>
  <c r="S168" i="8" a="1"/>
  <c r="S168" i="8"/>
  <c r="T168" i="8" a="1"/>
  <c r="T168" i="8"/>
  <c r="U168" i="8" a="1"/>
  <c r="U168" i="8" s="1"/>
  <c r="V168" i="8" a="1"/>
  <c r="V168" i="8"/>
  <c r="W168" i="8" a="1"/>
  <c r="W168" i="8"/>
  <c r="Y168" i="8" a="1"/>
  <c r="Y168" i="8" s="1"/>
  <c r="Z168" i="8" a="1"/>
  <c r="Z168" i="8"/>
  <c r="AA168" i="8" a="1"/>
  <c r="AA168" i="8"/>
  <c r="AB168" i="8" a="1"/>
  <c r="AB168" i="8" s="1"/>
  <c r="AC168" i="8" a="1"/>
  <c r="AC168" i="8"/>
  <c r="AD168" i="8" a="1"/>
  <c r="AD168" i="8"/>
  <c r="G169" i="8" a="1"/>
  <c r="G169" i="8" s="1"/>
  <c r="H169" i="8" a="1"/>
  <c r="H169" i="8"/>
  <c r="I169" i="8" a="1"/>
  <c r="I169" i="8"/>
  <c r="K169" i="8" a="1"/>
  <c r="K169" i="8" s="1"/>
  <c r="L169" i="8" a="1"/>
  <c r="L169" i="8"/>
  <c r="M169" i="8" a="1"/>
  <c r="M169" i="8"/>
  <c r="N169" i="8" a="1"/>
  <c r="N169" i="8" s="1"/>
  <c r="O169" i="8" a="1"/>
  <c r="O169" i="8"/>
  <c r="P169" i="8" a="1"/>
  <c r="P169" i="8"/>
  <c r="Q169" i="8" a="1"/>
  <c r="Q169" i="8" s="1"/>
  <c r="R169" i="8" a="1"/>
  <c r="R169" i="8"/>
  <c r="S169" i="8" a="1"/>
  <c r="S169" i="8"/>
  <c r="T169" i="8" a="1"/>
  <c r="T169" i="8" s="1"/>
  <c r="U169" i="8" a="1"/>
  <c r="U169" i="8"/>
  <c r="V169" i="8" a="1"/>
  <c r="V169" i="8"/>
  <c r="W169" i="8" a="1"/>
  <c r="W169" i="8" s="1"/>
  <c r="Y169" i="8" a="1"/>
  <c r="Y169" i="8"/>
  <c r="Z169" i="8" a="1"/>
  <c r="Z169" i="8"/>
  <c r="AA169" i="8" a="1"/>
  <c r="AA169" i="8" s="1"/>
  <c r="AB169" i="8" a="1"/>
  <c r="AB169" i="8"/>
  <c r="AC169" i="8" a="1"/>
  <c r="AC169" i="8"/>
  <c r="AD169" i="8" a="1"/>
  <c r="AD169" i="8" s="1"/>
  <c r="H170" i="8" a="1"/>
  <c r="H170" i="8"/>
  <c r="I170" i="8" a="1"/>
  <c r="I170" i="8"/>
  <c r="J170" i="8" a="1"/>
  <c r="J170" i="8" s="1"/>
  <c r="K170" i="8" a="1"/>
  <c r="K170" i="8"/>
  <c r="L170" i="8" a="1"/>
  <c r="L170" i="8"/>
  <c r="M170" i="8" a="1"/>
  <c r="M170" i="8" s="1"/>
  <c r="N170" i="8" a="1"/>
  <c r="N170" i="8"/>
  <c r="O170" i="8" a="1"/>
  <c r="O170" i="8"/>
  <c r="P170" i="8" a="1"/>
  <c r="P170" i="8" s="1"/>
  <c r="Q170" i="8" a="1"/>
  <c r="Q170" i="8"/>
  <c r="R170" i="8" a="1"/>
  <c r="R170" i="8"/>
  <c r="S170" i="8" a="1"/>
  <c r="S170" i="8" s="1"/>
  <c r="T170" i="8" a="1"/>
  <c r="T170" i="8"/>
  <c r="U170" i="8" a="1"/>
  <c r="U170" i="8"/>
  <c r="V170" i="8" a="1"/>
  <c r="V170" i="8" s="1"/>
  <c r="W170" i="8" a="1"/>
  <c r="W170" i="8"/>
  <c r="Y170" i="8" a="1"/>
  <c r="Y170" i="8"/>
  <c r="Z170" i="8" a="1"/>
  <c r="Z170" i="8" s="1"/>
  <c r="AA170" i="8" a="1"/>
  <c r="AA170" i="8"/>
  <c r="AB170" i="8" a="1"/>
  <c r="AB170" i="8"/>
  <c r="AC170" i="8" a="1"/>
  <c r="AC170" i="8" s="1"/>
  <c r="AD170" i="8" a="1"/>
  <c r="AD170" i="8"/>
  <c r="G171" i="8" a="1"/>
  <c r="G171" i="8"/>
  <c r="I171" i="8" a="1"/>
  <c r="I171" i="8" s="1"/>
  <c r="J171" i="8" a="1"/>
  <c r="J171" i="8"/>
  <c r="K171" i="8" a="1"/>
  <c r="K171" i="8"/>
  <c r="L171" i="8" a="1"/>
  <c r="L171" i="8" s="1"/>
  <c r="M171" i="8" a="1"/>
  <c r="M171" i="8"/>
  <c r="N171" i="8" a="1"/>
  <c r="N171" i="8"/>
  <c r="O171" i="8" a="1"/>
  <c r="O171" i="8" s="1"/>
  <c r="P171" i="8" a="1"/>
  <c r="P171" i="8"/>
  <c r="Q171" i="8" a="1"/>
  <c r="Q171" i="8"/>
  <c r="R171" i="8" a="1"/>
  <c r="R171" i="8" s="1"/>
  <c r="S171" i="8" a="1"/>
  <c r="S171" i="8"/>
  <c r="T171" i="8" a="1"/>
  <c r="T171" i="8"/>
  <c r="U171" i="8" a="1"/>
  <c r="U171" i="8" s="1"/>
  <c r="V171" i="8" a="1"/>
  <c r="V171" i="8"/>
  <c r="W171" i="8" a="1"/>
  <c r="W171" i="8"/>
  <c r="Y171" i="8" a="1"/>
  <c r="Y171" i="8" s="1"/>
  <c r="Z171" i="8" a="1"/>
  <c r="Z171" i="8"/>
  <c r="AA171" i="8" a="1"/>
  <c r="AA171" i="8"/>
  <c r="AB171" i="8" a="1"/>
  <c r="AB171" i="8" s="1"/>
  <c r="AC171" i="8" a="1"/>
  <c r="AC171" i="8"/>
  <c r="AD171" i="8" a="1"/>
  <c r="AD171" i="8"/>
  <c r="G172" i="8" a="1"/>
  <c r="G172" i="8" s="1"/>
  <c r="H172" i="8" a="1"/>
  <c r="H172" i="8"/>
  <c r="J172" i="8" a="1"/>
  <c r="J172" i="8"/>
  <c r="K172" i="8" a="1"/>
  <c r="K172" i="8" s="1"/>
  <c r="L172" i="8" a="1"/>
  <c r="L172" i="8"/>
  <c r="M172" i="8" a="1"/>
  <c r="M172" i="8"/>
  <c r="N172" i="8" a="1"/>
  <c r="N172" i="8" s="1"/>
  <c r="O172" i="8" a="1"/>
  <c r="O172" i="8"/>
  <c r="P172" i="8" a="1"/>
  <c r="P172" i="8"/>
  <c r="Q172" i="8" a="1"/>
  <c r="Q172" i="8" s="1"/>
  <c r="R172" i="8" a="1"/>
  <c r="R172" i="8"/>
  <c r="S172" i="8" a="1"/>
  <c r="S172" i="8"/>
  <c r="T172" i="8" a="1"/>
  <c r="T172" i="8" s="1"/>
  <c r="U172" i="8" a="1"/>
  <c r="U172" i="8"/>
  <c r="V172" i="8" a="1"/>
  <c r="V172" i="8"/>
  <c r="W172" i="8" a="1"/>
  <c r="W172" i="8" s="1"/>
  <c r="Y172" i="8" a="1"/>
  <c r="Y172" i="8"/>
  <c r="Z172" i="8" a="1"/>
  <c r="Z172" i="8"/>
  <c r="AA172" i="8" a="1"/>
  <c r="AA172" i="8" s="1"/>
  <c r="AB172" i="8" a="1"/>
  <c r="AB172" i="8"/>
  <c r="AC172" i="8" a="1"/>
  <c r="AC172" i="8"/>
  <c r="AD172" i="8" a="1"/>
  <c r="AD172" i="8" s="1"/>
  <c r="G173" i="8" a="1"/>
  <c r="G173" i="8"/>
  <c r="H173" i="8" a="1"/>
  <c r="H173" i="8"/>
  <c r="I173" i="8" a="1"/>
  <c r="I173" i="8" s="1"/>
  <c r="J173" i="8" a="1"/>
  <c r="J173" i="8"/>
  <c r="K173" i="8" a="1"/>
  <c r="K173" i="8"/>
  <c r="L173" i="8" a="1"/>
  <c r="L173" i="8" s="1"/>
  <c r="M173" i="8" a="1"/>
  <c r="M173" i="8"/>
  <c r="N173" i="8" a="1"/>
  <c r="N173" i="8"/>
  <c r="O173" i="8" a="1"/>
  <c r="O173" i="8" s="1"/>
  <c r="Q173" i="8" a="1"/>
  <c r="Q173" i="8"/>
  <c r="R173" i="8" a="1"/>
  <c r="R173" i="8"/>
  <c r="S173" i="8" a="1"/>
  <c r="S173" i="8" s="1"/>
  <c r="T173" i="8" a="1"/>
  <c r="T173" i="8"/>
  <c r="U173" i="8" a="1"/>
  <c r="U173" i="8"/>
  <c r="V173" i="8" a="1"/>
  <c r="V173" i="8" s="1"/>
  <c r="W173" i="8" a="1"/>
  <c r="W173" i="8"/>
  <c r="Y173" i="8" a="1"/>
  <c r="Y173" i="8"/>
  <c r="Z173" i="8" a="1"/>
  <c r="Z173" i="8" s="1"/>
  <c r="AA173" i="8" a="1"/>
  <c r="AA173" i="8"/>
  <c r="AB173" i="8" a="1"/>
  <c r="AB173" i="8"/>
  <c r="AC173" i="8" a="1"/>
  <c r="AC173" i="8" s="1"/>
  <c r="AD173" i="8" a="1"/>
  <c r="AD173" i="8"/>
  <c r="G174" i="8" a="1"/>
  <c r="G174" i="8"/>
  <c r="H174" i="8" a="1"/>
  <c r="H174" i="8" s="1"/>
  <c r="I174" i="8" a="1"/>
  <c r="I174" i="8"/>
  <c r="J174" i="8" a="1"/>
  <c r="J174" i="8"/>
  <c r="K174" i="8" a="1"/>
  <c r="K174" i="8" s="1"/>
  <c r="L174" i="8" a="1"/>
  <c r="L174" i="8"/>
  <c r="M174" i="8" a="1"/>
  <c r="M174" i="8"/>
  <c r="N174" i="8" a="1"/>
  <c r="N174" i="8" s="1"/>
  <c r="O174" i="8" a="1"/>
  <c r="O174" i="8"/>
  <c r="P174" i="8" a="1"/>
  <c r="P174" i="8"/>
  <c r="R174" i="8" a="1"/>
  <c r="R174" i="8" s="1"/>
  <c r="S174" i="8" a="1"/>
  <c r="S174" i="8"/>
  <c r="T174" i="8" a="1"/>
  <c r="T174" i="8"/>
  <c r="U174" i="8" a="1"/>
  <c r="U174" i="8" s="1"/>
  <c r="V174" i="8" a="1"/>
  <c r="V174" i="8"/>
  <c r="W174" i="8" a="1"/>
  <c r="W174" i="8"/>
  <c r="Y174" i="8" a="1"/>
  <c r="Y174" i="8" s="1"/>
  <c r="Z174" i="8" a="1"/>
  <c r="Z174" i="8"/>
  <c r="AA174" i="8" a="1"/>
  <c r="AA174" i="8"/>
  <c r="AB174" i="8" a="1"/>
  <c r="AB174" i="8" s="1"/>
  <c r="AC174" i="8" a="1"/>
  <c r="AC174" i="8"/>
  <c r="AD174" i="8" a="1"/>
  <c r="AD174" i="8"/>
  <c r="G175" i="8" a="1"/>
  <c r="G175" i="8" s="1"/>
  <c r="H175" i="8" a="1"/>
  <c r="H175" i="8"/>
  <c r="I175" i="8" a="1"/>
  <c r="I175" i="8"/>
  <c r="J175" i="8" a="1"/>
  <c r="J175" i="8" s="1"/>
  <c r="K175" i="8" a="1"/>
  <c r="K175" i="8"/>
  <c r="M175" i="8" a="1"/>
  <c r="M175" i="8"/>
  <c r="N175" i="8" a="1"/>
  <c r="N175" i="8" s="1"/>
  <c r="O175" i="8" a="1"/>
  <c r="O175" i="8"/>
  <c r="P175" i="8" a="1"/>
  <c r="P175" i="8"/>
  <c r="Q175" i="8" a="1"/>
  <c r="Q175" i="8" s="1"/>
  <c r="R175" i="8" a="1"/>
  <c r="R175" i="8"/>
  <c r="S175" i="8" a="1"/>
  <c r="S175" i="8"/>
  <c r="T175" i="8" a="1"/>
  <c r="T175" i="8" s="1"/>
  <c r="U175" i="8" a="1"/>
  <c r="U175" i="8"/>
  <c r="V175" i="8" a="1"/>
  <c r="V175" i="8"/>
  <c r="W175" i="8" a="1"/>
  <c r="W175" i="8" s="1"/>
  <c r="Y175" i="8" a="1"/>
  <c r="Y175" i="8"/>
  <c r="Z175" i="8" a="1"/>
  <c r="Z175" i="8"/>
  <c r="AA175" i="8" a="1"/>
  <c r="AA175" i="8" s="1"/>
  <c r="AB175" i="8" a="1"/>
  <c r="AB175" i="8"/>
  <c r="AC175" i="8" a="1"/>
  <c r="AC175" i="8"/>
  <c r="AD175" i="8" a="1"/>
  <c r="AD175" i="8" s="1"/>
  <c r="G176" i="8" a="1"/>
  <c r="G176" i="8"/>
  <c r="H176" i="8" a="1"/>
  <c r="H176" i="8"/>
  <c r="I176" i="8" a="1"/>
  <c r="I176" i="8" s="1"/>
  <c r="J176" i="8" a="1"/>
  <c r="J176" i="8"/>
  <c r="K176" i="8" a="1"/>
  <c r="K176" i="8"/>
  <c r="L176" i="8" a="1"/>
  <c r="L176" i="8" s="1"/>
  <c r="M176" i="8" a="1"/>
  <c r="M176" i="8"/>
  <c r="N176" i="8" a="1"/>
  <c r="N176" i="8"/>
  <c r="O176" i="8" a="1"/>
  <c r="O176" i="8" s="1"/>
  <c r="P176" i="8" a="1"/>
  <c r="P176" i="8"/>
  <c r="Q176" i="8" a="1"/>
  <c r="Q176" i="8"/>
  <c r="R176" i="8" a="1"/>
  <c r="R176" i="8" s="1"/>
  <c r="S176" i="8" a="1"/>
  <c r="S176" i="8"/>
  <c r="T176" i="8" a="1"/>
  <c r="T176" i="8"/>
  <c r="U176" i="8" a="1"/>
  <c r="U176" i="8" s="1"/>
  <c r="V176" i="8" a="1"/>
  <c r="V176" i="8"/>
  <c r="W176" i="8" a="1"/>
  <c r="W176" i="8"/>
  <c r="Z176" i="8" a="1"/>
  <c r="Z176" i="8" s="1"/>
  <c r="AA176" i="8" a="1"/>
  <c r="AA176" i="8"/>
  <c r="AB176" i="8" a="1"/>
  <c r="AB176" i="8"/>
  <c r="AC176" i="8" a="1"/>
  <c r="AC176" i="8" s="1"/>
  <c r="AD176" i="8" a="1"/>
  <c r="AD176" i="8"/>
  <c r="G177" i="8" a="1"/>
  <c r="G177" i="8"/>
  <c r="H177" i="8" a="1"/>
  <c r="H177" i="8" s="1"/>
  <c r="I177" i="8" a="1"/>
  <c r="I177" i="8"/>
  <c r="J177" i="8" a="1"/>
  <c r="J177" i="8"/>
  <c r="K177" i="8" a="1"/>
  <c r="K177" i="8" s="1"/>
  <c r="L177" i="8" a="1"/>
  <c r="L177" i="8"/>
  <c r="M177" i="8" a="1"/>
  <c r="M177" i="8"/>
  <c r="N177" i="8" a="1"/>
  <c r="N177" i="8" s="1"/>
  <c r="O177" i="8" a="1"/>
  <c r="O177" i="8"/>
  <c r="P177" i="8" a="1"/>
  <c r="P177" i="8"/>
  <c r="Q177" i="8" a="1"/>
  <c r="Q177" i="8" s="1"/>
  <c r="R177" i="8" a="1"/>
  <c r="R177" i="8"/>
  <c r="S177" i="8" a="1"/>
  <c r="S177" i="8"/>
  <c r="T177" i="8" a="1"/>
  <c r="T177" i="8" s="1"/>
  <c r="U177" i="8" a="1"/>
  <c r="U177" i="8"/>
  <c r="V177" i="8" a="1"/>
  <c r="V177" i="8"/>
  <c r="W177" i="8" a="1"/>
  <c r="W177" i="8" s="1"/>
  <c r="Y177" i="8" a="1"/>
  <c r="Y177" i="8"/>
  <c r="AA177" i="8" a="1"/>
  <c r="AA177" i="8"/>
  <c r="AB177" i="8" a="1"/>
  <c r="AB177" i="8" s="1"/>
  <c r="AC177" i="8" a="1"/>
  <c r="AC177" i="8"/>
  <c r="AD177" i="8" a="1"/>
  <c r="AD177" i="8"/>
  <c r="G178" i="8" a="1"/>
  <c r="G178" i="8" s="1"/>
  <c r="H178" i="8" a="1"/>
  <c r="H178" i="8"/>
  <c r="I178" i="8" a="1"/>
  <c r="I178" i="8"/>
  <c r="J178" i="8" a="1"/>
  <c r="J178" i="8" s="1"/>
  <c r="K178" i="8" a="1"/>
  <c r="K178" i="8"/>
  <c r="L178" i="8" a="1"/>
  <c r="L178" i="8"/>
  <c r="M178" i="8" a="1"/>
  <c r="M178" i="8" s="1"/>
  <c r="N178" i="8" a="1"/>
  <c r="N178" i="8"/>
  <c r="O178" i="8" a="1"/>
  <c r="O178" i="8"/>
  <c r="P178" i="8" a="1"/>
  <c r="P178" i="8" s="1"/>
  <c r="Q178" i="8" a="1"/>
  <c r="Q178" i="8"/>
  <c r="R178" i="8" a="1"/>
  <c r="R178" i="8"/>
  <c r="S178" i="8" a="1"/>
  <c r="S178" i="8" s="1"/>
  <c r="T178" i="8" a="1"/>
  <c r="T178" i="8"/>
  <c r="U178" i="8" a="1"/>
  <c r="U178" i="8"/>
  <c r="V178" i="8" a="1"/>
  <c r="V178" i="8" s="1"/>
  <c r="W178" i="8" a="1"/>
  <c r="W178" i="8"/>
  <c r="Y178" i="8" a="1"/>
  <c r="Y178" i="8"/>
  <c r="Z178" i="8" a="1"/>
  <c r="Z178" i="8" s="1"/>
  <c r="AB178" i="8" a="1"/>
  <c r="AB178" i="8"/>
  <c r="AC178" i="8" a="1"/>
  <c r="AC178" i="8"/>
  <c r="AD178" i="8" a="1"/>
  <c r="AD178" i="8" s="1"/>
  <c r="G179" i="8" a="1"/>
  <c r="G179" i="8"/>
  <c r="H179" i="8" a="1"/>
  <c r="H179" i="8"/>
  <c r="I179" i="8" a="1"/>
  <c r="I179" i="8" s="1"/>
  <c r="J179" i="8" a="1"/>
  <c r="J179" i="8"/>
  <c r="K179" i="8" a="1"/>
  <c r="K179" i="8"/>
  <c r="L179" i="8" a="1"/>
  <c r="L179" i="8" s="1"/>
  <c r="M179" i="8" a="1"/>
  <c r="M179" i="8"/>
  <c r="N179" i="8" a="1"/>
  <c r="N179" i="8"/>
  <c r="O179" i="8" a="1"/>
  <c r="O179" i="8" s="1"/>
  <c r="P179" i="8" a="1"/>
  <c r="P179" i="8"/>
  <c r="Q179" i="8" a="1"/>
  <c r="Q179" i="8"/>
  <c r="R179" i="8" a="1"/>
  <c r="R179" i="8" s="1"/>
  <c r="S179" i="8" a="1"/>
  <c r="S179" i="8"/>
  <c r="T179" i="8" a="1"/>
  <c r="T179" i="8"/>
  <c r="U179" i="8" a="1"/>
  <c r="U179" i="8" s="1"/>
  <c r="V179" i="8" a="1"/>
  <c r="V179" i="8"/>
  <c r="W179" i="8" a="1"/>
  <c r="W179" i="8"/>
  <c r="Y179" i="8" a="1"/>
  <c r="Y179" i="8" s="1"/>
  <c r="Z179" i="8" a="1"/>
  <c r="Z179" i="8"/>
  <c r="AA179" i="8" a="1"/>
  <c r="AA179" i="8"/>
  <c r="AC179" i="8" a="1"/>
  <c r="AC179" i="8" s="1"/>
  <c r="AD179" i="8" a="1"/>
  <c r="AD179" i="8"/>
  <c r="G180" i="8" a="1"/>
  <c r="G180" i="8"/>
  <c r="H180" i="8" a="1"/>
  <c r="H180" i="8" s="1"/>
  <c r="I180" i="8" a="1"/>
  <c r="I180" i="8"/>
  <c r="J180" i="8" a="1"/>
  <c r="J180" i="8"/>
  <c r="K180" i="8" a="1"/>
  <c r="K180" i="8" s="1"/>
  <c r="L180" i="8" a="1"/>
  <c r="L180" i="8" s="1"/>
  <c r="M180" i="8" a="1"/>
  <c r="M180" i="8"/>
  <c r="N180" i="8" a="1"/>
  <c r="N180" i="8" s="1"/>
  <c r="O180" i="8" a="1"/>
  <c r="O180" i="8"/>
  <c r="P180" i="8" a="1"/>
  <c r="P180" i="8"/>
  <c r="Q180" i="8" a="1"/>
  <c r="Q180" i="8" s="1"/>
  <c r="R180" i="8" a="1"/>
  <c r="R180" i="8"/>
  <c r="S180" i="8" a="1"/>
  <c r="S180" i="8"/>
  <c r="T180" i="8" a="1"/>
  <c r="T180" i="8" s="1"/>
  <c r="U180" i="8" a="1"/>
  <c r="U180" i="8" s="1"/>
  <c r="V180" i="8" a="1"/>
  <c r="V180" i="8"/>
  <c r="W180" i="8" a="1"/>
  <c r="W180" i="8" s="1"/>
  <c r="Y180" i="8" a="1"/>
  <c r="Y180" i="8"/>
  <c r="Z180" i="8" a="1"/>
  <c r="Z180" i="8"/>
  <c r="AA180" i="8" a="1"/>
  <c r="AA180" i="8" s="1"/>
  <c r="AB180" i="8" a="1"/>
  <c r="AB180" i="8"/>
  <c r="AD180" i="8" a="1"/>
  <c r="AD180" i="8"/>
  <c r="G181" i="8" a="1"/>
  <c r="G181" i="8" s="1"/>
  <c r="H181" i="8" a="1"/>
  <c r="H181" i="8" s="1"/>
  <c r="I181" i="8" a="1"/>
  <c r="I181" i="8"/>
  <c r="J181" i="8" a="1"/>
  <c r="J181" i="8" s="1"/>
  <c r="K181" i="8" a="1"/>
  <c r="K181" i="8"/>
  <c r="L181" i="8" a="1"/>
  <c r="L181" i="8"/>
  <c r="N181" i="8" a="1"/>
  <c r="N181" i="8" s="1"/>
  <c r="O181" i="8" a="1"/>
  <c r="O181" i="8"/>
  <c r="P181" i="8" a="1"/>
  <c r="P181" i="8"/>
  <c r="Q181" i="8" a="1"/>
  <c r="Q181" i="8" s="1"/>
  <c r="R181" i="8" a="1"/>
  <c r="R181" i="8" s="1"/>
  <c r="S181" i="8" a="1"/>
  <c r="S181" i="8"/>
  <c r="T181" i="8" a="1"/>
  <c r="T181" i="8" s="1"/>
  <c r="U181" i="8" a="1"/>
  <c r="U181" i="8"/>
  <c r="V181" i="8" a="1"/>
  <c r="V181" i="8"/>
  <c r="W181" i="8" a="1"/>
  <c r="W181" i="8" s="1"/>
  <c r="Y181" i="8" a="1"/>
  <c r="Y181" i="8"/>
  <c r="Z181" i="8" a="1"/>
  <c r="Z181" i="8"/>
  <c r="AA181" i="8" a="1"/>
  <c r="AA181" i="8" s="1"/>
  <c r="AB181" i="8" a="1"/>
  <c r="AB181" i="8" s="1"/>
  <c r="AC181" i="8" a="1"/>
  <c r="AC181" i="8"/>
  <c r="AD181" i="8" a="1"/>
  <c r="AD181" i="8" s="1"/>
  <c r="G182" i="8" a="1"/>
  <c r="G182" i="8"/>
  <c r="H182" i="8" a="1"/>
  <c r="H182" i="8"/>
  <c r="I182" i="8" a="1"/>
  <c r="I182" i="8" s="1"/>
  <c r="J182" i="8" a="1"/>
  <c r="J182" i="8"/>
  <c r="K182" i="8" a="1"/>
  <c r="K182" i="8"/>
  <c r="L182" i="8" a="1"/>
  <c r="L182" i="8" s="1"/>
  <c r="M182" i="8" a="1"/>
  <c r="M182" i="8" s="1"/>
  <c r="O182" i="8" a="1"/>
  <c r="O182" i="8"/>
  <c r="P182" i="8" a="1"/>
  <c r="P182" i="8" s="1"/>
  <c r="Q182" i="8" a="1"/>
  <c r="Q182" i="8"/>
  <c r="R182" i="8" a="1"/>
  <c r="R182" i="8"/>
  <c r="S182" i="8" a="1"/>
  <c r="S182" i="8" s="1"/>
  <c r="T182" i="8" a="1"/>
  <c r="T182" i="8"/>
  <c r="U182" i="8" a="1"/>
  <c r="U182" i="8"/>
  <c r="V182" i="8" a="1"/>
  <c r="V182" i="8" s="1"/>
  <c r="W182" i="8" a="1"/>
  <c r="W182" i="8" s="1"/>
  <c r="Y182" i="8" a="1"/>
  <c r="Y182" i="8"/>
  <c r="Z182" i="8" a="1"/>
  <c r="Z182" i="8" s="1"/>
  <c r="AA182" i="8" a="1"/>
  <c r="AA182" i="8"/>
  <c r="AB182" i="8" a="1"/>
  <c r="AB182" i="8"/>
  <c r="AC182" i="8" a="1"/>
  <c r="AC182" i="8" s="1"/>
  <c r="AD182" i="8" a="1"/>
  <c r="AD182" i="8"/>
  <c r="G183" i="8" a="1"/>
  <c r="G183" i="8"/>
  <c r="H183" i="8" a="1"/>
  <c r="H183" i="8" s="1"/>
  <c r="I183" i="8" a="1"/>
  <c r="I183" i="8" s="1"/>
  <c r="J183" i="8" a="1"/>
  <c r="J183" i="8"/>
  <c r="K183" i="8" a="1"/>
  <c r="K183" i="8" s="1"/>
  <c r="L183" i="8" a="1"/>
  <c r="L183" i="8"/>
  <c r="M183" i="8" a="1"/>
  <c r="M183" i="8"/>
  <c r="N183" i="8" a="1"/>
  <c r="N183" i="8" s="1"/>
  <c r="O183" i="8" a="1"/>
  <c r="O183" i="8"/>
  <c r="P183" i="8" a="1"/>
  <c r="P183" i="8"/>
  <c r="Q183" i="8" a="1"/>
  <c r="Q183" i="8" s="1"/>
  <c r="R183" i="8" a="1"/>
  <c r="R183" i="8" s="1"/>
  <c r="S183" i="8" a="1"/>
  <c r="S183" i="8"/>
  <c r="T183" i="8" a="1"/>
  <c r="T183" i="8" s="1"/>
  <c r="U183" i="8" a="1"/>
  <c r="U183" i="8"/>
  <c r="V183" i="8" a="1"/>
  <c r="V183" i="8"/>
  <c r="W183" i="8" a="1"/>
  <c r="W183" i="8" s="1"/>
  <c r="Y183" i="8" a="1"/>
  <c r="Y183" i="8"/>
  <c r="Z183" i="8" a="1"/>
  <c r="Z183" i="8"/>
  <c r="AA183" i="8" a="1"/>
  <c r="AA183" i="8" s="1"/>
  <c r="AB183" i="8" a="1"/>
  <c r="AB183" i="8" s="1"/>
  <c r="AC183" i="8" a="1"/>
  <c r="AC183" i="8"/>
  <c r="AD183" i="8" a="1"/>
  <c r="AD183" i="8" s="1"/>
  <c r="G184" i="8" a="1"/>
  <c r="G184" i="8"/>
  <c r="H184" i="8" a="1"/>
  <c r="H184" i="8"/>
  <c r="I184" i="8" a="1"/>
  <c r="I184" i="8" s="1"/>
  <c r="J184" i="8" a="1"/>
  <c r="J184" i="8"/>
  <c r="K184" i="8" a="1"/>
  <c r="K184" i="8"/>
  <c r="L184" i="8" a="1"/>
  <c r="L184" i="8" s="1"/>
  <c r="M184" i="8" a="1"/>
  <c r="M184" i="8" s="1"/>
  <c r="N184" i="8" a="1"/>
  <c r="N184" i="8"/>
  <c r="P184" i="8" a="1"/>
  <c r="P184" i="8" s="1"/>
  <c r="Q184" i="8" a="1"/>
  <c r="Q184" i="8"/>
  <c r="R184" i="8" a="1"/>
  <c r="R184" i="8"/>
  <c r="S184" i="8" a="1"/>
  <c r="S184" i="8" s="1"/>
  <c r="T184" i="8" a="1"/>
  <c r="T184" i="8"/>
  <c r="U184" i="8" a="1"/>
  <c r="U184" i="8"/>
  <c r="V184" i="8" a="1"/>
  <c r="V184" i="8" s="1"/>
  <c r="W184" i="8" a="1"/>
  <c r="W184" i="8" s="1"/>
  <c r="Y184" i="8" a="1"/>
  <c r="Y184" i="8"/>
  <c r="Z184" i="8" a="1"/>
  <c r="Z184" i="8" s="1"/>
  <c r="AA184" i="8" a="1"/>
  <c r="AA184" i="8"/>
  <c r="AB184" i="8" a="1"/>
  <c r="AB184" i="8"/>
  <c r="AC184" i="8" a="1"/>
  <c r="AC184" i="8" s="1"/>
  <c r="AD184" i="8" a="1"/>
  <c r="AD184" i="8"/>
  <c r="G185" i="8" a="1"/>
  <c r="G185" i="8"/>
  <c r="H185" i="8" a="1"/>
  <c r="H185" i="8" s="1"/>
  <c r="I185" i="8" a="1"/>
  <c r="I185" i="8" s="1"/>
  <c r="J185" i="8" a="1"/>
  <c r="J185" i="8"/>
  <c r="L185" i="8" a="1"/>
  <c r="L185" i="8" s="1"/>
  <c r="M185" i="8" a="1"/>
  <c r="M185" i="8"/>
  <c r="N185" i="8" a="1"/>
  <c r="N185" i="8"/>
  <c r="O185" i="8" a="1"/>
  <c r="O185" i="8" s="1"/>
  <c r="P185" i="8" a="1"/>
  <c r="P185" i="8"/>
  <c r="Q185" i="8" a="1"/>
  <c r="Q185" i="8"/>
  <c r="R185" i="8" a="1"/>
  <c r="R185" i="8" s="1"/>
  <c r="S185" i="8" a="1"/>
  <c r="S185" i="8" s="1"/>
  <c r="T185" i="8" a="1"/>
  <c r="T185" i="8"/>
  <c r="U185" i="8" a="1"/>
  <c r="U185" i="8" s="1"/>
  <c r="V185" i="8" a="1"/>
  <c r="V185" i="8"/>
  <c r="W185" i="8" a="1"/>
  <c r="W185" i="8"/>
  <c r="Y185" i="8" a="1"/>
  <c r="Y185" i="8" s="1"/>
  <c r="Z185" i="8" a="1"/>
  <c r="Z185" i="8"/>
  <c r="AA185" i="8" a="1"/>
  <c r="AA185" i="8"/>
  <c r="AB185" i="8" a="1"/>
  <c r="AB185" i="8" s="1"/>
  <c r="AC185" i="8" a="1"/>
  <c r="AC185" i="8" s="1"/>
  <c r="AD185" i="8" a="1"/>
  <c r="AD185" i="8"/>
  <c r="G186" i="8" a="1"/>
  <c r="G186" i="8" s="1"/>
  <c r="H186" i="8" a="1"/>
  <c r="H186" i="8"/>
  <c r="I186" i="8" a="1"/>
  <c r="I186" i="8"/>
  <c r="K186" i="8" a="1"/>
  <c r="K186" i="8" s="1"/>
  <c r="L186" i="8" a="1"/>
  <c r="L186" i="8"/>
  <c r="M186" i="8" a="1"/>
  <c r="M186" i="8"/>
  <c r="N186" i="8" a="1"/>
  <c r="N186" i="8" s="1"/>
  <c r="O186" i="8" a="1"/>
  <c r="O186" i="8" s="1"/>
  <c r="P186" i="8" a="1"/>
  <c r="P186" i="8"/>
  <c r="Q186" i="8" a="1"/>
  <c r="Q186" i="8" s="1"/>
  <c r="R186" i="8" a="1"/>
  <c r="R186" i="8"/>
  <c r="S186" i="8" a="1"/>
  <c r="S186" i="8"/>
  <c r="T186" i="8" a="1"/>
  <c r="T186" i="8" s="1"/>
  <c r="U186" i="8" a="1"/>
  <c r="U186" i="8"/>
  <c r="V186" i="8" a="1"/>
  <c r="V186" i="8"/>
  <c r="W186" i="8" a="1"/>
  <c r="W186" i="8" s="1"/>
  <c r="Y186" i="8" a="1"/>
  <c r="Y186" i="8" s="1"/>
  <c r="Z186" i="8" a="1"/>
  <c r="Z186" i="8"/>
  <c r="AA186" i="8" a="1"/>
  <c r="AA186" i="8" s="1"/>
  <c r="AB186" i="8" a="1"/>
  <c r="AB186" i="8"/>
  <c r="AC186" i="8" a="1"/>
  <c r="AC186" i="8"/>
  <c r="AD186" i="8" a="1"/>
  <c r="AD186" i="8" s="1"/>
  <c r="H187" i="8" a="1"/>
  <c r="H187" i="8"/>
  <c r="I187" i="8" a="1"/>
  <c r="I187" i="8"/>
  <c r="J187" i="8" a="1"/>
  <c r="J187" i="8" s="1"/>
  <c r="K187" i="8" a="1"/>
  <c r="K187" i="8" s="1"/>
  <c r="L187" i="8" a="1"/>
  <c r="L187" i="8"/>
  <c r="M187" i="8" a="1"/>
  <c r="M187" i="8" s="1"/>
  <c r="N187" i="8" a="1"/>
  <c r="N187" i="8"/>
  <c r="O187" i="8" a="1"/>
  <c r="O187" i="8"/>
  <c r="P187" i="8" a="1"/>
  <c r="P187" i="8" s="1"/>
  <c r="Q187" i="8" a="1"/>
  <c r="Q187" i="8"/>
  <c r="R187" i="8" a="1"/>
  <c r="R187" i="8"/>
  <c r="S187" i="8" a="1"/>
  <c r="S187" i="8" s="1"/>
  <c r="T187" i="8" a="1"/>
  <c r="T187" i="8" s="1"/>
  <c r="U187" i="8" a="1"/>
  <c r="U187" i="8"/>
  <c r="V187" i="8" a="1"/>
  <c r="V187" i="8" s="1"/>
  <c r="W187" i="8" a="1"/>
  <c r="W187" i="8"/>
  <c r="Y187" i="8" a="1"/>
  <c r="Y187" i="8"/>
  <c r="Z187" i="8" a="1"/>
  <c r="Z187" i="8" s="1"/>
  <c r="AA187" i="8" a="1"/>
  <c r="AA187" i="8"/>
  <c r="AB187" i="8" a="1"/>
  <c r="AB187" i="8"/>
  <c r="AC187" i="8" a="1"/>
  <c r="AC187" i="8" s="1"/>
  <c r="AD187" i="8" a="1"/>
  <c r="AD187" i="8" s="1"/>
  <c r="G188" i="8" a="1"/>
  <c r="G188" i="8"/>
  <c r="I188" i="8" a="1"/>
  <c r="I188" i="8" s="1"/>
  <c r="J188" i="8" a="1"/>
  <c r="J188" i="8"/>
  <c r="K188" i="8" a="1"/>
  <c r="K188" i="8"/>
  <c r="L188" i="8" a="1"/>
  <c r="L188" i="8" s="1"/>
  <c r="M188" i="8" a="1"/>
  <c r="M188" i="8"/>
  <c r="N188" i="8" a="1"/>
  <c r="N188" i="8"/>
  <c r="O188" i="8" a="1"/>
  <c r="O188" i="8" s="1"/>
  <c r="P188" i="8" a="1"/>
  <c r="P188" i="8" s="1"/>
  <c r="Q188" i="8" a="1"/>
  <c r="Q188" i="8"/>
  <c r="R188" i="8" a="1"/>
  <c r="R188" i="8" s="1"/>
  <c r="S188" i="8" a="1"/>
  <c r="S188" i="8"/>
  <c r="T188" i="8" a="1"/>
  <c r="T188" i="8"/>
  <c r="U188" i="8" a="1"/>
  <c r="U188" i="8" s="1"/>
  <c r="V188" i="8" a="1"/>
  <c r="V188" i="8"/>
  <c r="W188" i="8" a="1"/>
  <c r="W188" i="8"/>
  <c r="Y188" i="8" a="1"/>
  <c r="Y188" i="8" s="1"/>
  <c r="Z188" i="8" a="1"/>
  <c r="Z188" i="8" s="1"/>
  <c r="AA188" i="8" a="1"/>
  <c r="AA188" i="8"/>
  <c r="AB188" i="8" a="1"/>
  <c r="AB188" i="8" s="1"/>
  <c r="AC188" i="8" a="1"/>
  <c r="AC188" i="8"/>
  <c r="AD188" i="8" a="1"/>
  <c r="AD188" i="8"/>
  <c r="G189" i="8" a="1"/>
  <c r="G189" i="8" s="1"/>
  <c r="H189" i="8" a="1"/>
  <c r="H189" i="8"/>
  <c r="J189" i="8" a="1"/>
  <c r="J189" i="8"/>
  <c r="K189" i="8" a="1"/>
  <c r="K189" i="8" s="1"/>
  <c r="L189" i="8" a="1"/>
  <c r="L189" i="8" s="1"/>
  <c r="M189" i="8" a="1"/>
  <c r="M189" i="8"/>
  <c r="N189" i="8" a="1"/>
  <c r="N189" i="8"/>
  <c r="O189" i="8" a="1"/>
  <c r="O189" i="8" s="1"/>
  <c r="P189" i="8" a="1"/>
  <c r="P189" i="8"/>
  <c r="Q189" i="8" a="1"/>
  <c r="Q189" i="8"/>
  <c r="R189" i="8" a="1"/>
  <c r="R189" i="8" s="1"/>
  <c r="S189" i="8" a="1"/>
  <c r="S189" i="8"/>
  <c r="T189" i="8" a="1"/>
  <c r="T189" i="8"/>
  <c r="U189" i="8" a="1"/>
  <c r="U189" i="8" s="1"/>
  <c r="V189" i="8" a="1"/>
  <c r="V189" i="8"/>
  <c r="W189" i="8" a="1"/>
  <c r="W189" i="8"/>
  <c r="Y189" i="8" a="1"/>
  <c r="Y189" i="8" s="1"/>
  <c r="Z189" i="8" a="1"/>
  <c r="Z189" i="8"/>
  <c r="AA189" i="8" a="1"/>
  <c r="AA189" i="8"/>
  <c r="AB189" i="8" a="1"/>
  <c r="AB189" i="8" s="1"/>
  <c r="AC189" i="8" a="1"/>
  <c r="AC189" i="8"/>
  <c r="AD189" i="8" a="1"/>
  <c r="AD189" i="8"/>
  <c r="G190" i="8" a="1"/>
  <c r="G190" i="8" s="1"/>
  <c r="H190" i="8" a="1"/>
  <c r="H190" i="8"/>
  <c r="I190" i="8" a="1"/>
  <c r="I190" i="8"/>
  <c r="J190" i="8" a="1"/>
  <c r="J190" i="8" s="1"/>
  <c r="K190" i="8" a="1"/>
  <c r="K190" i="8"/>
  <c r="L190" i="8" a="1"/>
  <c r="L190" i="8"/>
  <c r="M190" i="8" a="1"/>
  <c r="M190" i="8" s="1"/>
  <c r="N190" i="8" a="1"/>
  <c r="N190" i="8"/>
  <c r="O190" i="8" a="1"/>
  <c r="O190" i="8"/>
  <c r="Q190" i="8" a="1"/>
  <c r="Q190" i="8" s="1"/>
  <c r="R190" i="8" a="1"/>
  <c r="R190" i="8"/>
  <c r="S190" i="8" a="1"/>
  <c r="S190" i="8"/>
  <c r="T190" i="8" a="1"/>
  <c r="T190" i="8" s="1"/>
  <c r="U190" i="8" a="1"/>
  <c r="U190" i="8"/>
  <c r="V190" i="8" a="1"/>
  <c r="V190" i="8"/>
  <c r="W190" i="8" a="1"/>
  <c r="W190" i="8" s="1"/>
  <c r="Y190" i="8" a="1"/>
  <c r="Y190" i="8"/>
  <c r="Z190" i="8" a="1"/>
  <c r="Z190" i="8"/>
  <c r="AA190" i="8" a="1"/>
  <c r="AA190" i="8" s="1"/>
  <c r="AB190" i="8" a="1"/>
  <c r="AB190" i="8"/>
  <c r="AC190" i="8" a="1"/>
  <c r="AC190" i="8"/>
  <c r="AD190" i="8" a="1"/>
  <c r="AD190" i="8" s="1"/>
  <c r="G191" i="8" a="1"/>
  <c r="G191" i="8"/>
  <c r="H191" i="8" a="1"/>
  <c r="H191" i="8"/>
  <c r="I191" i="8" a="1"/>
  <c r="I191" i="8" s="1"/>
  <c r="J191" i="8" a="1"/>
  <c r="J191" i="8"/>
  <c r="K191" i="8" a="1"/>
  <c r="K191" i="8"/>
  <c r="L191" i="8" a="1"/>
  <c r="L191" i="8" s="1"/>
  <c r="M191" i="8" a="1"/>
  <c r="M191" i="8"/>
  <c r="N191" i="8" a="1"/>
  <c r="N191" i="8"/>
  <c r="O191" i="8" a="1"/>
  <c r="O191" i="8" s="1"/>
  <c r="P191" i="8" a="1"/>
  <c r="P191" i="8"/>
  <c r="Q191" i="8" a="1"/>
  <c r="Q191" i="8"/>
  <c r="R191" i="8" a="1"/>
  <c r="R191" i="8" s="1"/>
  <c r="T191" i="8" a="1"/>
  <c r="T191" i="8"/>
  <c r="U191" i="8" a="1"/>
  <c r="U191" i="8"/>
  <c r="V191" i="8" a="1"/>
  <c r="V191" i="8" s="1"/>
  <c r="W191" i="8" a="1"/>
  <c r="W191" i="8"/>
  <c r="Y191" i="8" a="1"/>
  <c r="Y191" i="8"/>
  <c r="Z191" i="8" a="1"/>
  <c r="Z191" i="8" s="1"/>
  <c r="AA191" i="8" a="1"/>
  <c r="AA191" i="8"/>
  <c r="AB191" i="8" a="1"/>
  <c r="AB191" i="8"/>
  <c r="AC191" i="8" a="1"/>
  <c r="AC191" i="8" s="1"/>
  <c r="AD191" i="8" a="1"/>
  <c r="AD191" i="8"/>
  <c r="G192" i="8" a="1"/>
  <c r="G192" i="8"/>
  <c r="H192" i="8" a="1"/>
  <c r="H192" i="8" s="1"/>
  <c r="I192" i="8" a="1"/>
  <c r="I192" i="8"/>
  <c r="J192" i="8" a="1"/>
  <c r="J192" i="8"/>
  <c r="K192" i="8" a="1"/>
  <c r="K192" i="8" s="1"/>
  <c r="L192" i="8" a="1"/>
  <c r="L192" i="8"/>
  <c r="M192" i="8" a="1"/>
  <c r="M192" i="8"/>
  <c r="N192" i="8" a="1"/>
  <c r="N192" i="8" s="1"/>
  <c r="O192" i="8" a="1"/>
  <c r="O192" i="8"/>
  <c r="P192" i="8" a="1"/>
  <c r="P192" i="8"/>
  <c r="R192" i="8" a="1"/>
  <c r="R192" i="8" s="1"/>
  <c r="S192" i="8" a="1"/>
  <c r="S192" i="8"/>
  <c r="T192" i="8" a="1"/>
  <c r="T192" i="8"/>
  <c r="U192" i="8" a="1"/>
  <c r="U192" i="8" s="1"/>
  <c r="V192" i="8" a="1"/>
  <c r="V192" i="8"/>
  <c r="W192" i="8" a="1"/>
  <c r="W192" i="8"/>
  <c r="Y192" i="8" a="1"/>
  <c r="Y192" i="8" s="1"/>
  <c r="Z192" i="8" a="1"/>
  <c r="Z192" i="8"/>
  <c r="AA192" i="8" a="1"/>
  <c r="AA192" i="8"/>
  <c r="AB192" i="8" a="1"/>
  <c r="AB192" i="8" s="1"/>
  <c r="AC192" i="8" a="1"/>
  <c r="AC192" i="8"/>
  <c r="AD192" i="8" a="1"/>
  <c r="AD192" i="8"/>
  <c r="G193" i="8" a="1"/>
  <c r="G193" i="8" s="1"/>
  <c r="H193" i="8" a="1"/>
  <c r="H193" i="8"/>
  <c r="I193" i="8" a="1"/>
  <c r="I193" i="8"/>
  <c r="J193" i="8" a="1"/>
  <c r="J193" i="8" s="1"/>
  <c r="K193" i="8" a="1"/>
  <c r="K193" i="8"/>
  <c r="M193" i="8" a="1"/>
  <c r="M193" i="8"/>
  <c r="N193" i="8" a="1"/>
  <c r="N193" i="8" s="1"/>
  <c r="O193" i="8" a="1"/>
  <c r="O193" i="8"/>
  <c r="P193" i="8" a="1"/>
  <c r="P193" i="8"/>
  <c r="Q193" i="8" a="1"/>
  <c r="Q193" i="8" s="1"/>
  <c r="R193" i="8" a="1"/>
  <c r="R193" i="8"/>
  <c r="S193" i="8" a="1"/>
  <c r="S193" i="8"/>
  <c r="T193" i="8" a="1"/>
  <c r="T193" i="8" s="1"/>
  <c r="U193" i="8" a="1"/>
  <c r="U193" i="8"/>
  <c r="V193" i="8" a="1"/>
  <c r="V193" i="8"/>
  <c r="W193" i="8" a="1"/>
  <c r="W193" i="8" s="1"/>
  <c r="Y193" i="8" a="1"/>
  <c r="Y193" i="8"/>
  <c r="Z193" i="8" a="1"/>
  <c r="Z193" i="8"/>
  <c r="AA193" i="8" a="1"/>
  <c r="AA193" i="8" s="1"/>
  <c r="AB193" i="8" a="1"/>
  <c r="AB193" i="8"/>
  <c r="AC193" i="8" a="1"/>
  <c r="AC193" i="8"/>
  <c r="AD193" i="8" a="1"/>
  <c r="AD193" i="8" s="1"/>
  <c r="G194" i="8" a="1"/>
  <c r="G194" i="8"/>
  <c r="H194" i="8" a="1"/>
  <c r="H194" i="8"/>
  <c r="I194" i="8" a="1"/>
  <c r="I194" i="8" s="1"/>
  <c r="J194" i="8" a="1"/>
  <c r="J194" i="8"/>
  <c r="K194" i="8" a="1"/>
  <c r="K194" i="8"/>
  <c r="L194" i="8" a="1"/>
  <c r="L194" i="8" s="1"/>
  <c r="M194" i="8" a="1"/>
  <c r="M194" i="8"/>
  <c r="N194" i="8" a="1"/>
  <c r="N194" i="8"/>
  <c r="O194" i="8" a="1"/>
  <c r="O194" i="8" s="1"/>
  <c r="P194" i="8" a="1"/>
  <c r="P194" i="8"/>
  <c r="Q194" i="8" a="1"/>
  <c r="Q194" i="8"/>
  <c r="R194" i="8" a="1"/>
  <c r="R194" i="8" s="1"/>
  <c r="S194" i="8" a="1"/>
  <c r="S194" i="8"/>
  <c r="T194" i="8" a="1"/>
  <c r="T194" i="8"/>
  <c r="U194" i="8" a="1"/>
  <c r="U194" i="8" s="1"/>
  <c r="V194" i="8" a="1"/>
  <c r="V194" i="8"/>
  <c r="W194" i="8" a="1"/>
  <c r="W194" i="8"/>
  <c r="Z194" i="8" a="1"/>
  <c r="Z194" i="8" s="1"/>
  <c r="AA194" i="8" a="1"/>
  <c r="AA194" i="8"/>
  <c r="AB194" i="8" a="1"/>
  <c r="AB194" i="8"/>
  <c r="AC194" i="8" a="1"/>
  <c r="AC194" i="8" s="1"/>
  <c r="AD194" i="8" a="1"/>
  <c r="AD194" i="8"/>
  <c r="G195" i="8" a="1"/>
  <c r="G195" i="8"/>
  <c r="H195" i="8" a="1"/>
  <c r="H195" i="8" s="1"/>
  <c r="I195" i="8" a="1"/>
  <c r="I195" i="8"/>
  <c r="J195" i="8" a="1"/>
  <c r="J195" i="8"/>
  <c r="K195" i="8" a="1"/>
  <c r="K195" i="8" s="1"/>
  <c r="L195" i="8" a="1"/>
  <c r="L195" i="8"/>
  <c r="M195" i="8" a="1"/>
  <c r="M195" i="8"/>
  <c r="N195" i="8" a="1"/>
  <c r="N195" i="8" s="1"/>
  <c r="O195" i="8" a="1"/>
  <c r="O195" i="8"/>
  <c r="P195" i="8" a="1"/>
  <c r="P195" i="8"/>
  <c r="Q195" i="8" a="1"/>
  <c r="Q195" i="8" s="1"/>
  <c r="R195" i="8" a="1"/>
  <c r="R195" i="8"/>
  <c r="S195" i="8" a="1"/>
  <c r="S195" i="8"/>
  <c r="T195" i="8" a="1"/>
  <c r="T195" i="8" s="1"/>
  <c r="U195" i="8" a="1"/>
  <c r="U195" i="8"/>
  <c r="V195" i="8" a="1"/>
  <c r="V195" i="8"/>
  <c r="W195" i="8" a="1"/>
  <c r="W195" i="8" s="1"/>
  <c r="Y195" i="8" a="1"/>
  <c r="Y195" i="8"/>
  <c r="AA195" i="8" a="1"/>
  <c r="AA195" i="8"/>
  <c r="AB195" i="8" a="1"/>
  <c r="AB195" i="8" s="1"/>
  <c r="AC195" i="8" a="1"/>
  <c r="AC195" i="8"/>
  <c r="AD195" i="8" a="1"/>
  <c r="AD195" i="8"/>
  <c r="G196" i="8" a="1"/>
  <c r="G196" i="8" s="1"/>
  <c r="H196" i="8" a="1"/>
  <c r="H196" i="8"/>
  <c r="I196" i="8" a="1"/>
  <c r="I196" i="8"/>
  <c r="J196" i="8" a="1"/>
  <c r="J196" i="8" s="1"/>
  <c r="K196" i="8" a="1"/>
  <c r="K196" i="8"/>
  <c r="L196" i="8" a="1"/>
  <c r="L196" i="8"/>
  <c r="M196" i="8" a="1"/>
  <c r="M196" i="8" s="1"/>
  <c r="N196" i="8" a="1"/>
  <c r="N196" i="8"/>
  <c r="O196" i="8" a="1"/>
  <c r="O196" i="8"/>
  <c r="P196" i="8" a="1"/>
  <c r="P196" i="8" s="1"/>
  <c r="Q196" i="8" a="1"/>
  <c r="Q196" i="8"/>
  <c r="R196" i="8" a="1"/>
  <c r="R196" i="8"/>
  <c r="S196" i="8" a="1"/>
  <c r="S196" i="8" s="1"/>
  <c r="T196" i="8" a="1"/>
  <c r="T196" i="8"/>
  <c r="U196" i="8" a="1"/>
  <c r="U196" i="8"/>
  <c r="V196" i="8" a="1"/>
  <c r="V196" i="8" s="1"/>
  <c r="W196" i="8" a="1"/>
  <c r="W196" i="8"/>
  <c r="Y196" i="8" a="1"/>
  <c r="Y196" i="8"/>
  <c r="Z196" i="8" a="1"/>
  <c r="Z196" i="8" s="1"/>
  <c r="AB196" i="8" a="1"/>
  <c r="AB196" i="8"/>
  <c r="AC196" i="8" a="1"/>
  <c r="AC196" i="8"/>
  <c r="AD196" i="8" a="1"/>
  <c r="AD196" i="8" s="1"/>
  <c r="G197" i="8" a="1"/>
  <c r="G197" i="8"/>
  <c r="H197" i="8" a="1"/>
  <c r="H197" i="8"/>
  <c r="I197" i="8" a="1"/>
  <c r="I197" i="8" s="1"/>
  <c r="J197" i="8" a="1"/>
  <c r="J197" i="8"/>
  <c r="K197" i="8" a="1"/>
  <c r="K197" i="8"/>
  <c r="L197" i="8" a="1"/>
  <c r="L197" i="8" s="1"/>
  <c r="M197" i="8" a="1"/>
  <c r="M197" i="8"/>
  <c r="N197" i="8" a="1"/>
  <c r="N197" i="8"/>
  <c r="O197" i="8" a="1"/>
  <c r="O197" i="8" s="1"/>
  <c r="P197" i="8" a="1"/>
  <c r="P197" i="8"/>
  <c r="Q197" i="8" a="1"/>
  <c r="Q197" i="8"/>
  <c r="R197" i="8" a="1"/>
  <c r="R197" i="8" s="1"/>
  <c r="S197" i="8" a="1"/>
  <c r="S197" i="8"/>
  <c r="T197" i="8" a="1"/>
  <c r="T197" i="8"/>
  <c r="U197" i="8" a="1"/>
  <c r="U197" i="8" s="1"/>
  <c r="V197" i="8" a="1"/>
  <c r="V197" i="8"/>
  <c r="W197" i="8" a="1"/>
  <c r="W197" i="8"/>
  <c r="Y197" i="8" a="1"/>
  <c r="Y197" i="8" s="1"/>
  <c r="Z197" i="8" a="1"/>
  <c r="Z197" i="8"/>
  <c r="AA197" i="8" a="1"/>
  <c r="AA197" i="8"/>
  <c r="AC197" i="8" a="1"/>
  <c r="AC197" i="8" s="1"/>
  <c r="AD197" i="8" a="1"/>
  <c r="AD197" i="8"/>
  <c r="G198" i="8" a="1"/>
  <c r="G198" i="8"/>
  <c r="H198" i="8" a="1"/>
  <c r="H198" i="8" s="1"/>
  <c r="I198" i="8" a="1"/>
  <c r="I198" i="8"/>
  <c r="J198" i="8" a="1"/>
  <c r="J198" i="8"/>
  <c r="K198" i="8" a="1"/>
  <c r="K198" i="8" s="1"/>
  <c r="L198" i="8" a="1"/>
  <c r="L198" i="8"/>
  <c r="M198" i="8" a="1"/>
  <c r="M198" i="8"/>
  <c r="N198" i="8" a="1"/>
  <c r="N198" i="8" s="1"/>
  <c r="O198" i="8" a="1"/>
  <c r="O198" i="8"/>
  <c r="P198" i="8" a="1"/>
  <c r="P198" i="8"/>
  <c r="Q198" i="8" a="1"/>
  <c r="Q198" i="8" s="1"/>
  <c r="R198" i="8" a="1"/>
  <c r="R198" i="8"/>
  <c r="S198" i="8" a="1"/>
  <c r="S198" i="8"/>
  <c r="T198" i="8" a="1"/>
  <c r="T198" i="8" s="1"/>
  <c r="U198" i="8" a="1"/>
  <c r="U198" i="8"/>
  <c r="V198" i="8" a="1"/>
  <c r="V198" i="8"/>
  <c r="W198" i="8" a="1"/>
  <c r="W198" i="8" s="1"/>
  <c r="Y198" i="8" a="1"/>
  <c r="Y198" i="8"/>
  <c r="Z198" i="8" a="1"/>
  <c r="Z198" i="8"/>
  <c r="AA198" i="8" a="1"/>
  <c r="AA198" i="8" s="1"/>
  <c r="AB198" i="8" a="1"/>
  <c r="AB198" i="8"/>
  <c r="AD198" i="8" a="1"/>
  <c r="AD198" i="8"/>
  <c r="G199" i="8" a="1"/>
  <c r="G199" i="8" s="1"/>
  <c r="H199" i="8" a="1"/>
  <c r="H199" i="8"/>
  <c r="I199" i="8" a="1"/>
  <c r="I199" i="8"/>
  <c r="J199" i="8" a="1"/>
  <c r="J199" i="8" s="1"/>
  <c r="K199" i="8" a="1"/>
  <c r="K199" i="8"/>
  <c r="L199" i="8" a="1"/>
  <c r="L199" i="8"/>
  <c r="N199" i="8" a="1"/>
  <c r="N199" i="8" s="1"/>
  <c r="O199" i="8" a="1"/>
  <c r="O199" i="8"/>
  <c r="P199" i="8" a="1"/>
  <c r="P199" i="8"/>
  <c r="Q199" i="8" a="1"/>
  <c r="Q199" i="8" s="1"/>
  <c r="R199" i="8" a="1"/>
  <c r="R199" i="8"/>
  <c r="S199" i="8" a="1"/>
  <c r="S199" i="8"/>
  <c r="T199" i="8" a="1"/>
  <c r="T199" i="8" s="1"/>
  <c r="U199" i="8" a="1"/>
  <c r="U199" i="8"/>
  <c r="V199" i="8" a="1"/>
  <c r="V199" i="8"/>
  <c r="W199" i="8" a="1"/>
  <c r="W199" i="8" s="1"/>
  <c r="Y199" i="8" a="1"/>
  <c r="Y199" i="8"/>
  <c r="Z199" i="8" a="1"/>
  <c r="Z199" i="8"/>
  <c r="AA199" i="8" a="1"/>
  <c r="AA199" i="8" s="1"/>
  <c r="AB199" i="8" a="1"/>
  <c r="AB199" i="8"/>
  <c r="AC199" i="8" a="1"/>
  <c r="AC199" i="8"/>
  <c r="AD199" i="8" a="1"/>
  <c r="AD199" i="8" s="1"/>
  <c r="G200" i="8" a="1"/>
  <c r="G200" i="8"/>
  <c r="H200" i="8" a="1"/>
  <c r="H200" i="8"/>
  <c r="I200" i="8" a="1"/>
  <c r="I200" i="8" s="1"/>
  <c r="J200" i="8" a="1"/>
  <c r="J200" i="8"/>
  <c r="K200" i="8" a="1"/>
  <c r="K200" i="8"/>
  <c r="L200" i="8" a="1"/>
  <c r="L200" i="8" s="1"/>
  <c r="M200" i="8" a="1"/>
  <c r="M200" i="8"/>
  <c r="O200" i="8" a="1"/>
  <c r="O200" i="8"/>
  <c r="P200" i="8" a="1"/>
  <c r="P200" i="8" s="1"/>
  <c r="Q200" i="8" a="1"/>
  <c r="Q200" i="8"/>
  <c r="R200" i="8" a="1"/>
  <c r="R200" i="8"/>
  <c r="S200" i="8" a="1"/>
  <c r="S200" i="8" s="1"/>
  <c r="T200" i="8" a="1"/>
  <c r="T200" i="8"/>
  <c r="U200" i="8" a="1"/>
  <c r="U200" i="8"/>
  <c r="V200" i="8" a="1"/>
  <c r="V200" i="8" s="1"/>
  <c r="W200" i="8" a="1"/>
  <c r="W200" i="8"/>
  <c r="Y200" i="8" a="1"/>
  <c r="Y200" i="8"/>
  <c r="Z200" i="8" a="1"/>
  <c r="Z200" i="8" s="1"/>
  <c r="AA200" i="8" a="1"/>
  <c r="AA200" i="8"/>
  <c r="AB200" i="8" a="1"/>
  <c r="AB200" i="8"/>
  <c r="AC200" i="8" a="1"/>
  <c r="AC200" i="8" s="1"/>
  <c r="AD200" i="8" a="1"/>
  <c r="AD200" i="8"/>
  <c r="G201" i="8" a="1"/>
  <c r="G201" i="8"/>
  <c r="H201" i="8" a="1"/>
  <c r="H201" i="8" s="1"/>
  <c r="I201" i="8" a="1"/>
  <c r="I201" i="8"/>
  <c r="J201" i="8" a="1"/>
  <c r="J201" i="8"/>
  <c r="K201" i="8" a="1"/>
  <c r="K201" i="8" s="1"/>
  <c r="L201" i="8" a="1"/>
  <c r="L201" i="8"/>
  <c r="M201" i="8" a="1"/>
  <c r="M201" i="8"/>
  <c r="N201" i="8" a="1"/>
  <c r="N201" i="8" s="1"/>
  <c r="O201" i="8" a="1"/>
  <c r="O201" i="8"/>
  <c r="P201" i="8" a="1"/>
  <c r="P201" i="8"/>
  <c r="Q201" i="8" a="1"/>
  <c r="Q201" i="8" s="1"/>
  <c r="R201" i="8" a="1"/>
  <c r="R201" i="8"/>
  <c r="S201" i="8" a="1"/>
  <c r="S201" i="8"/>
  <c r="T201" i="8" a="1"/>
  <c r="T201" i="8" s="1"/>
  <c r="U201" i="8" a="1"/>
  <c r="U201" i="8"/>
  <c r="V201" i="8" a="1"/>
  <c r="V201" i="8"/>
  <c r="W201" i="8" a="1"/>
  <c r="W201" i="8" s="1"/>
  <c r="Y201" i="8" a="1"/>
  <c r="Y201" i="8"/>
  <c r="Z201" i="8" a="1"/>
  <c r="Z201" i="8"/>
  <c r="AA201" i="8" a="1"/>
  <c r="AA201" i="8" s="1"/>
  <c r="AB201" i="8" a="1"/>
  <c r="AB201" i="8"/>
  <c r="AC201" i="8" a="1"/>
  <c r="AC201" i="8"/>
  <c r="AD201" i="8" a="1"/>
  <c r="AD201" i="8" s="1"/>
  <c r="G202" i="8" a="1"/>
  <c r="G202" i="8"/>
  <c r="H202" i="8" a="1"/>
  <c r="H202" i="8"/>
  <c r="I202" i="8" a="1"/>
  <c r="I202" i="8" s="1"/>
  <c r="J202" i="8" a="1"/>
  <c r="J202" i="8"/>
  <c r="K202" i="8" a="1"/>
  <c r="K202" i="8"/>
  <c r="L202" i="8" a="1"/>
  <c r="L202" i="8" s="1"/>
  <c r="M202" i="8" a="1"/>
  <c r="M202" i="8"/>
  <c r="N202" i="8" a="1"/>
  <c r="N202" i="8"/>
  <c r="P202" i="8" a="1"/>
  <c r="P202" i="8" s="1"/>
  <c r="Q202" i="8" a="1"/>
  <c r="Q202" i="8"/>
  <c r="R202" i="8" a="1"/>
  <c r="R202" i="8"/>
  <c r="S202" i="8" a="1"/>
  <c r="S202" i="8" s="1"/>
  <c r="T202" i="8" a="1"/>
  <c r="T202" i="8"/>
  <c r="U202" i="8" a="1"/>
  <c r="U202" i="8"/>
  <c r="V202" i="8" a="1"/>
  <c r="V202" i="8" s="1"/>
  <c r="W202" i="8" a="1"/>
  <c r="W202" i="8"/>
  <c r="Y202" i="8" a="1"/>
  <c r="Y202" i="8"/>
  <c r="Z202" i="8" a="1"/>
  <c r="Z202" i="8" s="1"/>
  <c r="AA202" i="8" a="1"/>
  <c r="AA202" i="8"/>
  <c r="AB202" i="8" a="1"/>
  <c r="AB202" i="8"/>
  <c r="AC202" i="8" a="1"/>
  <c r="AC202" i="8" s="1"/>
  <c r="AD202" i="8" a="1"/>
  <c r="AD202" i="8"/>
  <c r="G203" i="8" a="1"/>
  <c r="G203" i="8"/>
  <c r="H203" i="8" a="1"/>
  <c r="H203" i="8" s="1"/>
  <c r="I203" i="8" a="1"/>
  <c r="I203" i="8"/>
  <c r="J203" i="8" a="1"/>
  <c r="J203" i="8"/>
  <c r="L203" i="8" a="1"/>
  <c r="L203" i="8" s="1"/>
  <c r="M203" i="8" a="1"/>
  <c r="M203" i="8"/>
  <c r="N203" i="8" a="1"/>
  <c r="N203" i="8"/>
  <c r="O203" i="8" a="1"/>
  <c r="O203" i="8" s="1"/>
  <c r="P203" i="8" a="1"/>
  <c r="P203" i="8"/>
  <c r="Q203" i="8" a="1"/>
  <c r="Q203" i="8"/>
  <c r="R203" i="8" a="1"/>
  <c r="R203" i="8" s="1"/>
  <c r="S203" i="8" a="1"/>
  <c r="S203" i="8"/>
  <c r="T203" i="8" a="1"/>
  <c r="T203" i="8"/>
  <c r="U203" i="8" a="1"/>
  <c r="U203" i="8" s="1"/>
  <c r="V203" i="8" a="1"/>
  <c r="V203" i="8"/>
  <c r="W203" i="8" a="1"/>
  <c r="W203" i="8"/>
  <c r="Y203" i="8" a="1"/>
  <c r="Y203" i="8" s="1"/>
  <c r="Z203" i="8" a="1"/>
  <c r="Z203" i="8"/>
  <c r="AA203" i="8" a="1"/>
  <c r="AA203" i="8"/>
  <c r="AB203" i="8" a="1"/>
  <c r="AB203" i="8" s="1"/>
  <c r="AC203" i="8" a="1"/>
  <c r="AC203" i="8"/>
  <c r="AD203" i="8" a="1"/>
  <c r="AD203" i="8"/>
  <c r="G204" i="8" a="1"/>
  <c r="G204" i="8" s="1"/>
  <c r="H204" i="8" a="1"/>
  <c r="H204" i="8"/>
  <c r="I204" i="8" a="1"/>
  <c r="I204" i="8"/>
  <c r="K204" i="8" a="1"/>
  <c r="K204" i="8" s="1"/>
  <c r="L204" i="8" a="1"/>
  <c r="L204" i="8"/>
  <c r="M204" i="8" a="1"/>
  <c r="M204" i="8"/>
  <c r="N204" i="8" a="1"/>
  <c r="N204" i="8" s="1"/>
  <c r="O204" i="8" a="1"/>
  <c r="O204" i="8"/>
  <c r="P204" i="8" a="1"/>
  <c r="P204" i="8"/>
  <c r="Q204" i="8" a="1"/>
  <c r="Q204" i="8" s="1"/>
  <c r="R204" i="8" a="1"/>
  <c r="R204" i="8"/>
  <c r="S204" i="8" a="1"/>
  <c r="S204" i="8"/>
  <c r="T204" i="8" a="1"/>
  <c r="T204" i="8" s="1"/>
  <c r="U204" i="8" a="1"/>
  <c r="U204" i="8"/>
  <c r="V204" i="8" a="1"/>
  <c r="V204" i="8"/>
  <c r="W204" i="8" a="1"/>
  <c r="W204" i="8" s="1"/>
  <c r="Y204" i="8" a="1"/>
  <c r="Y204" i="8"/>
  <c r="Z204" i="8" a="1"/>
  <c r="Z204" i="8"/>
  <c r="AA204" i="8" a="1"/>
  <c r="AA204" i="8" s="1"/>
  <c r="AB204" i="8" a="1"/>
  <c r="AB204" i="8"/>
  <c r="AC204" i="8" a="1"/>
  <c r="AC204" i="8"/>
  <c r="AD204" i="8" a="1"/>
  <c r="AD204" i="8" s="1"/>
  <c r="H205" i="8" a="1"/>
  <c r="H205" i="8"/>
  <c r="I205" i="8" a="1"/>
  <c r="I205" i="8"/>
  <c r="J205" i="8" a="1"/>
  <c r="J205" i="8" s="1"/>
  <c r="K205" i="8" a="1"/>
  <c r="K205" i="8"/>
  <c r="L205" i="8" a="1"/>
  <c r="L205" i="8"/>
  <c r="M205" i="8" a="1"/>
  <c r="M205" i="8" s="1"/>
  <c r="N205" i="8" a="1"/>
  <c r="N205" i="8"/>
  <c r="O205" i="8" a="1"/>
  <c r="O205" i="8"/>
  <c r="P205" i="8" a="1"/>
  <c r="P205" i="8" s="1"/>
  <c r="Q205" i="8" a="1"/>
  <c r="Q205" i="8"/>
  <c r="R205" i="8" a="1"/>
  <c r="R205" i="8"/>
  <c r="S205" i="8" a="1"/>
  <c r="S205" i="8" s="1"/>
  <c r="T205" i="8" a="1"/>
  <c r="T205" i="8"/>
  <c r="U205" i="8" a="1"/>
  <c r="U205" i="8"/>
  <c r="V205" i="8" a="1"/>
  <c r="V205" i="8" s="1"/>
  <c r="W205" i="8" a="1"/>
  <c r="W205" i="8"/>
  <c r="Y205" i="8" a="1"/>
  <c r="Y205" i="8"/>
  <c r="Z205" i="8" a="1"/>
  <c r="Z205" i="8" s="1"/>
  <c r="AA205" i="8" a="1"/>
  <c r="AA205" i="8"/>
  <c r="AB205" i="8" a="1"/>
  <c r="AB205" i="8"/>
  <c r="AC205" i="8" a="1"/>
  <c r="AC205" i="8" s="1"/>
  <c r="AD205" i="8" a="1"/>
  <c r="AD205" i="8"/>
  <c r="G206" i="8" a="1"/>
  <c r="G206" i="8"/>
  <c r="I206" i="8" a="1"/>
  <c r="I206" i="8" s="1"/>
  <c r="J206" i="8" a="1"/>
  <c r="J206" i="8"/>
  <c r="K206" i="8" a="1"/>
  <c r="K206" i="8"/>
  <c r="L206" i="8" a="1"/>
  <c r="L206" i="8" s="1"/>
  <c r="M206" i="8" a="1"/>
  <c r="M206" i="8"/>
  <c r="N206" i="8" a="1"/>
  <c r="N206" i="8"/>
  <c r="O206" i="8" a="1"/>
  <c r="O206" i="8" s="1"/>
  <c r="P206" i="8" a="1"/>
  <c r="P206" i="8"/>
  <c r="Q206" i="8" a="1"/>
  <c r="Q206" i="8"/>
  <c r="R206" i="8" a="1"/>
  <c r="R206" i="8" s="1"/>
  <c r="S206" i="8" a="1"/>
  <c r="S206" i="8"/>
  <c r="T206" i="8" a="1"/>
  <c r="T206" i="8"/>
  <c r="U206" i="8" a="1"/>
  <c r="U206" i="8" s="1"/>
  <c r="V206" i="8" a="1"/>
  <c r="V206" i="8"/>
  <c r="W206" i="8" a="1"/>
  <c r="W206" i="8"/>
  <c r="Y206" i="8" a="1"/>
  <c r="Y206" i="8" s="1"/>
  <c r="Z206" i="8" a="1"/>
  <c r="Z206" i="8"/>
  <c r="AA206" i="8" a="1"/>
  <c r="AA206" i="8"/>
  <c r="AB206" i="8" a="1"/>
  <c r="AB206" i="8" s="1"/>
  <c r="AC206" i="8" a="1"/>
  <c r="AC206" i="8"/>
  <c r="AD206" i="8" a="1"/>
  <c r="AD206" i="8"/>
  <c r="G207" i="8" a="1"/>
  <c r="G207" i="8" s="1"/>
  <c r="H207" i="8" a="1"/>
  <c r="H207" i="8"/>
  <c r="J207" i="8" a="1"/>
  <c r="J207" i="8"/>
  <c r="K207" i="8" a="1"/>
  <c r="K207" i="8" s="1"/>
  <c r="L207" i="8" a="1"/>
  <c r="L207" i="8"/>
  <c r="M207" i="8" a="1"/>
  <c r="M207" i="8"/>
  <c r="N207" i="8" a="1"/>
  <c r="N207" i="8" s="1"/>
  <c r="O207" i="8" a="1"/>
  <c r="O207" i="8"/>
  <c r="P207" i="8" a="1"/>
  <c r="P207" i="8"/>
  <c r="Q207" i="8" a="1"/>
  <c r="Q207" i="8" s="1"/>
  <c r="R207" i="8" a="1"/>
  <c r="R207" i="8" s="1"/>
  <c r="S207" i="8" a="1"/>
  <c r="S207" i="8"/>
  <c r="T207" i="8" a="1"/>
  <c r="T207" i="8" s="1"/>
  <c r="U207" i="8" a="1"/>
  <c r="U207" i="8"/>
  <c r="V207" i="8" a="1"/>
  <c r="V207" i="8"/>
  <c r="W207" i="8" a="1"/>
  <c r="W207" i="8" s="1"/>
  <c r="Y207" i="8" a="1"/>
  <c r="Y207" i="8"/>
  <c r="Z207" i="8" a="1"/>
  <c r="Z207" i="8"/>
  <c r="AA207" i="8" a="1"/>
  <c r="AA207" i="8" s="1"/>
  <c r="AB207" i="8" a="1"/>
  <c r="AB207" i="8"/>
  <c r="AC207" i="8" a="1"/>
  <c r="AC207" i="8"/>
  <c r="AD207" i="8" a="1"/>
  <c r="AD207" i="8" s="1"/>
  <c r="G208" i="8" a="1"/>
  <c r="G208" i="8"/>
  <c r="H208" i="8" a="1"/>
  <c r="H208" i="8"/>
  <c r="I208" i="8" a="1"/>
  <c r="I208" i="8" s="1"/>
  <c r="J208" i="8" a="1"/>
  <c r="J208" i="8" s="1"/>
  <c r="K208" i="8" a="1"/>
  <c r="K208" i="8"/>
  <c r="L208" i="8" a="1"/>
  <c r="L208" i="8" s="1"/>
  <c r="M208" i="8" a="1"/>
  <c r="M208" i="8" s="1"/>
  <c r="N208" i="8" a="1"/>
  <c r="N208" i="8"/>
  <c r="O208" i="8" a="1"/>
  <c r="O208" i="8" s="1"/>
  <c r="Q208" i="8" a="1"/>
  <c r="Q208" i="8" s="1"/>
  <c r="R208" i="8" a="1"/>
  <c r="R208" i="8"/>
  <c r="S208" i="8" a="1"/>
  <c r="S208" i="8" s="1"/>
  <c r="T208" i="8" a="1"/>
  <c r="T208" i="8" s="1"/>
  <c r="U208" i="8" a="1"/>
  <c r="U208" i="8"/>
  <c r="V208" i="8" a="1"/>
  <c r="V208" i="8" s="1"/>
  <c r="W208" i="8" a="1"/>
  <c r="W208" i="8" s="1"/>
  <c r="Y208" i="8" a="1"/>
  <c r="Y208" i="8"/>
  <c r="Z208" i="8" a="1"/>
  <c r="Z208" i="8" s="1"/>
  <c r="AA208" i="8" a="1"/>
  <c r="AA208" i="8" s="1"/>
  <c r="AB208" i="8" a="1"/>
  <c r="AB208" i="8"/>
  <c r="AC208" i="8" a="1"/>
  <c r="AC208" i="8" s="1"/>
  <c r="AD208" i="8" a="1"/>
  <c r="AD208" i="8" s="1"/>
  <c r="G209" i="8" a="1"/>
  <c r="G209" i="8"/>
  <c r="H209" i="8" a="1"/>
  <c r="H209" i="8" s="1"/>
  <c r="I209" i="8" a="1"/>
  <c r="I209" i="8" s="1"/>
  <c r="J209" i="8" a="1"/>
  <c r="J209" i="8"/>
  <c r="K209" i="8" a="1"/>
  <c r="K209" i="8" s="1"/>
  <c r="L209" i="8" a="1"/>
  <c r="L209" i="8" s="1"/>
  <c r="M209" i="8" a="1"/>
  <c r="M209" i="8"/>
  <c r="N209" i="8" a="1"/>
  <c r="N209" i="8" s="1"/>
  <c r="O209" i="8" a="1"/>
  <c r="O209" i="8" s="1"/>
  <c r="P209" i="8" a="1"/>
  <c r="P209" i="8"/>
  <c r="R209" i="8" a="1"/>
  <c r="R209" i="8" s="1"/>
  <c r="S209" i="8" a="1"/>
  <c r="S209" i="8" s="1"/>
  <c r="T209" i="8" a="1"/>
  <c r="T209" i="8"/>
  <c r="U209" i="8" a="1"/>
  <c r="U209" i="8" s="1"/>
  <c r="V209" i="8" a="1"/>
  <c r="V209" i="8" s="1"/>
  <c r="W209" i="8" a="1"/>
  <c r="W209" i="8"/>
  <c r="Y209" i="8" a="1"/>
  <c r="Y209" i="8" s="1"/>
  <c r="Z209" i="8" a="1"/>
  <c r="Z209" i="8" s="1"/>
  <c r="AA209" i="8" a="1"/>
  <c r="AA209" i="8"/>
  <c r="AB209" i="8" a="1"/>
  <c r="AB209" i="8" s="1"/>
  <c r="AC209" i="8" a="1"/>
  <c r="AC209" i="8" s="1"/>
  <c r="AD209" i="8" a="1"/>
  <c r="AD209" i="8"/>
  <c r="G210" i="8" a="1"/>
  <c r="G210" i="8" s="1"/>
  <c r="H210" i="8" a="1"/>
  <c r="H210" i="8" s="1"/>
  <c r="I210" i="8" a="1"/>
  <c r="I210" i="8"/>
  <c r="J210" i="8" a="1"/>
  <c r="J210" i="8" s="1"/>
  <c r="K210" i="8" a="1"/>
  <c r="K210" i="8" s="1"/>
  <c r="M210" i="8" a="1"/>
  <c r="M210" i="8"/>
  <c r="N210" i="8" a="1"/>
  <c r="N210" i="8" s="1"/>
  <c r="O210" i="8" a="1"/>
  <c r="O210" i="8" s="1"/>
  <c r="P210" i="8" a="1"/>
  <c r="P210" i="8"/>
  <c r="Q210" i="8" a="1"/>
  <c r="Q210" i="8" s="1"/>
  <c r="R210" i="8" a="1"/>
  <c r="R210" i="8" s="1"/>
  <c r="S210" i="8" a="1"/>
  <c r="S210" i="8"/>
  <c r="T210" i="8" a="1"/>
  <c r="T210" i="8" s="1"/>
  <c r="U210" i="8" a="1"/>
  <c r="U210" i="8" s="1"/>
  <c r="V210" i="8" a="1"/>
  <c r="V210" i="8"/>
  <c r="W210" i="8" a="1"/>
  <c r="W210" i="8" s="1"/>
  <c r="Y210" i="8" a="1"/>
  <c r="Y210" i="8" s="1"/>
  <c r="Z210" i="8" a="1"/>
  <c r="Z210" i="8"/>
  <c r="AA210" i="8" a="1"/>
  <c r="AA210" i="8" s="1"/>
  <c r="AB210" i="8" a="1"/>
  <c r="AB210" i="8" s="1"/>
  <c r="AC210" i="8" a="1"/>
  <c r="AC210" i="8"/>
  <c r="AD210" i="8" a="1"/>
  <c r="AD210" i="8" s="1"/>
  <c r="G211" i="8" a="1"/>
  <c r="G211" i="8" s="1"/>
  <c r="H211" i="8" a="1"/>
  <c r="H211" i="8"/>
  <c r="I211" i="8" a="1"/>
  <c r="I211" i="8" s="1"/>
  <c r="J211" i="8" a="1"/>
  <c r="J211" i="8" s="1"/>
  <c r="K211" i="8" a="1"/>
  <c r="K211" i="8"/>
  <c r="L211" i="8" a="1"/>
  <c r="L211" i="8" s="1"/>
  <c r="M211" i="8" a="1"/>
  <c r="M211" i="8" s="1"/>
  <c r="N211" i="8" a="1"/>
  <c r="N211" i="8"/>
  <c r="O211" i="8" a="1"/>
  <c r="O211" i="8" s="1"/>
  <c r="P211" i="8" a="1"/>
  <c r="P211" i="8" s="1"/>
  <c r="Q211" i="8" a="1"/>
  <c r="Q211" i="8"/>
  <c r="R211" i="8" a="1"/>
  <c r="R211" i="8" s="1"/>
  <c r="S211" i="8" a="1"/>
  <c r="S211" i="8" s="1"/>
  <c r="T211" i="8" a="1"/>
  <c r="T211" i="8"/>
  <c r="U211" i="8" a="1"/>
  <c r="U211" i="8" s="1"/>
  <c r="V211" i="8" a="1"/>
  <c r="V211" i="8" s="1"/>
  <c r="W211" i="8" a="1"/>
  <c r="W211" i="8"/>
  <c r="Z211" i="8" a="1"/>
  <c r="Z211" i="8" s="1"/>
  <c r="AA211" i="8" a="1"/>
  <c r="AA211" i="8" s="1"/>
  <c r="AB211" i="8" a="1"/>
  <c r="AB211" i="8"/>
  <c r="AC211" i="8" a="1"/>
  <c r="AC211" i="8" s="1"/>
  <c r="AD211" i="8" a="1"/>
  <c r="AD211" i="8" s="1"/>
  <c r="G212" i="8" a="1"/>
  <c r="G212" i="8"/>
  <c r="H212" i="8" a="1"/>
  <c r="H212" i="8" s="1"/>
  <c r="I212" i="8" a="1"/>
  <c r="I212" i="8" s="1"/>
  <c r="J212" i="8" a="1"/>
  <c r="J212" i="8"/>
  <c r="K212" i="8" a="1"/>
  <c r="K212" i="8" s="1"/>
  <c r="L212" i="8" a="1"/>
  <c r="L212" i="8" s="1"/>
  <c r="M212" i="8" a="1"/>
  <c r="M212" i="8"/>
  <c r="N212" i="8" a="1"/>
  <c r="N212" i="8" s="1"/>
  <c r="O212" i="8" a="1"/>
  <c r="O212" i="8" s="1"/>
  <c r="P212" i="8" a="1"/>
  <c r="P212" i="8"/>
  <c r="Q212" i="8" a="1"/>
  <c r="Q212" i="8" s="1"/>
  <c r="R212" i="8" a="1"/>
  <c r="R212" i="8" s="1"/>
  <c r="S212" i="8" a="1"/>
  <c r="S212" i="8"/>
  <c r="T212" i="8" a="1"/>
  <c r="T212" i="8" s="1"/>
  <c r="U212" i="8" a="1"/>
  <c r="U212" i="8" s="1"/>
  <c r="V212" i="8" a="1"/>
  <c r="V212" i="8"/>
  <c r="W212" i="8" a="1"/>
  <c r="W212" i="8" s="1"/>
  <c r="Y212" i="8" a="1"/>
  <c r="Y212" i="8" s="1"/>
  <c r="AA212" i="8" a="1"/>
  <c r="AA212" i="8"/>
  <c r="AB212" i="8" a="1"/>
  <c r="AB212" i="8" s="1"/>
  <c r="AC212" i="8" a="1"/>
  <c r="AC212" i="8"/>
  <c r="AD212" i="8" a="1"/>
  <c r="AD212" i="8"/>
  <c r="G213" i="8" a="1"/>
  <c r="G213" i="8" s="1"/>
  <c r="H213" i="8" a="1"/>
  <c r="H213" i="8"/>
  <c r="I213" i="8" a="1"/>
  <c r="I213" i="8"/>
  <c r="J213" i="8" a="1"/>
  <c r="J213" i="8" s="1"/>
  <c r="K213" i="8" a="1"/>
  <c r="K213" i="8"/>
  <c r="L213" i="8" a="1"/>
  <c r="L213" i="8"/>
  <c r="M213" i="8" a="1"/>
  <c r="M213" i="8" s="1"/>
  <c r="N213" i="8" a="1"/>
  <c r="N213" i="8"/>
  <c r="O213" i="8" a="1"/>
  <c r="O213" i="8"/>
  <c r="P213" i="8" a="1"/>
  <c r="P213" i="8" s="1"/>
  <c r="Q213" i="8" a="1"/>
  <c r="Q213" i="8"/>
  <c r="R213" i="8" a="1"/>
  <c r="R213" i="8"/>
  <c r="S213" i="8" a="1"/>
  <c r="S213" i="8" s="1"/>
  <c r="T213" i="8" a="1"/>
  <c r="T213" i="8"/>
  <c r="U213" i="8" a="1"/>
  <c r="U213" i="8"/>
  <c r="V213" i="8" a="1"/>
  <c r="V213" i="8" s="1"/>
  <c r="W213" i="8" a="1"/>
  <c r="W213" i="8"/>
  <c r="Y213" i="8" a="1"/>
  <c r="Y213" i="8"/>
  <c r="Z213" i="8" a="1"/>
  <c r="Z213" i="8" s="1"/>
  <c r="AB213" i="8" a="1"/>
  <c r="AB213" i="8"/>
  <c r="AC213" i="8" a="1"/>
  <c r="AC213" i="8"/>
  <c r="AD213" i="8" a="1"/>
  <c r="AD213" i="8" s="1"/>
  <c r="G214" i="8" a="1"/>
  <c r="G214" i="8"/>
  <c r="H214" i="8" a="1"/>
  <c r="H214" i="8"/>
  <c r="I214" i="8" a="1"/>
  <c r="I214" i="8" s="1"/>
  <c r="J214" i="8" a="1"/>
  <c r="J214" i="8"/>
  <c r="K214" i="8" a="1"/>
  <c r="K214" i="8"/>
  <c r="L214" i="8" a="1"/>
  <c r="L214" i="8" s="1"/>
  <c r="M214" i="8" a="1"/>
  <c r="M214" i="8"/>
  <c r="N214" i="8" a="1"/>
  <c r="N214" i="8"/>
  <c r="O214" i="8" a="1"/>
  <c r="O214" i="8" s="1"/>
  <c r="P214" i="8" a="1"/>
  <c r="P214" i="8"/>
  <c r="Q214" i="8" a="1"/>
  <c r="Q214" i="8"/>
  <c r="R214" i="8" a="1"/>
  <c r="R214" i="8" s="1"/>
  <c r="S214" i="8" a="1"/>
  <c r="S214" i="8"/>
  <c r="T214" i="8" a="1"/>
  <c r="T214" i="8"/>
  <c r="U214" i="8" a="1"/>
  <c r="U214" i="8" s="1"/>
  <c r="V214" i="8" a="1"/>
  <c r="V214" i="8"/>
  <c r="W214" i="8" a="1"/>
  <c r="W214" i="8"/>
  <c r="Y214" i="8" a="1"/>
  <c r="Y214" i="8" s="1"/>
  <c r="Z214" i="8" a="1"/>
  <c r="Z214" i="8"/>
  <c r="AA214" i="8" a="1"/>
  <c r="AA214" i="8"/>
  <c r="AC214" i="8" a="1"/>
  <c r="AC214" i="8" s="1"/>
  <c r="AD214" i="8" a="1"/>
  <c r="AD214" i="8"/>
  <c r="G215" i="8" a="1"/>
  <c r="G215" i="8"/>
  <c r="H215" i="8" a="1"/>
  <c r="H215" i="8" s="1"/>
  <c r="I215" i="8" a="1"/>
  <c r="I215" i="8"/>
  <c r="J215" i="8" a="1"/>
  <c r="J215" i="8"/>
  <c r="K215" i="8" a="1"/>
  <c r="K215" i="8" s="1"/>
  <c r="L215" i="8" a="1"/>
  <c r="L215" i="8" s="1"/>
  <c r="M215" i="8" a="1"/>
  <c r="M215" i="8"/>
  <c r="N215" i="8" a="1"/>
  <c r="N215" i="8" s="1"/>
  <c r="O215" i="8" a="1"/>
  <c r="O215" i="8" s="1"/>
  <c r="P215" i="8" a="1"/>
  <c r="P215" i="8"/>
  <c r="Q215" i="8" a="1"/>
  <c r="Q215" i="8" s="1"/>
  <c r="R215" i="8" a="1"/>
  <c r="R215" i="8" s="1"/>
  <c r="S215" i="8" a="1"/>
  <c r="S215" i="8"/>
  <c r="T215" i="8" a="1"/>
  <c r="T215" i="8" s="1"/>
  <c r="U215" i="8" a="1"/>
  <c r="U215" i="8" s="1"/>
  <c r="V215" i="8" a="1"/>
  <c r="V215" i="8"/>
  <c r="W215" i="8" a="1"/>
  <c r="W215" i="8" s="1"/>
  <c r="Y215" i="8" a="1"/>
  <c r="Y215" i="8"/>
  <c r="Z215" i="8" a="1"/>
  <c r="Z215" i="8"/>
  <c r="AA215" i="8" a="1"/>
  <c r="AA215" i="8" s="1"/>
  <c r="AB215" i="8" a="1"/>
  <c r="AB215" i="8"/>
  <c r="AD215" i="8" a="1"/>
  <c r="AD215" i="8"/>
  <c r="G216" i="8" a="1"/>
  <c r="G216" i="8" s="1"/>
  <c r="H216" i="8" a="1"/>
  <c r="H216" i="8"/>
  <c r="I216" i="8" a="1"/>
  <c r="I216" i="8"/>
  <c r="J216" i="8" a="1"/>
  <c r="J216" i="8" s="1"/>
  <c r="K216" i="8" a="1"/>
  <c r="K216" i="8"/>
  <c r="L216" i="8" a="1"/>
  <c r="L216" i="8"/>
  <c r="N216" i="8" a="1"/>
  <c r="N216" i="8" s="1"/>
  <c r="O216" i="8" a="1"/>
  <c r="O216" i="8"/>
  <c r="P216" i="8" a="1"/>
  <c r="P216" i="8"/>
  <c r="Q216" i="8" a="1"/>
  <c r="Q216" i="8" s="1"/>
  <c r="R216" i="8" a="1"/>
  <c r="R216" i="8"/>
  <c r="S216" i="8" a="1"/>
  <c r="S216" i="8"/>
  <c r="T216" i="8" a="1"/>
  <c r="T216" i="8" s="1"/>
  <c r="U216" i="8" a="1"/>
  <c r="U216" i="8"/>
  <c r="V216" i="8" a="1"/>
  <c r="V216" i="8"/>
  <c r="W216" i="8" a="1"/>
  <c r="W216" i="8" s="1"/>
  <c r="Y216" i="8" a="1"/>
  <c r="Y216" i="8"/>
  <c r="Z216" i="8" a="1"/>
  <c r="Z216" i="8"/>
  <c r="AA216" i="8" a="1"/>
  <c r="AA216" i="8" s="1"/>
  <c r="AB216" i="8" a="1"/>
  <c r="AB216" i="8"/>
  <c r="AC216" i="8" a="1"/>
  <c r="AC216" i="8"/>
  <c r="AD216" i="8" a="1"/>
  <c r="AD216" i="8" s="1"/>
  <c r="G217" i="8" a="1"/>
  <c r="G217" i="8"/>
  <c r="H217" i="8" a="1"/>
  <c r="H217" i="8"/>
  <c r="I217" i="8" a="1"/>
  <c r="I217" i="8" s="1"/>
  <c r="J217" i="8" a="1"/>
  <c r="J217" i="8"/>
  <c r="K217" i="8" a="1"/>
  <c r="K217" i="8"/>
  <c r="L217" i="8" a="1"/>
  <c r="L217" i="8" s="1"/>
  <c r="M217" i="8" a="1"/>
  <c r="M217" i="8"/>
  <c r="O217" i="8" a="1"/>
  <c r="O217" i="8"/>
  <c r="P217" i="8" a="1"/>
  <c r="P217" i="8" s="1"/>
  <c r="Q217" i="8" a="1"/>
  <c r="Q217" i="8"/>
  <c r="R217" i="8" a="1"/>
  <c r="R217" i="8"/>
  <c r="S217" i="8" a="1"/>
  <c r="S217" i="8" s="1"/>
  <c r="T217" i="8" a="1"/>
  <c r="T217" i="8"/>
  <c r="U217" i="8" a="1"/>
  <c r="U217" i="8"/>
  <c r="V217" i="8" a="1"/>
  <c r="V217" i="8" s="1"/>
  <c r="W217" i="8" a="1"/>
  <c r="W217" i="8"/>
  <c r="Y217" i="8" a="1"/>
  <c r="Y217" i="8"/>
  <c r="Z217" i="8" a="1"/>
  <c r="Z217" i="8" s="1"/>
  <c r="AA217" i="8" a="1"/>
  <c r="AA217" i="8"/>
  <c r="AB217" i="8" a="1"/>
  <c r="AB217" i="8"/>
  <c r="AC217" i="8" a="1"/>
  <c r="AC217" i="8" s="1"/>
  <c r="AD217" i="8" a="1"/>
  <c r="AD217" i="8"/>
  <c r="G218" i="8" a="1"/>
  <c r="G218" i="8"/>
  <c r="H218" i="8" a="1"/>
  <c r="H218" i="8" s="1"/>
  <c r="I218" i="8" a="1"/>
  <c r="I218" i="8"/>
  <c r="J218" i="8" a="1"/>
  <c r="J218" i="8"/>
  <c r="K218" i="8" a="1"/>
  <c r="K218" i="8" s="1"/>
  <c r="L218" i="8" a="1"/>
  <c r="L218" i="8"/>
  <c r="M218" i="8" a="1"/>
  <c r="M218" i="8"/>
  <c r="N218" i="8" a="1"/>
  <c r="N218" i="8" s="1"/>
  <c r="O218" i="8" a="1"/>
  <c r="O218" i="8"/>
  <c r="P218" i="8" a="1"/>
  <c r="P218" i="8"/>
  <c r="Q218" i="8" a="1"/>
  <c r="Q218" i="8" s="1"/>
  <c r="R218" i="8" a="1"/>
  <c r="R218" i="8"/>
  <c r="S218" i="8" a="1"/>
  <c r="S218" i="8"/>
  <c r="T218" i="8" a="1"/>
  <c r="T218" i="8" s="1"/>
  <c r="U218" i="8" a="1"/>
  <c r="U218" i="8"/>
  <c r="V218" i="8" a="1"/>
  <c r="V218" i="8"/>
  <c r="W218" i="8" a="1"/>
  <c r="W218" i="8" s="1"/>
  <c r="Y218" i="8" a="1"/>
  <c r="Y218" i="8"/>
  <c r="Z218" i="8" a="1"/>
  <c r="Z218" i="8"/>
  <c r="AA218" i="8" a="1"/>
  <c r="AA218" i="8" s="1"/>
  <c r="AB218" i="8" a="1"/>
  <c r="AB218" i="8"/>
  <c r="AC218" i="8" a="1"/>
  <c r="AC218" i="8"/>
  <c r="AD218" i="8" a="1"/>
  <c r="AD218" i="8" s="1"/>
  <c r="G219" i="8" a="1"/>
  <c r="G219" i="8"/>
  <c r="H219" i="8" a="1"/>
  <c r="H219" i="8"/>
  <c r="I219" i="8" a="1"/>
  <c r="I219" i="8" s="1"/>
  <c r="J219" i="8" a="1"/>
  <c r="J219" i="8"/>
  <c r="K219" i="8" a="1"/>
  <c r="K219" i="8"/>
  <c r="L219" i="8" a="1"/>
  <c r="L219" i="8" s="1"/>
  <c r="M219" i="8" a="1"/>
  <c r="M219" i="8"/>
  <c r="N219" i="8" a="1"/>
  <c r="N219" i="8"/>
  <c r="O219" i="8" a="1"/>
  <c r="O219" i="8" s="1"/>
  <c r="P219" i="8" a="1"/>
  <c r="P219" i="8"/>
  <c r="Q219" i="8" a="1"/>
  <c r="Q219" i="8"/>
  <c r="R219" i="8" a="1"/>
  <c r="R219" i="8" s="1"/>
  <c r="S219" i="8" a="1"/>
  <c r="S219" i="8"/>
  <c r="U219" i="8" a="1"/>
  <c r="U219" i="8"/>
  <c r="V219" i="8" a="1"/>
  <c r="V219" i="8" s="1"/>
  <c r="W219" i="8" a="1"/>
  <c r="W219" i="8"/>
  <c r="Y219" i="8" a="1"/>
  <c r="Y219" i="8"/>
  <c r="Z219" i="8" a="1"/>
  <c r="Z219" i="8" s="1"/>
  <c r="AA219" i="8" a="1"/>
  <c r="AA219" i="8"/>
  <c r="AB219" i="8" a="1"/>
  <c r="AB219" i="8"/>
  <c r="AC219" i="8" a="1"/>
  <c r="AC219" i="8" s="1"/>
  <c r="AD219" i="8" a="1"/>
  <c r="AD219" i="8"/>
  <c r="G220" i="8" a="1"/>
  <c r="G220" i="8"/>
  <c r="H220" i="8" a="1"/>
  <c r="H220" i="8" s="1"/>
  <c r="I220" i="8" a="1"/>
  <c r="I220" i="8"/>
  <c r="J220" i="8" a="1"/>
  <c r="J220" i="8"/>
  <c r="K220" i="8" a="1"/>
  <c r="K220" i="8" s="1"/>
  <c r="L220" i="8" a="1"/>
  <c r="L220" i="8"/>
  <c r="M220" i="8" a="1"/>
  <c r="M220" i="8"/>
  <c r="N220" i="8" a="1"/>
  <c r="N220" i="8" s="1"/>
  <c r="P220" i="8" a="1"/>
  <c r="P220" i="8"/>
  <c r="Q220" i="8" a="1"/>
  <c r="Q220" i="8"/>
  <c r="R220" i="8" a="1"/>
  <c r="R220" i="8" s="1"/>
  <c r="S220" i="8" a="1"/>
  <c r="S220" i="8"/>
  <c r="T220" i="8" a="1"/>
  <c r="T220" i="8"/>
  <c r="U220" i="8" a="1"/>
  <c r="U220" i="8" s="1"/>
  <c r="V220" i="8" a="1"/>
  <c r="V220" i="8"/>
  <c r="W220" i="8" a="1"/>
  <c r="W220" i="8"/>
  <c r="Y220" i="8" a="1"/>
  <c r="Y220" i="8" s="1"/>
  <c r="Z220" i="8" a="1"/>
  <c r="Z220" i="8"/>
  <c r="AA220" i="8" a="1"/>
  <c r="AA220" i="8"/>
  <c r="AB220" i="8" a="1"/>
  <c r="AB220" i="8" s="1"/>
  <c r="AC220" i="8" a="1"/>
  <c r="AC220" i="8"/>
  <c r="AD220" i="8" a="1"/>
  <c r="AD220" i="8"/>
  <c r="G221" i="8" a="1"/>
  <c r="G221" i="8" s="1"/>
  <c r="H221" i="8" a="1"/>
  <c r="H221" i="8"/>
  <c r="I221" i="8" a="1"/>
  <c r="I221" i="8"/>
  <c r="J221" i="8" a="1"/>
  <c r="J221" i="8" s="1"/>
  <c r="L221" i="8" a="1"/>
  <c r="L221" i="8"/>
  <c r="M221" i="8" a="1"/>
  <c r="M221" i="8"/>
  <c r="N221" i="8" a="1"/>
  <c r="N221" i="8" s="1"/>
  <c r="O221" i="8" a="1"/>
  <c r="O221" i="8"/>
  <c r="P221" i="8" a="1"/>
  <c r="P221" i="8"/>
  <c r="Q221" i="8" a="1"/>
  <c r="Q221" i="8" s="1"/>
  <c r="R221" i="8" a="1"/>
  <c r="R221" i="8"/>
  <c r="S221" i="8" a="1"/>
  <c r="S221" i="8"/>
  <c r="T221" i="8" a="1"/>
  <c r="T221" i="8" s="1"/>
  <c r="U221" i="8" a="1"/>
  <c r="U221" i="8"/>
  <c r="V221" i="8" a="1"/>
  <c r="V221" i="8"/>
  <c r="W221" i="8" a="1"/>
  <c r="W221" i="8" s="1"/>
  <c r="Y221" i="8" a="1"/>
  <c r="Y221" i="8"/>
  <c r="Z221" i="8" a="1"/>
  <c r="Z221" i="8"/>
  <c r="AA221" i="8" a="1"/>
  <c r="AA221" i="8" s="1"/>
  <c r="AB221" i="8" a="1"/>
  <c r="AB221" i="8"/>
  <c r="AC221" i="8" a="1"/>
  <c r="AC221" i="8"/>
  <c r="AD221" i="8" a="1"/>
  <c r="AD221" i="8" s="1"/>
  <c r="G222" i="8" a="1"/>
  <c r="G222" i="8"/>
  <c r="H222" i="8" a="1"/>
  <c r="H222" i="8"/>
  <c r="I222" i="8" a="1"/>
  <c r="I222" i="8" s="1"/>
  <c r="K222" i="8" a="1"/>
  <c r="K222" i="8"/>
  <c r="L222" i="8" a="1"/>
  <c r="L222" i="8"/>
  <c r="M222" i="8" a="1"/>
  <c r="M222" i="8" s="1"/>
  <c r="N222" i="8" a="1"/>
  <c r="N222" i="8"/>
  <c r="O222" i="8" a="1"/>
  <c r="O222" i="8"/>
  <c r="P222" i="8" a="1"/>
  <c r="P222" i="8" s="1"/>
  <c r="Q222" i="8" a="1"/>
  <c r="Q222" i="8"/>
  <c r="R222" i="8" a="1"/>
  <c r="R222" i="8"/>
  <c r="S222" i="8" a="1"/>
  <c r="S222" i="8" s="1"/>
  <c r="T222" i="8" a="1"/>
  <c r="T222" i="8"/>
  <c r="U222" i="8" a="1"/>
  <c r="U222" i="8"/>
  <c r="V222" i="8" a="1"/>
  <c r="V222" i="8" s="1"/>
  <c r="W222" i="8" a="1"/>
  <c r="W222" i="8"/>
  <c r="Y222" i="8" a="1"/>
  <c r="Y222" i="8"/>
  <c r="Z222" i="8" a="1"/>
  <c r="Z222" i="8" s="1"/>
  <c r="AA222" i="8" a="1"/>
  <c r="AA222" i="8"/>
  <c r="AB222" i="8" a="1"/>
  <c r="AB222" i="8"/>
  <c r="AC222" i="8" a="1"/>
  <c r="AC222" i="8" s="1"/>
  <c r="AD222" i="8" a="1"/>
  <c r="AD222" i="8"/>
  <c r="H223" i="8" a="1"/>
  <c r="H223" i="8"/>
  <c r="I223" i="8" a="1"/>
  <c r="I223" i="8" s="1"/>
  <c r="J223" i="8" a="1"/>
  <c r="J223" i="8"/>
  <c r="K223" i="8" a="1"/>
  <c r="K223" i="8"/>
  <c r="L223" i="8" a="1"/>
  <c r="L223" i="8" s="1"/>
  <c r="M223" i="8" a="1"/>
  <c r="M223" i="8"/>
  <c r="N223" i="8" a="1"/>
  <c r="N223" i="8"/>
  <c r="O223" i="8" a="1"/>
  <c r="O223" i="8" s="1"/>
  <c r="P223" i="8" a="1"/>
  <c r="P223" i="8"/>
  <c r="Q223" i="8" a="1"/>
  <c r="Q223" i="8"/>
  <c r="R223" i="8" a="1"/>
  <c r="R223" i="8" s="1"/>
  <c r="S223" i="8" a="1"/>
  <c r="S223" i="8"/>
  <c r="T223" i="8" a="1"/>
  <c r="T223" i="8"/>
  <c r="U223" i="8" a="1"/>
  <c r="U223" i="8" s="1"/>
  <c r="V223" i="8" a="1"/>
  <c r="V223" i="8"/>
  <c r="W223" i="8" a="1"/>
  <c r="W223" i="8"/>
  <c r="Y223" i="8" a="1"/>
  <c r="Y223" i="8" s="1"/>
  <c r="Z223" i="8" a="1"/>
  <c r="Z223" i="8"/>
  <c r="AA223" i="8" a="1"/>
  <c r="AA223" i="8"/>
  <c r="AB223" i="8" a="1"/>
  <c r="AB223" i="8" s="1"/>
  <c r="AC223" i="8" a="1"/>
  <c r="AC223" i="8"/>
  <c r="AD223" i="8" a="1"/>
  <c r="AD223" i="8"/>
  <c r="G224" i="8" a="1"/>
  <c r="G224" i="8" s="1"/>
  <c r="I224" i="8" a="1"/>
  <c r="I224" i="8"/>
  <c r="J224" i="8" a="1"/>
  <c r="J224" i="8"/>
  <c r="K224" i="8" a="1"/>
  <c r="K224" i="8" s="1"/>
  <c r="L224" i="8" a="1"/>
  <c r="L224" i="8"/>
  <c r="M224" i="8" a="1"/>
  <c r="M224" i="8"/>
  <c r="N224" i="8" a="1"/>
  <c r="N224" i="8" s="1"/>
  <c r="O224" i="8" a="1"/>
  <c r="O224" i="8"/>
  <c r="P224" i="8" a="1"/>
  <c r="P224" i="8"/>
  <c r="Q224" i="8" a="1"/>
  <c r="Q224" i="8" s="1"/>
  <c r="R224" i="8" a="1"/>
  <c r="R224" i="8"/>
  <c r="S224" i="8" a="1"/>
  <c r="S224" i="8"/>
  <c r="T224" i="8" a="1"/>
  <c r="T224" i="8" s="1"/>
  <c r="U224" i="8" a="1"/>
  <c r="U224" i="8"/>
  <c r="V224" i="8" a="1"/>
  <c r="V224" i="8"/>
  <c r="W224" i="8" a="1"/>
  <c r="W224" i="8" s="1"/>
  <c r="Y224" i="8" a="1"/>
  <c r="Y224" i="8"/>
  <c r="Z224" i="8" a="1"/>
  <c r="Z224" i="8"/>
  <c r="AA224" i="8" a="1"/>
  <c r="AA224" i="8" s="1"/>
  <c r="AB224" i="8" a="1"/>
  <c r="AB224" i="8"/>
  <c r="AC224" i="8" a="1"/>
  <c r="AC224" i="8"/>
  <c r="AD224" i="8" a="1"/>
  <c r="AD224" i="8" s="1"/>
  <c r="G225" i="8" a="1"/>
  <c r="G225" i="8"/>
  <c r="H225" i="8" a="1"/>
  <c r="H225" i="8"/>
  <c r="J225" i="8" a="1"/>
  <c r="J225" i="8" s="1"/>
  <c r="K225" i="8" a="1"/>
  <c r="K225" i="8"/>
  <c r="L225" i="8" a="1"/>
  <c r="L225" i="8"/>
  <c r="M225" i="8" a="1"/>
  <c r="M225" i="8" s="1"/>
  <c r="N225" i="8" a="1"/>
  <c r="N225" i="8"/>
  <c r="O225" i="8" a="1"/>
  <c r="O225" i="8"/>
  <c r="P225" i="8" a="1"/>
  <c r="P225" i="8" s="1"/>
  <c r="Q225" i="8" a="1"/>
  <c r="Q225" i="8"/>
  <c r="R225" i="8" a="1"/>
  <c r="R225" i="8"/>
  <c r="S225" i="8" a="1"/>
  <c r="S225" i="8" s="1"/>
  <c r="T225" i="8" a="1"/>
  <c r="T225" i="8"/>
  <c r="U225" i="8" a="1"/>
  <c r="U225" i="8"/>
  <c r="V225" i="8" a="1"/>
  <c r="V225" i="8" s="1"/>
  <c r="W225" i="8" a="1"/>
  <c r="W225" i="8"/>
  <c r="Y225" i="8" a="1"/>
  <c r="Y225" i="8"/>
  <c r="Z225" i="8" a="1"/>
  <c r="Z225" i="8" s="1"/>
  <c r="AA225" i="8" a="1"/>
  <c r="AA225" i="8"/>
  <c r="AB225" i="8" a="1"/>
  <c r="AB225" i="8"/>
  <c r="AC225" i="8" a="1"/>
  <c r="AC225" i="8" s="1"/>
  <c r="AD225" i="8" a="1"/>
  <c r="AD225" i="8"/>
  <c r="G226" i="8" a="1"/>
  <c r="G226" i="8"/>
  <c r="H226" i="8" a="1"/>
  <c r="H226" i="8" s="1"/>
  <c r="I226" i="8" a="1"/>
  <c r="I226" i="8"/>
  <c r="J226" i="8" a="1"/>
  <c r="J226" i="8"/>
  <c r="K226" i="8" a="1"/>
  <c r="K226" i="8" s="1"/>
  <c r="L226" i="8" a="1"/>
  <c r="L226" i="8"/>
  <c r="M226" i="8" a="1"/>
  <c r="M226" i="8"/>
  <c r="N226" i="8" a="1"/>
  <c r="N226" i="8" s="1"/>
  <c r="O226" i="8" a="1"/>
  <c r="O226" i="8"/>
  <c r="Q226" i="8" a="1"/>
  <c r="Q226" i="8"/>
  <c r="R226" i="8" a="1"/>
  <c r="R226" i="8" s="1"/>
  <c r="S226" i="8" a="1"/>
  <c r="S226" i="8"/>
  <c r="T226" i="8" a="1"/>
  <c r="T226" i="8"/>
  <c r="U226" i="8" a="1"/>
  <c r="U226" i="8" s="1"/>
  <c r="V226" i="8" a="1"/>
  <c r="V226" i="8"/>
  <c r="W226" i="8" a="1"/>
  <c r="W226" i="8"/>
  <c r="Y226" i="8" a="1"/>
  <c r="Y226" i="8" s="1"/>
  <c r="Z226" i="8" a="1"/>
  <c r="Z226" i="8"/>
  <c r="AA226" i="8" a="1"/>
  <c r="AA226" i="8"/>
  <c r="AB226" i="8" a="1"/>
  <c r="AB226" i="8" s="1"/>
  <c r="AC226" i="8" a="1"/>
  <c r="AC226" i="8"/>
  <c r="AD226" i="8" a="1"/>
  <c r="AD226" i="8"/>
  <c r="G227" i="8" a="1"/>
  <c r="G227" i="8" s="1"/>
  <c r="H227" i="8" a="1"/>
  <c r="H227" i="8"/>
  <c r="I227" i="8" a="1"/>
  <c r="I227" i="8"/>
  <c r="J227" i="8" a="1"/>
  <c r="J227" i="8" s="1"/>
  <c r="K227" i="8" a="1"/>
  <c r="K227" i="8"/>
  <c r="L227" i="8" a="1"/>
  <c r="L227" i="8"/>
  <c r="M227" i="8" a="1"/>
  <c r="M227" i="8" s="1"/>
  <c r="N227" i="8" a="1"/>
  <c r="N227" i="8"/>
  <c r="O227" i="8" a="1"/>
  <c r="O227" i="8"/>
  <c r="P227" i="8" a="1"/>
  <c r="P227" i="8" s="1"/>
  <c r="R227" i="8" a="1"/>
  <c r="R227" i="8"/>
  <c r="S227" i="8" a="1"/>
  <c r="S227" i="8"/>
  <c r="T227" i="8" a="1"/>
  <c r="T227" i="8" s="1"/>
  <c r="U227" i="8" a="1"/>
  <c r="U227" i="8"/>
  <c r="V227" i="8" a="1"/>
  <c r="V227" i="8"/>
  <c r="W227" i="8" a="1"/>
  <c r="W227" i="8" s="1"/>
  <c r="Y227" i="8" a="1"/>
  <c r="Y227" i="8"/>
  <c r="Z227" i="8" a="1"/>
  <c r="Z227" i="8"/>
  <c r="AA227" i="8" a="1"/>
  <c r="AA227" i="8" s="1"/>
  <c r="AB227" i="8" a="1"/>
  <c r="AB227" i="8"/>
  <c r="AC227" i="8" a="1"/>
  <c r="AC227" i="8"/>
  <c r="AD227" i="8" a="1"/>
  <c r="AD227" i="8" s="1"/>
  <c r="G228" i="8" a="1"/>
  <c r="G228" i="8"/>
  <c r="H228" i="8" a="1"/>
  <c r="H228" i="8"/>
  <c r="I228" i="8" a="1"/>
  <c r="I228" i="8" s="1"/>
  <c r="J228" i="8" a="1"/>
  <c r="J228" i="8"/>
  <c r="K228" i="8" a="1"/>
  <c r="K228" i="8"/>
  <c r="M228" i="8" a="1"/>
  <c r="M228" i="8" s="1"/>
  <c r="N228" i="8" a="1"/>
  <c r="N228" i="8"/>
  <c r="O228" i="8" a="1"/>
  <c r="O228" i="8"/>
  <c r="P228" i="8" a="1"/>
  <c r="P228" i="8" s="1"/>
  <c r="Q228" i="8" a="1"/>
  <c r="Q228" i="8"/>
  <c r="R228" i="8" a="1"/>
  <c r="R228" i="8"/>
  <c r="S228" i="8" a="1"/>
  <c r="S228" i="8" s="1"/>
  <c r="T228" i="8" a="1"/>
  <c r="T228" i="8"/>
  <c r="U228" i="8" a="1"/>
  <c r="U228" i="8"/>
  <c r="V228" i="8" a="1"/>
  <c r="V228" i="8" s="1"/>
  <c r="W228" i="8" a="1"/>
  <c r="W228" i="8"/>
  <c r="Y228" i="8" a="1"/>
  <c r="Y228" i="8"/>
  <c r="Z228" i="8" a="1"/>
  <c r="Z228" i="8" s="1"/>
  <c r="AA228" i="8" a="1"/>
  <c r="AA228" i="8"/>
  <c r="AB228" i="8" a="1"/>
  <c r="AB228" i="8"/>
  <c r="AC228" i="8" a="1"/>
  <c r="AC228" i="8" s="1"/>
  <c r="AD228" i="8" a="1"/>
  <c r="AD228" i="8"/>
  <c r="G229" i="8" a="1"/>
  <c r="G229" i="8"/>
  <c r="H229" i="8" a="1"/>
  <c r="H229" i="8" s="1"/>
  <c r="I229" i="8" a="1"/>
  <c r="I229" i="8"/>
  <c r="J229" i="8" a="1"/>
  <c r="J229" i="8"/>
  <c r="K229" i="8" a="1"/>
  <c r="K229" i="8" s="1"/>
  <c r="L229" i="8" a="1"/>
  <c r="L229" i="8"/>
  <c r="M229" i="8" a="1"/>
  <c r="M229" i="8"/>
  <c r="N229" i="8" a="1"/>
  <c r="N229" i="8" s="1"/>
  <c r="O229" i="8" a="1"/>
  <c r="O229" i="8"/>
  <c r="P229" i="8" a="1"/>
  <c r="P229" i="8"/>
  <c r="Q229" i="8" a="1"/>
  <c r="Q229" i="8" s="1"/>
  <c r="R229" i="8" a="1"/>
  <c r="R229" i="8"/>
  <c r="S229" i="8" a="1"/>
  <c r="S229" i="8"/>
  <c r="T229" i="8" a="1"/>
  <c r="T229" i="8" s="1"/>
  <c r="U229" i="8" a="1"/>
  <c r="U229" i="8" s="1"/>
  <c r="V229" i="8" a="1"/>
  <c r="V229" i="8"/>
  <c r="W229" i="8" a="1"/>
  <c r="W229" i="8" s="1"/>
  <c r="Z229" i="8" a="1"/>
  <c r="Z229" i="8" s="1"/>
  <c r="AA229" i="8" a="1"/>
  <c r="AA229" i="8"/>
  <c r="AB229" i="8" a="1"/>
  <c r="AB229" i="8" s="1"/>
  <c r="AC229" i="8" a="1"/>
  <c r="AC229" i="8" s="1"/>
  <c r="AD229" i="8" a="1"/>
  <c r="AD229" i="8"/>
  <c r="G230" i="8" a="1"/>
  <c r="G230" i="8" s="1"/>
  <c r="H230" i="8" a="1"/>
  <c r="H230" i="8" s="1"/>
  <c r="I230" i="8" a="1"/>
  <c r="I230" i="8"/>
  <c r="J230" i="8" a="1"/>
  <c r="J230" i="8" s="1"/>
  <c r="K230" i="8" a="1"/>
  <c r="K230" i="8" s="1"/>
  <c r="L230" i="8" a="1"/>
  <c r="L230" i="8"/>
  <c r="M230" i="8" a="1"/>
  <c r="M230" i="8" s="1"/>
  <c r="N230" i="8" a="1"/>
  <c r="N230" i="8" s="1"/>
  <c r="O230" i="8" a="1"/>
  <c r="O230" i="8"/>
  <c r="P230" i="8" a="1"/>
  <c r="P230" i="8" s="1"/>
  <c r="Q230" i="8" a="1"/>
  <c r="Q230" i="8" s="1"/>
  <c r="R230" i="8" a="1"/>
  <c r="R230" i="8"/>
  <c r="S230" i="8" a="1"/>
  <c r="S230" i="8" s="1"/>
  <c r="T230" i="8" a="1"/>
  <c r="T230" i="8"/>
  <c r="U230" i="8" a="1"/>
  <c r="U230" i="8"/>
  <c r="V230" i="8" a="1"/>
  <c r="V230" i="8" s="1"/>
  <c r="W230" i="8" a="1"/>
  <c r="W230" i="8"/>
  <c r="Y230" i="8" a="1"/>
  <c r="Y230" i="8"/>
  <c r="AA230" i="8" a="1"/>
  <c r="AA230" i="8" s="1"/>
  <c r="AB230" i="8" a="1"/>
  <c r="AB230" i="8"/>
  <c r="AC230" i="8" a="1"/>
  <c r="AC230" i="8"/>
  <c r="AD230" i="8" a="1"/>
  <c r="AD230" i="8" s="1"/>
  <c r="G231" i="8" a="1"/>
  <c r="G231" i="8"/>
  <c r="H231" i="8" a="1"/>
  <c r="H231" i="8"/>
  <c r="I231" i="8" a="1"/>
  <c r="I231" i="8" s="1"/>
  <c r="J231" i="8" a="1"/>
  <c r="J231" i="8"/>
  <c r="K231" i="8" a="1"/>
  <c r="K231" i="8"/>
  <c r="L231" i="8" a="1"/>
  <c r="L231" i="8" s="1"/>
  <c r="M231" i="8" a="1"/>
  <c r="M231" i="8" s="1"/>
  <c r="N231" i="8" a="1"/>
  <c r="N231" i="8"/>
  <c r="O231" i="8" a="1"/>
  <c r="O231" i="8" s="1"/>
  <c r="P231" i="8" a="1"/>
  <c r="P231" i="8" s="1"/>
  <c r="Q231" i="8" a="1"/>
  <c r="Q231" i="8"/>
  <c r="R231" i="8" a="1"/>
  <c r="R231" i="8" s="1"/>
  <c r="S231" i="8" a="1"/>
  <c r="S231" i="8" s="1"/>
  <c r="T231" i="8" a="1"/>
  <c r="T231" i="8"/>
  <c r="U231" i="8" a="1"/>
  <c r="U231" i="8" s="1"/>
  <c r="V231" i="8" a="1"/>
  <c r="V231" i="8"/>
  <c r="W231" i="8" a="1"/>
  <c r="W231" i="8"/>
  <c r="Y231" i="8" a="1"/>
  <c r="Y231" i="8" s="1"/>
  <c r="Z231" i="8" a="1"/>
  <c r="Z231" i="8"/>
  <c r="AB231" i="8" a="1"/>
  <c r="AB231" i="8"/>
  <c r="AC231" i="8" a="1"/>
  <c r="AC231" i="8" s="1"/>
  <c r="AD231" i="8" a="1"/>
  <c r="AD231" i="8"/>
  <c r="G232" i="8" a="1"/>
  <c r="G232" i="8"/>
  <c r="H232" i="8" a="1"/>
  <c r="H232" i="8" s="1"/>
  <c r="I232" i="8" a="1"/>
  <c r="I232" i="8"/>
  <c r="J232" i="8" a="1"/>
  <c r="J232" i="8"/>
  <c r="K232" i="8" a="1"/>
  <c r="K232" i="8" s="1"/>
  <c r="L232" i="8" a="1"/>
  <c r="L232" i="8"/>
  <c r="M232" i="8" a="1"/>
  <c r="M232" i="8"/>
  <c r="N232" i="8" a="1"/>
  <c r="N232" i="8" s="1"/>
  <c r="O232" i="8" a="1"/>
  <c r="O232" i="8"/>
  <c r="P232" i="8" a="1"/>
  <c r="P232" i="8"/>
  <c r="Q232" i="8" a="1"/>
  <c r="Q232" i="8" s="1"/>
  <c r="R232" i="8" a="1"/>
  <c r="R232" i="8"/>
  <c r="S232" i="8" a="1"/>
  <c r="S232" i="8"/>
  <c r="T232" i="8" a="1"/>
  <c r="T232" i="8" s="1"/>
  <c r="U232" i="8" a="1"/>
  <c r="U232" i="8"/>
  <c r="V232" i="8" a="1"/>
  <c r="V232" i="8"/>
  <c r="W232" i="8" a="1"/>
  <c r="W232" i="8" s="1"/>
  <c r="Y232" i="8" a="1"/>
  <c r="Y232" i="8"/>
  <c r="Z232" i="8" a="1"/>
  <c r="Z232" i="8"/>
  <c r="AA232" i="8" a="1"/>
  <c r="AA232" i="8" s="1"/>
  <c r="AC232" i="8" a="1"/>
  <c r="AC232" i="8"/>
  <c r="AD232" i="8" a="1"/>
  <c r="AD232" i="8"/>
  <c r="G233" i="8" a="1"/>
  <c r="G233" i="8" s="1"/>
  <c r="H233" i="8" a="1"/>
  <c r="H233" i="8"/>
  <c r="I233" i="8" a="1"/>
  <c r="I233" i="8"/>
  <c r="J233" i="8" a="1"/>
  <c r="J233" i="8" s="1"/>
  <c r="K233" i="8" a="1"/>
  <c r="K233" i="8"/>
  <c r="L233" i="8" a="1"/>
  <c r="L233" i="8"/>
  <c r="M233" i="8" a="1"/>
  <c r="M233" i="8" s="1"/>
  <c r="N233" i="8" a="1"/>
  <c r="N233" i="8"/>
  <c r="O233" i="8" a="1"/>
  <c r="O233" i="8"/>
  <c r="P233" i="8" a="1"/>
  <c r="P233" i="8" s="1"/>
  <c r="Q233" i="8" a="1"/>
  <c r="Q233" i="8"/>
  <c r="R233" i="8" a="1"/>
  <c r="R233" i="8"/>
  <c r="S233" i="8" a="1"/>
  <c r="S233" i="8" s="1"/>
  <c r="T233" i="8" a="1"/>
  <c r="T233" i="8"/>
  <c r="U233" i="8" a="1"/>
  <c r="U233" i="8"/>
  <c r="V233" i="8" a="1"/>
  <c r="V233" i="8" s="1"/>
  <c r="W233" i="8" a="1"/>
  <c r="W233" i="8"/>
  <c r="Y233" i="8" a="1"/>
  <c r="Y233" i="8"/>
  <c r="Z233" i="8" a="1"/>
  <c r="Z233" i="8" s="1"/>
  <c r="AA233" i="8" a="1"/>
  <c r="AA233" i="8"/>
  <c r="AB233" i="8" a="1"/>
  <c r="AB233" i="8"/>
  <c r="AD233" i="8" a="1"/>
  <c r="AD233" i="8" s="1"/>
  <c r="G234" i="8" a="1"/>
  <c r="G234" i="8" s="1"/>
  <c r="H234" i="8" a="1"/>
  <c r="H234" i="8"/>
  <c r="I234" i="8" a="1"/>
  <c r="I234" i="8" s="1"/>
  <c r="J234" i="8" a="1"/>
  <c r="J234" i="8" s="1"/>
  <c r="K234" i="8" a="1"/>
  <c r="K234" i="8"/>
  <c r="L234" i="8" a="1"/>
  <c r="L234" i="8" s="1"/>
  <c r="N234" i="8" a="1"/>
  <c r="N234" i="8" s="1"/>
  <c r="O234" i="8" a="1"/>
  <c r="O234" i="8"/>
  <c r="P234" i="8" a="1"/>
  <c r="P234" i="8" s="1"/>
  <c r="Q234" i="8" a="1"/>
  <c r="Q234" i="8"/>
  <c r="R234" i="8" a="1"/>
  <c r="R234" i="8"/>
  <c r="S234" i="8" a="1"/>
  <c r="S234" i="8" s="1"/>
  <c r="T234" i="8" a="1"/>
  <c r="T234" i="8"/>
  <c r="U234" i="8" a="1"/>
  <c r="U234" i="8"/>
  <c r="V234" i="8" a="1"/>
  <c r="V234" i="8" s="1"/>
  <c r="W234" i="8" a="1"/>
  <c r="W234" i="8"/>
  <c r="Y234" i="8" a="1"/>
  <c r="Y234" i="8"/>
  <c r="Z234" i="8" a="1"/>
  <c r="Z234" i="8" s="1"/>
  <c r="AA234" i="8" a="1"/>
  <c r="AA234" i="8"/>
  <c r="AB234" i="8" a="1"/>
  <c r="AB234" i="8"/>
  <c r="AC234" i="8" a="1"/>
  <c r="AC234" i="8" s="1"/>
  <c r="AD234" i="8" a="1"/>
  <c r="AD234" i="8"/>
  <c r="G235" i="8" a="1"/>
  <c r="G235" i="8"/>
  <c r="H235" i="8" a="1"/>
  <c r="H235" i="8" s="1"/>
  <c r="I235" i="8" a="1"/>
  <c r="I235" i="8"/>
  <c r="J235" i="8" a="1"/>
  <c r="J235" i="8"/>
  <c r="K235" i="8" a="1"/>
  <c r="K235" i="8" s="1"/>
  <c r="L235" i="8" a="1"/>
  <c r="L235" i="8"/>
  <c r="M235" i="8" a="1"/>
  <c r="M235" i="8"/>
  <c r="O235" i="8" a="1"/>
  <c r="O235" i="8" s="1"/>
  <c r="P235" i="8" a="1"/>
  <c r="P235" i="8"/>
  <c r="Q235" i="8" a="1"/>
  <c r="Q235" i="8"/>
  <c r="R235" i="8" a="1"/>
  <c r="R235" i="8" s="1"/>
  <c r="S235" i="8" a="1"/>
  <c r="S235" i="8"/>
  <c r="T235" i="8" a="1"/>
  <c r="T235" i="8"/>
  <c r="U235" i="8" a="1"/>
  <c r="U235" i="8" s="1"/>
  <c r="V235" i="8" a="1"/>
  <c r="V235" i="8"/>
  <c r="W235" i="8" a="1"/>
  <c r="W235" i="8"/>
  <c r="Y235" i="8" a="1"/>
  <c r="Y235" i="8" s="1"/>
  <c r="Z235" i="8" a="1"/>
  <c r="Z235" i="8"/>
  <c r="AA235" i="8" a="1"/>
  <c r="AA235" i="8"/>
  <c r="AB235" i="8" a="1"/>
  <c r="AB235" i="8" s="1"/>
  <c r="AC235" i="8" a="1"/>
  <c r="AC235" i="8"/>
  <c r="AD235" i="8" a="1"/>
  <c r="AD235" i="8"/>
  <c r="G236" i="8" a="1"/>
  <c r="G236" i="8" s="1"/>
  <c r="H236" i="8" a="1"/>
  <c r="H236" i="8" s="1"/>
  <c r="I236" i="8" a="1"/>
  <c r="I236" i="8"/>
  <c r="J236" i="8" a="1"/>
  <c r="J236" i="8" s="1"/>
  <c r="K236" i="8" a="1"/>
  <c r="K236" i="8" s="1"/>
  <c r="L236" i="8" a="1"/>
  <c r="L236" i="8"/>
  <c r="M236" i="8" a="1"/>
  <c r="M236" i="8" s="1"/>
  <c r="N236" i="8" a="1"/>
  <c r="N236" i="8" s="1"/>
  <c r="O236" i="8" a="1"/>
  <c r="O236" i="8"/>
  <c r="P236" i="8" a="1"/>
  <c r="P236" i="8" s="1"/>
  <c r="Q236" i="8" a="1"/>
  <c r="Q236" i="8" s="1"/>
  <c r="R236" i="8" a="1"/>
  <c r="R236" i="8"/>
  <c r="S236" i="8" a="1"/>
  <c r="S236" i="8" s="1"/>
  <c r="T236" i="8" a="1"/>
  <c r="T236" i="8"/>
  <c r="U236" i="8" a="1"/>
  <c r="U236" i="8"/>
  <c r="V236" i="8" a="1"/>
  <c r="V236" i="8" s="1"/>
  <c r="W236" i="8" a="1"/>
  <c r="W236" i="8"/>
  <c r="Y236" i="8" a="1"/>
  <c r="Y236" i="8"/>
  <c r="Z236" i="8" a="1"/>
  <c r="Z236" i="8" s="1"/>
  <c r="AA236" i="8" a="1"/>
  <c r="AA236" i="8"/>
  <c r="AB236" i="8" a="1"/>
  <c r="AB236" i="8"/>
  <c r="AC236" i="8" a="1"/>
  <c r="AC236" i="8" s="1"/>
  <c r="AD236" i="8" a="1"/>
  <c r="AD236" i="8"/>
  <c r="G237" i="8" a="1"/>
  <c r="G237" i="8"/>
  <c r="H237" i="8" a="1"/>
  <c r="H237" i="8" s="1"/>
  <c r="I237" i="8" a="1"/>
  <c r="I237" i="8"/>
  <c r="J237" i="8" a="1"/>
  <c r="J237" i="8"/>
  <c r="K237" i="8" a="1"/>
  <c r="K237" i="8" s="1"/>
  <c r="L237" i="8" a="1"/>
  <c r="L237" i="8"/>
  <c r="M237" i="8" a="1"/>
  <c r="M237" i="8"/>
  <c r="N237" i="8" a="1"/>
  <c r="N237" i="8" s="1"/>
  <c r="P237" i="8" a="1"/>
  <c r="P237" i="8"/>
  <c r="Q237" i="8" a="1"/>
  <c r="Q237" i="8"/>
  <c r="R237" i="8" a="1"/>
  <c r="R237" i="8" s="1"/>
  <c r="S237" i="8" a="1"/>
  <c r="S237" i="8"/>
  <c r="T237" i="8" a="1"/>
  <c r="T237" i="8"/>
  <c r="U237" i="8" a="1"/>
  <c r="U237" i="8" s="1"/>
  <c r="V237" i="8" a="1"/>
  <c r="V237" i="8"/>
  <c r="W237" i="8" a="1"/>
  <c r="W237" i="8"/>
  <c r="Y237" i="8" a="1"/>
  <c r="Y237" i="8" s="1"/>
  <c r="Z237" i="8" a="1"/>
  <c r="Z237" i="8" s="1"/>
  <c r="AA237" i="8" a="1"/>
  <c r="AA237" i="8"/>
  <c r="AB237" i="8" a="1"/>
  <c r="AB237" i="8" s="1"/>
  <c r="AC237" i="8" a="1"/>
  <c r="AC237" i="8" s="1"/>
  <c r="AD237" i="8" a="1"/>
  <c r="AD237" i="8"/>
  <c r="G238" i="8" a="1"/>
  <c r="G238" i="8" s="1"/>
  <c r="H238" i="8" a="1"/>
  <c r="H238" i="8" s="1"/>
  <c r="I238" i="8" a="1"/>
  <c r="I238" i="8"/>
  <c r="J238" i="8" a="1"/>
  <c r="J238" i="8" s="1"/>
  <c r="L238" i="8" a="1"/>
  <c r="L238" i="8" s="1"/>
  <c r="M238" i="8" a="1"/>
  <c r="M238" i="8"/>
  <c r="N238" i="8" a="1"/>
  <c r="N238" i="8" s="1"/>
  <c r="O238" i="8" a="1"/>
  <c r="O238" i="8" s="1"/>
  <c r="P238" i="8" a="1"/>
  <c r="P238" i="8"/>
  <c r="Q238" i="8" a="1"/>
  <c r="Q238" i="8" s="1"/>
  <c r="R238" i="8" a="1"/>
  <c r="R238" i="8" s="1"/>
  <c r="S238" i="8" a="1"/>
  <c r="S238" i="8"/>
  <c r="T238" i="8" a="1"/>
  <c r="T238" i="8" s="1"/>
  <c r="U238" i="8" a="1"/>
  <c r="U238" i="8" s="1"/>
  <c r="V238" i="8" a="1"/>
  <c r="V238" i="8"/>
  <c r="W238" i="8" a="1"/>
  <c r="W238" i="8" s="1"/>
  <c r="Y238" i="8" a="1"/>
  <c r="Y238" i="8" s="1"/>
  <c r="Z238" i="8" a="1"/>
  <c r="Z238" i="8"/>
  <c r="AA238" i="8" a="1"/>
  <c r="AA238" i="8" s="1"/>
  <c r="AB238" i="8" a="1"/>
  <c r="AB238" i="8" s="1"/>
  <c r="AC238" i="8" a="1"/>
  <c r="AC238" i="8"/>
  <c r="AD238" i="8" a="1"/>
  <c r="AD238" i="8" s="1"/>
  <c r="G239" i="8" a="1"/>
  <c r="G239" i="8" s="1"/>
  <c r="H239" i="8" a="1"/>
  <c r="H239" i="8"/>
  <c r="I239" i="8" a="1"/>
  <c r="I239" i="8" s="1"/>
  <c r="K239" i="8" a="1"/>
  <c r="K239" i="8" s="1"/>
  <c r="L239" i="8" a="1"/>
  <c r="L239" i="8"/>
  <c r="M239" i="8" a="1"/>
  <c r="M239" i="8" s="1"/>
  <c r="N239" i="8" a="1"/>
  <c r="N239" i="8" s="1"/>
  <c r="O239" i="8" a="1"/>
  <c r="O239" i="8"/>
  <c r="P239" i="8" a="1"/>
  <c r="P239" i="8" s="1"/>
  <c r="Q239" i="8" a="1"/>
  <c r="Q239" i="8" s="1"/>
  <c r="R239" i="8" a="1"/>
  <c r="R239" i="8"/>
  <c r="S239" i="8" a="1"/>
  <c r="S239" i="8" s="1"/>
  <c r="T239" i="8" a="1"/>
  <c r="T239" i="8" s="1"/>
  <c r="U239" i="8" a="1"/>
  <c r="U239" i="8"/>
  <c r="V239" i="8" a="1"/>
  <c r="V239" i="8" s="1"/>
  <c r="W239" i="8" a="1"/>
  <c r="W239" i="8" s="1"/>
  <c r="Y239" i="8" a="1"/>
  <c r="Y239" i="8"/>
  <c r="Z239" i="8" a="1"/>
  <c r="Z239" i="8" s="1"/>
  <c r="AA239" i="8" a="1"/>
  <c r="AA239" i="8" s="1"/>
  <c r="AB239" i="8" a="1"/>
  <c r="AB239" i="8"/>
  <c r="AC239" i="8" a="1"/>
  <c r="AC239" i="8" s="1"/>
  <c r="AD239" i="8" a="1"/>
  <c r="AD239" i="8" s="1"/>
  <c r="H240" i="8" a="1"/>
  <c r="H240" i="8"/>
  <c r="I240" i="8" a="1"/>
  <c r="I240" i="8" s="1"/>
  <c r="J240" i="8" a="1"/>
  <c r="J240" i="8" s="1"/>
  <c r="K240" i="8" a="1"/>
  <c r="K240" i="8"/>
  <c r="L240" i="8" a="1"/>
  <c r="L240" i="8" s="1"/>
  <c r="M240" i="8" a="1"/>
  <c r="M240" i="8" s="1"/>
  <c r="N240" i="8" a="1"/>
  <c r="N240" i="8"/>
  <c r="O240" i="8" a="1"/>
  <c r="O240" i="8" s="1"/>
  <c r="P240" i="8" a="1"/>
  <c r="P240" i="8" s="1"/>
  <c r="Q240" i="8" a="1"/>
  <c r="Q240" i="8"/>
  <c r="R240" i="8" a="1"/>
  <c r="R240" i="8" s="1"/>
  <c r="S240" i="8" a="1"/>
  <c r="S240" i="8" s="1"/>
  <c r="T240" i="8" a="1"/>
  <c r="T240" i="8"/>
  <c r="U240" i="8" a="1"/>
  <c r="U240" i="8" s="1"/>
  <c r="V240" i="8" a="1"/>
  <c r="V240" i="8" s="1"/>
  <c r="W240" i="8" a="1"/>
  <c r="W240" i="8"/>
  <c r="Y240" i="8" a="1"/>
  <c r="Y240" i="8" s="1"/>
  <c r="Z240" i="8" a="1"/>
  <c r="Z240" i="8" s="1"/>
  <c r="AA240" i="8" a="1"/>
  <c r="AA240" i="8"/>
  <c r="AB240" i="8" a="1"/>
  <c r="AB240" i="8" s="1"/>
  <c r="AC240" i="8" a="1"/>
  <c r="AC240" i="8" s="1"/>
  <c r="AD240" i="8" a="1"/>
  <c r="AD240" i="8"/>
  <c r="G241" i="8" a="1"/>
  <c r="G241" i="8" s="1"/>
  <c r="I241" i="8" a="1"/>
  <c r="I241" i="8" s="1"/>
  <c r="J241" i="8" a="1"/>
  <c r="J241" i="8"/>
  <c r="K241" i="8" a="1"/>
  <c r="K241" i="8" s="1"/>
  <c r="L241" i="8" a="1"/>
  <c r="L241" i="8" s="1"/>
  <c r="M241" i="8" a="1"/>
  <c r="M241" i="8"/>
  <c r="N241" i="8" a="1"/>
  <c r="N241" i="8" s="1"/>
  <c r="O241" i="8" a="1"/>
  <c r="O241" i="8" s="1"/>
  <c r="P241" i="8" a="1"/>
  <c r="P241" i="8"/>
  <c r="Q241" i="8" a="1"/>
  <c r="Q241" i="8" s="1"/>
  <c r="R241" i="8" a="1"/>
  <c r="R241" i="8" s="1"/>
  <c r="S241" i="8" a="1"/>
  <c r="S241" i="8"/>
  <c r="T241" i="8" a="1"/>
  <c r="T241" i="8" s="1"/>
  <c r="U241" i="8" a="1"/>
  <c r="U241" i="8" s="1"/>
  <c r="V241" i="8" a="1"/>
  <c r="V241" i="8"/>
  <c r="W241" i="8" a="1"/>
  <c r="W241" i="8" s="1"/>
  <c r="Y241" i="8" a="1"/>
  <c r="Y241" i="8" s="1"/>
  <c r="Z241" i="8" a="1"/>
  <c r="Z241" i="8"/>
  <c r="AA241" i="8" a="1"/>
  <c r="AA241" i="8" s="1"/>
  <c r="AB241" i="8" a="1"/>
  <c r="AB241" i="8" s="1"/>
  <c r="AC241" i="8" a="1"/>
  <c r="AC241" i="8"/>
  <c r="AD241" i="8" a="1"/>
  <c r="AD241" i="8" s="1"/>
  <c r="G242" i="8" a="1"/>
  <c r="G242" i="8" s="1"/>
  <c r="H242" i="8" a="1"/>
  <c r="H242" i="8"/>
  <c r="J242" i="8" a="1"/>
  <c r="J242" i="8" s="1"/>
  <c r="K242" i="8" a="1"/>
  <c r="K242" i="8" s="1"/>
  <c r="L242" i="8" a="1"/>
  <c r="L242" i="8"/>
  <c r="M242" i="8" a="1"/>
  <c r="M242" i="8" s="1"/>
  <c r="N242" i="8" a="1"/>
  <c r="N242" i="8"/>
  <c r="O242" i="8" a="1"/>
  <c r="O242" i="8"/>
  <c r="P242" i="8" a="1"/>
  <c r="P242" i="8" s="1"/>
  <c r="Q242" i="8" a="1"/>
  <c r="Q242" i="8"/>
  <c r="R242" i="8" a="1"/>
  <c r="R242" i="8"/>
  <c r="S242" i="8" a="1"/>
  <c r="S242" i="8" s="1"/>
  <c r="T242" i="8" a="1"/>
  <c r="T242" i="8"/>
  <c r="U242" i="8" a="1"/>
  <c r="U242" i="8"/>
  <c r="V242" i="8" a="1"/>
  <c r="V242" i="8" s="1"/>
  <c r="W242" i="8" a="1"/>
  <c r="W242" i="8"/>
  <c r="Y242" i="8" a="1"/>
  <c r="Y242" i="8"/>
  <c r="Z242" i="8" a="1"/>
  <c r="Z242" i="8" s="1"/>
  <c r="AA242" i="8" a="1"/>
  <c r="AA242" i="8"/>
  <c r="AB242" i="8" a="1"/>
  <c r="AB242" i="8"/>
  <c r="AC242" i="8" a="1"/>
  <c r="AC242" i="8" s="1"/>
  <c r="AD242" i="8" a="1"/>
  <c r="AD242" i="8"/>
  <c r="G243" i="8" a="1"/>
  <c r="G243" i="8"/>
  <c r="H243" i="8" a="1"/>
  <c r="H243" i="8" s="1"/>
  <c r="I243" i="8" a="1"/>
  <c r="I243" i="8"/>
  <c r="J243" i="8" a="1"/>
  <c r="J243" i="8"/>
  <c r="K243" i="8" a="1"/>
  <c r="K243" i="8" s="1"/>
  <c r="L243" i="8" a="1"/>
  <c r="L243" i="8"/>
  <c r="M243" i="8" a="1"/>
  <c r="M243" i="8"/>
  <c r="N243" i="8" a="1"/>
  <c r="N243" i="8" s="1"/>
  <c r="O243" i="8" a="1"/>
  <c r="O243" i="8"/>
  <c r="Q243" i="8" a="1"/>
  <c r="Q243" i="8"/>
  <c r="R243" i="8" a="1"/>
  <c r="R243" i="8" s="1"/>
  <c r="S243" i="8" a="1"/>
  <c r="S243" i="8"/>
  <c r="T243" i="8" a="1"/>
  <c r="T243" i="8"/>
  <c r="U243" i="8" a="1"/>
  <c r="U243" i="8" s="1"/>
  <c r="V243" i="8" a="1"/>
  <c r="V243" i="8"/>
  <c r="W243" i="8" a="1"/>
  <c r="W243" i="8"/>
  <c r="Y243" i="8" a="1"/>
  <c r="Y243" i="8" s="1"/>
  <c r="Z243" i="8" a="1"/>
  <c r="Z243" i="8"/>
  <c r="AA243" i="8" a="1"/>
  <c r="AA243" i="8"/>
  <c r="AB243" i="8" a="1"/>
  <c r="AB243" i="8" s="1"/>
  <c r="AC243" i="8" a="1"/>
  <c r="AC243" i="8"/>
  <c r="AD243" i="8" a="1"/>
  <c r="AD243" i="8"/>
  <c r="G244" i="8" a="1"/>
  <c r="G244" i="8" s="1"/>
  <c r="H244" i="8" a="1"/>
  <c r="H244" i="8"/>
  <c r="I244" i="8" a="1"/>
  <c r="I244" i="8"/>
  <c r="J244" i="8" a="1"/>
  <c r="J244" i="8" s="1"/>
  <c r="K244" i="8" a="1"/>
  <c r="K244" i="8"/>
  <c r="L244" i="8" a="1"/>
  <c r="L244" i="8"/>
  <c r="M244" i="8" a="1"/>
  <c r="M244" i="8" s="1"/>
  <c r="N244" i="8" a="1"/>
  <c r="N244" i="8"/>
  <c r="O244" i="8" a="1"/>
  <c r="O244" i="8"/>
  <c r="P244" i="8" a="1"/>
  <c r="P244" i="8" s="1"/>
  <c r="R244" i="8" a="1"/>
  <c r="R244" i="8"/>
  <c r="S244" i="8" a="1"/>
  <c r="S244" i="8"/>
  <c r="T244" i="8" a="1"/>
  <c r="T244" i="8" s="1"/>
  <c r="U244" i="8" a="1"/>
  <c r="U244" i="8"/>
  <c r="V244" i="8" a="1"/>
  <c r="V244" i="8"/>
  <c r="W244" i="8" a="1"/>
  <c r="W244" i="8" s="1"/>
  <c r="Y244" i="8" a="1"/>
  <c r="Y244" i="8"/>
  <c r="Z244" i="8" a="1"/>
  <c r="Z244" i="8"/>
  <c r="AA244" i="8" a="1"/>
  <c r="AA244" i="8" s="1"/>
  <c r="AB244" i="8" a="1"/>
  <c r="AB244" i="8"/>
  <c r="AC244" i="8" a="1"/>
  <c r="AC244" i="8"/>
  <c r="AD244" i="8" a="1"/>
  <c r="AD244" i="8" s="1"/>
  <c r="G245" i="8" a="1"/>
  <c r="G245" i="8"/>
  <c r="H245" i="8" a="1"/>
  <c r="H245" i="8"/>
  <c r="I245" i="8" a="1"/>
  <c r="I245" i="8" s="1"/>
  <c r="J245" i="8" a="1"/>
  <c r="J245" i="8"/>
  <c r="K245" i="8" a="1"/>
  <c r="K245" i="8"/>
  <c r="M245" i="8" a="1"/>
  <c r="M245" i="8" s="1"/>
  <c r="N245" i="8" a="1"/>
  <c r="N245" i="8"/>
  <c r="O245" i="8" a="1"/>
  <c r="O245" i="8"/>
  <c r="P245" i="8" a="1"/>
  <c r="P245" i="8" s="1"/>
  <c r="Q245" i="8" a="1"/>
  <c r="Q245" i="8"/>
  <c r="R245" i="8" a="1"/>
  <c r="R245" i="8"/>
  <c r="S245" i="8" a="1"/>
  <c r="S245" i="8" s="1"/>
  <c r="T245" i="8" a="1"/>
  <c r="T245" i="8"/>
  <c r="U245" i="8" a="1"/>
  <c r="U245" i="8"/>
  <c r="V245" i="8" a="1"/>
  <c r="V245" i="8" s="1"/>
  <c r="W245" i="8" a="1"/>
  <c r="W245" i="8"/>
  <c r="Y245" i="8" a="1"/>
  <c r="Y245" i="8"/>
  <c r="Z245" i="8" a="1"/>
  <c r="Z245" i="8" s="1"/>
  <c r="AA245" i="8" a="1"/>
  <c r="AA245" i="8"/>
  <c r="AB245" i="8" a="1"/>
  <c r="AB245" i="8"/>
  <c r="AC245" i="8" a="1"/>
  <c r="AC245" i="8" s="1"/>
  <c r="AD245" i="8" a="1"/>
  <c r="AD245" i="8"/>
  <c r="G246" i="8" a="1"/>
  <c r="G246" i="8"/>
  <c r="H246" i="8" a="1"/>
  <c r="H246" i="8" s="1"/>
  <c r="I246" i="8" a="1"/>
  <c r="I246" i="8"/>
  <c r="J246" i="8" a="1"/>
  <c r="J246" i="8"/>
  <c r="K246" i="8" a="1"/>
  <c r="K246" i="8" s="1"/>
  <c r="L246" i="8" a="1"/>
  <c r="L246" i="8"/>
  <c r="M246" i="8" a="1"/>
  <c r="M246" i="8"/>
  <c r="N246" i="8" a="1"/>
  <c r="N246" i="8" s="1"/>
  <c r="O246" i="8" a="1"/>
  <c r="O246" i="8"/>
  <c r="P246" i="8" a="1"/>
  <c r="P246" i="8"/>
  <c r="Q246" i="8" a="1"/>
  <c r="Q246" i="8" s="1"/>
  <c r="R246" i="8" a="1"/>
  <c r="R246" i="8"/>
  <c r="S246" i="8" a="1"/>
  <c r="S246" i="8"/>
  <c r="T246" i="8" a="1"/>
  <c r="T246" i="8" s="1"/>
  <c r="U246" i="8" a="1"/>
  <c r="U246" i="8"/>
  <c r="V246" i="8" a="1"/>
  <c r="V246" i="8"/>
  <c r="W246" i="8" a="1"/>
  <c r="W246" i="8" s="1"/>
  <c r="Z246" i="8" a="1"/>
  <c r="Z246" i="8"/>
  <c r="AA246" i="8" a="1"/>
  <c r="AA246" i="8"/>
  <c r="AB246" i="8" a="1"/>
  <c r="AB246" i="8" s="1"/>
  <c r="AC246" i="8" a="1"/>
  <c r="AC246" i="8"/>
  <c r="AD246" i="8" a="1"/>
  <c r="AD246" i="8"/>
  <c r="G247" i="8" a="1"/>
  <c r="G247" i="8" s="1"/>
  <c r="H247" i="8" a="1"/>
  <c r="H247" i="8"/>
  <c r="I247" i="8" a="1"/>
  <c r="I247" i="8"/>
  <c r="J247" i="8" a="1"/>
  <c r="J247" i="8" s="1"/>
  <c r="K247" i="8" a="1"/>
  <c r="K247" i="8"/>
  <c r="L247" i="8" a="1"/>
  <c r="L247" i="8"/>
  <c r="M247" i="8" a="1"/>
  <c r="M247" i="8" s="1"/>
  <c r="N247" i="8" a="1"/>
  <c r="N247" i="8"/>
  <c r="O247" i="8" a="1"/>
  <c r="O247" i="8"/>
  <c r="P247" i="8" a="1"/>
  <c r="P247" i="8" s="1"/>
  <c r="Q247" i="8" a="1"/>
  <c r="Q247" i="8"/>
  <c r="R247" i="8" a="1"/>
  <c r="R247" i="8"/>
  <c r="S247" i="8" a="1"/>
  <c r="S247" i="8" s="1"/>
  <c r="T247" i="8" a="1"/>
  <c r="T247" i="8"/>
  <c r="U247" i="8" a="1"/>
  <c r="U247" i="8"/>
  <c r="V247" i="8" a="1"/>
  <c r="V247" i="8" s="1"/>
  <c r="W247" i="8" a="1"/>
  <c r="W247" i="8"/>
  <c r="Y247" i="8" a="1"/>
  <c r="Y247" i="8"/>
  <c r="AA247" i="8" a="1"/>
  <c r="AA247" i="8" s="1"/>
  <c r="AB247" i="8" a="1"/>
  <c r="AB247" i="8"/>
  <c r="AC247" i="8" a="1"/>
  <c r="AC247" i="8"/>
  <c r="AD247" i="8" a="1"/>
  <c r="AD247" i="8" s="1"/>
  <c r="G248" i="8" a="1"/>
  <c r="G248" i="8"/>
  <c r="H248" i="8" a="1"/>
  <c r="H248" i="8"/>
  <c r="I248" i="8" a="1"/>
  <c r="I248" i="8" s="1"/>
  <c r="J248" i="8" a="1"/>
  <c r="J248" i="8"/>
  <c r="K248" i="8" a="1"/>
  <c r="K248" i="8"/>
  <c r="L248" i="8" a="1"/>
  <c r="L248" i="8" s="1"/>
  <c r="M248" i="8" a="1"/>
  <c r="M248" i="8"/>
  <c r="N248" i="8" a="1"/>
  <c r="N248" i="8"/>
  <c r="O248" i="8" a="1"/>
  <c r="O248" i="8" s="1"/>
  <c r="P248" i="8" a="1"/>
  <c r="P248" i="8"/>
  <c r="Q248" i="8" a="1"/>
  <c r="Q248" i="8"/>
  <c r="R248" i="8" a="1"/>
  <c r="R248" i="8" s="1"/>
  <c r="S248" i="8" a="1"/>
  <c r="S248" i="8"/>
  <c r="T248" i="8" a="1"/>
  <c r="T248" i="8"/>
  <c r="U248" i="8" a="1"/>
  <c r="U248" i="8" s="1"/>
  <c r="V248" i="8" a="1"/>
  <c r="V248" i="8"/>
  <c r="W248" i="8" a="1"/>
  <c r="W248" i="8"/>
  <c r="Y248" i="8" a="1"/>
  <c r="Y248" i="8" s="1"/>
  <c r="Z248" i="8" a="1"/>
  <c r="Z248" i="8"/>
  <c r="AB248" i="8" a="1"/>
  <c r="AB248" i="8"/>
  <c r="AC248" i="8" a="1"/>
  <c r="AC248" i="8" s="1"/>
  <c r="AD248" i="8" a="1"/>
  <c r="AD248" i="8"/>
  <c r="G249" i="8" a="1"/>
  <c r="G249" i="8"/>
  <c r="H249" i="8" a="1"/>
  <c r="H249" i="8" s="1"/>
  <c r="I249" i="8" a="1"/>
  <c r="I249" i="8"/>
  <c r="J249" i="8" a="1"/>
  <c r="J249" i="8"/>
  <c r="K249" i="8" a="1"/>
  <c r="K249" i="8" s="1"/>
  <c r="L249" i="8" a="1"/>
  <c r="L249" i="8"/>
  <c r="M249" i="8" a="1"/>
  <c r="M249" i="8"/>
  <c r="N249" i="8" a="1"/>
  <c r="N249" i="8" s="1"/>
  <c r="O249" i="8" a="1"/>
  <c r="O249" i="8"/>
  <c r="P249" i="8" a="1"/>
  <c r="P249" i="8"/>
  <c r="Q249" i="8" a="1"/>
  <c r="Q249" i="8" s="1"/>
  <c r="R249" i="8" a="1"/>
  <c r="R249" i="8"/>
  <c r="S249" i="8" a="1"/>
  <c r="S249" i="8"/>
  <c r="T249" i="8" a="1"/>
  <c r="T249" i="8" s="1"/>
  <c r="U249" i="8" a="1"/>
  <c r="U249" i="8"/>
  <c r="V249" i="8" a="1"/>
  <c r="V249" i="8"/>
  <c r="W249" i="8" a="1"/>
  <c r="W249" i="8" s="1"/>
  <c r="Y249" i="8" a="1"/>
  <c r="Y249" i="8"/>
  <c r="Z249" i="8" a="1"/>
  <c r="Z249" i="8"/>
  <c r="AA249" i="8" a="1"/>
  <c r="AA249" i="8" s="1"/>
  <c r="AC249" i="8" a="1"/>
  <c r="AC249" i="8" s="1"/>
  <c r="AD249" i="8" a="1"/>
  <c r="AD249" i="8"/>
  <c r="G250" i="8" a="1"/>
  <c r="G250" i="8" s="1"/>
  <c r="H250" i="8" a="1"/>
  <c r="H250" i="8" s="1"/>
  <c r="I250" i="8" a="1"/>
  <c r="I250" i="8"/>
  <c r="J250" i="8" a="1"/>
  <c r="J250" i="8" s="1"/>
  <c r="K250" i="8" a="1"/>
  <c r="K250" i="8" s="1"/>
  <c r="L250" i="8" a="1"/>
  <c r="L250" i="8"/>
  <c r="M250" i="8" a="1"/>
  <c r="M250" i="8" s="1"/>
  <c r="N250" i="8" a="1"/>
  <c r="N250" i="8"/>
  <c r="O250" i="8" a="1"/>
  <c r="O250" i="8"/>
  <c r="P250" i="8" a="1"/>
  <c r="P250" i="8" s="1"/>
  <c r="Q250" i="8" a="1"/>
  <c r="Q250" i="8"/>
  <c r="R250" i="8" a="1"/>
  <c r="R250" i="8"/>
  <c r="S250" i="8" a="1"/>
  <c r="S250" i="8" s="1"/>
  <c r="T250" i="8" a="1"/>
  <c r="T250" i="8" s="1"/>
  <c r="U250" i="8" a="1"/>
  <c r="U250" i="8"/>
  <c r="V250" i="8" a="1"/>
  <c r="V250" i="8" s="1"/>
  <c r="W250" i="8" a="1"/>
  <c r="W250" i="8" s="1"/>
  <c r="Y250" i="8" a="1"/>
  <c r="Y250" i="8"/>
  <c r="Z250" i="8" a="1"/>
  <c r="Z250" i="8" s="1"/>
  <c r="AA250" i="8" a="1"/>
  <c r="AA250" i="8" s="1"/>
  <c r="AB250" i="8" a="1"/>
  <c r="AB250" i="8"/>
  <c r="AD250" i="8" a="1"/>
  <c r="AD250" i="8" s="1"/>
  <c r="G251" i="8" a="1"/>
  <c r="G251" i="8" s="1"/>
  <c r="H251" i="8" a="1"/>
  <c r="H251" i="8"/>
  <c r="I251" i="8" a="1"/>
  <c r="I251" i="8" s="1"/>
  <c r="J251" i="8" a="1"/>
  <c r="J251" i="8" s="1"/>
  <c r="K251" i="8" a="1"/>
  <c r="K251" i="8"/>
  <c r="L251" i="8" a="1"/>
  <c r="L251" i="8" s="1"/>
  <c r="N251" i="8" a="1"/>
  <c r="N251" i="8" s="1"/>
  <c r="O251" i="8" a="1"/>
  <c r="O251" i="8"/>
  <c r="P251" i="8" a="1"/>
  <c r="P251" i="8" s="1"/>
  <c r="Q251" i="8" a="1"/>
  <c r="Q251" i="8" s="1"/>
  <c r="R251" i="8" a="1"/>
  <c r="R251" i="8"/>
  <c r="S251" i="8" a="1"/>
  <c r="S251" i="8" s="1"/>
  <c r="T251" i="8" a="1"/>
  <c r="T251" i="8" s="1"/>
  <c r="U251" i="8" a="1"/>
  <c r="U251" i="8"/>
  <c r="V251" i="8" a="1"/>
  <c r="V251" i="8" s="1"/>
  <c r="W251" i="8" a="1"/>
  <c r="W251" i="8" s="1"/>
  <c r="Y251" i="8" a="1"/>
  <c r="Y251" i="8"/>
  <c r="Z251" i="8" a="1"/>
  <c r="Z251" i="8" s="1"/>
  <c r="AA251" i="8" a="1"/>
  <c r="AA251" i="8" s="1"/>
  <c r="AB251" i="8" a="1"/>
  <c r="AB251" i="8"/>
  <c r="AC251" i="8" a="1"/>
  <c r="AC251" i="8" s="1"/>
  <c r="AD251" i="8" a="1"/>
  <c r="AD251" i="8" s="1"/>
  <c r="G252" i="8" a="1"/>
  <c r="G252" i="8"/>
  <c r="H252" i="8" a="1"/>
  <c r="H252" i="8" s="1"/>
  <c r="I252" i="8" a="1"/>
  <c r="I252" i="8" s="1"/>
  <c r="J252" i="8" a="1"/>
  <c r="J252" i="8"/>
  <c r="K252" i="8" a="1"/>
  <c r="K252" i="8" s="1"/>
  <c r="L252" i="8" a="1"/>
  <c r="L252" i="8" s="1"/>
  <c r="M252" i="8" a="1"/>
  <c r="M252" i="8"/>
  <c r="O252" i="8" a="1"/>
  <c r="O252" i="8" s="1"/>
  <c r="P252" i="8" a="1"/>
  <c r="P252" i="8" s="1"/>
  <c r="Q252" i="8" a="1"/>
  <c r="Q252" i="8"/>
  <c r="R252" i="8" a="1"/>
  <c r="R252" i="8" s="1"/>
  <c r="S252" i="8" a="1"/>
  <c r="S252" i="8" s="1"/>
  <c r="T252" i="8" a="1"/>
  <c r="T252" i="8"/>
  <c r="U252" i="8" a="1"/>
  <c r="U252" i="8" s="1"/>
  <c r="V252" i="8" a="1"/>
  <c r="V252" i="8" s="1"/>
  <c r="W252" i="8" a="1"/>
  <c r="W252" i="8"/>
  <c r="Y252" i="8" a="1"/>
  <c r="Y252" i="8" s="1"/>
  <c r="Z252" i="8" a="1"/>
  <c r="Z252" i="8" s="1"/>
  <c r="AA252" i="8" a="1"/>
  <c r="AA252" i="8"/>
  <c r="AB252" i="8" a="1"/>
  <c r="AB252" i="8" s="1"/>
  <c r="AC252" i="8" a="1"/>
  <c r="AC252" i="8" s="1"/>
  <c r="AD252" i="8" a="1"/>
  <c r="AD252" i="8"/>
  <c r="G253" i="8" a="1"/>
  <c r="G253" i="8" s="1"/>
  <c r="H253" i="8" a="1"/>
  <c r="H253" i="8" s="1"/>
  <c r="I253" i="8" a="1"/>
  <c r="I253" i="8"/>
  <c r="J253" i="8" a="1"/>
  <c r="J253" i="8" s="1"/>
  <c r="K253" i="8" a="1"/>
  <c r="K253" i="8" s="1"/>
  <c r="L253" i="8" a="1"/>
  <c r="L253" i="8"/>
  <c r="M253" i="8" a="1"/>
  <c r="M253" i="8" s="1"/>
  <c r="N253" i="8" a="1"/>
  <c r="N253" i="8" s="1"/>
  <c r="O253" i="8" a="1"/>
  <c r="O253" i="8"/>
  <c r="P253" i="8" a="1"/>
  <c r="P253" i="8" s="1"/>
  <c r="Q253" i="8" a="1"/>
  <c r="Q253" i="8" s="1"/>
  <c r="R253" i="8" a="1"/>
  <c r="R253" i="8"/>
  <c r="S253" i="8" a="1"/>
  <c r="S253" i="8" s="1"/>
  <c r="T253" i="8" a="1"/>
  <c r="T253" i="8" s="1"/>
  <c r="U253" i="8" a="1"/>
  <c r="U253" i="8"/>
  <c r="V253" i="8" a="1"/>
  <c r="V253" i="8" s="1"/>
  <c r="W253" i="8" a="1"/>
  <c r="W253" i="8" s="1"/>
  <c r="Y253" i="8" a="1"/>
  <c r="Y253" i="8"/>
  <c r="Z253" i="8" a="1"/>
  <c r="Z253" i="8" s="1"/>
  <c r="AA253" i="8" a="1"/>
  <c r="AA253" i="8" s="1"/>
  <c r="AB253" i="8" a="1"/>
  <c r="AB253" i="8"/>
  <c r="AC253" i="8" a="1"/>
  <c r="AC253" i="8" s="1"/>
  <c r="AD253" i="8" a="1"/>
  <c r="AD253" i="8" s="1"/>
  <c r="G254" i="8" a="1"/>
  <c r="G254" i="8"/>
  <c r="H254" i="8" a="1"/>
  <c r="H254" i="8" s="1"/>
  <c r="I254" i="8" a="1"/>
  <c r="I254" i="8"/>
  <c r="J254" i="8" a="1"/>
  <c r="J254" i="8"/>
  <c r="K254" i="8" a="1"/>
  <c r="K254" i="8" s="1"/>
  <c r="L254" i="8" a="1"/>
  <c r="L254" i="8"/>
  <c r="M254" i="8" a="1"/>
  <c r="M254" i="8"/>
  <c r="N254" i="8" a="1"/>
  <c r="N254" i="8" s="1"/>
  <c r="P254" i="8" a="1"/>
  <c r="P254" i="8"/>
  <c r="Q254" i="8" a="1"/>
  <c r="Q254" i="8"/>
  <c r="R254" i="8" a="1"/>
  <c r="R254" i="8" s="1"/>
  <c r="S254" i="8" a="1"/>
  <c r="S254" i="8"/>
  <c r="T254" i="8" a="1"/>
  <c r="T254" i="8"/>
  <c r="U254" i="8" a="1"/>
  <c r="U254" i="8" s="1"/>
  <c r="V254" i="8" a="1"/>
  <c r="V254" i="8"/>
  <c r="W254" i="8" a="1"/>
  <c r="W254" i="8"/>
  <c r="Y254" i="8" a="1"/>
  <c r="Y254" i="8" s="1"/>
  <c r="Z254" i="8" a="1"/>
  <c r="Z254" i="8"/>
  <c r="AA254" i="8" a="1"/>
  <c r="AA254" i="8"/>
  <c r="AB254" i="8" a="1"/>
  <c r="AB254" i="8" s="1"/>
  <c r="AC254" i="8" a="1"/>
  <c r="AC254" i="8"/>
  <c r="AD254" i="8" a="1"/>
  <c r="AD254" i="8"/>
  <c r="G255" i="8" a="1"/>
  <c r="G255" i="8" s="1"/>
  <c r="H255" i="8" a="1"/>
  <c r="H255" i="8"/>
  <c r="I255" i="8" a="1"/>
  <c r="I255" i="8"/>
  <c r="J255" i="8" a="1"/>
  <c r="J255" i="8" s="1"/>
  <c r="L255" i="8" a="1"/>
  <c r="L255" i="8"/>
  <c r="M255" i="8" a="1"/>
  <c r="M255" i="8"/>
  <c r="N255" i="8" a="1"/>
  <c r="N255" i="8" s="1"/>
  <c r="O255" i="8" a="1"/>
  <c r="O255" i="8"/>
  <c r="P255" i="8" a="1"/>
  <c r="P255" i="8"/>
  <c r="Q255" i="8" a="1"/>
  <c r="Q255" i="8" s="1"/>
  <c r="R255" i="8" a="1"/>
  <c r="R255" i="8" s="1"/>
  <c r="S255" i="8" a="1"/>
  <c r="S255" i="8"/>
  <c r="T255" i="8" a="1"/>
  <c r="T255" i="8" s="1"/>
  <c r="U255" i="8" a="1"/>
  <c r="U255" i="8" s="1"/>
  <c r="V255" i="8" a="1"/>
  <c r="V255" i="8"/>
  <c r="W255" i="8" a="1"/>
  <c r="W255" i="8" s="1"/>
  <c r="Y255" i="8" a="1"/>
  <c r="Y255" i="8" s="1"/>
  <c r="Z255" i="8" a="1"/>
  <c r="Z255" i="8"/>
  <c r="AA255" i="8" a="1"/>
  <c r="AA255" i="8" s="1"/>
  <c r="AB255" i="8" a="1"/>
  <c r="AB255" i="8" s="1"/>
  <c r="AC255" i="8" a="1"/>
  <c r="AC255" i="8"/>
  <c r="AD255" i="8" a="1"/>
  <c r="AD255" i="8" s="1"/>
  <c r="G256" i="8" a="1"/>
  <c r="G256" i="8" s="1"/>
  <c r="H256" i="8" a="1"/>
  <c r="H256" i="8"/>
  <c r="I256" i="8" a="1"/>
  <c r="I256" i="8" s="1"/>
  <c r="K256" i="8" a="1"/>
  <c r="K256" i="8" s="1"/>
  <c r="L256" i="8" a="1"/>
  <c r="L256" i="8"/>
  <c r="M256" i="8" a="1"/>
  <c r="M256" i="8" s="1"/>
  <c r="N256" i="8" a="1"/>
  <c r="N256" i="8" s="1"/>
  <c r="O256" i="8" a="1"/>
  <c r="O256" i="8"/>
  <c r="P256" i="8" a="1"/>
  <c r="P256" i="8" s="1"/>
  <c r="Q256" i="8" a="1"/>
  <c r="Q256" i="8" s="1"/>
  <c r="R256" i="8" a="1"/>
  <c r="R256" i="8"/>
  <c r="S256" i="8" a="1"/>
  <c r="S256" i="8" s="1"/>
  <c r="T256" i="8" a="1"/>
  <c r="T256" i="8" s="1"/>
  <c r="U256" i="8" a="1"/>
  <c r="U256" i="8"/>
  <c r="V256" i="8" a="1"/>
  <c r="V256" i="8" s="1"/>
  <c r="W256" i="8" a="1"/>
  <c r="W256" i="8" s="1"/>
  <c r="Y256" i="8" a="1"/>
  <c r="Y256" i="8"/>
  <c r="Z256" i="8" a="1"/>
  <c r="Z256" i="8" s="1"/>
  <c r="AA256" i="8" a="1"/>
  <c r="AA256" i="8" s="1"/>
  <c r="AB256" i="8" a="1"/>
  <c r="AB256" i="8"/>
  <c r="AC256" i="8" a="1"/>
  <c r="AC256" i="8" s="1"/>
  <c r="AD256" i="8" a="1"/>
  <c r="AD256" i="8" s="1"/>
  <c r="H257" i="8" a="1"/>
  <c r="H257" i="8"/>
  <c r="I257" i="8" a="1"/>
  <c r="I257" i="8" s="1"/>
  <c r="J257" i="8" a="1"/>
  <c r="J257" i="8" s="1"/>
  <c r="K257" i="8" a="1"/>
  <c r="K257" i="8"/>
  <c r="L257" i="8" a="1"/>
  <c r="L257" i="8" s="1"/>
  <c r="M257" i="8" a="1"/>
  <c r="M257" i="8" s="1"/>
  <c r="N257" i="8" a="1"/>
  <c r="N257" i="8"/>
  <c r="O257" i="8" a="1"/>
  <c r="O257" i="8" s="1"/>
  <c r="P257" i="8" a="1"/>
  <c r="P257" i="8" s="1"/>
  <c r="Q257" i="8" a="1"/>
  <c r="Q257" i="8"/>
  <c r="R257" i="8" a="1"/>
  <c r="R257" i="8" s="1"/>
  <c r="S257" i="8" a="1"/>
  <c r="S257" i="8" s="1"/>
  <c r="T257" i="8" a="1"/>
  <c r="T257" i="8"/>
  <c r="U257" i="8" a="1"/>
  <c r="U257" i="8" s="1"/>
  <c r="V257" i="8" a="1"/>
  <c r="V257" i="8" s="1"/>
  <c r="W257" i="8" a="1"/>
  <c r="W257" i="8"/>
  <c r="Y257" i="8" a="1"/>
  <c r="Y257" i="8" s="1"/>
  <c r="Z257" i="8" a="1"/>
  <c r="Z257" i="8" s="1"/>
  <c r="AA257" i="8" a="1"/>
  <c r="AA257" i="8"/>
  <c r="AB257" i="8" a="1"/>
  <c r="AB257" i="8" s="1"/>
  <c r="AC257" i="8" a="1"/>
  <c r="AC257" i="8" s="1"/>
  <c r="AD257" i="8" a="1"/>
  <c r="AD257" i="8"/>
  <c r="G258" i="8" a="1"/>
  <c r="G258" i="8" s="1"/>
  <c r="I258" i="8" a="1"/>
  <c r="I258" i="8" s="1"/>
  <c r="J258" i="8" a="1"/>
  <c r="J258" i="8"/>
  <c r="K258" i="8" a="1"/>
  <c r="K258" i="8" s="1"/>
  <c r="L258" i="8" a="1"/>
  <c r="L258" i="8" s="1"/>
  <c r="M258" i="8" a="1"/>
  <c r="M258" i="8"/>
  <c r="N258" i="8" a="1"/>
  <c r="N258" i="8" s="1"/>
  <c r="O258" i="8" a="1"/>
  <c r="O258" i="8" s="1"/>
  <c r="P258" i="8" a="1"/>
  <c r="P258" i="8"/>
  <c r="Q258" i="8" a="1"/>
  <c r="Q258" i="8" s="1"/>
  <c r="R258" i="8" a="1"/>
  <c r="R258" i="8"/>
  <c r="S258" i="8" a="1"/>
  <c r="S258" i="8"/>
  <c r="T258" i="8" a="1"/>
  <c r="T258" i="8" s="1"/>
  <c r="U258" i="8" a="1"/>
  <c r="U258" i="8"/>
  <c r="V258" i="8" a="1"/>
  <c r="V258" i="8"/>
  <c r="W258" i="8" a="1"/>
  <c r="W258" i="8" s="1"/>
  <c r="Y258" i="8" a="1"/>
  <c r="Y258" i="8"/>
  <c r="Z258" i="8" a="1"/>
  <c r="Z258" i="8"/>
  <c r="AA258" i="8" a="1"/>
  <c r="AA258" i="8" s="1"/>
  <c r="AB258" i="8" a="1"/>
  <c r="AB258" i="8" s="1"/>
  <c r="AC258" i="8" a="1"/>
  <c r="AC258" i="8"/>
  <c r="AD258" i="8" a="1"/>
  <c r="AD258" i="8" s="1"/>
  <c r="G259" i="8" a="1"/>
  <c r="G259" i="8" s="1"/>
  <c r="H259" i="8" a="1"/>
  <c r="H259" i="8"/>
  <c r="J259" i="8" a="1"/>
  <c r="J259" i="8" s="1"/>
  <c r="K259" i="8" a="1"/>
  <c r="K259" i="8" s="1"/>
  <c r="L259" i="8" a="1"/>
  <c r="L259" i="8"/>
  <c r="M259" i="8" a="1"/>
  <c r="M259" i="8" s="1"/>
  <c r="N259" i="8" a="1"/>
  <c r="N259" i="8"/>
  <c r="O259" i="8" a="1"/>
  <c r="O259" i="8"/>
  <c r="P259" i="8" a="1"/>
  <c r="P259" i="8" s="1"/>
  <c r="Q259" i="8" a="1"/>
  <c r="Q259" i="8"/>
  <c r="R259" i="8" a="1"/>
  <c r="R259" i="8"/>
  <c r="S259" i="8" a="1"/>
  <c r="S259" i="8" s="1"/>
  <c r="T259" i="8" a="1"/>
  <c r="T259" i="8"/>
  <c r="U259" i="8" a="1"/>
  <c r="U259" i="8"/>
  <c r="V259" i="8" a="1"/>
  <c r="V259" i="8" s="1"/>
  <c r="W259" i="8" a="1"/>
  <c r="W259" i="8"/>
  <c r="Y259" i="8" a="1"/>
  <c r="Y259" i="8"/>
  <c r="Z259" i="8" a="1"/>
  <c r="Z259" i="8" s="1"/>
  <c r="AA259" i="8" a="1"/>
  <c r="AA259" i="8"/>
  <c r="AB259" i="8" a="1"/>
  <c r="AB259" i="8"/>
  <c r="AC259" i="8" a="1"/>
  <c r="AC259" i="8" s="1"/>
  <c r="AD259" i="8" a="1"/>
  <c r="AD259" i="8"/>
  <c r="G260" i="8" a="1"/>
  <c r="G260" i="8"/>
  <c r="H260" i="8" a="1"/>
  <c r="H260" i="8" s="1"/>
  <c r="I260" i="8" a="1"/>
  <c r="I260" i="8"/>
  <c r="J260" i="8" a="1"/>
  <c r="J260" i="8"/>
  <c r="K260" i="8" a="1"/>
  <c r="K260" i="8" s="1"/>
  <c r="L260" i="8" a="1"/>
  <c r="L260" i="8"/>
  <c r="M260" i="8" a="1"/>
  <c r="M260" i="8"/>
  <c r="N260" i="8" a="1"/>
  <c r="N260" i="8" s="1"/>
  <c r="O260" i="8" a="1"/>
  <c r="O260" i="8"/>
  <c r="Q260" i="8" a="1"/>
  <c r="Q260" i="8"/>
  <c r="R260" i="8" a="1"/>
  <c r="R260" i="8" s="1"/>
  <c r="S260" i="8" a="1"/>
  <c r="S260" i="8"/>
  <c r="T260" i="8" a="1"/>
  <c r="T260" i="8"/>
  <c r="U260" i="8" a="1"/>
  <c r="U260" i="8" s="1"/>
  <c r="V260" i="8" a="1"/>
  <c r="V260" i="8"/>
  <c r="W260" i="8" a="1"/>
  <c r="W260" i="8"/>
  <c r="Y260" i="8" a="1"/>
  <c r="Y260" i="8" s="1"/>
  <c r="Z260" i="8" a="1"/>
  <c r="Z260" i="8"/>
  <c r="AA260" i="8" a="1"/>
  <c r="AA260" i="8"/>
  <c r="AB260" i="8" a="1"/>
  <c r="AB260" i="8" s="1"/>
  <c r="AC260" i="8" a="1"/>
  <c r="AC260" i="8" s="1"/>
  <c r="AD260" i="8" a="1"/>
  <c r="AD260" i="8"/>
  <c r="G261" i="8" a="1"/>
  <c r="G261" i="8" s="1"/>
  <c r="H261" i="8" a="1"/>
  <c r="H261" i="8" s="1"/>
  <c r="I261" i="8" a="1"/>
  <c r="I261" i="8"/>
  <c r="J261" i="8" a="1"/>
  <c r="J261" i="8" s="1"/>
  <c r="K261" i="8" a="1"/>
  <c r="K261" i="8" s="1"/>
  <c r="L261" i="8" a="1"/>
  <c r="L261" i="8"/>
  <c r="M261" i="8" a="1"/>
  <c r="M261" i="8" s="1"/>
  <c r="N261" i="8" a="1"/>
  <c r="N261" i="8" s="1"/>
  <c r="O261" i="8" a="1"/>
  <c r="O261" i="8"/>
  <c r="P261" i="8" a="1"/>
  <c r="P261" i="8" s="1"/>
  <c r="R261" i="8" a="1"/>
  <c r="R261" i="8" s="1"/>
  <c r="S261" i="8" a="1"/>
  <c r="S261" i="8"/>
  <c r="T261" i="8" a="1"/>
  <c r="T261" i="8" s="1"/>
  <c r="U261" i="8" a="1"/>
  <c r="U261" i="8" s="1"/>
  <c r="V261" i="8" a="1"/>
  <c r="V261" i="8"/>
  <c r="W261" i="8" a="1"/>
  <c r="W261" i="8" s="1"/>
  <c r="Y261" i="8" a="1"/>
  <c r="Y261" i="8" s="1"/>
  <c r="Z261" i="8" a="1"/>
  <c r="Z261" i="8"/>
  <c r="AA261" i="8" a="1"/>
  <c r="AA261" i="8" s="1"/>
  <c r="AB261" i="8" a="1"/>
  <c r="AB261" i="8" s="1"/>
  <c r="AC261" i="8" a="1"/>
  <c r="AC261" i="8"/>
  <c r="AD261" i="8" a="1"/>
  <c r="AD261" i="8" s="1"/>
  <c r="G262" i="8" a="1"/>
  <c r="G262" i="8" s="1"/>
  <c r="H262" i="8" a="1"/>
  <c r="H262" i="8"/>
  <c r="I262" i="8" a="1"/>
  <c r="I262" i="8" s="1"/>
  <c r="J262" i="8" a="1"/>
  <c r="J262" i="8" s="1"/>
  <c r="K262" i="8" a="1"/>
  <c r="K262" i="8"/>
  <c r="M262" i="8" a="1"/>
  <c r="M262" i="8" s="1"/>
  <c r="N262" i="8" a="1"/>
  <c r="N262" i="8" s="1"/>
  <c r="O262" i="8" a="1"/>
  <c r="O262" i="8"/>
  <c r="P262" i="8" a="1"/>
  <c r="P262" i="8" s="1"/>
  <c r="Q262" i="8" a="1"/>
  <c r="Q262" i="8" s="1"/>
  <c r="R262" i="8" a="1"/>
  <c r="R262" i="8"/>
  <c r="S262" i="8" a="1"/>
  <c r="S262" i="8" s="1"/>
  <c r="T262" i="8" a="1"/>
  <c r="T262" i="8" s="1"/>
  <c r="U262" i="8" a="1"/>
  <c r="U262" i="8"/>
  <c r="V262" i="8" a="1"/>
  <c r="V262" i="8" s="1"/>
  <c r="W262" i="8" a="1"/>
  <c r="W262" i="8" s="1"/>
  <c r="Y262" i="8" a="1"/>
  <c r="Y262" i="8"/>
  <c r="Z262" i="8" a="1"/>
  <c r="Z262" i="8" s="1"/>
  <c r="AA262" i="8" a="1"/>
  <c r="AA262" i="8" s="1"/>
  <c r="AB262" i="8" a="1"/>
  <c r="AB262" i="8"/>
  <c r="AC262" i="8" a="1"/>
  <c r="AC262" i="8" s="1"/>
  <c r="AD262" i="8" a="1"/>
  <c r="AD262" i="8" s="1"/>
  <c r="G263" i="8" a="1"/>
  <c r="G263" i="8"/>
  <c r="H263" i="8" a="1"/>
  <c r="H263" i="8" s="1"/>
  <c r="I263" i="8" a="1"/>
  <c r="I263" i="8" s="1"/>
  <c r="J263" i="8" a="1"/>
  <c r="J263" i="8"/>
  <c r="K263" i="8" a="1"/>
  <c r="K263" i="8" s="1"/>
  <c r="L263" i="8" a="1"/>
  <c r="L263" i="8" s="1"/>
  <c r="M263" i="8" a="1"/>
  <c r="M263" i="8"/>
  <c r="N263" i="8" a="1"/>
  <c r="N263" i="8" s="1"/>
  <c r="O263" i="8" a="1"/>
  <c r="O263" i="8" s="1"/>
  <c r="P263" i="8" a="1"/>
  <c r="P263" i="8"/>
  <c r="Q263" i="8" a="1"/>
  <c r="Q263" i="8" s="1"/>
  <c r="R263" i="8" a="1"/>
  <c r="R263" i="8" s="1"/>
  <c r="S263" i="8" a="1"/>
  <c r="S263" i="8"/>
  <c r="T263" i="8" a="1"/>
  <c r="T263" i="8" s="1"/>
  <c r="U263" i="8" a="1"/>
  <c r="U263" i="8" s="1"/>
  <c r="V263" i="8" a="1"/>
  <c r="V263" i="8"/>
  <c r="W263" i="8" a="1"/>
  <c r="W263" i="8" s="1"/>
  <c r="Z263" i="8" a="1"/>
  <c r="Z263" i="8" s="1"/>
  <c r="AA263" i="8" a="1"/>
  <c r="AA263" i="8"/>
  <c r="AB263" i="8" a="1"/>
  <c r="AB263" i="8" s="1"/>
  <c r="AC263" i="8" a="1"/>
  <c r="AC263" i="8" s="1"/>
  <c r="AD263" i="8" a="1"/>
  <c r="AD263" i="8"/>
  <c r="G264" i="8" a="1"/>
  <c r="G264" i="8" s="1"/>
  <c r="H264" i="8" a="1"/>
  <c r="H264" i="8" s="1"/>
  <c r="I264" i="8" a="1"/>
  <c r="I264" i="8"/>
  <c r="J264" i="8" a="1"/>
  <c r="J264" i="8" s="1"/>
  <c r="K264" i="8" a="1"/>
  <c r="K264" i="8" s="1"/>
  <c r="L264" i="8" a="1"/>
  <c r="L264" i="8"/>
  <c r="M264" i="8" a="1"/>
  <c r="M264" i="8" s="1"/>
  <c r="N264" i="8" a="1"/>
  <c r="N264" i="8" s="1"/>
  <c r="O264" i="8" a="1"/>
  <c r="O264" i="8"/>
  <c r="P264" i="8" a="1"/>
  <c r="P264" i="8" s="1"/>
  <c r="Q264" i="8" a="1"/>
  <c r="Q264" i="8" s="1"/>
  <c r="R264" i="8" a="1"/>
  <c r="R264" i="8"/>
  <c r="S264" i="8" a="1"/>
  <c r="S264" i="8" s="1"/>
  <c r="T264" i="8" a="1"/>
  <c r="T264" i="8"/>
  <c r="U264" i="8" a="1"/>
  <c r="U264" i="8"/>
  <c r="V264" i="8" a="1"/>
  <c r="V264" i="8" s="1"/>
  <c r="W264" i="8" a="1"/>
  <c r="W264" i="8"/>
  <c r="Y264" i="8" a="1"/>
  <c r="Y264" i="8"/>
  <c r="AA264" i="8" a="1"/>
  <c r="AA264" i="8" s="1"/>
  <c r="AB264" i="8" a="1"/>
  <c r="AB264" i="8" s="1"/>
  <c r="AC264" i="8" a="1"/>
  <c r="AC264" i="8"/>
  <c r="AD264" i="8" a="1"/>
  <c r="AD264" i="8" s="1"/>
  <c r="G265" i="8" a="1"/>
  <c r="G265" i="8"/>
  <c r="H265" i="8" a="1"/>
  <c r="H265" i="8"/>
  <c r="I265" i="8" a="1"/>
  <c r="I265" i="8" s="1"/>
  <c r="J265" i="8" a="1"/>
  <c r="J265" i="8"/>
  <c r="K265" i="8" a="1"/>
  <c r="K265" i="8"/>
  <c r="L265" i="8" a="1"/>
  <c r="L265" i="8" s="1"/>
  <c r="M265" i="8" a="1"/>
  <c r="M265" i="8" s="1"/>
  <c r="N265" i="8" a="1"/>
  <c r="N265" i="8"/>
  <c r="O265" i="8" a="1"/>
  <c r="O265" i="8" s="1"/>
  <c r="P265" i="8" a="1"/>
  <c r="P265" i="8"/>
  <c r="Q265" i="8" a="1"/>
  <c r="Q265" i="8"/>
  <c r="R265" i="8" a="1"/>
  <c r="R265" i="8" s="1"/>
  <c r="S265" i="8" a="1"/>
  <c r="S265" i="8"/>
  <c r="T265" i="8" a="1"/>
  <c r="T265" i="8"/>
  <c r="U265" i="8" a="1"/>
  <c r="U265" i="8" s="1"/>
  <c r="V265" i="8" a="1"/>
  <c r="V265" i="8" s="1"/>
  <c r="W265" i="8" a="1"/>
  <c r="W265" i="8"/>
  <c r="Y265" i="8" a="1"/>
  <c r="Y265" i="8" s="1"/>
  <c r="Z265" i="8" a="1"/>
  <c r="Z265" i="8"/>
  <c r="AB265" i="8" a="1"/>
  <c r="AB265" i="8"/>
  <c r="AC265" i="8" a="1"/>
  <c r="AC265" i="8" s="1"/>
  <c r="AD265" i="8" a="1"/>
  <c r="AD265" i="8"/>
  <c r="G266" i="8" a="1"/>
  <c r="G266" i="8"/>
  <c r="H266" i="8" a="1"/>
  <c r="H266" i="8" s="1"/>
  <c r="I266" i="8" a="1"/>
  <c r="I266" i="8" s="1"/>
  <c r="J266" i="8" a="1"/>
  <c r="J266" i="8"/>
  <c r="K266" i="8" a="1"/>
  <c r="K266" i="8" s="1"/>
  <c r="L266" i="8" a="1"/>
  <c r="L266" i="8"/>
  <c r="M266" i="8" a="1"/>
  <c r="M266" i="8"/>
  <c r="N266" i="8" a="1"/>
  <c r="N266" i="8" s="1"/>
  <c r="O266" i="8" a="1"/>
  <c r="O266" i="8"/>
  <c r="P266" i="8" a="1"/>
  <c r="P266" i="8"/>
  <c r="Q266" i="8" a="1"/>
  <c r="Q266" i="8" s="1"/>
  <c r="R266" i="8" a="1"/>
  <c r="R266" i="8" s="1"/>
  <c r="S266" i="8" a="1"/>
  <c r="S266" i="8"/>
  <c r="T266" i="8" a="1"/>
  <c r="T266" i="8" s="1"/>
  <c r="U266" i="8" a="1"/>
  <c r="U266" i="8"/>
  <c r="V266" i="8" a="1"/>
  <c r="V266" i="8"/>
  <c r="W266" i="8" a="1"/>
  <c r="W266" i="8" s="1"/>
  <c r="Y266" i="8" a="1"/>
  <c r="Y266" i="8"/>
  <c r="Z266" i="8" a="1"/>
  <c r="Z266" i="8"/>
  <c r="AA266" i="8" a="1"/>
  <c r="AA266" i="8" s="1"/>
  <c r="AC266" i="8" a="1"/>
  <c r="AC266" i="8" s="1"/>
  <c r="AD266" i="8" a="1"/>
  <c r="AD266" i="8"/>
  <c r="G267" i="8" a="1"/>
  <c r="G267" i="8" s="1"/>
  <c r="H267" i="8" a="1"/>
  <c r="H267" i="8"/>
  <c r="I267" i="8" a="1"/>
  <c r="I267" i="8"/>
  <c r="J267" i="8" a="1"/>
  <c r="J267" i="8" s="1"/>
  <c r="K267" i="8" a="1"/>
  <c r="K267" i="8"/>
  <c r="L267" i="8" a="1"/>
  <c r="L267" i="8"/>
  <c r="M267" i="8" a="1"/>
  <c r="M267" i="8" s="1"/>
  <c r="N267" i="8" a="1"/>
  <c r="N267" i="8" s="1"/>
  <c r="O267" i="8" a="1"/>
  <c r="O267" i="8"/>
  <c r="P267" i="8" a="1"/>
  <c r="P267" i="8" s="1"/>
  <c r="Q267" i="8" a="1"/>
  <c r="Q267" i="8"/>
  <c r="R267" i="8" a="1"/>
  <c r="R267" i="8"/>
  <c r="S267" i="8" a="1"/>
  <c r="S267" i="8" s="1"/>
  <c r="T267" i="8" a="1"/>
  <c r="T267" i="8"/>
  <c r="U267" i="8" a="1"/>
  <c r="U267" i="8"/>
  <c r="V267" i="8" a="1"/>
  <c r="V267" i="8" s="1"/>
  <c r="W267" i="8" a="1"/>
  <c r="W267" i="8" s="1"/>
  <c r="Y267" i="8" a="1"/>
  <c r="Y267" i="8"/>
  <c r="Z267" i="8" a="1"/>
  <c r="Z267" i="8" s="1"/>
  <c r="AA267" i="8" a="1"/>
  <c r="AA267" i="8"/>
  <c r="AB267" i="8" a="1"/>
  <c r="AB267" i="8"/>
  <c r="AD267" i="8" a="1"/>
  <c r="AD267" i="8" s="1"/>
  <c r="G268" i="8" a="1"/>
  <c r="G268" i="8"/>
  <c r="H268" i="8" a="1"/>
  <c r="H268" i="8"/>
  <c r="I268" i="8" a="1"/>
  <c r="I268" i="8" s="1"/>
  <c r="J268" i="8" a="1"/>
  <c r="J268" i="8" s="1"/>
  <c r="K268" i="8" a="1"/>
  <c r="K268" i="8"/>
  <c r="L268" i="8" a="1"/>
  <c r="L268" i="8" s="1"/>
  <c r="N268" i="8" a="1"/>
  <c r="N268" i="8"/>
  <c r="O268" i="8" a="1"/>
  <c r="O268" i="8"/>
  <c r="P268" i="8" a="1"/>
  <c r="P268" i="8" s="1"/>
  <c r="Q268" i="8" a="1"/>
  <c r="Q268" i="8"/>
  <c r="R268" i="8" a="1"/>
  <c r="R268" i="8"/>
  <c r="S268" i="8" a="1"/>
  <c r="S268" i="8" s="1"/>
  <c r="T268" i="8" a="1"/>
  <c r="T268" i="8" s="1"/>
  <c r="U268" i="8" a="1"/>
  <c r="U268" i="8"/>
  <c r="V268" i="8" a="1"/>
  <c r="V268" i="8" s="1"/>
  <c r="W268" i="8" a="1"/>
  <c r="W268" i="8"/>
  <c r="Y268" i="8" a="1"/>
  <c r="Y268" i="8"/>
  <c r="Z268" i="8" a="1"/>
  <c r="Z268" i="8" s="1"/>
  <c r="AA268" i="8" a="1"/>
  <c r="AA268" i="8"/>
  <c r="AB268" i="8" a="1"/>
  <c r="AB268" i="8"/>
  <c r="AC268" i="8" a="1"/>
  <c r="AC268" i="8" s="1"/>
  <c r="AD268" i="8" a="1"/>
  <c r="AD268" i="8" s="1"/>
  <c r="G269" i="8" a="1"/>
  <c r="G269" i="8"/>
  <c r="H269" i="8" a="1"/>
  <c r="H269" i="8" s="1"/>
  <c r="I269" i="8" a="1"/>
  <c r="I269" i="8"/>
  <c r="J269" i="8" a="1"/>
  <c r="J269" i="8"/>
  <c r="K269" i="8" a="1"/>
  <c r="K269" i="8" s="1"/>
  <c r="L269" i="8" a="1"/>
  <c r="L269" i="8"/>
  <c r="M269" i="8" a="1"/>
  <c r="M269" i="8"/>
  <c r="O269" i="8" a="1"/>
  <c r="O269" i="8" s="1"/>
  <c r="P269" i="8" a="1"/>
  <c r="P269" i="8" s="1"/>
  <c r="Q269" i="8" a="1"/>
  <c r="Q269" i="8"/>
  <c r="R269" i="8" a="1"/>
  <c r="R269" i="8" s="1"/>
  <c r="S269" i="8" a="1"/>
  <c r="S269" i="8"/>
  <c r="T269" i="8" a="1"/>
  <c r="T269" i="8"/>
  <c r="U269" i="8" a="1"/>
  <c r="U269" i="8" s="1"/>
  <c r="V269" i="8" a="1"/>
  <c r="V269" i="8"/>
  <c r="W269" i="8" a="1"/>
  <c r="W269" i="8"/>
  <c r="Y269" i="8" a="1"/>
  <c r="Y269" i="8" s="1"/>
  <c r="Z269" i="8" a="1"/>
  <c r="Z269" i="8" s="1"/>
  <c r="AA269" i="8" a="1"/>
  <c r="AA269" i="8"/>
  <c r="AB269" i="8" a="1"/>
  <c r="AB269" i="8" s="1"/>
  <c r="AC269" i="8" a="1"/>
  <c r="AC269" i="8"/>
  <c r="AD269" i="8" a="1"/>
  <c r="AD269" i="8"/>
  <c r="G270" i="8" a="1"/>
  <c r="G270" i="8" s="1"/>
  <c r="H270" i="8" a="1"/>
  <c r="H270" i="8"/>
  <c r="I270" i="8" a="1"/>
  <c r="I270" i="8"/>
  <c r="J270" i="8" a="1"/>
  <c r="J270" i="8" s="1"/>
  <c r="K270" i="8" a="1"/>
  <c r="K270" i="8" s="1"/>
  <c r="L270" i="8" a="1"/>
  <c r="L270" i="8"/>
  <c r="M270" i="8" a="1"/>
  <c r="M270" i="8" s="1"/>
  <c r="N270" i="8" a="1"/>
  <c r="N270" i="8"/>
  <c r="O270" i="8" a="1"/>
  <c r="O270" i="8"/>
  <c r="P270" i="8" a="1"/>
  <c r="P270" i="8" s="1"/>
  <c r="Q270" i="8" a="1"/>
  <c r="Q270" i="8"/>
  <c r="R270" i="8" a="1"/>
  <c r="R270" i="8"/>
  <c r="S270" i="8" a="1"/>
  <c r="S270" i="8" s="1"/>
  <c r="T270" i="8" a="1"/>
  <c r="T270" i="8" s="1"/>
  <c r="U270" i="8" a="1"/>
  <c r="U270" i="8"/>
  <c r="V270" i="8" a="1"/>
  <c r="V270" i="8" s="1"/>
  <c r="W270" i="8" a="1"/>
  <c r="W270" i="8"/>
  <c r="Y270" i="8" a="1"/>
  <c r="Y270" i="8"/>
  <c r="Z270" i="8" a="1"/>
  <c r="Z270" i="8" s="1"/>
  <c r="AA270" i="8" a="1"/>
  <c r="AA270" i="8"/>
  <c r="AB270" i="8" a="1"/>
  <c r="AB270" i="8"/>
  <c r="AC270" i="8" a="1"/>
  <c r="AC270" i="8" s="1"/>
  <c r="AD270" i="8" a="1"/>
  <c r="AD270" i="8" s="1"/>
  <c r="G271" i="8" a="1"/>
  <c r="G271" i="8"/>
  <c r="H271" i="8" a="1"/>
  <c r="H271" i="8" s="1"/>
  <c r="I271" i="8" a="1"/>
  <c r="I271" i="8"/>
  <c r="J271" i="8" a="1"/>
  <c r="J271" i="8"/>
  <c r="K271" i="8" a="1"/>
  <c r="K271" i="8" s="1"/>
  <c r="L271" i="8" a="1"/>
  <c r="L271" i="8"/>
  <c r="M271" i="8" a="1"/>
  <c r="M271" i="8"/>
  <c r="N271" i="8" a="1"/>
  <c r="N271" i="8" s="1"/>
  <c r="P271" i="8" a="1"/>
  <c r="P271" i="8" s="1"/>
  <c r="Q271" i="8" a="1"/>
  <c r="Q271" i="8"/>
  <c r="R271" i="8" a="1"/>
  <c r="R271" i="8" s="1"/>
  <c r="S271" i="8" a="1"/>
  <c r="S271" i="8"/>
  <c r="T271" i="8" a="1"/>
  <c r="T271" i="8"/>
  <c r="U271" i="8" a="1"/>
  <c r="U271" i="8" s="1"/>
  <c r="V271" i="8" a="1"/>
  <c r="V271" i="8"/>
  <c r="W271" i="8" a="1"/>
  <c r="W271" i="8"/>
  <c r="Y271" i="8" a="1"/>
  <c r="Y271" i="8" s="1"/>
  <c r="Z271" i="8" a="1"/>
  <c r="Z271" i="8" s="1"/>
  <c r="AA271" i="8" a="1"/>
  <c r="AA271" i="8"/>
  <c r="AB271" i="8" a="1"/>
  <c r="AB271" i="8" s="1"/>
  <c r="AC271" i="8" a="1"/>
  <c r="AC271" i="8"/>
  <c r="AD271" i="8" a="1"/>
  <c r="AD271" i="8"/>
  <c r="G272" i="8" a="1"/>
  <c r="G272" i="8" s="1"/>
  <c r="H272" i="8" a="1"/>
  <c r="H272" i="8"/>
  <c r="I272" i="8" a="1"/>
  <c r="I272" i="8"/>
  <c r="J272" i="8" a="1"/>
  <c r="J272" i="8" s="1"/>
  <c r="L272" i="8" a="1"/>
  <c r="L272" i="8" s="1"/>
  <c r="M272" i="8" a="1"/>
  <c r="M272" i="8"/>
  <c r="N272" i="8" a="1"/>
  <c r="N272" i="8" s="1"/>
  <c r="O272" i="8" a="1"/>
  <c r="O272" i="8"/>
  <c r="P272" i="8" a="1"/>
  <c r="P272" i="8"/>
  <c r="Q272" i="8" a="1"/>
  <c r="Q272" i="8" s="1"/>
  <c r="R272" i="8" a="1"/>
  <c r="R272" i="8"/>
  <c r="S272" i="8" a="1"/>
  <c r="S272" i="8"/>
  <c r="T272" i="8" a="1"/>
  <c r="T272" i="8" s="1"/>
  <c r="U272" i="8" a="1"/>
  <c r="U272" i="8" s="1"/>
  <c r="V272" i="8" a="1"/>
  <c r="V272" i="8"/>
  <c r="W272" i="8" a="1"/>
  <c r="W272" i="8" s="1"/>
  <c r="Y272" i="8" a="1"/>
  <c r="Y272" i="8"/>
  <c r="Z272" i="8" a="1"/>
  <c r="Z272" i="8"/>
  <c r="AA272" i="8" a="1"/>
  <c r="AA272" i="8" s="1"/>
  <c r="AB272" i="8" a="1"/>
  <c r="AB272" i="8"/>
  <c r="AC272" i="8" a="1"/>
  <c r="AC272" i="8" s="1"/>
  <c r="AD272" i="8" a="1"/>
  <c r="AD272" i="8"/>
  <c r="G273" i="8" a="1"/>
  <c r="G273" i="8"/>
  <c r="H273" i="8" a="1"/>
  <c r="H273" i="8" s="1"/>
  <c r="I273" i="8" a="1"/>
  <c r="I273" i="8"/>
  <c r="K273" i="8" a="1"/>
  <c r="K273" i="8"/>
  <c r="L273" i="8" a="1"/>
  <c r="L273" i="8" s="1"/>
  <c r="M273" i="8" a="1"/>
  <c r="M273" i="8"/>
  <c r="N273" i="8" a="1"/>
  <c r="N273" i="8"/>
  <c r="O273" i="8" a="1"/>
  <c r="O273" i="8" s="1"/>
  <c r="P273" i="8" a="1"/>
  <c r="P273" i="8"/>
  <c r="Q273" i="8" a="1"/>
  <c r="Q273" i="8"/>
  <c r="R273" i="8" a="1"/>
  <c r="R273" i="8" s="1"/>
  <c r="S273" i="8" a="1"/>
  <c r="S273" i="8"/>
  <c r="T273" i="8" a="1"/>
  <c r="T273" i="8"/>
  <c r="U273" i="8" a="1"/>
  <c r="U273" i="8" s="1"/>
  <c r="V273" i="8" a="1"/>
  <c r="V273" i="8"/>
  <c r="W273" i="8" a="1"/>
  <c r="W273" i="8"/>
  <c r="Y273" i="8" a="1"/>
  <c r="Y273" i="8" s="1"/>
  <c r="Z273" i="8" a="1"/>
  <c r="Z273" i="8"/>
  <c r="AA273" i="8" a="1"/>
  <c r="AA273" i="8"/>
  <c r="AB273" i="8" a="1"/>
  <c r="AB273" i="8" s="1"/>
  <c r="AC273" i="8" a="1"/>
  <c r="AC273" i="8"/>
  <c r="AD273" i="8" a="1"/>
  <c r="AD273" i="8"/>
  <c r="H274" i="8" a="1"/>
  <c r="H274" i="8" s="1"/>
  <c r="I274" i="8" a="1"/>
  <c r="I274" i="8"/>
  <c r="J274" i="8" a="1"/>
  <c r="J274" i="8"/>
  <c r="K274" i="8" a="1"/>
  <c r="K274" i="8" s="1"/>
  <c r="L274" i="8" a="1"/>
  <c r="L274" i="8"/>
  <c r="M274" i="8" a="1"/>
  <c r="M274" i="8"/>
  <c r="N274" i="8" a="1"/>
  <c r="N274" i="8" s="1"/>
  <c r="O274" i="8" a="1"/>
  <c r="O274" i="8"/>
  <c r="P274" i="8" a="1"/>
  <c r="P274" i="8"/>
  <c r="Q274" i="8" a="1"/>
  <c r="Q274" i="8" s="1"/>
  <c r="R274" i="8" a="1"/>
  <c r="R274" i="8"/>
  <c r="S274" i="8" a="1"/>
  <c r="S274" i="8"/>
  <c r="T274" i="8" a="1"/>
  <c r="T274" i="8" s="1"/>
  <c r="U274" i="8" a="1"/>
  <c r="U274" i="8"/>
  <c r="V274" i="8" a="1"/>
  <c r="V274" i="8"/>
  <c r="W274" i="8" a="1"/>
  <c r="W274" i="8" s="1"/>
  <c r="Y274" i="8" a="1"/>
  <c r="Y274" i="8"/>
  <c r="Z274" i="8" a="1"/>
  <c r="Z274" i="8"/>
  <c r="AA274" i="8" a="1"/>
  <c r="AA274" i="8" s="1"/>
  <c r="AB274" i="8" a="1"/>
  <c r="AB274" i="8"/>
  <c r="AC274" i="8" a="1"/>
  <c r="AC274" i="8"/>
  <c r="AD274" i="8" a="1"/>
  <c r="AD274" i="8" s="1"/>
  <c r="G275" i="8" a="1"/>
  <c r="G275" i="8"/>
  <c r="I275" i="8" a="1"/>
  <c r="I275" i="8"/>
  <c r="J275" i="8" a="1"/>
  <c r="J275" i="8" s="1"/>
  <c r="K275" i="8" a="1"/>
  <c r="K275" i="8"/>
  <c r="L275" i="8" a="1"/>
  <c r="L275" i="8"/>
  <c r="M275" i="8" a="1"/>
  <c r="M275" i="8" s="1"/>
  <c r="N275" i="8" a="1"/>
  <c r="N275" i="8"/>
  <c r="O275" i="8" a="1"/>
  <c r="O275" i="8"/>
  <c r="P275" i="8" a="1"/>
  <c r="P275" i="8" s="1"/>
  <c r="Q275" i="8" a="1"/>
  <c r="Q275" i="8"/>
  <c r="R275" i="8" a="1"/>
  <c r="R275" i="8"/>
  <c r="S275" i="8" a="1"/>
  <c r="S275" i="8" s="1"/>
  <c r="T275" i="8" a="1"/>
  <c r="T275" i="8"/>
  <c r="U275" i="8" a="1"/>
  <c r="U275" i="8"/>
  <c r="V275" i="8" a="1"/>
  <c r="V275" i="8" s="1"/>
  <c r="W275" i="8" a="1"/>
  <c r="W275" i="8"/>
  <c r="Y275" i="8" a="1"/>
  <c r="Y275" i="8"/>
  <c r="Z275" i="8" a="1"/>
  <c r="Z275" i="8" s="1"/>
  <c r="AA275" i="8" a="1"/>
  <c r="AA275" i="8"/>
  <c r="AB275" i="8" a="1"/>
  <c r="AB275" i="8"/>
  <c r="AC275" i="8" a="1"/>
  <c r="AC275" i="8" s="1"/>
  <c r="AD275" i="8" a="1"/>
  <c r="AD275" i="8"/>
  <c r="G276" i="8" a="1"/>
  <c r="G276" i="8"/>
  <c r="H276" i="8" a="1"/>
  <c r="H276" i="8" s="1"/>
  <c r="J276" i="8" a="1"/>
  <c r="J276" i="8"/>
  <c r="K276" i="8" a="1"/>
  <c r="K276" i="8"/>
  <c r="L276" i="8" a="1"/>
  <c r="L276" i="8" s="1"/>
  <c r="M276" i="8" a="1"/>
  <c r="M276" i="8"/>
  <c r="N276" i="8" a="1"/>
  <c r="N276" i="8"/>
  <c r="O276" i="8" a="1"/>
  <c r="O276" i="8" s="1"/>
  <c r="P276" i="8" a="1"/>
  <c r="P276" i="8"/>
  <c r="Q276" i="8" a="1"/>
  <c r="Q276" i="8"/>
  <c r="R276" i="8" a="1"/>
  <c r="R276" i="8" s="1"/>
  <c r="S276" i="8" a="1"/>
  <c r="S276" i="8"/>
  <c r="T276" i="8" a="1"/>
  <c r="T276" i="8"/>
  <c r="U276" i="8" a="1"/>
  <c r="U276" i="8" s="1"/>
  <c r="V276" i="8" a="1"/>
  <c r="V276" i="8"/>
  <c r="W276" i="8" a="1"/>
  <c r="W276" i="8"/>
  <c r="Y276" i="8" a="1"/>
  <c r="Y276" i="8" s="1"/>
  <c r="Z276" i="8" a="1"/>
  <c r="Z276" i="8"/>
  <c r="AA276" i="8" a="1"/>
  <c r="AA276" i="8"/>
  <c r="AB276" i="8" a="1"/>
  <c r="AB276" i="8" s="1"/>
  <c r="AC276" i="8" a="1"/>
  <c r="AC276" i="8"/>
  <c r="AD276" i="8" a="1"/>
  <c r="AD276" i="8"/>
  <c r="G277" i="8" a="1"/>
  <c r="G277" i="8" s="1"/>
  <c r="H277" i="8" a="1"/>
  <c r="H277" i="8"/>
  <c r="I277" i="8" a="1"/>
  <c r="I277" i="8"/>
  <c r="J277" i="8" a="1"/>
  <c r="J277" i="8" s="1"/>
  <c r="K277" i="8" a="1"/>
  <c r="K277" i="8"/>
  <c r="L277" i="8" a="1"/>
  <c r="L277" i="8"/>
  <c r="M277" i="8" a="1"/>
  <c r="M277" i="8" s="1"/>
  <c r="N277" i="8" a="1"/>
  <c r="N277" i="8"/>
  <c r="O277" i="8" a="1"/>
  <c r="O277" i="8"/>
  <c r="Q277" i="8" a="1"/>
  <c r="Q277" i="8" s="1"/>
  <c r="R277" i="8" a="1"/>
  <c r="R277" i="8"/>
  <c r="S277" i="8" a="1"/>
  <c r="S277" i="8"/>
  <c r="T277" i="8" a="1"/>
  <c r="T277" i="8" s="1"/>
  <c r="U277" i="8" a="1"/>
  <c r="U277" i="8"/>
  <c r="V277" i="8" a="1"/>
  <c r="V277" i="8"/>
  <c r="W277" i="8" a="1"/>
  <c r="W277" i="8" s="1"/>
  <c r="Y277" i="8" a="1"/>
  <c r="Y277" i="8"/>
  <c r="Z277" i="8" a="1"/>
  <c r="Z277" i="8"/>
  <c r="AA277" i="8" a="1"/>
  <c r="AA277" i="8" s="1"/>
  <c r="AB277" i="8" a="1"/>
  <c r="AB277" i="8"/>
  <c r="AC277" i="8" a="1"/>
  <c r="AC277" i="8"/>
  <c r="AD277" i="8" a="1"/>
  <c r="AD277" i="8" s="1"/>
  <c r="G278" i="8" a="1"/>
  <c r="G278" i="8"/>
  <c r="H278" i="8" a="1"/>
  <c r="H278" i="8"/>
  <c r="I278" i="8" a="1"/>
  <c r="I278" i="8" s="1"/>
  <c r="J278" i="8" a="1"/>
  <c r="J278" i="8"/>
  <c r="K278" i="8" a="1"/>
  <c r="K278" i="8"/>
  <c r="L278" i="8" a="1"/>
  <c r="L278" i="8" s="1"/>
  <c r="M278" i="8" a="1"/>
  <c r="M278" i="8"/>
  <c r="N278" i="8" a="1"/>
  <c r="N278" i="8"/>
  <c r="O278" i="8" a="1"/>
  <c r="O278" i="8" s="1"/>
  <c r="P278" i="8" a="1"/>
  <c r="P278" i="8"/>
  <c r="R278" i="8" a="1"/>
  <c r="R278" i="8"/>
  <c r="S278" i="8" a="1"/>
  <c r="S278" i="8" s="1"/>
  <c r="T278" i="8" a="1"/>
  <c r="T278" i="8"/>
  <c r="U278" i="8" a="1"/>
  <c r="U278" i="8"/>
  <c r="V278" i="8" a="1"/>
  <c r="V278" i="8" s="1"/>
  <c r="W278" i="8" a="1"/>
  <c r="W278" i="8"/>
  <c r="Y278" i="8" a="1"/>
  <c r="Y278" i="8"/>
  <c r="Z278" i="8" a="1"/>
  <c r="Z278" i="8" s="1"/>
  <c r="AA278" i="8" a="1"/>
  <c r="AA278" i="8"/>
  <c r="AB278" i="8" a="1"/>
  <c r="AB278" i="8"/>
  <c r="AC278" i="8" a="1"/>
  <c r="AC278" i="8" s="1"/>
  <c r="AD278" i="8" a="1"/>
  <c r="AD278" i="8"/>
  <c r="G279" i="8" a="1"/>
  <c r="G279" i="8"/>
  <c r="H279" i="8" a="1"/>
  <c r="H279" i="8" s="1"/>
  <c r="I279" i="8" a="1"/>
  <c r="I279" i="8"/>
  <c r="J279" i="8" a="1"/>
  <c r="J279" i="8"/>
  <c r="K279" i="8" a="1"/>
  <c r="K279" i="8" s="1"/>
  <c r="M279" i="8" a="1"/>
  <c r="M279" i="8"/>
  <c r="N279" i="8" a="1"/>
  <c r="N279" i="8"/>
  <c r="O279" i="8" a="1"/>
  <c r="O279" i="8" s="1"/>
  <c r="P279" i="8" a="1"/>
  <c r="P279" i="8"/>
  <c r="Q279" i="8" a="1"/>
  <c r="Q279" i="8"/>
  <c r="R279" i="8" a="1"/>
  <c r="R279" i="8" s="1"/>
  <c r="S279" i="8" a="1"/>
  <c r="S279" i="8"/>
  <c r="T279" i="8" a="1"/>
  <c r="T279" i="8"/>
  <c r="U279" i="8" a="1"/>
  <c r="U279" i="8" s="1"/>
  <c r="V279" i="8" a="1"/>
  <c r="V279" i="8"/>
  <c r="W279" i="8" a="1"/>
  <c r="W279" i="8"/>
  <c r="Y279" i="8" a="1"/>
  <c r="Y279" i="8" s="1"/>
  <c r="Z279" i="8" a="1"/>
  <c r="Z279" i="8"/>
  <c r="AA279" i="8" a="1"/>
  <c r="AA279" i="8"/>
  <c r="AB279" i="8" a="1"/>
  <c r="AB279" i="8" s="1"/>
  <c r="AC279" i="8" a="1"/>
  <c r="AC279" i="8"/>
  <c r="AD279" i="8" a="1"/>
  <c r="AD279" i="8"/>
  <c r="G280" i="8" a="1"/>
  <c r="G280" i="8" s="1"/>
  <c r="H280" i="8" a="1"/>
  <c r="H280" i="8"/>
  <c r="I280" i="8" a="1"/>
  <c r="I280" i="8"/>
  <c r="J280" i="8" a="1"/>
  <c r="J280" i="8" s="1"/>
  <c r="K280" i="8" a="1"/>
  <c r="K280" i="8"/>
  <c r="L280" i="8" a="1"/>
  <c r="L280" i="8"/>
  <c r="M280" i="8" a="1"/>
  <c r="M280" i="8" s="1"/>
  <c r="N280" i="8" a="1"/>
  <c r="N280" i="8"/>
  <c r="O280" i="8" a="1"/>
  <c r="O280" i="8"/>
  <c r="P280" i="8" a="1"/>
  <c r="P280" i="8" s="1"/>
  <c r="Q280" i="8" a="1"/>
  <c r="Q280" i="8"/>
  <c r="R280" i="8" a="1"/>
  <c r="R280" i="8"/>
  <c r="S280" i="8" a="1"/>
  <c r="S280" i="8" s="1"/>
  <c r="T280" i="8" a="1"/>
  <c r="T280" i="8" s="1"/>
  <c r="U280" i="8" a="1"/>
  <c r="U280" i="8"/>
  <c r="V280" i="8" a="1"/>
  <c r="V280" i="8" s="1"/>
  <c r="W280" i="8" a="1"/>
  <c r="W280" i="8" s="1"/>
  <c r="Z280" i="8" a="1"/>
  <c r="Z280" i="8"/>
  <c r="AA280" i="8" a="1"/>
  <c r="AA280" i="8" s="1"/>
  <c r="AB280" i="8" a="1"/>
  <c r="AB280" i="8" s="1"/>
  <c r="AC280" i="8" a="1"/>
  <c r="AC280" i="8"/>
  <c r="AD280" i="8" a="1"/>
  <c r="AD280" i="8" s="1"/>
  <c r="G281" i="8" a="1"/>
  <c r="G281" i="8" s="1"/>
  <c r="H281" i="8" a="1"/>
  <c r="H281" i="8"/>
  <c r="I281" i="8" a="1"/>
  <c r="I281" i="8" s="1"/>
  <c r="J281" i="8" a="1"/>
  <c r="J281" i="8" s="1"/>
  <c r="K281" i="8" a="1"/>
  <c r="K281" i="8"/>
  <c r="L281" i="8" a="1"/>
  <c r="L281" i="8" s="1"/>
  <c r="M281" i="8" a="1"/>
  <c r="M281" i="8" s="1"/>
  <c r="N281" i="8" a="1"/>
  <c r="N281" i="8"/>
  <c r="O281" i="8" a="1"/>
  <c r="O281" i="8" s="1"/>
  <c r="P281" i="8" a="1"/>
  <c r="P281" i="8" s="1"/>
  <c r="Q281" i="8" a="1"/>
  <c r="Q281" i="8"/>
  <c r="R281" i="8" a="1"/>
  <c r="R281" i="8" s="1"/>
  <c r="S281" i="8" a="1"/>
  <c r="S281" i="8" s="1"/>
  <c r="T281" i="8" a="1"/>
  <c r="T281" i="8"/>
  <c r="U281" i="8" a="1"/>
  <c r="U281" i="8" s="1"/>
  <c r="V281" i="8" a="1"/>
  <c r="V281" i="8" s="1"/>
  <c r="W281" i="8" a="1"/>
  <c r="W281" i="8"/>
  <c r="Y281" i="8" a="1"/>
  <c r="Y281" i="8" s="1"/>
  <c r="AA281" i="8" a="1"/>
  <c r="AA281" i="8" s="1"/>
  <c r="AB281" i="8" a="1"/>
  <c r="AB281" i="8"/>
  <c r="AC281" i="8" a="1"/>
  <c r="AC281" i="8" s="1"/>
  <c r="AD281" i="8" a="1"/>
  <c r="AD281" i="8" s="1"/>
  <c r="G282" i="8" a="1"/>
  <c r="G282" i="8"/>
  <c r="H282" i="8" a="1"/>
  <c r="H282" i="8" s="1"/>
  <c r="I282" i="8" a="1"/>
  <c r="I282" i="8" s="1"/>
  <c r="J282" i="8" a="1"/>
  <c r="J282" i="8"/>
  <c r="K282" i="8" a="1"/>
  <c r="K282" i="8" s="1"/>
  <c r="L282" i="8" a="1"/>
  <c r="L282" i="8" s="1"/>
  <c r="M282" i="8" a="1"/>
  <c r="M282" i="8"/>
  <c r="N282" i="8" a="1"/>
  <c r="N282" i="8" s="1"/>
  <c r="O282" i="8" a="1"/>
  <c r="O282" i="8" s="1"/>
  <c r="P282" i="8" a="1"/>
  <c r="P282" i="8"/>
  <c r="Q282" i="8" a="1"/>
  <c r="Q282" i="8" s="1"/>
  <c r="R282" i="8" a="1"/>
  <c r="R282" i="8" s="1"/>
  <c r="S282" i="8" a="1"/>
  <c r="S282" i="8"/>
  <c r="T282" i="8" a="1"/>
  <c r="T282" i="8" s="1"/>
  <c r="U282" i="8" a="1"/>
  <c r="U282" i="8" s="1"/>
  <c r="V282" i="8" a="1"/>
  <c r="V282" i="8"/>
  <c r="W282" i="8" a="1"/>
  <c r="W282" i="8" s="1"/>
  <c r="Y282" i="8" a="1"/>
  <c r="Y282" i="8" s="1"/>
  <c r="Z282" i="8" a="1"/>
  <c r="Z282" i="8"/>
  <c r="AB282" i="8" a="1"/>
  <c r="AB282" i="8" s="1"/>
  <c r="AC282" i="8" a="1"/>
  <c r="AC282" i="8" s="1"/>
  <c r="AD282" i="8" a="1"/>
  <c r="AD282" i="8"/>
  <c r="G283" i="8" a="1"/>
  <c r="G283" i="8" s="1"/>
  <c r="H283" i="8" a="1"/>
  <c r="H283" i="8" s="1"/>
  <c r="I283" i="8" a="1"/>
  <c r="I283" i="8"/>
  <c r="J283" i="8" a="1"/>
  <c r="J283" i="8" s="1"/>
  <c r="K283" i="8" a="1"/>
  <c r="K283" i="8" s="1"/>
  <c r="L283" i="8" a="1"/>
  <c r="L283" i="8"/>
  <c r="M283" i="8" a="1"/>
  <c r="M283" i="8" s="1"/>
  <c r="N283" i="8" a="1"/>
  <c r="N283" i="8" s="1"/>
  <c r="O283" i="8" a="1"/>
  <c r="O283" i="8"/>
  <c r="P283" i="8" a="1"/>
  <c r="P283" i="8" s="1"/>
  <c r="Q283" i="8" a="1"/>
  <c r="Q283" i="8"/>
  <c r="R283" i="8" a="1"/>
  <c r="R283" i="8"/>
  <c r="S283" i="8" a="1"/>
  <c r="S283" i="8" s="1"/>
  <c r="T283" i="8" a="1"/>
  <c r="T283" i="8"/>
  <c r="U283" i="8" a="1"/>
  <c r="U283" i="8"/>
  <c r="V283" i="8" a="1"/>
  <c r="V283" i="8" s="1"/>
  <c r="W283" i="8" a="1"/>
  <c r="W283" i="8"/>
  <c r="Y283" i="8" a="1"/>
  <c r="Y283" i="8"/>
  <c r="Z283" i="8" a="1"/>
  <c r="Z283" i="8" s="1"/>
  <c r="AA283" i="8" a="1"/>
  <c r="AA283" i="8"/>
  <c r="AC283" i="8" a="1"/>
  <c r="AC283" i="8"/>
  <c r="AD283" i="8" a="1"/>
  <c r="AD283" i="8" s="1"/>
  <c r="G284" i="8" a="1"/>
  <c r="G284" i="8"/>
  <c r="H284" i="8" a="1"/>
  <c r="H284" i="8"/>
  <c r="I284" i="8" a="1"/>
  <c r="I284" i="8" s="1"/>
  <c r="J284" i="8" a="1"/>
  <c r="J284" i="8"/>
  <c r="K284" i="8" a="1"/>
  <c r="K284" i="8"/>
  <c r="L284" i="8" a="1"/>
  <c r="L284" i="8" s="1"/>
  <c r="M284" i="8" a="1"/>
  <c r="M284" i="8"/>
  <c r="N284" i="8" a="1"/>
  <c r="N284" i="8"/>
  <c r="O284" i="8" a="1"/>
  <c r="O284" i="8" s="1"/>
  <c r="P284" i="8" a="1"/>
  <c r="P284" i="8" s="1"/>
  <c r="Q284" i="8" a="1"/>
  <c r="Q284" i="8"/>
  <c r="R284" i="8" a="1"/>
  <c r="R284" i="8" s="1"/>
  <c r="S284" i="8" a="1"/>
  <c r="S284" i="8" s="1"/>
  <c r="T284" i="8" a="1"/>
  <c r="T284" i="8"/>
  <c r="U284" i="8" a="1"/>
  <c r="U284" i="8" s="1"/>
  <c r="V284" i="8" a="1"/>
  <c r="V284" i="8" s="1"/>
  <c r="W284" i="8" a="1"/>
  <c r="W284" i="8"/>
  <c r="Y284" i="8" a="1"/>
  <c r="Y284" i="8" s="1"/>
  <c r="Z284" i="8" a="1"/>
  <c r="Z284" i="8" s="1"/>
  <c r="AA284" i="8" a="1"/>
  <c r="AA284" i="8"/>
  <c r="AB284" i="8" a="1"/>
  <c r="AB284" i="8" s="1"/>
  <c r="AD284" i="8" a="1"/>
  <c r="AD284" i="8" s="1"/>
  <c r="G285" i="8" a="1"/>
  <c r="G285" i="8"/>
  <c r="H285" i="8" a="1"/>
  <c r="H285" i="8" s="1"/>
  <c r="I285" i="8" a="1"/>
  <c r="I285" i="8" s="1"/>
  <c r="J285" i="8" a="1"/>
  <c r="J285" i="8"/>
  <c r="K285" i="8" a="1"/>
  <c r="K285" i="8" s="1"/>
  <c r="L285" i="8" a="1"/>
  <c r="L285" i="8" s="1"/>
  <c r="N285" i="8" a="1"/>
  <c r="N285" i="8"/>
  <c r="O285" i="8" a="1"/>
  <c r="O285" i="8" s="1"/>
  <c r="P285" i="8" a="1"/>
  <c r="P285" i="8" s="1"/>
  <c r="Q285" i="8" a="1"/>
  <c r="Q285" i="8"/>
  <c r="R285" i="8" a="1"/>
  <c r="R285" i="8" s="1"/>
  <c r="S285" i="8" a="1"/>
  <c r="S285" i="8" s="1"/>
  <c r="T285" i="8" a="1"/>
  <c r="T285" i="8"/>
  <c r="U285" i="8" a="1"/>
  <c r="U285" i="8" s="1"/>
  <c r="V285" i="8" a="1"/>
  <c r="V285" i="8" s="1"/>
  <c r="W285" i="8" a="1"/>
  <c r="W285" i="8"/>
  <c r="Y285" i="8" a="1"/>
  <c r="Y285" i="8" s="1"/>
  <c r="Z285" i="8" a="1"/>
  <c r="Z285" i="8" s="1"/>
  <c r="AA285" i="8" a="1"/>
  <c r="AA285" i="8"/>
  <c r="AB285" i="8" a="1"/>
  <c r="AB285" i="8" s="1"/>
  <c r="AC285" i="8" a="1"/>
  <c r="AC285" i="8" s="1"/>
  <c r="AD285" i="8" a="1"/>
  <c r="AD285" i="8"/>
  <c r="G286" i="8" a="1"/>
  <c r="G286" i="8" s="1"/>
  <c r="H286" i="8" a="1"/>
  <c r="H286" i="8" s="1"/>
  <c r="I286" i="8" a="1"/>
  <c r="I286" i="8"/>
  <c r="J286" i="8" a="1"/>
  <c r="J286" i="8" s="1"/>
  <c r="K286" i="8" a="1"/>
  <c r="K286" i="8" s="1"/>
  <c r="L286" i="8" a="1"/>
  <c r="L286" i="8"/>
  <c r="M286" i="8" a="1"/>
  <c r="M286" i="8" s="1"/>
  <c r="O286" i="8" a="1"/>
  <c r="O286" i="8" s="1"/>
  <c r="P286" i="8" a="1"/>
  <c r="P286" i="8"/>
  <c r="Q286" i="8" a="1"/>
  <c r="Q286" i="8" s="1"/>
  <c r="R286" i="8" a="1"/>
  <c r="R286" i="8" s="1"/>
  <c r="S286" i="8" a="1"/>
  <c r="S286" i="8"/>
  <c r="T286" i="8" a="1"/>
  <c r="T286" i="8" s="1"/>
  <c r="U286" i="8" a="1"/>
  <c r="U286" i="8" s="1"/>
  <c r="V286" i="8" a="1"/>
  <c r="V286" i="8"/>
  <c r="W286" i="8" a="1"/>
  <c r="W286" i="8" s="1"/>
  <c r="Y286" i="8" a="1"/>
  <c r="Y286" i="8" s="1"/>
  <c r="Z286" i="8" a="1"/>
  <c r="Z286" i="8"/>
  <c r="AA286" i="8" a="1"/>
  <c r="AA286" i="8" s="1"/>
  <c r="AB286" i="8" a="1"/>
  <c r="AB286" i="8" s="1"/>
  <c r="AC286" i="8" a="1"/>
  <c r="AC286" i="8"/>
  <c r="AD286" i="8" a="1"/>
  <c r="AD286" i="8" s="1"/>
  <c r="G287" i="8" a="1"/>
  <c r="G287" i="8" s="1"/>
  <c r="H287" i="8" a="1"/>
  <c r="H287" i="8"/>
  <c r="I287" i="8" a="1"/>
  <c r="I287" i="8" s="1"/>
  <c r="J287" i="8" a="1"/>
  <c r="J287" i="8" s="1"/>
  <c r="K287" i="8" a="1"/>
  <c r="K287" i="8"/>
  <c r="L287" i="8" a="1"/>
  <c r="L287" i="8" s="1"/>
  <c r="M287" i="8" a="1"/>
  <c r="M287" i="8" s="1"/>
  <c r="N287" i="8" a="1"/>
  <c r="N287" i="8"/>
  <c r="O287" i="8" a="1"/>
  <c r="O287" i="8" s="1"/>
  <c r="P287" i="8" a="1"/>
  <c r="P287" i="8" s="1"/>
  <c r="Q287" i="8" a="1"/>
  <c r="Q287" i="8"/>
  <c r="R287" i="8" a="1"/>
  <c r="R287" i="8" s="1"/>
  <c r="S287" i="8" a="1"/>
  <c r="S287" i="8"/>
  <c r="T287" i="8" a="1"/>
  <c r="T287" i="8"/>
  <c r="U287" i="8" a="1"/>
  <c r="U287" i="8" s="1"/>
  <c r="V287" i="8" a="1"/>
  <c r="V287" i="8"/>
  <c r="W287" i="8" a="1"/>
  <c r="W287" i="8"/>
  <c r="Y287" i="8" a="1"/>
  <c r="Y287" i="8" s="1"/>
  <c r="Z287" i="8" a="1"/>
  <c r="Z287" i="8"/>
  <c r="AA287" i="8" a="1"/>
  <c r="AA287" i="8"/>
  <c r="AB287" i="8" a="1"/>
  <c r="AB287" i="8" s="1"/>
  <c r="AC287" i="8" a="1"/>
  <c r="AC287" i="8"/>
  <c r="AD287" i="8" a="1"/>
  <c r="AD287" i="8"/>
  <c r="G288" i="8" a="1"/>
  <c r="G288" i="8" s="1"/>
  <c r="H288" i="8" a="1"/>
  <c r="H288" i="8"/>
  <c r="I288" i="8" a="1"/>
  <c r="I288" i="8"/>
  <c r="J288" i="8" a="1"/>
  <c r="J288" i="8" s="1"/>
  <c r="K288" i="8" a="1"/>
  <c r="K288" i="8"/>
  <c r="L288" i="8" a="1"/>
  <c r="L288" i="8"/>
  <c r="M288" i="8" a="1"/>
  <c r="M288" i="8" s="1"/>
  <c r="N288" i="8" a="1"/>
  <c r="N288" i="8"/>
  <c r="O288" i="8" a="1"/>
  <c r="O288" i="8"/>
  <c r="P288" i="8" a="1"/>
  <c r="P288" i="8" s="1"/>
  <c r="Q288" i="8" a="1"/>
  <c r="Q288" i="8"/>
  <c r="R288" i="8" a="1"/>
  <c r="R288" i="8"/>
  <c r="S288" i="8" a="1"/>
  <c r="S288" i="8" s="1"/>
  <c r="U288" i="8" a="1"/>
  <c r="U288" i="8"/>
  <c r="V288" i="8" a="1"/>
  <c r="V288" i="8"/>
  <c r="W288" i="8" a="1"/>
  <c r="W288" i="8" s="1"/>
  <c r="Y288" i="8" a="1"/>
  <c r="Y288" i="8"/>
  <c r="Z288" i="8" a="1"/>
  <c r="Z288" i="8"/>
  <c r="AA288" i="8" a="1"/>
  <c r="AA288" i="8" s="1"/>
  <c r="AB288" i="8" a="1"/>
  <c r="AB288" i="8"/>
  <c r="AC288" i="8" a="1"/>
  <c r="AC288" i="8"/>
  <c r="AD288" i="8" a="1"/>
  <c r="AD288" i="8" s="1"/>
  <c r="G289" i="8" a="1"/>
  <c r="G289" i="8" s="1"/>
  <c r="H289" i="8" a="1"/>
  <c r="H289" i="8"/>
  <c r="I289" i="8" a="1"/>
  <c r="I289" i="8" s="1"/>
  <c r="J289" i="8" a="1"/>
  <c r="J289" i="8" s="1"/>
  <c r="K289" i="8" a="1"/>
  <c r="K289" i="8"/>
  <c r="L289" i="8" a="1"/>
  <c r="L289" i="8" s="1"/>
  <c r="M289" i="8" a="1"/>
  <c r="M289" i="8" s="1"/>
  <c r="N289" i="8" a="1"/>
  <c r="N289" i="8"/>
  <c r="P289" i="8" a="1"/>
  <c r="P289" i="8" s="1"/>
  <c r="Q289" i="8" a="1"/>
  <c r="Q289" i="8" s="1"/>
  <c r="R289" i="8" a="1"/>
  <c r="R289" i="8"/>
  <c r="S289" i="8" a="1"/>
  <c r="S289" i="8" s="1"/>
  <c r="T289" i="8" a="1"/>
  <c r="T289" i="8" s="1"/>
  <c r="U289" i="8" a="1"/>
  <c r="U289" i="8"/>
  <c r="V289" i="8" a="1"/>
  <c r="V289" i="8" s="1"/>
  <c r="W289" i="8" a="1"/>
  <c r="W289" i="8" s="1"/>
  <c r="Y289" i="8" a="1"/>
  <c r="Y289" i="8"/>
  <c r="Z289" i="8" a="1"/>
  <c r="Z289" i="8" s="1"/>
  <c r="AA289" i="8" a="1"/>
  <c r="AA289" i="8" s="1"/>
  <c r="AB289" i="8" a="1"/>
  <c r="AB289" i="8"/>
  <c r="AC289" i="8" a="1"/>
  <c r="AC289" i="8" s="1"/>
  <c r="AD289" i="8" a="1"/>
  <c r="AD289" i="8" s="1"/>
  <c r="G290" i="8" a="1"/>
  <c r="G290" i="8"/>
  <c r="H290" i="8" a="1"/>
  <c r="H290" i="8" s="1"/>
  <c r="I290" i="8" a="1"/>
  <c r="I290" i="8" s="1"/>
  <c r="J290" i="8" a="1"/>
  <c r="J290" i="8"/>
  <c r="L290" i="8" a="1"/>
  <c r="L290" i="8" s="1"/>
  <c r="M290" i="8" a="1"/>
  <c r="M290" i="8" s="1"/>
  <c r="N290" i="8" a="1"/>
  <c r="N290" i="8"/>
  <c r="O290" i="8" a="1"/>
  <c r="O290" i="8" s="1"/>
  <c r="P290" i="8" a="1"/>
  <c r="P290" i="8" s="1"/>
  <c r="Q290" i="8" a="1"/>
  <c r="Q290" i="8"/>
  <c r="R290" i="8" a="1"/>
  <c r="R290" i="8" s="1"/>
  <c r="S290" i="8" a="1"/>
  <c r="S290" i="8" s="1"/>
  <c r="T290" i="8" a="1"/>
  <c r="T290" i="8"/>
  <c r="U290" i="8" a="1"/>
  <c r="U290" i="8" s="1"/>
  <c r="V290" i="8" a="1"/>
  <c r="V290" i="8" s="1"/>
  <c r="W290" i="8" a="1"/>
  <c r="W290" i="8"/>
  <c r="Y290" i="8" a="1"/>
  <c r="Y290" i="8" s="1"/>
  <c r="Z290" i="8" a="1"/>
  <c r="Z290" i="8" s="1"/>
  <c r="AA290" i="8" a="1"/>
  <c r="AA290" i="8"/>
  <c r="AB290" i="8" a="1"/>
  <c r="AB290" i="8" s="1"/>
  <c r="AC290" i="8" a="1"/>
  <c r="AC290" i="8" s="1"/>
  <c r="AD290" i="8" a="1"/>
  <c r="AD290" i="8"/>
  <c r="G291" i="8" a="1"/>
  <c r="G291" i="8" s="1"/>
  <c r="H291" i="8" a="1"/>
  <c r="H291" i="8" s="1"/>
  <c r="I291" i="8" a="1"/>
  <c r="I291" i="8"/>
  <c r="K291" i="8" a="1"/>
  <c r="K291" i="8" s="1"/>
  <c r="L291" i="8" a="1"/>
  <c r="L291" i="8" s="1"/>
  <c r="M291" i="8" a="1"/>
  <c r="M291" i="8"/>
  <c r="N291" i="8" a="1"/>
  <c r="N291" i="8" s="1"/>
  <c r="O291" i="8" a="1"/>
  <c r="O291" i="8"/>
  <c r="P291" i="8" a="1"/>
  <c r="P291" i="8"/>
  <c r="Q291" i="8" a="1"/>
  <c r="Q291" i="8" s="1"/>
  <c r="R291" i="8" a="1"/>
  <c r="R291" i="8"/>
  <c r="S291" i="8" a="1"/>
  <c r="S291" i="8"/>
  <c r="T291" i="8" a="1"/>
  <c r="T291" i="8" s="1"/>
  <c r="U291" i="8" a="1"/>
  <c r="U291" i="8"/>
  <c r="V291" i="8" a="1"/>
  <c r="V291" i="8"/>
  <c r="W291" i="8" a="1"/>
  <c r="W291" i="8" s="1"/>
  <c r="Y291" i="8" a="1"/>
  <c r="Y291" i="8"/>
  <c r="Z291" i="8" a="1"/>
  <c r="Z291" i="8"/>
  <c r="AA291" i="8" a="1"/>
  <c r="AA291" i="8" s="1"/>
  <c r="AB291" i="8" a="1"/>
  <c r="AB291" i="8"/>
  <c r="AC291" i="8" a="1"/>
  <c r="AC291" i="8"/>
  <c r="AD291" i="8" a="1"/>
  <c r="AD291" i="8" s="1"/>
  <c r="G292" i="8" a="1"/>
  <c r="G292" i="8"/>
  <c r="H292" i="8" a="1"/>
  <c r="H292" i="8"/>
  <c r="I292" i="8" a="1"/>
  <c r="I292" i="8" s="1"/>
  <c r="J292" i="8" a="1"/>
  <c r="J292" i="8"/>
  <c r="K292" i="8" a="1"/>
  <c r="K292" i="8"/>
  <c r="L292" i="8" a="1"/>
  <c r="L292" i="8" s="1"/>
  <c r="M292" i="8" a="1"/>
  <c r="M292" i="8"/>
  <c r="N292" i="8" a="1"/>
  <c r="N292" i="8"/>
  <c r="O292" i="8" a="1"/>
  <c r="O292" i="8" s="1"/>
  <c r="P292" i="8" a="1"/>
  <c r="P292" i="8"/>
  <c r="Q292" i="8" a="1"/>
  <c r="Q292" i="8"/>
  <c r="R292" i="8" a="1"/>
  <c r="R292" i="8" s="1"/>
  <c r="S292" i="8" a="1"/>
  <c r="S292" i="8"/>
  <c r="T292" i="8" a="1"/>
  <c r="T292" i="8"/>
  <c r="U292" i="8" a="1"/>
  <c r="U292" i="8" s="1"/>
  <c r="V292" i="8" a="1"/>
  <c r="V292" i="8"/>
  <c r="W292" i="8" a="1"/>
  <c r="W292" i="8"/>
  <c r="Y292" i="8" a="1"/>
  <c r="Y292" i="8" s="1"/>
  <c r="Z292" i="8" a="1"/>
  <c r="Z292" i="8"/>
  <c r="AA292" i="8" a="1"/>
  <c r="AA292" i="8"/>
  <c r="AB292" i="8" a="1"/>
  <c r="AB292" i="8" s="1"/>
  <c r="AC292" i="8" a="1"/>
  <c r="AC292" i="8"/>
  <c r="AD292" i="8" a="1"/>
  <c r="AD292" i="8"/>
  <c r="G293" i="8" a="1"/>
  <c r="G293" i="8" s="1"/>
  <c r="H293" i="8" a="1"/>
  <c r="H293" i="8"/>
  <c r="I293" i="8" a="1"/>
  <c r="I293" i="8"/>
  <c r="J293" i="8" a="1"/>
  <c r="J293" i="8" s="1"/>
  <c r="K293" i="8" a="1"/>
  <c r="K293" i="8" s="1"/>
  <c r="L293" i="8" a="1"/>
  <c r="L293" i="8"/>
  <c r="M293" i="8" a="1"/>
  <c r="M293" i="8" s="1"/>
  <c r="N293" i="8" a="1"/>
  <c r="N293" i="8" s="1"/>
  <c r="O293" i="8" a="1"/>
  <c r="O293" i="8"/>
  <c r="P293" i="8" a="1"/>
  <c r="P293" i="8" s="1"/>
  <c r="Q293" i="8" a="1"/>
  <c r="Q293" i="8" s="1"/>
  <c r="R293" i="8" a="1"/>
  <c r="R293" i="8"/>
  <c r="S293" i="8" a="1"/>
  <c r="S293" i="8" s="1"/>
  <c r="T293" i="8" a="1"/>
  <c r="T293" i="8" s="1"/>
  <c r="U293" i="8" a="1"/>
  <c r="U293" i="8"/>
  <c r="V293" i="8" a="1"/>
  <c r="V293" i="8" s="1"/>
  <c r="W293" i="8" a="1"/>
  <c r="W293" i="8"/>
  <c r="Y293" i="8" a="1"/>
  <c r="Y293" i="8"/>
  <c r="Z293" i="8" a="1"/>
  <c r="Z293" i="8" s="1"/>
  <c r="AA293" i="8" a="1"/>
  <c r="AA293" i="8"/>
  <c r="AB293" i="8" a="1"/>
  <c r="AB293" i="8"/>
  <c r="AC293" i="8" a="1"/>
  <c r="AC293" i="8" s="1"/>
  <c r="AD293" i="8" a="1"/>
  <c r="AD293" i="8" s="1"/>
  <c r="G294" i="8" a="1"/>
  <c r="G294" i="8"/>
  <c r="H294" i="8" a="1"/>
  <c r="H294" i="8" s="1"/>
  <c r="I294" i="8" a="1"/>
  <c r="I294" i="8" s="1"/>
  <c r="J294" i="8" a="1"/>
  <c r="J294" i="8"/>
  <c r="K294" i="8" a="1"/>
  <c r="K294" i="8" s="1"/>
  <c r="L294" i="8" a="1"/>
  <c r="L294" i="8" s="1"/>
  <c r="M294" i="8" a="1"/>
  <c r="M294" i="8"/>
  <c r="N294" i="8" a="1"/>
  <c r="N294" i="8" s="1"/>
  <c r="O294" i="8" a="1"/>
  <c r="O294" i="8" s="1"/>
  <c r="P294" i="8" a="1"/>
  <c r="P294" i="8"/>
  <c r="Q294" i="8" a="1"/>
  <c r="Q294" i="8" s="1"/>
  <c r="R294" i="8" a="1"/>
  <c r="R294" i="8" s="1"/>
  <c r="S294" i="8" a="1"/>
  <c r="S294" i="8"/>
  <c r="T294" i="8" a="1"/>
  <c r="T294" i="8" s="1"/>
  <c r="U294" i="8" a="1"/>
  <c r="U294" i="8" s="1"/>
  <c r="V294" i="8" a="1"/>
  <c r="V294" i="8"/>
  <c r="W294" i="8" a="1"/>
  <c r="W294" i="8" s="1"/>
  <c r="Y294" i="8" a="1"/>
  <c r="Y294" i="8" s="1"/>
  <c r="Z294" i="8" a="1"/>
  <c r="Z294" i="8"/>
  <c r="AA294" i="8" a="1"/>
  <c r="AA294" i="8" s="1"/>
  <c r="AB294" i="8" a="1"/>
  <c r="AB294" i="8" s="1"/>
  <c r="AC294" i="8" a="1"/>
  <c r="AC294" i="8"/>
  <c r="AD294" i="8" a="1"/>
  <c r="AD294" i="8" s="1"/>
  <c r="G295" i="8" a="1"/>
  <c r="G295" i="8" s="1"/>
  <c r="H295" i="8" a="1"/>
  <c r="H295" i="8"/>
  <c r="I295" i="8" a="1"/>
  <c r="I295" i="8" s="1"/>
  <c r="J295" i="8" a="1"/>
  <c r="J295" i="8" s="1"/>
  <c r="K295" i="8" a="1"/>
  <c r="K295" i="8"/>
  <c r="L295" i="8" a="1"/>
  <c r="L295" i="8" s="1"/>
  <c r="M295" i="8" a="1"/>
  <c r="M295" i="8" s="1"/>
  <c r="N295" i="8" a="1"/>
  <c r="N295" i="8"/>
  <c r="O295" i="8" a="1"/>
  <c r="O295" i="8" s="1"/>
  <c r="P295" i="8" a="1"/>
  <c r="P295" i="8" s="1"/>
  <c r="Q295" i="8" a="1"/>
  <c r="Q295" i="8"/>
  <c r="R295" i="8" a="1"/>
  <c r="R295" i="8" s="1"/>
  <c r="S295" i="8" a="1"/>
  <c r="S295" i="8" s="1"/>
  <c r="T295" i="8" a="1"/>
  <c r="T295" i="8"/>
  <c r="U295" i="8" a="1"/>
  <c r="U295" i="8" s="1"/>
  <c r="V295" i="8" a="1"/>
  <c r="V295" i="8" s="1"/>
  <c r="W295" i="8" a="1"/>
  <c r="W295" i="8"/>
  <c r="Y295" i="8" a="1"/>
  <c r="Y295" i="8" s="1"/>
  <c r="Z295" i="8" a="1"/>
  <c r="Z295" i="8" s="1"/>
  <c r="AA295" i="8" a="1"/>
  <c r="AA295" i="8"/>
  <c r="AB295" i="8" a="1"/>
  <c r="AB295" i="8" s="1"/>
  <c r="AC295" i="8" a="1"/>
  <c r="AC295" i="8"/>
  <c r="AD295" i="8" a="1"/>
  <c r="AD295" i="8"/>
  <c r="G296" i="8" a="1"/>
  <c r="G296" i="8" s="1"/>
  <c r="H296" i="8" a="1"/>
  <c r="H296" i="8"/>
  <c r="I296" i="8" a="1"/>
  <c r="I296" i="8"/>
  <c r="J296" i="8" a="1"/>
  <c r="J296" i="8" s="1"/>
  <c r="K296" i="8" a="1"/>
  <c r="K296" i="8"/>
  <c r="L296" i="8" a="1"/>
  <c r="L296" i="8"/>
  <c r="M296" i="8" a="1"/>
  <c r="M296" i="8" s="1"/>
  <c r="N296" i="8" a="1"/>
  <c r="N296" i="8"/>
  <c r="O296" i="8" a="1"/>
  <c r="O296" i="8"/>
  <c r="P296" i="8" a="1"/>
  <c r="P296" i="8" s="1"/>
  <c r="Q296" i="8" a="1"/>
  <c r="Q296" i="8"/>
  <c r="R296" i="8" a="1"/>
  <c r="R296" i="8"/>
  <c r="S296" i="8" a="1"/>
  <c r="S296" i="8" s="1"/>
  <c r="T296" i="8" a="1"/>
  <c r="T296" i="8"/>
  <c r="U296" i="8" a="1"/>
  <c r="U296" i="8"/>
  <c r="V296" i="8" a="1"/>
  <c r="V296" i="8" s="1"/>
  <c r="W296" i="8" a="1"/>
  <c r="W296" i="8"/>
  <c r="Y296" i="8" a="1"/>
  <c r="Y296" i="8"/>
  <c r="Z296" i="8" a="1"/>
  <c r="Z296" i="8" s="1"/>
  <c r="AA296" i="8" a="1"/>
  <c r="AA296" i="8"/>
  <c r="AB296" i="8" a="1"/>
  <c r="AB296" i="8"/>
  <c r="AC296" i="8" a="1"/>
  <c r="AC296" i="8" s="1"/>
  <c r="AD296" i="8" a="1"/>
  <c r="AD296" i="8"/>
  <c r="G297" i="8" a="1"/>
  <c r="G297" i="8"/>
  <c r="H297" i="8" a="1"/>
  <c r="H297" i="8" s="1"/>
  <c r="I297" i="8" a="1"/>
  <c r="I297" i="8"/>
  <c r="J297" i="8" a="1"/>
  <c r="J297" i="8"/>
  <c r="K297" i="8" a="1"/>
  <c r="K297" i="8" s="1"/>
  <c r="L297" i="8" a="1"/>
  <c r="L297" i="8"/>
  <c r="M297" i="8" a="1"/>
  <c r="M297" i="8"/>
  <c r="N297" i="8" a="1"/>
  <c r="N297" i="8" s="1"/>
  <c r="O297" i="8" a="1"/>
  <c r="O297" i="8"/>
  <c r="P297" i="8" a="1"/>
  <c r="P297" i="8"/>
  <c r="Q297" i="8" a="1"/>
  <c r="Q297" i="8" s="1"/>
  <c r="R297" i="8" a="1"/>
  <c r="R297" i="8"/>
  <c r="S297" i="8" a="1"/>
  <c r="S297" i="8"/>
  <c r="T297" i="8" a="1"/>
  <c r="T297" i="8" s="1"/>
  <c r="U297" i="8" a="1"/>
  <c r="U297" i="8"/>
  <c r="V297" i="8" a="1"/>
  <c r="V297" i="8"/>
  <c r="W297" i="8" a="1"/>
  <c r="W297" i="8" s="1"/>
  <c r="Y297" i="8" a="1"/>
  <c r="Y297" i="8"/>
  <c r="Z297" i="8" a="1"/>
  <c r="Z297" i="8"/>
  <c r="AA297" i="8" a="1"/>
  <c r="AA297" i="8" s="1"/>
  <c r="AB297" i="8" a="1"/>
  <c r="AB297" i="8"/>
  <c r="AC297" i="8" a="1"/>
  <c r="AC297" i="8"/>
  <c r="AD297" i="8" a="1"/>
  <c r="AD297" i="8" s="1"/>
  <c r="G298" i="8" a="1"/>
  <c r="G298" i="8"/>
  <c r="H298" i="8" a="1"/>
  <c r="H298" i="8"/>
  <c r="I298" i="8" a="1"/>
  <c r="I298" i="8" s="1"/>
  <c r="J298" i="8" a="1"/>
  <c r="J298" i="8"/>
  <c r="K298" i="8" a="1"/>
  <c r="K298" i="8"/>
  <c r="L298" i="8" a="1"/>
  <c r="L298" i="8" s="1"/>
  <c r="M298" i="8" a="1"/>
  <c r="M298" i="8"/>
  <c r="N298" i="8" a="1"/>
  <c r="N298" i="8"/>
  <c r="O298" i="8" a="1"/>
  <c r="O298" i="8" s="1"/>
  <c r="P298" i="8" a="1"/>
  <c r="P298" i="8"/>
  <c r="Q298" i="8" a="1"/>
  <c r="Q298" i="8"/>
  <c r="R298" i="8" a="1"/>
  <c r="R298" i="8" s="1"/>
  <c r="S298" i="8" a="1"/>
  <c r="S298" i="8"/>
  <c r="T298" i="8" a="1"/>
  <c r="T298" i="8"/>
  <c r="U298" i="8" a="1"/>
  <c r="U298" i="8" s="1"/>
  <c r="V298" i="8" a="1"/>
  <c r="V298" i="8"/>
  <c r="W298" i="8" a="1"/>
  <c r="W298" i="8"/>
  <c r="Y298" i="8" a="1"/>
  <c r="Y298" i="8" s="1"/>
  <c r="Z298" i="8" a="1"/>
  <c r="Z298" i="8"/>
  <c r="AA298" i="8" a="1"/>
  <c r="AA298" i="8"/>
  <c r="AB298" i="8" a="1"/>
  <c r="AB298" i="8" s="1"/>
  <c r="AC298" i="8" a="1"/>
  <c r="AC298" i="8"/>
  <c r="AD298" i="8" a="1"/>
  <c r="AD298" i="8"/>
  <c r="G299" i="8" a="1"/>
  <c r="G299" i="8" s="1"/>
  <c r="H299" i="8" a="1"/>
  <c r="H299" i="8"/>
  <c r="I299" i="8" a="1"/>
  <c r="I299" i="8"/>
  <c r="J299" i="8" a="1"/>
  <c r="J299" i="8" s="1"/>
  <c r="K299" i="8" a="1"/>
  <c r="K299" i="8"/>
  <c r="L299" i="8" a="1"/>
  <c r="L299" i="8"/>
  <c r="M299" i="8" a="1"/>
  <c r="M299" i="8" s="1"/>
  <c r="N299" i="8" a="1"/>
  <c r="N299" i="8"/>
  <c r="O299" i="8" a="1"/>
  <c r="O299" i="8"/>
  <c r="P299" i="8" a="1"/>
  <c r="P299" i="8" s="1"/>
  <c r="Q299" i="8" a="1"/>
  <c r="Q299" i="8"/>
  <c r="R299" i="8" a="1"/>
  <c r="R299" i="8"/>
  <c r="S299" i="8" a="1"/>
  <c r="S299" i="8" s="1"/>
  <c r="T299" i="8" a="1"/>
  <c r="T299" i="8"/>
  <c r="U299" i="8" a="1"/>
  <c r="U299" i="8"/>
  <c r="V299" i="8" a="1"/>
  <c r="V299" i="8" s="1"/>
  <c r="W299" i="8" a="1"/>
  <c r="W299" i="8"/>
  <c r="Y299" i="8" a="1"/>
  <c r="Y299" i="8"/>
  <c r="Z299" i="8" a="1"/>
  <c r="Z299" i="8" s="1"/>
  <c r="AA299" i="8" a="1"/>
  <c r="AA299" i="8"/>
  <c r="AB299" i="8" a="1"/>
  <c r="AB299" i="8"/>
  <c r="AC299" i="8" a="1"/>
  <c r="AC299" i="8" s="1"/>
  <c r="AD299" i="8" a="1"/>
  <c r="AD299" i="8"/>
  <c r="G300" i="8" a="1"/>
  <c r="G300" i="8"/>
  <c r="H300" i="8" a="1"/>
  <c r="H300" i="8" s="1"/>
  <c r="I300" i="8" a="1"/>
  <c r="I300" i="8"/>
  <c r="J300" i="8" a="1"/>
  <c r="J300" i="8"/>
  <c r="K300" i="8" a="1"/>
  <c r="K300" i="8" s="1"/>
  <c r="L300" i="8" a="1"/>
  <c r="L300" i="8"/>
  <c r="M300" i="8" a="1"/>
  <c r="M300" i="8"/>
  <c r="N300" i="8" a="1"/>
  <c r="N300" i="8" s="1"/>
  <c r="O300" i="8" a="1"/>
  <c r="O300" i="8"/>
  <c r="P300" i="8" a="1"/>
  <c r="P300" i="8"/>
  <c r="Q300" i="8" a="1"/>
  <c r="Q300" i="8" s="1"/>
  <c r="R300" i="8" a="1"/>
  <c r="R300" i="8"/>
  <c r="S300" i="8" a="1"/>
  <c r="S300" i="8"/>
  <c r="T300" i="8" a="1"/>
  <c r="T300" i="8" s="1"/>
  <c r="U300" i="8" a="1"/>
  <c r="U300" i="8"/>
  <c r="V300" i="8" a="1"/>
  <c r="V300" i="8"/>
  <c r="W300" i="8" a="1"/>
  <c r="W300" i="8" s="1"/>
  <c r="Y300" i="8" a="1"/>
  <c r="Y300" i="8"/>
  <c r="Z300" i="8" a="1"/>
  <c r="Z300" i="8"/>
  <c r="AA300" i="8" a="1"/>
  <c r="AA300" i="8" s="1"/>
  <c r="AB300" i="8" a="1"/>
  <c r="AB300" i="8"/>
  <c r="AC300" i="8" a="1"/>
  <c r="AC300" i="8"/>
  <c r="AD300" i="8" a="1"/>
  <c r="AD300" i="8" s="1"/>
  <c r="G301" i="8" a="1"/>
  <c r="G301" i="8"/>
  <c r="H301" i="8" a="1"/>
  <c r="H301" i="8"/>
  <c r="I301" i="8" a="1"/>
  <c r="I301" i="8" s="1"/>
  <c r="J301" i="8" a="1"/>
  <c r="J301" i="8"/>
  <c r="K301" i="8" a="1"/>
  <c r="K301" i="8"/>
  <c r="L301" i="8" a="1"/>
  <c r="L301" i="8" s="1"/>
  <c r="M301" i="8" a="1"/>
  <c r="M301" i="8"/>
  <c r="N301" i="8" a="1"/>
  <c r="N301" i="8"/>
  <c r="O301" i="8" a="1"/>
  <c r="O301" i="8" s="1"/>
  <c r="P301" i="8" a="1"/>
  <c r="P301" i="8"/>
  <c r="Q301" i="8" a="1"/>
  <c r="Q301" i="8"/>
  <c r="R301" i="8" a="1"/>
  <c r="R301" i="8" s="1"/>
  <c r="S301" i="8" a="1"/>
  <c r="S301" i="8"/>
  <c r="T301" i="8" a="1"/>
  <c r="T301" i="8"/>
  <c r="U301" i="8" a="1"/>
  <c r="U301" i="8" s="1"/>
  <c r="V301" i="8" a="1"/>
  <c r="V301" i="8"/>
  <c r="W301" i="8" a="1"/>
  <c r="W301" i="8"/>
  <c r="Y301" i="8" a="1"/>
  <c r="Y301" i="8" s="1"/>
  <c r="Z301" i="8" a="1"/>
  <c r="Z301" i="8"/>
  <c r="AA301" i="8" a="1"/>
  <c r="AA301" i="8"/>
  <c r="AB301" i="8" a="1"/>
  <c r="AB301" i="8" s="1"/>
  <c r="AC301" i="8" a="1"/>
  <c r="AC301" i="8"/>
  <c r="AD301" i="8" a="1"/>
  <c r="AD301" i="8"/>
  <c r="G302" i="8" a="1"/>
  <c r="G302" i="8" s="1"/>
  <c r="H302" i="8" a="1"/>
  <c r="H302" i="8"/>
  <c r="I302" i="8" a="1"/>
  <c r="I302" i="8"/>
  <c r="J302" i="8" a="1"/>
  <c r="J302" i="8" s="1"/>
  <c r="K302" i="8" a="1"/>
  <c r="K302" i="8"/>
  <c r="L302" i="8" a="1"/>
  <c r="L302" i="8"/>
  <c r="M302" i="8" a="1"/>
  <c r="M302" i="8" s="1"/>
  <c r="N302" i="8" a="1"/>
  <c r="N302" i="8"/>
  <c r="O302" i="8" a="1"/>
  <c r="O302" i="8"/>
  <c r="P302" i="8" a="1"/>
  <c r="P302" i="8" s="1"/>
  <c r="Q302" i="8" a="1"/>
  <c r="Q302" i="8"/>
  <c r="R302" i="8" a="1"/>
  <c r="R302" i="8"/>
  <c r="S302" i="8" a="1"/>
  <c r="S302" i="8" s="1"/>
  <c r="T302" i="8" a="1"/>
  <c r="T302" i="8"/>
  <c r="U302" i="8" a="1"/>
  <c r="U302" i="8"/>
  <c r="V302" i="8" a="1"/>
  <c r="V302" i="8" s="1"/>
  <c r="W302" i="8" a="1"/>
  <c r="W302" i="8"/>
  <c r="Y302" i="8" a="1"/>
  <c r="Y302" i="8"/>
  <c r="Z302" i="8" a="1"/>
  <c r="Z302" i="8" s="1"/>
  <c r="AA302" i="8" a="1"/>
  <c r="AA302" i="8"/>
  <c r="AB302" i="8" a="1"/>
  <c r="AB302" i="8"/>
  <c r="AC302" i="8" a="1"/>
  <c r="AC302" i="8" s="1"/>
  <c r="AD302" i="8" a="1"/>
  <c r="AD302" i="8"/>
  <c r="G303" i="8" a="1"/>
  <c r="G303" i="8"/>
  <c r="H303" i="8" a="1"/>
  <c r="H303" i="8" s="1"/>
  <c r="I303" i="8" a="1"/>
  <c r="I303" i="8"/>
  <c r="J303" i="8" a="1"/>
  <c r="J303" i="8"/>
  <c r="K303" i="8" a="1"/>
  <c r="K303" i="8" s="1"/>
  <c r="L303" i="8" a="1"/>
  <c r="L303" i="8"/>
  <c r="M303" i="8" a="1"/>
  <c r="M303" i="8"/>
  <c r="N303" i="8" a="1"/>
  <c r="N303" i="8" s="1"/>
  <c r="O303" i="8" a="1"/>
  <c r="O303" i="8"/>
  <c r="P303" i="8" a="1"/>
  <c r="P303" i="8"/>
  <c r="Q303" i="8" a="1"/>
  <c r="Q303" i="8" s="1"/>
  <c r="R303" i="8" a="1"/>
  <c r="R303" i="8"/>
  <c r="S303" i="8" a="1"/>
  <c r="S303" i="8"/>
  <c r="T303" i="8" a="1"/>
  <c r="T303" i="8" s="1"/>
  <c r="U303" i="8" a="1"/>
  <c r="U303" i="8"/>
  <c r="V303" i="8" a="1"/>
  <c r="V303" i="8"/>
  <c r="W303" i="8" a="1"/>
  <c r="W303" i="8" s="1"/>
  <c r="Y303" i="8" a="1"/>
  <c r="Y303" i="8"/>
  <c r="Z303" i="8" a="1"/>
  <c r="Z303" i="8"/>
  <c r="AA303" i="8" a="1"/>
  <c r="AA303" i="8" s="1"/>
  <c r="AB303" i="8" a="1"/>
  <c r="AB303" i="8"/>
  <c r="AC303" i="8" a="1"/>
  <c r="AC303" i="8"/>
  <c r="AD303" i="8" a="1"/>
  <c r="AD303" i="8" s="1"/>
  <c r="G304" i="8" a="1"/>
  <c r="G304" i="8"/>
  <c r="H304" i="8" a="1"/>
  <c r="H304" i="8"/>
  <c r="I304" i="8" a="1"/>
  <c r="I304" i="8" s="1"/>
  <c r="J304" i="8" a="1"/>
  <c r="J304" i="8"/>
  <c r="K304" i="8" a="1"/>
  <c r="K304" i="8"/>
  <c r="L304" i="8" a="1"/>
  <c r="L304" i="8" s="1"/>
  <c r="M304" i="8" a="1"/>
  <c r="M304" i="8"/>
  <c r="N304" i="8" a="1"/>
  <c r="N304" i="8"/>
  <c r="O304" i="8" a="1"/>
  <c r="O304" i="8" s="1"/>
  <c r="P304" i="8" a="1"/>
  <c r="P304" i="8"/>
  <c r="Q304" i="8" a="1"/>
  <c r="Q304" i="8"/>
  <c r="R304" i="8" a="1"/>
  <c r="R304" i="8" s="1"/>
  <c r="S304" i="8" a="1"/>
  <c r="S304" i="8"/>
  <c r="T304" i="8" a="1"/>
  <c r="T304" i="8"/>
  <c r="U304" i="8" a="1"/>
  <c r="U304" i="8" s="1"/>
  <c r="V304" i="8" a="1"/>
  <c r="V304" i="8"/>
  <c r="W304" i="8" a="1"/>
  <c r="W304" i="8"/>
  <c r="Y304" i="8" a="1"/>
  <c r="Y304" i="8" s="1"/>
  <c r="Z304" i="8" a="1"/>
  <c r="Z304" i="8"/>
  <c r="AA304" i="8" a="1"/>
  <c r="AA304" i="8"/>
  <c r="AB304" i="8" a="1"/>
  <c r="AB304" i="8" s="1"/>
  <c r="AC304" i="8" a="1"/>
  <c r="AC304" i="8"/>
  <c r="AD304" i="8" a="1"/>
  <c r="AD304" i="8"/>
  <c r="G305" i="8" a="1"/>
  <c r="G305" i="8" s="1"/>
  <c r="H305" i="8" a="1"/>
  <c r="H305" i="8"/>
  <c r="I305" i="8" a="1"/>
  <c r="I305" i="8"/>
  <c r="J305" i="8" a="1"/>
  <c r="J305" i="8" s="1"/>
  <c r="K305" i="8" a="1"/>
  <c r="K305" i="8"/>
  <c r="L305" i="8" a="1"/>
  <c r="L305" i="8"/>
  <c r="M305" i="8" a="1"/>
  <c r="M305" i="8" s="1"/>
  <c r="N305" i="8" a="1"/>
  <c r="N305" i="8"/>
  <c r="O305" i="8" a="1"/>
  <c r="O305" i="8"/>
  <c r="P305" i="8" a="1"/>
  <c r="P305" i="8" s="1"/>
  <c r="Q305" i="8" a="1"/>
  <c r="Q305" i="8"/>
  <c r="R305" i="8" a="1"/>
  <c r="R305" i="8"/>
  <c r="S305" i="8" a="1"/>
  <c r="S305" i="8" s="1"/>
  <c r="T305" i="8" a="1"/>
  <c r="T305" i="8"/>
  <c r="U305" i="8" a="1"/>
  <c r="U305" i="8"/>
  <c r="V305" i="8" a="1"/>
  <c r="V305" i="8" s="1"/>
  <c r="W305" i="8" a="1"/>
  <c r="W305" i="8"/>
  <c r="Y305" i="8" a="1"/>
  <c r="Y305" i="8"/>
  <c r="Z305" i="8" a="1"/>
  <c r="Z305" i="8" s="1"/>
  <c r="AA305" i="8" a="1"/>
  <c r="AA305" i="8"/>
  <c r="AB305" i="8" a="1"/>
  <c r="AB305" i="8"/>
  <c r="AC305" i="8" a="1"/>
  <c r="AC305" i="8" s="1"/>
  <c r="AD305" i="8" a="1"/>
  <c r="AD305" i="8"/>
  <c r="G306" i="8" a="1"/>
  <c r="G306" i="8"/>
  <c r="H306" i="8" a="1"/>
  <c r="H306" i="8" s="1"/>
  <c r="I306" i="8" a="1"/>
  <c r="I306" i="8"/>
  <c r="J306" i="8" a="1"/>
  <c r="J306" i="8"/>
  <c r="K306" i="8" a="1"/>
  <c r="K306" i="8" s="1"/>
  <c r="L306" i="8" a="1"/>
  <c r="L306" i="8"/>
  <c r="M306" i="8" a="1"/>
  <c r="M306" i="8"/>
  <c r="N306" i="8" a="1"/>
  <c r="N306" i="8" s="1"/>
  <c r="O306" i="8" a="1"/>
  <c r="O306" i="8"/>
  <c r="P306" i="8" a="1"/>
  <c r="P306" i="8"/>
  <c r="Q306" i="8" a="1"/>
  <c r="Q306" i="8" s="1"/>
  <c r="R306" i="8" a="1"/>
  <c r="R306" i="8"/>
  <c r="S306" i="8" a="1"/>
  <c r="S306" i="8"/>
  <c r="T306" i="8" a="1"/>
  <c r="T306" i="8" s="1"/>
  <c r="U306" i="8" a="1"/>
  <c r="U306" i="8"/>
  <c r="V306" i="8" a="1"/>
  <c r="V306" i="8"/>
  <c r="W306" i="8" a="1"/>
  <c r="W306" i="8" s="1"/>
  <c r="Y306" i="8" a="1"/>
  <c r="Y306" i="8"/>
  <c r="Z306" i="8" a="1"/>
  <c r="Z306" i="8"/>
  <c r="AA306" i="8" a="1"/>
  <c r="AA306" i="8" s="1"/>
  <c r="AB306" i="8" a="1"/>
  <c r="AB306" i="8"/>
  <c r="AC306" i="8" a="1"/>
  <c r="AC306" i="8"/>
  <c r="AD306" i="8" a="1"/>
  <c r="AD306" i="8" s="1"/>
  <c r="G307" i="8" a="1"/>
  <c r="G307" i="8"/>
  <c r="H307" i="8" a="1"/>
  <c r="H307" i="8"/>
  <c r="I307" i="8" a="1"/>
  <c r="I307" i="8" s="1"/>
  <c r="J307" i="8" a="1"/>
  <c r="J307" i="8"/>
  <c r="K307" i="8" a="1"/>
  <c r="K307" i="8"/>
  <c r="L307" i="8" a="1"/>
  <c r="L307" i="8" s="1"/>
  <c r="M307" i="8" a="1"/>
  <c r="M307" i="8"/>
  <c r="N307" i="8" a="1"/>
  <c r="N307" i="8"/>
  <c r="O307" i="8" a="1"/>
  <c r="O307" i="8" s="1"/>
  <c r="P307" i="8" a="1"/>
  <c r="P307" i="8"/>
  <c r="Q307" i="8" a="1"/>
  <c r="Q307" i="8"/>
  <c r="R307" i="8" a="1"/>
  <c r="R307" i="8" s="1"/>
  <c r="S307" i="8" a="1"/>
  <c r="S307" i="8"/>
  <c r="T307" i="8" a="1"/>
  <c r="T307" i="8"/>
  <c r="U307" i="8" a="1"/>
  <c r="U307" i="8" s="1"/>
  <c r="V307" i="8" a="1"/>
  <c r="V307" i="8"/>
  <c r="W307" i="8" a="1"/>
  <c r="W307" i="8"/>
  <c r="Y307" i="8" a="1"/>
  <c r="Y307" i="8" s="1"/>
  <c r="Z307" i="8" a="1"/>
  <c r="Z307" i="8"/>
  <c r="AA307" i="8" a="1"/>
  <c r="AA307" i="8"/>
  <c r="AB307" i="8" a="1"/>
  <c r="AB307" i="8" s="1"/>
  <c r="AC307" i="8" a="1"/>
  <c r="AC307" i="8"/>
  <c r="AD307" i="8" a="1"/>
  <c r="AD307" i="8"/>
  <c r="G308" i="8" a="1"/>
  <c r="G308" i="8" s="1"/>
  <c r="H308" i="8" a="1"/>
  <c r="H308" i="8"/>
  <c r="I308" i="8" a="1"/>
  <c r="I308" i="8"/>
  <c r="J308" i="8" a="1"/>
  <c r="J308" i="8" s="1"/>
  <c r="K308" i="8" a="1"/>
  <c r="K308" i="8"/>
  <c r="L308" i="8" a="1"/>
  <c r="L308" i="8"/>
  <c r="M308" i="8" a="1"/>
  <c r="M308" i="8" s="1"/>
  <c r="N308" i="8" a="1"/>
  <c r="N308" i="8"/>
  <c r="O308" i="8" a="1"/>
  <c r="O308" i="8"/>
  <c r="P308" i="8" a="1"/>
  <c r="P308" i="8" s="1"/>
  <c r="Q308" i="8" a="1"/>
  <c r="Q308" i="8"/>
  <c r="R308" i="8" a="1"/>
  <c r="R308" i="8"/>
  <c r="S308" i="8" a="1"/>
  <c r="S308" i="8" s="1"/>
  <c r="T308" i="8" a="1"/>
  <c r="T308" i="8"/>
  <c r="U308" i="8" a="1"/>
  <c r="U308" i="8"/>
  <c r="V308" i="8" a="1"/>
  <c r="V308" i="8" s="1"/>
  <c r="W308" i="8" a="1"/>
  <c r="W308" i="8"/>
  <c r="Y308" i="8" a="1"/>
  <c r="Y308" i="8"/>
  <c r="Z308" i="8" a="1"/>
  <c r="Z308" i="8" s="1"/>
  <c r="AA308" i="8" a="1"/>
  <c r="AA308" i="8"/>
  <c r="AB308" i="8" a="1"/>
  <c r="AB308" i="8"/>
  <c r="AC308" i="8" a="1"/>
  <c r="AC308" i="8" s="1"/>
  <c r="AD308" i="8" a="1"/>
  <c r="AD308" i="8"/>
  <c r="G309" i="8" a="1"/>
  <c r="G309" i="8"/>
  <c r="H309" i="8" a="1"/>
  <c r="H309" i="8" s="1"/>
  <c r="I309" i="8" a="1"/>
  <c r="I309" i="8"/>
  <c r="J309" i="8" a="1"/>
  <c r="J309" i="8"/>
  <c r="K309" i="8" a="1"/>
  <c r="K309" i="8" s="1"/>
  <c r="L309" i="8" a="1"/>
  <c r="L309" i="8"/>
  <c r="M309" i="8" a="1"/>
  <c r="M309" i="8"/>
  <c r="N309" i="8" a="1"/>
  <c r="N309" i="8" s="1"/>
  <c r="O309" i="8" a="1"/>
  <c r="O309" i="8"/>
  <c r="P309" i="8" a="1"/>
  <c r="P309" i="8"/>
  <c r="Q309" i="8" a="1"/>
  <c r="Q309" i="8" s="1"/>
  <c r="R309" i="8" a="1"/>
  <c r="R309" i="8"/>
  <c r="S309" i="8" a="1"/>
  <c r="S309" i="8"/>
  <c r="T309" i="8" a="1"/>
  <c r="T309" i="8" s="1"/>
  <c r="U309" i="8" a="1"/>
  <c r="U309" i="8"/>
  <c r="V309" i="8" a="1"/>
  <c r="V309" i="8"/>
  <c r="W309" i="8" a="1"/>
  <c r="W309" i="8" s="1"/>
  <c r="Y309" i="8" a="1"/>
  <c r="Y309" i="8"/>
  <c r="Z309" i="8" a="1"/>
  <c r="Z309" i="8"/>
  <c r="AA309" i="8" a="1"/>
  <c r="AA309" i="8" s="1"/>
  <c r="AB309" i="8" a="1"/>
  <c r="AB309" i="8"/>
  <c r="AC309" i="8" a="1"/>
  <c r="AC309" i="8"/>
  <c r="AD309" i="8" a="1"/>
  <c r="AD309" i="8" s="1"/>
  <c r="G310" i="8" a="1"/>
  <c r="G310" i="8"/>
  <c r="H310" i="8" a="1"/>
  <c r="H310" i="8"/>
  <c r="I310" i="8" a="1"/>
  <c r="I310" i="8" s="1"/>
  <c r="J310" i="8" a="1"/>
  <c r="J310" i="8"/>
  <c r="K310" i="8" a="1"/>
  <c r="K310" i="8"/>
  <c r="L310" i="8" a="1"/>
  <c r="L310" i="8" s="1"/>
  <c r="M310" i="8" a="1"/>
  <c r="M310" i="8"/>
  <c r="N310" i="8" a="1"/>
  <c r="N310" i="8"/>
  <c r="O310" i="8" a="1"/>
  <c r="O310" i="8" s="1"/>
  <c r="P310" i="8" a="1"/>
  <c r="P310" i="8"/>
  <c r="Q310" i="8" a="1"/>
  <c r="Q310" i="8"/>
  <c r="R310" i="8" a="1"/>
  <c r="R310" i="8" s="1"/>
  <c r="S310" i="8" a="1"/>
  <c r="S310" i="8"/>
  <c r="T310" i="8" a="1"/>
  <c r="T310" i="8"/>
  <c r="U310" i="8" a="1"/>
  <c r="U310" i="8" s="1"/>
  <c r="V310" i="8" a="1"/>
  <c r="V310" i="8"/>
  <c r="W310" i="8" a="1"/>
  <c r="W310" i="8"/>
  <c r="Y310" i="8" a="1"/>
  <c r="Y310" i="8" s="1"/>
  <c r="Z310" i="8" a="1"/>
  <c r="Z310" i="8"/>
  <c r="AA310" i="8" a="1"/>
  <c r="AA310" i="8"/>
  <c r="AB310" i="8" a="1"/>
  <c r="AB310" i="8" s="1"/>
  <c r="AC310" i="8" a="1"/>
  <c r="AC310" i="8"/>
  <c r="AD310" i="8" a="1"/>
  <c r="AD310" i="8"/>
  <c r="G311" i="8" a="1"/>
  <c r="G311" i="8" s="1"/>
  <c r="H311" i="8" a="1"/>
  <c r="H311" i="8"/>
  <c r="I311" i="8" a="1"/>
  <c r="I311" i="8"/>
  <c r="J311" i="8" a="1"/>
  <c r="J311" i="8" s="1"/>
  <c r="K311" i="8" a="1"/>
  <c r="K311" i="8"/>
  <c r="L311" i="8" a="1"/>
  <c r="L311" i="8"/>
  <c r="M311" i="8" a="1"/>
  <c r="M311" i="8" s="1"/>
  <c r="N311" i="8" a="1"/>
  <c r="N311" i="8"/>
  <c r="O311" i="8" a="1"/>
  <c r="O311" i="8"/>
  <c r="P311" i="8" a="1"/>
  <c r="P311" i="8" s="1"/>
  <c r="Q311" i="8" a="1"/>
  <c r="Q311" i="8"/>
  <c r="R311" i="8" a="1"/>
  <c r="R311" i="8"/>
  <c r="S311" i="8" a="1"/>
  <c r="S311" i="8" s="1"/>
  <c r="T311" i="8" a="1"/>
  <c r="T311" i="8"/>
  <c r="U311" i="8" a="1"/>
  <c r="U311" i="8"/>
  <c r="V311" i="8" a="1"/>
  <c r="V311" i="8" s="1"/>
  <c r="W311" i="8" a="1"/>
  <c r="W311" i="8"/>
  <c r="Y311" i="8" a="1"/>
  <c r="Y311" i="8"/>
  <c r="Z311" i="8" a="1"/>
  <c r="Z311" i="8" s="1"/>
  <c r="AA311" i="8" a="1"/>
  <c r="AA311" i="8"/>
  <c r="AB311" i="8" a="1"/>
  <c r="AB311" i="8"/>
  <c r="AC311" i="8" a="1"/>
  <c r="AC311" i="8" s="1"/>
  <c r="AD311" i="8" a="1"/>
  <c r="AD311" i="8"/>
  <c r="G312" i="8" a="1"/>
  <c r="G312" i="8"/>
  <c r="H312" i="8" a="1"/>
  <c r="H312" i="8" s="1"/>
  <c r="I312" i="8" a="1"/>
  <c r="I312" i="8"/>
  <c r="J312" i="8" a="1"/>
  <c r="J312" i="8"/>
  <c r="K312" i="8" a="1"/>
  <c r="K312" i="8" s="1"/>
  <c r="L312" i="8" a="1"/>
  <c r="L312" i="8"/>
  <c r="M312" i="8" a="1"/>
  <c r="M312" i="8"/>
  <c r="N312" i="8" a="1"/>
  <c r="N312" i="8" s="1"/>
  <c r="O312" i="8" a="1"/>
  <c r="O312" i="8"/>
  <c r="P312" i="8" a="1"/>
  <c r="P312" i="8"/>
  <c r="Q312" i="8" a="1"/>
  <c r="Q312" i="8" s="1"/>
  <c r="R312" i="8" a="1"/>
  <c r="R312" i="8"/>
  <c r="S312" i="8" a="1"/>
  <c r="S312" i="8"/>
  <c r="T312" i="8" a="1"/>
  <c r="T312" i="8" s="1"/>
  <c r="U312" i="8" a="1"/>
  <c r="U312" i="8"/>
  <c r="V312" i="8" a="1"/>
  <c r="V312" i="8"/>
  <c r="W312" i="8" a="1"/>
  <c r="W312" i="8" s="1"/>
  <c r="Y312" i="8" a="1"/>
  <c r="Y312" i="8"/>
  <c r="Z312" i="8" a="1"/>
  <c r="Z312" i="8"/>
  <c r="AA312" i="8" a="1"/>
  <c r="AA312" i="8" s="1"/>
  <c r="AB312" i="8" a="1"/>
  <c r="AB312" i="8"/>
  <c r="AC312" i="8" a="1"/>
  <c r="AC312" i="8"/>
  <c r="AD312" i="8" a="1"/>
  <c r="AD312" i="8" s="1"/>
  <c r="G313" i="8" a="1"/>
  <c r="G313" i="8"/>
  <c r="H313" i="8" a="1"/>
  <c r="H313" i="8"/>
  <c r="I313" i="8" a="1"/>
  <c r="I313" i="8" s="1"/>
  <c r="J313" i="8" a="1"/>
  <c r="J313" i="8"/>
  <c r="K313" i="8" a="1"/>
  <c r="K313" i="8"/>
  <c r="L313" i="8" a="1"/>
  <c r="L313" i="8" s="1"/>
  <c r="M313" i="8" a="1"/>
  <c r="M313" i="8"/>
  <c r="N313" i="8" a="1"/>
  <c r="N313" i="8"/>
  <c r="O313" i="8" a="1"/>
  <c r="O313" i="8" s="1"/>
  <c r="P313" i="8" a="1"/>
  <c r="P313" i="8"/>
  <c r="Q313" i="8" a="1"/>
  <c r="Q313" i="8"/>
  <c r="R313" i="8" a="1"/>
  <c r="R313" i="8" s="1"/>
  <c r="S313" i="8" a="1"/>
  <c r="S313" i="8"/>
  <c r="T313" i="8" a="1"/>
  <c r="T313" i="8"/>
  <c r="U313" i="8" a="1"/>
  <c r="U313" i="8" s="1"/>
  <c r="V313" i="8" a="1"/>
  <c r="V313" i="8"/>
  <c r="W313" i="8" a="1"/>
  <c r="W313" i="8"/>
  <c r="Y313" i="8" a="1"/>
  <c r="Y313" i="8" s="1"/>
  <c r="Z313" i="8" a="1"/>
  <c r="Z313" i="8"/>
  <c r="AA313" i="8" a="1"/>
  <c r="AA313" i="8"/>
  <c r="AB313" i="8" a="1"/>
  <c r="AB313" i="8" s="1"/>
  <c r="AC313" i="8" a="1"/>
  <c r="AC313" i="8"/>
  <c r="AD313" i="8" a="1"/>
  <c r="AD313" i="8"/>
  <c r="G314" i="8" a="1"/>
  <c r="G314" i="8" s="1"/>
  <c r="H314" i="8" a="1"/>
  <c r="H314" i="8"/>
  <c r="I314" i="8" a="1"/>
  <c r="I314" i="8"/>
  <c r="J314" i="8" a="1"/>
  <c r="J314" i="8" s="1"/>
  <c r="K314" i="8" a="1"/>
  <c r="K314" i="8"/>
  <c r="L314" i="8" a="1"/>
  <c r="L314" i="8"/>
  <c r="M314" i="8" a="1"/>
  <c r="M314" i="8" s="1"/>
  <c r="N314" i="8" a="1"/>
  <c r="N314" i="8"/>
  <c r="O314" i="8" a="1"/>
  <c r="O314" i="8"/>
  <c r="P314" i="8" a="1"/>
  <c r="P314" i="8" s="1"/>
  <c r="Q314" i="8" a="1"/>
  <c r="Q314" i="8"/>
  <c r="R314" i="8" a="1"/>
  <c r="R314" i="8"/>
  <c r="S314" i="8" a="1"/>
  <c r="S314" i="8" s="1"/>
  <c r="T314" i="8" a="1"/>
  <c r="T314" i="8"/>
  <c r="U314" i="8" a="1"/>
  <c r="U314" i="8"/>
  <c r="V314" i="8" a="1"/>
  <c r="V314" i="8" s="1"/>
  <c r="W314" i="8" a="1"/>
  <c r="W314" i="8"/>
  <c r="Y314" i="8" a="1"/>
  <c r="Y314" i="8"/>
  <c r="Z314" i="8" a="1"/>
  <c r="Z314" i="8" s="1"/>
  <c r="AA314" i="8" a="1"/>
  <c r="AA314" i="8"/>
  <c r="AB314" i="8" a="1"/>
  <c r="AB314" i="8"/>
  <c r="AC314" i="8" a="1"/>
  <c r="AC314" i="8" s="1"/>
  <c r="AD314" i="8" a="1"/>
  <c r="AD314" i="8"/>
  <c r="G315" i="8" a="1"/>
  <c r="G315" i="8"/>
  <c r="H315" i="8" a="1"/>
  <c r="H315" i="8" s="1"/>
  <c r="I315" i="8" a="1"/>
  <c r="I315" i="8"/>
  <c r="J315" i="8" a="1"/>
  <c r="J315" i="8"/>
  <c r="K315" i="8" a="1"/>
  <c r="K315" i="8" s="1"/>
  <c r="L315" i="8" a="1"/>
  <c r="L315" i="8"/>
  <c r="M315" i="8" a="1"/>
  <c r="M315" i="8"/>
  <c r="N315" i="8" a="1"/>
  <c r="N315" i="8" s="1"/>
  <c r="O315" i="8" a="1"/>
  <c r="O315" i="8"/>
  <c r="P315" i="8" a="1"/>
  <c r="P315" i="8"/>
  <c r="Q315" i="8" a="1"/>
  <c r="Q315" i="8" s="1"/>
  <c r="R315" i="8" a="1"/>
  <c r="R315" i="8"/>
  <c r="S315" i="8" a="1"/>
  <c r="S315" i="8"/>
  <c r="T315" i="8" a="1"/>
  <c r="T315" i="8" s="1"/>
  <c r="U315" i="8" a="1"/>
  <c r="U315" i="8"/>
  <c r="V315" i="8" a="1"/>
  <c r="V315" i="8"/>
  <c r="W315" i="8" a="1"/>
  <c r="W315" i="8" s="1"/>
  <c r="Y315" i="8" a="1"/>
  <c r="Y315" i="8"/>
  <c r="Z315" i="8" a="1"/>
  <c r="Z315" i="8"/>
  <c r="AA315" i="8" a="1"/>
  <c r="AA315" i="8" s="1"/>
  <c r="AB315" i="8" a="1"/>
  <c r="AB315" i="8"/>
  <c r="AC315" i="8" a="1"/>
  <c r="AC315" i="8"/>
  <c r="AD315" i="8" a="1"/>
  <c r="AD315" i="8" s="1"/>
  <c r="G316" i="8" a="1"/>
  <c r="G316" i="8"/>
  <c r="H316" i="8" a="1"/>
  <c r="H316" i="8"/>
  <c r="I316" i="8" a="1"/>
  <c r="I316" i="8" s="1"/>
  <c r="J316" i="8" a="1"/>
  <c r="J316" i="8"/>
  <c r="K316" i="8" a="1"/>
  <c r="K316" i="8"/>
  <c r="L316" i="8" a="1"/>
  <c r="L316" i="8" s="1"/>
  <c r="M316" i="8" a="1"/>
  <c r="M316" i="8"/>
  <c r="N316" i="8" a="1"/>
  <c r="N316" i="8"/>
  <c r="O316" i="8" a="1"/>
  <c r="O316" i="8" s="1"/>
  <c r="P316" i="8" a="1"/>
  <c r="P316" i="8"/>
  <c r="Q316" i="8" a="1"/>
  <c r="Q316" i="8"/>
  <c r="R316" i="8" a="1"/>
  <c r="R316" i="8" s="1"/>
  <c r="S316" i="8" a="1"/>
  <c r="S316" i="8"/>
  <c r="T316" i="8" a="1"/>
  <c r="T316" i="8"/>
  <c r="U316" i="8" a="1"/>
  <c r="U316" i="8" s="1"/>
  <c r="V316" i="8" a="1"/>
  <c r="V316" i="8"/>
  <c r="W316" i="8" a="1"/>
  <c r="W316" i="8"/>
  <c r="Y316" i="8" a="1"/>
  <c r="Y316" i="8" s="1"/>
  <c r="Z316" i="8" a="1"/>
  <c r="Z316" i="8"/>
  <c r="AA316" i="8" a="1"/>
  <c r="AA316" i="8"/>
  <c r="AB316" i="8" a="1"/>
  <c r="AB316" i="8" s="1"/>
  <c r="AC316" i="8" a="1"/>
  <c r="AC316" i="8"/>
  <c r="AD316" i="8" a="1"/>
  <c r="AD316" i="8"/>
  <c r="G317" i="8" a="1"/>
  <c r="G317" i="8" s="1"/>
  <c r="H317" i="8" a="1"/>
  <c r="H317" i="8"/>
  <c r="I317" i="8" a="1"/>
  <c r="I317" i="8"/>
  <c r="J317" i="8" a="1"/>
  <c r="J317" i="8" s="1"/>
  <c r="K317" i="8" a="1"/>
  <c r="K317" i="8"/>
  <c r="L317" i="8" a="1"/>
  <c r="L317" i="8"/>
  <c r="M317" i="8" a="1"/>
  <c r="M317" i="8" s="1"/>
  <c r="N317" i="8" a="1"/>
  <c r="N317" i="8"/>
  <c r="O317" i="8" a="1"/>
  <c r="O317" i="8"/>
  <c r="P317" i="8" a="1"/>
  <c r="P317" i="8" s="1"/>
  <c r="Q317" i="8" a="1"/>
  <c r="Q317" i="8"/>
  <c r="R317" i="8" a="1"/>
  <c r="R317" i="8"/>
  <c r="S317" i="8" a="1"/>
  <c r="S317" i="8" s="1"/>
  <c r="T317" i="8" a="1"/>
  <c r="T317" i="8"/>
  <c r="U317" i="8" a="1"/>
  <c r="U317" i="8"/>
  <c r="V317" i="8" a="1"/>
  <c r="V317" i="8" s="1"/>
  <c r="W317" i="8" a="1"/>
  <c r="W317" i="8"/>
  <c r="Y317" i="8" a="1"/>
  <c r="Y317" i="8"/>
  <c r="Z317" i="8" a="1"/>
  <c r="Z317" i="8" s="1"/>
  <c r="AA317" i="8" a="1"/>
  <c r="AA317" i="8"/>
  <c r="AB317" i="8" a="1"/>
  <c r="AB317" i="8"/>
  <c r="AC317" i="8" a="1"/>
  <c r="AC317" i="8" s="1"/>
  <c r="AD317" i="8" a="1"/>
  <c r="AD317" i="8"/>
  <c r="G318" i="8" a="1"/>
  <c r="G318" i="8"/>
  <c r="H318" i="8" a="1"/>
  <c r="H318" i="8" s="1"/>
  <c r="I318" i="8" a="1"/>
  <c r="I318" i="8"/>
  <c r="J318" i="8" a="1"/>
  <c r="J318" i="8"/>
  <c r="K318" i="8" a="1"/>
  <c r="K318" i="8" s="1"/>
  <c r="L318" i="8" a="1"/>
  <c r="L318" i="8"/>
  <c r="M318" i="8" a="1"/>
  <c r="M318" i="8"/>
  <c r="N318" i="8" a="1"/>
  <c r="N318" i="8" s="1"/>
  <c r="O318" i="8" a="1"/>
  <c r="O318" i="8"/>
  <c r="P318" i="8" a="1"/>
  <c r="P318" i="8"/>
  <c r="Q318" i="8" a="1"/>
  <c r="Q318" i="8" s="1"/>
  <c r="R318" i="8" a="1"/>
  <c r="R318" i="8"/>
  <c r="S318" i="8" a="1"/>
  <c r="S318" i="8"/>
  <c r="T318" i="8" a="1"/>
  <c r="T318" i="8" s="1"/>
  <c r="U318" i="8" a="1"/>
  <c r="U318" i="8"/>
  <c r="V318" i="8" a="1"/>
  <c r="V318" i="8"/>
  <c r="W318" i="8" a="1"/>
  <c r="W318" i="8" s="1"/>
  <c r="Y318" i="8" a="1"/>
  <c r="Y318" i="8"/>
  <c r="Z318" i="8" a="1"/>
  <c r="Z318" i="8"/>
  <c r="AA318" i="8" a="1"/>
  <c r="AA318" i="8" s="1"/>
  <c r="AB318" i="8" a="1"/>
  <c r="AB318" i="8"/>
  <c r="AC318" i="8" a="1"/>
  <c r="AC318" i="8"/>
  <c r="AD318" i="8" a="1"/>
  <c r="AD318" i="8" s="1"/>
  <c r="G319" i="8" a="1"/>
  <c r="G319" i="8"/>
  <c r="H319" i="8" a="1"/>
  <c r="H319" i="8"/>
  <c r="I319" i="8" a="1"/>
  <c r="I319" i="8" s="1"/>
  <c r="J319" i="8" a="1"/>
  <c r="J319" i="8"/>
  <c r="K319" i="8" a="1"/>
  <c r="K319" i="8"/>
  <c r="L319" i="8" a="1"/>
  <c r="L319" i="8" s="1"/>
  <c r="M319" i="8" a="1"/>
  <c r="M319" i="8"/>
  <c r="N319" i="8" a="1"/>
  <c r="N319" i="8"/>
  <c r="O319" i="8" a="1"/>
  <c r="O319" i="8" s="1"/>
  <c r="P319" i="8" a="1"/>
  <c r="P319" i="8"/>
  <c r="Q319" i="8" a="1"/>
  <c r="Q319" i="8"/>
  <c r="R319" i="8" a="1"/>
  <c r="R319" i="8" s="1"/>
  <c r="S319" i="8" a="1"/>
  <c r="S319" i="8"/>
  <c r="T319" i="8" a="1"/>
  <c r="T319" i="8"/>
  <c r="U319" i="8" a="1"/>
  <c r="U319" i="8" s="1"/>
  <c r="V319" i="8" a="1"/>
  <c r="V319" i="8"/>
  <c r="W319" i="8" a="1"/>
  <c r="W319" i="8"/>
  <c r="Y319" i="8" a="1"/>
  <c r="Y319" i="8" s="1"/>
  <c r="Z319" i="8" a="1"/>
  <c r="Z319" i="8"/>
  <c r="AA319" i="8" a="1"/>
  <c r="AA319" i="8"/>
  <c r="AB319" i="8" a="1"/>
  <c r="AB319" i="8" s="1"/>
  <c r="AC319" i="8" a="1"/>
  <c r="AC319" i="8"/>
  <c r="AD319" i="8" a="1"/>
  <c r="AD319" i="8"/>
  <c r="G320" i="8" a="1"/>
  <c r="G320" i="8" s="1"/>
  <c r="H320" i="8" a="1"/>
  <c r="H320" i="8"/>
  <c r="I320" i="8" a="1"/>
  <c r="I320" i="8"/>
  <c r="J320" i="8" a="1"/>
  <c r="J320" i="8" s="1"/>
  <c r="K320" i="8" a="1"/>
  <c r="K320" i="8"/>
  <c r="L320" i="8" a="1"/>
  <c r="L320" i="8"/>
  <c r="M320" i="8" a="1"/>
  <c r="M320" i="8" s="1"/>
  <c r="N320" i="8" a="1"/>
  <c r="N320" i="8"/>
  <c r="O320" i="8" a="1"/>
  <c r="O320" i="8"/>
  <c r="P320" i="8" a="1"/>
  <c r="P320" i="8" s="1"/>
  <c r="Q320" i="8" a="1"/>
  <c r="Q320" i="8"/>
  <c r="R320" i="8" a="1"/>
  <c r="R320" i="8"/>
  <c r="S320" i="8" a="1"/>
  <c r="S320" i="8" s="1"/>
  <c r="T320" i="8" a="1"/>
  <c r="T320" i="8"/>
  <c r="U320" i="8" a="1"/>
  <c r="U320" i="8"/>
  <c r="V320" i="8" a="1"/>
  <c r="V320" i="8" s="1"/>
  <c r="W320" i="8" a="1"/>
  <c r="W320" i="8"/>
  <c r="Y320" i="8" a="1"/>
  <c r="Y320" i="8"/>
  <c r="Z320" i="8" a="1"/>
  <c r="Z320" i="8" s="1"/>
  <c r="AA320" i="8" a="1"/>
  <c r="AA320" i="8"/>
  <c r="AB320" i="8" a="1"/>
  <c r="AB320" i="8"/>
  <c r="AC320" i="8" a="1"/>
  <c r="AC320" i="8" s="1"/>
  <c r="AD320" i="8" a="1"/>
  <c r="AD320" i="8"/>
  <c r="G321" i="8" a="1"/>
  <c r="G321" i="8"/>
  <c r="H321" i="8" a="1"/>
  <c r="H321" i="8" s="1"/>
  <c r="I321" i="8" a="1"/>
  <c r="I321" i="8"/>
  <c r="J321" i="8" a="1"/>
  <c r="J321" i="8"/>
  <c r="K321" i="8" a="1"/>
  <c r="K321" i="8" s="1"/>
  <c r="L321" i="8" a="1"/>
  <c r="L321" i="8"/>
  <c r="M321" i="8" a="1"/>
  <c r="M321" i="8"/>
  <c r="N321" i="8" a="1"/>
  <c r="N321" i="8" s="1"/>
  <c r="O321" i="8" a="1"/>
  <c r="O321" i="8"/>
  <c r="P321" i="8" a="1"/>
  <c r="P321" i="8"/>
  <c r="Q321" i="8" a="1"/>
  <c r="Q321" i="8" s="1"/>
  <c r="R321" i="8" a="1"/>
  <c r="R321" i="8" s="1"/>
  <c r="S321" i="8" a="1"/>
  <c r="S321" i="8"/>
  <c r="T321" i="8" a="1"/>
  <c r="T321" i="8" s="1"/>
  <c r="U321" i="8" a="1"/>
  <c r="U321" i="8" s="1"/>
  <c r="V321" i="8" a="1"/>
  <c r="V321" i="8"/>
  <c r="W321" i="8" a="1"/>
  <c r="W321" i="8" s="1"/>
  <c r="Y321" i="8" a="1"/>
  <c r="Y321" i="8" s="1"/>
  <c r="Z321" i="8" a="1"/>
  <c r="Z321" i="8"/>
  <c r="AA321" i="8" a="1"/>
  <c r="AA321" i="8" s="1"/>
  <c r="AB321" i="8" a="1"/>
  <c r="AB321" i="8" s="1"/>
  <c r="AC321" i="8" a="1"/>
  <c r="AC321" i="8"/>
  <c r="AD321" i="8" a="1"/>
  <c r="AD321" i="8" s="1"/>
  <c r="G322" i="8" a="1"/>
  <c r="G322" i="8" s="1"/>
  <c r="H322" i="8" a="1"/>
  <c r="H322" i="8"/>
  <c r="I322" i="8" a="1"/>
  <c r="I322" i="8" s="1"/>
  <c r="J322" i="8" a="1"/>
  <c r="J322" i="8" s="1"/>
  <c r="K322" i="8" a="1"/>
  <c r="K322" i="8"/>
  <c r="L322" i="8" a="1"/>
  <c r="L322" i="8" s="1"/>
  <c r="M322" i="8" a="1"/>
  <c r="M322" i="8" s="1"/>
  <c r="N322" i="8" a="1"/>
  <c r="N322" i="8"/>
  <c r="O322" i="8" a="1"/>
  <c r="O322" i="8" s="1"/>
  <c r="P322" i="8" a="1"/>
  <c r="P322" i="8" s="1"/>
  <c r="Q322" i="8" a="1"/>
  <c r="Q322" i="8"/>
  <c r="R322" i="8" a="1"/>
  <c r="R322" i="8" s="1"/>
  <c r="S322" i="8" a="1"/>
  <c r="S322" i="8" s="1"/>
  <c r="T322" i="8" a="1"/>
  <c r="T322" i="8"/>
  <c r="U322" i="8" a="1"/>
  <c r="U322" i="8" s="1"/>
  <c r="V322" i="8" a="1"/>
  <c r="V322" i="8" s="1"/>
  <c r="W322" i="8" a="1"/>
  <c r="W322" i="8"/>
  <c r="Y322" i="8" a="1"/>
  <c r="Y322" i="8" s="1"/>
  <c r="Z322" i="8" a="1"/>
  <c r="Z322" i="8" s="1"/>
  <c r="AA322" i="8" a="1"/>
  <c r="AA322" i="8"/>
  <c r="AB322" i="8" a="1"/>
  <c r="AB322" i="8" s="1"/>
  <c r="AC322" i="8" a="1"/>
  <c r="AC322" i="8" s="1"/>
  <c r="AD322" i="8" a="1"/>
  <c r="AD322" i="8"/>
  <c r="G323" i="8" a="1"/>
  <c r="G323" i="8" s="1"/>
  <c r="H323" i="8" a="1"/>
  <c r="H323" i="8" s="1"/>
  <c r="I323" i="8" a="1"/>
  <c r="I323" i="8"/>
  <c r="J323" i="8" a="1"/>
  <c r="J323" i="8" s="1"/>
  <c r="K323" i="8" a="1"/>
  <c r="K323" i="8" s="1"/>
  <c r="L323" i="8" a="1"/>
  <c r="L323" i="8"/>
  <c r="M323" i="8" a="1"/>
  <c r="M323" i="8" s="1"/>
  <c r="N323" i="8" a="1"/>
  <c r="N323" i="8" s="1"/>
  <c r="O323" i="8" a="1"/>
  <c r="O323" i="8"/>
  <c r="P323" i="8" a="1"/>
  <c r="P323" i="8" s="1"/>
  <c r="Q323" i="8" a="1"/>
  <c r="Q323" i="8" s="1"/>
  <c r="R323" i="8" a="1"/>
  <c r="R323" i="8"/>
  <c r="S323" i="8" a="1"/>
  <c r="S323" i="8" s="1"/>
  <c r="T323" i="8" a="1"/>
  <c r="T323" i="8" s="1"/>
  <c r="U323" i="8" a="1"/>
  <c r="U323" i="8"/>
  <c r="V323" i="8" a="1"/>
  <c r="V323" i="8" s="1"/>
  <c r="W323" i="8" a="1"/>
  <c r="W323" i="8" s="1"/>
  <c r="Y323" i="8" a="1"/>
  <c r="Y323" i="8"/>
  <c r="Z323" i="8" a="1"/>
  <c r="Z323" i="8" s="1"/>
  <c r="AA323" i="8" a="1"/>
  <c r="AA323" i="8" s="1"/>
  <c r="AB323" i="8" a="1"/>
  <c r="AB323" i="8"/>
  <c r="AC323" i="8" a="1"/>
  <c r="AC323" i="8" s="1"/>
  <c r="AD323" i="8" a="1"/>
  <c r="AD323" i="8" s="1"/>
  <c r="G324" i="8" a="1"/>
  <c r="G324" i="8"/>
  <c r="H324" i="8" a="1"/>
  <c r="H324" i="8" s="1"/>
  <c r="I324" i="8" a="1"/>
  <c r="I324" i="8" s="1"/>
  <c r="J324" i="8" a="1"/>
  <c r="J324" i="8"/>
  <c r="K324" i="8" a="1"/>
  <c r="K324" i="8" s="1"/>
  <c r="L324" i="8" a="1"/>
  <c r="L324" i="8" s="1"/>
  <c r="M324" i="8" a="1"/>
  <c r="M324" i="8"/>
  <c r="N324" i="8" a="1"/>
  <c r="N324" i="8" s="1"/>
  <c r="O324" i="8" a="1"/>
  <c r="O324" i="8" s="1"/>
  <c r="P324" i="8" a="1"/>
  <c r="P324" i="8"/>
  <c r="Q324" i="8" a="1"/>
  <c r="Q324" i="8" s="1"/>
  <c r="R324" i="8" a="1"/>
  <c r="R324" i="8" s="1"/>
  <c r="S324" i="8" a="1"/>
  <c r="S324" i="8"/>
  <c r="T324" i="8" a="1"/>
  <c r="T324" i="8" s="1"/>
  <c r="U324" i="8" a="1"/>
  <c r="U324" i="8" s="1"/>
  <c r="V324" i="8" a="1"/>
  <c r="V324" i="8"/>
  <c r="W324" i="8" a="1"/>
  <c r="W324" i="8" s="1"/>
  <c r="Y324" i="8" a="1"/>
  <c r="Y324" i="8" s="1"/>
  <c r="Z324" i="8" a="1"/>
  <c r="Z324" i="8"/>
  <c r="AA324" i="8" a="1"/>
  <c r="AA324" i="8" s="1"/>
  <c r="AB324" i="8" a="1"/>
  <c r="AB324" i="8" s="1"/>
  <c r="AC324" i="8" a="1"/>
  <c r="AC324" i="8"/>
  <c r="AD324" i="8" a="1"/>
  <c r="AD324" i="8" s="1"/>
  <c r="G325" i="8" a="1"/>
  <c r="G325" i="8" s="1"/>
  <c r="H325" i="8" a="1"/>
  <c r="H325" i="8"/>
  <c r="I325" i="8" a="1"/>
  <c r="I325" i="8" s="1"/>
  <c r="J325" i="8" a="1"/>
  <c r="J325" i="8" s="1"/>
  <c r="K325" i="8" a="1"/>
  <c r="K325" i="8"/>
  <c r="L325" i="8" a="1"/>
  <c r="L325" i="8" s="1"/>
  <c r="M325" i="8" a="1"/>
  <c r="M325" i="8" s="1"/>
  <c r="N325" i="8" a="1"/>
  <c r="N325" i="8"/>
  <c r="O325" i="8" a="1"/>
  <c r="O325" i="8" s="1"/>
  <c r="P325" i="8" a="1"/>
  <c r="P325" i="8" s="1"/>
  <c r="Q325" i="8" a="1"/>
  <c r="Q325" i="8"/>
  <c r="R325" i="8" a="1"/>
  <c r="R325" i="8" s="1"/>
  <c r="S325" i="8" a="1"/>
  <c r="S325" i="8" s="1"/>
  <c r="T325" i="8" a="1"/>
  <c r="T325" i="8"/>
  <c r="U325" i="8" a="1"/>
  <c r="U325" i="8" s="1"/>
  <c r="V325" i="8" a="1"/>
  <c r="V325" i="8" s="1"/>
  <c r="W325" i="8" a="1"/>
  <c r="W325" i="8"/>
  <c r="Y325" i="8" a="1"/>
  <c r="Y325" i="8" s="1"/>
  <c r="Z325" i="8" a="1"/>
  <c r="Z325" i="8" s="1"/>
  <c r="AA325" i="8" a="1"/>
  <c r="AA325" i="8"/>
  <c r="AB325" i="8" a="1"/>
  <c r="AB325" i="8" s="1"/>
  <c r="AC325" i="8" a="1"/>
  <c r="AC325" i="8" s="1"/>
  <c r="AD325" i="8" a="1"/>
  <c r="AD325" i="8"/>
  <c r="G326" i="8" a="1"/>
  <c r="G326" i="8" s="1"/>
  <c r="H326" i="8" a="1"/>
  <c r="H326" i="8" s="1"/>
  <c r="I326" i="8" a="1"/>
  <c r="I326" i="8"/>
  <c r="J326" i="8" a="1"/>
  <c r="J326" i="8" s="1"/>
  <c r="K326" i="8" a="1"/>
  <c r="K326" i="8" s="1"/>
  <c r="L326" i="8" a="1"/>
  <c r="L326" i="8"/>
  <c r="M326" i="8" a="1"/>
  <c r="M326" i="8" s="1"/>
  <c r="N326" i="8" a="1"/>
  <c r="N326" i="8" s="1"/>
  <c r="O326" i="8" a="1"/>
  <c r="O326" i="8"/>
  <c r="P326" i="8" a="1"/>
  <c r="P326" i="8" s="1"/>
  <c r="Q326" i="8" a="1"/>
  <c r="Q326" i="8" s="1"/>
  <c r="R326" i="8" a="1"/>
  <c r="R326" i="8"/>
  <c r="S326" i="8" a="1"/>
  <c r="S326" i="8" s="1"/>
  <c r="T326" i="8" a="1"/>
  <c r="T326" i="8" s="1"/>
  <c r="U326" i="8" a="1"/>
  <c r="U326" i="8"/>
  <c r="V326" i="8" a="1"/>
  <c r="V326" i="8" s="1"/>
  <c r="W326" i="8" a="1"/>
  <c r="W326" i="8" s="1"/>
  <c r="Y326" i="8" a="1"/>
  <c r="Y326" i="8"/>
  <c r="Z326" i="8" a="1"/>
  <c r="Z326" i="8" s="1"/>
  <c r="AA326" i="8" a="1"/>
  <c r="AA326" i="8" s="1"/>
  <c r="AB326" i="8" a="1"/>
  <c r="AB326" i="8"/>
  <c r="AC326" i="8" a="1"/>
  <c r="AC326" i="8" s="1"/>
  <c r="AD326" i="8" a="1"/>
  <c r="AD326" i="8" s="1"/>
  <c r="G327" i="8" a="1"/>
  <c r="G327" i="8"/>
  <c r="H327" i="8" a="1"/>
  <c r="H327" i="8" s="1"/>
  <c r="I327" i="8" a="1"/>
  <c r="I327" i="8" s="1"/>
  <c r="J327" i="8" a="1"/>
  <c r="J327" i="8"/>
  <c r="K327" i="8" a="1"/>
  <c r="K327" i="8" s="1"/>
  <c r="L327" i="8" a="1"/>
  <c r="L327" i="8" s="1"/>
  <c r="M327" i="8" a="1"/>
  <c r="M327" i="8"/>
  <c r="N327" i="8" a="1"/>
  <c r="N327" i="8" s="1"/>
  <c r="O327" i="8" a="1"/>
  <c r="O327" i="8" s="1"/>
  <c r="P327" i="8" a="1"/>
  <c r="P327" i="8"/>
  <c r="Q327" i="8" a="1"/>
  <c r="Q327" i="8" s="1"/>
  <c r="R327" i="8" a="1"/>
  <c r="R327" i="8" s="1"/>
  <c r="S327" i="8" a="1"/>
  <c r="S327" i="8"/>
  <c r="T327" i="8" a="1"/>
  <c r="T327" i="8" s="1"/>
  <c r="U327" i="8" a="1"/>
  <c r="U327" i="8" s="1"/>
  <c r="V327" i="8" a="1"/>
  <c r="V327" i="8"/>
  <c r="W327" i="8" a="1"/>
  <c r="W327" i="8" s="1"/>
  <c r="Y327" i="8" a="1"/>
  <c r="Y327" i="8" s="1"/>
  <c r="Z327" i="8" a="1"/>
  <c r="Z327" i="8"/>
  <c r="AA327" i="8" a="1"/>
  <c r="AA327" i="8" s="1"/>
  <c r="AB327" i="8" a="1"/>
  <c r="AB327" i="8" s="1"/>
  <c r="AC327" i="8" a="1"/>
  <c r="AC327" i="8"/>
  <c r="AD327" i="8" a="1"/>
  <c r="AD327" i="8" s="1"/>
  <c r="G328" i="8" a="1"/>
  <c r="G328" i="8" s="1"/>
  <c r="H328" i="8" a="1"/>
  <c r="H328" i="8"/>
  <c r="I328" i="8" a="1"/>
  <c r="I328" i="8" s="1"/>
  <c r="J328" i="8" a="1"/>
  <c r="J328" i="8" s="1"/>
  <c r="K328" i="8" a="1"/>
  <c r="K328" i="8"/>
  <c r="L328" i="8" a="1"/>
  <c r="L328" i="8" s="1"/>
  <c r="M328" i="8" a="1"/>
  <c r="M328" i="8" s="1"/>
  <c r="N328" i="8" a="1"/>
  <c r="N328" i="8"/>
  <c r="O328" i="8" a="1"/>
  <c r="O328" i="8" s="1"/>
  <c r="P328" i="8" a="1"/>
  <c r="P328" i="8" s="1"/>
  <c r="Q328" i="8" a="1"/>
  <c r="Q328" i="8"/>
  <c r="R328" i="8" a="1"/>
  <c r="R328" i="8" s="1"/>
  <c r="S328" i="8" a="1"/>
  <c r="S328" i="8" s="1"/>
  <c r="T328" i="8" a="1"/>
  <c r="T328" i="8"/>
  <c r="U328" i="8" a="1"/>
  <c r="U328" i="8" s="1"/>
  <c r="V328" i="8" a="1"/>
  <c r="V328" i="8" s="1"/>
  <c r="W328" i="8" a="1"/>
  <c r="W328" i="8"/>
  <c r="Y328" i="8" a="1"/>
  <c r="Y328" i="8" s="1"/>
  <c r="Z328" i="8" a="1"/>
  <c r="Z328" i="8" s="1"/>
  <c r="AA328" i="8" a="1"/>
  <c r="AA328" i="8"/>
  <c r="AB328" i="8" a="1"/>
  <c r="AB328" i="8" s="1"/>
  <c r="AC328" i="8" a="1"/>
  <c r="AC328" i="8" s="1"/>
  <c r="AD328" i="8" a="1"/>
  <c r="AD328" i="8"/>
  <c r="G329" i="8" a="1"/>
  <c r="G329" i="8" s="1"/>
  <c r="H329" i="8" a="1"/>
  <c r="H329" i="8" s="1"/>
  <c r="I329" i="8" a="1"/>
  <c r="I329" i="8"/>
  <c r="J329" i="8" a="1"/>
  <c r="J329" i="8" s="1"/>
  <c r="K329" i="8" a="1"/>
  <c r="K329" i="8" s="1"/>
  <c r="L329" i="8" a="1"/>
  <c r="L329" i="8"/>
  <c r="M329" i="8" a="1"/>
  <c r="M329" i="8" s="1"/>
  <c r="N329" i="8" a="1"/>
  <c r="N329" i="8" s="1"/>
  <c r="O329" i="8" a="1"/>
  <c r="O329" i="8"/>
  <c r="P329" i="8" a="1"/>
  <c r="P329" i="8" s="1"/>
  <c r="Q329" i="8" a="1"/>
  <c r="Q329" i="8" s="1"/>
  <c r="R329" i="8" a="1"/>
  <c r="R329" i="8"/>
  <c r="S329" i="8" a="1"/>
  <c r="S329" i="8" s="1"/>
  <c r="T329" i="8" a="1"/>
  <c r="T329" i="8" s="1"/>
  <c r="U329" i="8" a="1"/>
  <c r="U329" i="8"/>
  <c r="V329" i="8" a="1"/>
  <c r="V329" i="8" s="1"/>
  <c r="W329" i="8" a="1"/>
  <c r="W329" i="8" s="1"/>
  <c r="Y329" i="8" a="1"/>
  <c r="Y329" i="8"/>
  <c r="Z329" i="8" a="1"/>
  <c r="Z329" i="8" s="1"/>
  <c r="AA329" i="8" a="1"/>
  <c r="AA329" i="8" s="1"/>
  <c r="AB329" i="8" a="1"/>
  <c r="AB329" i="8"/>
  <c r="AC329" i="8" a="1"/>
  <c r="AC329" i="8" s="1"/>
  <c r="AD329" i="8" a="1"/>
  <c r="AD329" i="8" s="1"/>
  <c r="G330" i="8" a="1"/>
  <c r="G330" i="8"/>
  <c r="H330" i="8" a="1"/>
  <c r="H330" i="8" s="1"/>
  <c r="I330" i="8" a="1"/>
  <c r="I330" i="8" s="1"/>
  <c r="J330" i="8" a="1"/>
  <c r="J330" i="8"/>
  <c r="K330" i="8" a="1"/>
  <c r="K330" i="8" s="1"/>
  <c r="L330" i="8" a="1"/>
  <c r="L330" i="8" s="1"/>
  <c r="M330" i="8" a="1"/>
  <c r="M330" i="8"/>
  <c r="N330" i="8" a="1"/>
  <c r="N330" i="8" s="1"/>
  <c r="O330" i="8" a="1"/>
  <c r="O330" i="8" s="1"/>
  <c r="P330" i="8" a="1"/>
  <c r="P330" i="8"/>
  <c r="Q330" i="8" a="1"/>
  <c r="Q330" i="8" s="1"/>
  <c r="R330" i="8" a="1"/>
  <c r="R330" i="8" s="1"/>
  <c r="S330" i="8" a="1"/>
  <c r="S330" i="8"/>
  <c r="T330" i="8" a="1"/>
  <c r="T330" i="8" s="1"/>
  <c r="U330" i="8" a="1"/>
  <c r="U330" i="8" s="1"/>
  <c r="V330" i="8" a="1"/>
  <c r="V330" i="8"/>
  <c r="W330" i="8" a="1"/>
  <c r="W330" i="8" s="1"/>
  <c r="Y330" i="8" a="1"/>
  <c r="Y330" i="8" s="1"/>
  <c r="Z330" i="8" a="1"/>
  <c r="Z330" i="8"/>
  <c r="AA330" i="8" a="1"/>
  <c r="AA330" i="8" s="1"/>
  <c r="AB330" i="8" a="1"/>
  <c r="AB330" i="8" s="1"/>
  <c r="AC330" i="8" a="1"/>
  <c r="AC330" i="8"/>
  <c r="AD330" i="8" a="1"/>
  <c r="AD330" i="8" s="1"/>
  <c r="G331" i="8" a="1"/>
  <c r="G331" i="8" s="1"/>
  <c r="H331" i="8" a="1"/>
  <c r="H331" i="8"/>
  <c r="I331" i="8" a="1"/>
  <c r="I331" i="8" s="1"/>
  <c r="J331" i="8" a="1"/>
  <c r="J331" i="8" s="1"/>
  <c r="K331" i="8" a="1"/>
  <c r="K331" i="8"/>
  <c r="L331" i="8" a="1"/>
  <c r="L331" i="8" s="1"/>
  <c r="M331" i="8" a="1"/>
  <c r="M331" i="8" s="1"/>
  <c r="N331" i="8" a="1"/>
  <c r="N331" i="8"/>
  <c r="O331" i="8" a="1"/>
  <c r="O331" i="8" s="1"/>
  <c r="P331" i="8" a="1"/>
  <c r="P331" i="8" s="1"/>
  <c r="Q331" i="8" a="1"/>
  <c r="Q331" i="8"/>
  <c r="R331" i="8" a="1"/>
  <c r="R331" i="8" s="1"/>
  <c r="S331" i="8" a="1"/>
  <c r="S331" i="8" s="1"/>
  <c r="T331" i="8" a="1"/>
  <c r="T331" i="8"/>
  <c r="U331" i="8" a="1"/>
  <c r="U331" i="8" s="1"/>
  <c r="V331" i="8" a="1"/>
  <c r="V331" i="8" s="1"/>
  <c r="W331" i="8" a="1"/>
  <c r="W331" i="8"/>
  <c r="Y331" i="8" a="1"/>
  <c r="Y331" i="8" s="1"/>
  <c r="Z331" i="8" a="1"/>
  <c r="Z331" i="8" s="1"/>
  <c r="AA331" i="8" a="1"/>
  <c r="AA331" i="8"/>
  <c r="AB331" i="8" a="1"/>
  <c r="AB331" i="8" s="1"/>
  <c r="AC331" i="8" a="1"/>
  <c r="AC331" i="8" s="1"/>
  <c r="AD331" i="8" a="1"/>
  <c r="AD331" i="8"/>
  <c r="G332" i="8" a="1"/>
  <c r="G332" i="8" s="1"/>
  <c r="H332" i="8" a="1"/>
  <c r="H332" i="8" s="1"/>
  <c r="I332" i="8" a="1"/>
  <c r="I332" i="8"/>
  <c r="J332" i="8" a="1"/>
  <c r="J332" i="8" s="1"/>
  <c r="K332" i="8" a="1"/>
  <c r="K332" i="8" s="1"/>
  <c r="L332" i="8" a="1"/>
  <c r="L332" i="8"/>
  <c r="M332" i="8" a="1"/>
  <c r="M332" i="8" s="1"/>
  <c r="N332" i="8" a="1"/>
  <c r="N332" i="8" s="1"/>
  <c r="O332" i="8" a="1"/>
  <c r="O332" i="8"/>
  <c r="P332" i="8" a="1"/>
  <c r="P332" i="8" s="1"/>
  <c r="Q332" i="8" a="1"/>
  <c r="Q332" i="8" s="1"/>
  <c r="R332" i="8" a="1"/>
  <c r="R332" i="8"/>
  <c r="S332" i="8" a="1"/>
  <c r="S332" i="8" s="1"/>
  <c r="T332" i="8" a="1"/>
  <c r="T332" i="8" s="1"/>
  <c r="U332" i="8" a="1"/>
  <c r="U332" i="8"/>
  <c r="V332" i="8" a="1"/>
  <c r="V332" i="8" s="1"/>
  <c r="W332" i="8" a="1"/>
  <c r="W332" i="8" s="1"/>
  <c r="Y332" i="8" a="1"/>
  <c r="Y332" i="8"/>
  <c r="Z332" i="8" a="1"/>
  <c r="Z332" i="8" s="1"/>
  <c r="AA332" i="8" a="1"/>
  <c r="AA332" i="8" s="1"/>
  <c r="AB332" i="8" a="1"/>
  <c r="AB332" i="8"/>
  <c r="AC332" i="8" a="1"/>
  <c r="AC332" i="8" s="1"/>
  <c r="AD332" i="8" a="1"/>
  <c r="AD332" i="8" s="1"/>
  <c r="G333" i="8" a="1"/>
  <c r="G333" i="8"/>
  <c r="H333" i="8" a="1"/>
  <c r="H333" i="8" s="1"/>
  <c r="I333" i="8" a="1"/>
  <c r="I333" i="8" s="1"/>
  <c r="J333" i="8" a="1"/>
  <c r="J333" i="8"/>
  <c r="K333" i="8" a="1"/>
  <c r="K333" i="8" s="1"/>
  <c r="L333" i="8" a="1"/>
  <c r="L333" i="8" s="1"/>
  <c r="M333" i="8" a="1"/>
  <c r="M333" i="8"/>
  <c r="N333" i="8" a="1"/>
  <c r="N333" i="8" s="1"/>
  <c r="O333" i="8" a="1"/>
  <c r="O333" i="8" s="1"/>
  <c r="P333" i="8" a="1"/>
  <c r="P333" i="8"/>
  <c r="Q333" i="8" a="1"/>
  <c r="Q333" i="8" s="1"/>
  <c r="R333" i="8" a="1"/>
  <c r="R333" i="8" s="1"/>
  <c r="S333" i="8" a="1"/>
  <c r="S333" i="8"/>
  <c r="T333" i="8" a="1"/>
  <c r="T333" i="8" s="1"/>
  <c r="U333" i="8" a="1"/>
  <c r="U333" i="8" s="1"/>
  <c r="V333" i="8" a="1"/>
  <c r="V333" i="8"/>
  <c r="W333" i="8" a="1"/>
  <c r="W333" i="8" s="1"/>
  <c r="Y333" i="8" a="1"/>
  <c r="Y333" i="8" s="1"/>
  <c r="Z333" i="8" a="1"/>
  <c r="Z333" i="8"/>
  <c r="AA333" i="8" a="1"/>
  <c r="AA333" i="8" s="1"/>
  <c r="AB333" i="8" a="1"/>
  <c r="AB333" i="8" s="1"/>
  <c r="AC333" i="8" a="1"/>
  <c r="AC333" i="8"/>
  <c r="AD333" i="8" a="1"/>
  <c r="AD333" i="8" s="1"/>
  <c r="G334" i="8" a="1"/>
  <c r="G334" i="8" s="1"/>
  <c r="H334" i="8" a="1"/>
  <c r="H334" i="8"/>
  <c r="I334" i="8" a="1"/>
  <c r="I334" i="8" s="1"/>
  <c r="J334" i="8" a="1"/>
  <c r="J334" i="8" s="1"/>
  <c r="K334" i="8" a="1"/>
  <c r="K334" i="8"/>
  <c r="L334" i="8" a="1"/>
  <c r="L334" i="8" s="1"/>
  <c r="M334" i="8" a="1"/>
  <c r="M334" i="8" s="1"/>
  <c r="N334" i="8" a="1"/>
  <c r="N334" i="8"/>
  <c r="O334" i="8" a="1"/>
  <c r="O334" i="8" s="1"/>
  <c r="P334" i="8" a="1"/>
  <c r="P334" i="8" s="1"/>
  <c r="Q334" i="8" a="1"/>
  <c r="Q334" i="8"/>
  <c r="R334" i="8" a="1"/>
  <c r="R334" i="8" s="1"/>
  <c r="S334" i="8" a="1"/>
  <c r="S334" i="8" s="1"/>
  <c r="T334" i="8" a="1"/>
  <c r="T334" i="8"/>
  <c r="U334" i="8" a="1"/>
  <c r="U334" i="8" s="1"/>
  <c r="V334" i="8" a="1"/>
  <c r="V334" i="8" s="1"/>
  <c r="W334" i="8" a="1"/>
  <c r="W334" i="8"/>
  <c r="Y334" i="8" a="1"/>
  <c r="Y334" i="8" s="1"/>
  <c r="Z334" i="8" a="1"/>
  <c r="Z334" i="8" s="1"/>
  <c r="AA334" i="8" a="1"/>
  <c r="AA334" i="8"/>
  <c r="AB334" i="8" a="1"/>
  <c r="AB334" i="8" s="1"/>
  <c r="AC334" i="8" a="1"/>
  <c r="AC334" i="8" s="1"/>
  <c r="AD334" i="8" a="1"/>
  <c r="AD334" i="8"/>
  <c r="G335" i="8" a="1"/>
  <c r="G335" i="8" s="1"/>
  <c r="H335" i="8" a="1"/>
  <c r="H335" i="8" s="1"/>
  <c r="I335" i="8" a="1"/>
  <c r="I335" i="8"/>
  <c r="J335" i="8" a="1"/>
  <c r="J335" i="8" s="1"/>
  <c r="K335" i="8" a="1"/>
  <c r="K335" i="8" s="1"/>
  <c r="L335" i="8" a="1"/>
  <c r="L335" i="8"/>
  <c r="M335" i="8" a="1"/>
  <c r="M335" i="8" s="1"/>
  <c r="N335" i="8" a="1"/>
  <c r="N335" i="8" s="1"/>
  <c r="O335" i="8" a="1"/>
  <c r="O335" i="8"/>
  <c r="P335" i="8" a="1"/>
  <c r="P335" i="8" s="1"/>
  <c r="Q335" i="8" a="1"/>
  <c r="Q335" i="8" s="1"/>
  <c r="R335" i="8" a="1"/>
  <c r="R335" i="8"/>
  <c r="S335" i="8" a="1"/>
  <c r="S335" i="8" s="1"/>
  <c r="T335" i="8" a="1"/>
  <c r="T335" i="8" s="1"/>
  <c r="U335" i="8" a="1"/>
  <c r="U335" i="8"/>
  <c r="V335" i="8" a="1"/>
  <c r="V335" i="8" s="1"/>
  <c r="W335" i="8" a="1"/>
  <c r="W335" i="8" s="1"/>
  <c r="Y335" i="8" a="1"/>
  <c r="Y335" i="8"/>
  <c r="Z335" i="8" a="1"/>
  <c r="Z335" i="8" s="1"/>
  <c r="AA335" i="8" a="1"/>
  <c r="AA335" i="8" s="1"/>
  <c r="AB335" i="8" a="1"/>
  <c r="AB335" i="8"/>
  <c r="AC335" i="8" a="1"/>
  <c r="AC335" i="8" s="1"/>
  <c r="AD335" i="8" a="1"/>
  <c r="AD335" i="8" s="1"/>
  <c r="G336" i="8" a="1"/>
  <c r="G336" i="8"/>
  <c r="H336" i="8" a="1"/>
  <c r="H336" i="8" s="1"/>
  <c r="I336" i="8" a="1"/>
  <c r="I336" i="8" s="1"/>
  <c r="J336" i="8" a="1"/>
  <c r="J336" i="8"/>
  <c r="K336" i="8" a="1"/>
  <c r="K336" i="8" s="1"/>
  <c r="L336" i="8" a="1"/>
  <c r="L336" i="8" s="1"/>
  <c r="M336" i="8" a="1"/>
  <c r="M336" i="8"/>
  <c r="N336" i="8" a="1"/>
  <c r="N336" i="8" s="1"/>
  <c r="O336" i="8" a="1"/>
  <c r="O336" i="8" s="1"/>
  <c r="P336" i="8" a="1"/>
  <c r="P336" i="8"/>
  <c r="Q336" i="8" a="1"/>
  <c r="Q336" i="8" s="1"/>
  <c r="R336" i="8" a="1"/>
  <c r="R336" i="8"/>
  <c r="S336" i="8" a="1"/>
  <c r="S336" i="8"/>
  <c r="T336" i="8" a="1"/>
  <c r="T336" i="8" s="1"/>
  <c r="U336" i="8" a="1"/>
  <c r="U336" i="8"/>
  <c r="V336" i="8" a="1"/>
  <c r="V336" i="8"/>
  <c r="W336" i="8" a="1"/>
  <c r="W336" i="8" s="1"/>
  <c r="Y336" i="8" a="1"/>
  <c r="Y336" i="8"/>
  <c r="Z336" i="8" a="1"/>
  <c r="Z336" i="8"/>
  <c r="AA336" i="8" a="1"/>
  <c r="AA336" i="8" s="1"/>
  <c r="AB336" i="8" a="1"/>
  <c r="AB336" i="8"/>
  <c r="AC336" i="8" a="1"/>
  <c r="AC336" i="8"/>
  <c r="AD336" i="8" a="1"/>
  <c r="AD336" i="8" s="1"/>
  <c r="G337" i="8" a="1"/>
  <c r="G337" i="8"/>
  <c r="H337" i="8" a="1"/>
  <c r="H337" i="8"/>
  <c r="I337" i="8" a="1"/>
  <c r="I337" i="8" s="1"/>
  <c r="J337" i="8" a="1"/>
  <c r="J337" i="8"/>
  <c r="K337" i="8" a="1"/>
  <c r="K337" i="8"/>
  <c r="L337" i="8" a="1"/>
  <c r="L337" i="8" s="1"/>
  <c r="M337" i="8" a="1"/>
  <c r="M337" i="8" s="1"/>
  <c r="N337" i="8" a="1"/>
  <c r="N337" i="8"/>
  <c r="O337" i="8" a="1"/>
  <c r="O337" i="8" s="1"/>
  <c r="P337" i="8" a="1"/>
  <c r="P337" i="8" s="1"/>
  <c r="Q337" i="8" a="1"/>
  <c r="Q337" i="8"/>
  <c r="R337" i="8" a="1"/>
  <c r="R337" i="8" s="1"/>
  <c r="S337" i="8" a="1"/>
  <c r="S337" i="8" s="1"/>
  <c r="T337" i="8" a="1"/>
  <c r="T337" i="8"/>
  <c r="U337" i="8" a="1"/>
  <c r="U337" i="8" s="1"/>
  <c r="V337" i="8" a="1"/>
  <c r="V337" i="8" s="1"/>
  <c r="W337" i="8" a="1"/>
  <c r="W337" i="8"/>
  <c r="Y337" i="8" a="1"/>
  <c r="Y337" i="8" s="1"/>
  <c r="Z337" i="8" a="1"/>
  <c r="Z337" i="8" s="1"/>
  <c r="AA337" i="8" a="1"/>
  <c r="AA337" i="8"/>
  <c r="AB337" i="8" a="1"/>
  <c r="AB337" i="8" s="1"/>
  <c r="AC337" i="8" a="1"/>
  <c r="AC337" i="8"/>
  <c r="AD337" i="8" a="1"/>
  <c r="AD337" i="8"/>
  <c r="G338" i="8" a="1"/>
  <c r="G338" i="8" s="1"/>
  <c r="H338" i="8" a="1"/>
  <c r="H338" i="8"/>
  <c r="I338" i="8" a="1"/>
  <c r="I338" i="8"/>
  <c r="J338" i="8" a="1"/>
  <c r="J338" i="8" s="1"/>
  <c r="K338" i="8" a="1"/>
  <c r="K338" i="8"/>
  <c r="L338" i="8" a="1"/>
  <c r="L338" i="8"/>
  <c r="M338" i="8" a="1"/>
  <c r="M338" i="8" s="1"/>
  <c r="N338" i="8" a="1"/>
  <c r="N338" i="8"/>
  <c r="O338" i="8" a="1"/>
  <c r="O338" i="8"/>
  <c r="P338" i="8" a="1"/>
  <c r="P338" i="8" s="1"/>
  <c r="Q338" i="8" a="1"/>
  <c r="Q338" i="8"/>
  <c r="R338" i="8" a="1"/>
  <c r="R338" i="8"/>
  <c r="S338" i="8" a="1"/>
  <c r="S338" i="8" s="1"/>
  <c r="T338" i="8" a="1"/>
  <c r="T338" i="8" s="1"/>
  <c r="U338" i="8" a="1"/>
  <c r="U338" i="8"/>
  <c r="V338" i="8" a="1"/>
  <c r="V338" i="8" s="1"/>
  <c r="W338" i="8" a="1"/>
  <c r="W338" i="8" s="1"/>
  <c r="Y338" i="8" a="1"/>
  <c r="Y338" i="8"/>
  <c r="Z338" i="8" a="1"/>
  <c r="Z338" i="8" s="1"/>
  <c r="AA338" i="8" a="1"/>
  <c r="AA338" i="8" s="1"/>
  <c r="AB338" i="8" a="1"/>
  <c r="AB338" i="8"/>
  <c r="AC338" i="8" a="1"/>
  <c r="AC338" i="8" s="1"/>
  <c r="AD338" i="8" a="1"/>
  <c r="AD338" i="8" s="1"/>
  <c r="G339" i="8" a="1"/>
  <c r="G339" i="8"/>
  <c r="H339" i="8" a="1"/>
  <c r="H339" i="8" s="1"/>
  <c r="I339" i="8" a="1"/>
  <c r="I339" i="8" s="1"/>
  <c r="J339" i="8" a="1"/>
  <c r="J339" i="8"/>
  <c r="K339" i="8" a="1"/>
  <c r="K339" i="8" s="1"/>
  <c r="L339" i="8" a="1"/>
  <c r="L339" i="8" s="1"/>
  <c r="M339" i="8" a="1"/>
  <c r="M339" i="8"/>
  <c r="N339" i="8" a="1"/>
  <c r="N339" i="8" s="1"/>
  <c r="O339" i="8" a="1"/>
  <c r="O339" i="8" s="1"/>
  <c r="P339" i="8" a="1"/>
  <c r="P339" i="8"/>
  <c r="Q339" i="8" a="1"/>
  <c r="Q339" i="8" s="1"/>
  <c r="R339" i="8" a="1"/>
  <c r="R339" i="8" s="1"/>
  <c r="S339" i="8" a="1"/>
  <c r="S339" i="8"/>
  <c r="T339" i="8" a="1"/>
  <c r="T339" i="8" s="1"/>
  <c r="U339" i="8" a="1"/>
  <c r="U339" i="8" s="1"/>
  <c r="V339" i="8" a="1"/>
  <c r="V339" i="8"/>
  <c r="W339" i="8" a="1"/>
  <c r="W339" i="8" s="1"/>
  <c r="Y339" i="8" a="1"/>
  <c r="Y339" i="8" s="1"/>
  <c r="Z339" i="8" a="1"/>
  <c r="Z339" i="8"/>
  <c r="AA339" i="8" a="1"/>
  <c r="AA339" i="8" s="1"/>
  <c r="AB339" i="8" a="1"/>
  <c r="AB339" i="8" s="1"/>
  <c r="AC339" i="8" a="1"/>
  <c r="AC339" i="8"/>
  <c r="AD339" i="8" a="1"/>
  <c r="AD339" i="8" s="1"/>
  <c r="G340" i="8" a="1"/>
  <c r="G340" i="8" s="1"/>
  <c r="H340" i="8" a="1"/>
  <c r="H340" i="8"/>
  <c r="I340" i="8" a="1"/>
  <c r="I340" i="8" s="1"/>
  <c r="J340" i="8" a="1"/>
  <c r="J340" i="8"/>
  <c r="K340" i="8" a="1"/>
  <c r="K340" i="8"/>
  <c r="L340" i="8" a="1"/>
  <c r="L340" i="8" s="1"/>
  <c r="M340" i="8" a="1"/>
  <c r="M340" i="8"/>
  <c r="N340" i="8" a="1"/>
  <c r="N340" i="8"/>
  <c r="O340" i="8" a="1"/>
  <c r="O340" i="8" s="1"/>
  <c r="P340" i="8" a="1"/>
  <c r="P340" i="8" s="1"/>
  <c r="Q340" i="8" a="1"/>
  <c r="Q340" i="8"/>
  <c r="R340" i="8" a="1"/>
  <c r="R340" i="8" s="1"/>
  <c r="S340" i="8" a="1"/>
  <c r="S340" i="8" s="1"/>
  <c r="T340" i="8" a="1"/>
  <c r="T340" i="8"/>
  <c r="U340" i="8" a="1"/>
  <c r="U340" i="8" s="1"/>
  <c r="V340" i="8" a="1"/>
  <c r="V340" i="8" s="1"/>
  <c r="W340" i="8" a="1"/>
  <c r="W340" i="8"/>
  <c r="Y340" i="8" a="1"/>
  <c r="Y340" i="8" s="1"/>
  <c r="Z340" i="8" a="1"/>
  <c r="Z340" i="8" s="1"/>
  <c r="AA340" i="8" a="1"/>
  <c r="AA340" i="8"/>
  <c r="AB340" i="8" a="1"/>
  <c r="AB340" i="8" s="1"/>
  <c r="AC340" i="8" a="1"/>
  <c r="AC340" i="8" s="1"/>
  <c r="AD340" i="8" a="1"/>
  <c r="AD340" i="8"/>
  <c r="G341" i="8" a="1"/>
  <c r="G341" i="8" s="1"/>
  <c r="H341" i="8" a="1"/>
  <c r="H341" i="8" s="1"/>
  <c r="I341" i="8" a="1"/>
  <c r="I341" i="8"/>
  <c r="J341" i="8" a="1"/>
  <c r="J341" i="8" s="1"/>
  <c r="K341" i="8" a="1"/>
  <c r="K341" i="8" s="1"/>
  <c r="L341" i="8" a="1"/>
  <c r="L341" i="8"/>
  <c r="M341" i="8" a="1"/>
  <c r="M341" i="8" s="1"/>
  <c r="N341" i="8" a="1"/>
  <c r="N341" i="8" s="1"/>
  <c r="O341" i="8" a="1"/>
  <c r="O341" i="8"/>
  <c r="P341" i="8" a="1"/>
  <c r="P341" i="8" s="1"/>
  <c r="Q341" i="8" a="1"/>
  <c r="Q341" i="8" s="1"/>
  <c r="R341" i="8" a="1"/>
  <c r="R341" i="8"/>
  <c r="S341" i="8" a="1"/>
  <c r="S341" i="8" s="1"/>
  <c r="T341" i="8" a="1"/>
  <c r="T341" i="8" s="1"/>
  <c r="U341" i="8" a="1"/>
  <c r="U341" i="8"/>
  <c r="V341" i="8" a="1"/>
  <c r="V341" i="8" s="1"/>
  <c r="W341" i="8" a="1"/>
  <c r="W341" i="8" s="1"/>
  <c r="Y341" i="8" a="1"/>
  <c r="Y341" i="8"/>
  <c r="Z341" i="8" a="1"/>
  <c r="Z341" i="8" s="1"/>
  <c r="AA341" i="8" a="1"/>
  <c r="AA341" i="8" s="1"/>
  <c r="AB341" i="8" a="1"/>
  <c r="AB341" i="8"/>
  <c r="AC341" i="8" a="1"/>
  <c r="AC341" i="8" s="1"/>
  <c r="AD341" i="8" a="1"/>
  <c r="AD341" i="8" s="1"/>
  <c r="G342" i="8" a="1"/>
  <c r="G342" i="8"/>
  <c r="H342" i="8" a="1"/>
  <c r="H342" i="8" s="1"/>
  <c r="I342" i="8" a="1"/>
  <c r="I342" i="8" s="1"/>
  <c r="J342" i="8" a="1"/>
  <c r="J342" i="8"/>
  <c r="K342" i="8" a="1"/>
  <c r="K342" i="8" s="1"/>
  <c r="L342" i="8" a="1"/>
  <c r="L342" i="8" s="1"/>
  <c r="M342" i="8" a="1"/>
  <c r="M342" i="8"/>
  <c r="N342" i="8" a="1"/>
  <c r="N342" i="8" s="1"/>
  <c r="O342" i="8" a="1"/>
  <c r="O342" i="8" s="1"/>
  <c r="P342" i="8" a="1"/>
  <c r="P342" i="8"/>
  <c r="Q342" i="8" a="1"/>
  <c r="Q342" i="8" s="1"/>
  <c r="R342" i="8" a="1"/>
  <c r="R342" i="8" s="1"/>
  <c r="S342" i="8" a="1"/>
  <c r="S342" i="8"/>
  <c r="T342" i="8" a="1"/>
  <c r="T342" i="8" s="1"/>
  <c r="U342" i="8" a="1"/>
  <c r="U342" i="8" s="1"/>
  <c r="V342" i="8" a="1"/>
  <c r="V342" i="8"/>
  <c r="W342" i="8" a="1"/>
  <c r="W342" i="8" s="1"/>
  <c r="Y342" i="8" a="1"/>
  <c r="Y342" i="8" s="1"/>
  <c r="Z342" i="8" a="1"/>
  <c r="Z342" i="8"/>
  <c r="AA342" i="8" a="1"/>
  <c r="AA342" i="8" s="1"/>
  <c r="AB342" i="8" a="1"/>
  <c r="AB342" i="8" s="1"/>
  <c r="AC342" i="8" a="1"/>
  <c r="AC342" i="8"/>
  <c r="AD342" i="8" a="1"/>
  <c r="AD342" i="8" s="1"/>
  <c r="G343" i="8" a="1"/>
  <c r="G343" i="8" s="1"/>
  <c r="H343" i="8" a="1"/>
  <c r="H343" i="8"/>
  <c r="I343" i="8" a="1"/>
  <c r="I343" i="8" s="1"/>
  <c r="J343" i="8" a="1"/>
  <c r="J343" i="8" s="1"/>
  <c r="K343" i="8" a="1"/>
  <c r="K343" i="8"/>
  <c r="L343" i="8" a="1"/>
  <c r="L343" i="8" s="1"/>
  <c r="M343" i="8" a="1"/>
  <c r="M343" i="8" s="1"/>
  <c r="N343" i="8" a="1"/>
  <c r="N343" i="8"/>
  <c r="O343" i="8" a="1"/>
  <c r="O343" i="8" s="1"/>
  <c r="P343" i="8" a="1"/>
  <c r="P343" i="8" s="1"/>
  <c r="Q343" i="8" a="1"/>
  <c r="Q343" i="8"/>
  <c r="R343" i="8" a="1"/>
  <c r="R343" i="8" s="1"/>
  <c r="S343" i="8" a="1"/>
  <c r="S343" i="8" s="1"/>
  <c r="T343" i="8" a="1"/>
  <c r="T343" i="8"/>
  <c r="U343" i="8" a="1"/>
  <c r="U343" i="8" s="1"/>
  <c r="V343" i="8" a="1"/>
  <c r="V343" i="8" s="1"/>
  <c r="W343" i="8" a="1"/>
  <c r="W343" i="8"/>
  <c r="Y343" i="8" a="1"/>
  <c r="Y343" i="8" s="1"/>
  <c r="Z343" i="8" a="1"/>
  <c r="Z343" i="8" s="1"/>
  <c r="AA343" i="8" a="1"/>
  <c r="AA343" i="8"/>
  <c r="AB343" i="8" a="1"/>
  <c r="AB343" i="8" s="1"/>
  <c r="AC343" i="8" a="1"/>
  <c r="AC343" i="8" s="1"/>
  <c r="AD343" i="8" a="1"/>
  <c r="AD343" i="8"/>
  <c r="G344" i="8" a="1"/>
  <c r="G344" i="8" s="1"/>
  <c r="H344" i="8" a="1"/>
  <c r="H344" i="8" s="1"/>
  <c r="I344" i="8" a="1"/>
  <c r="I344" i="8"/>
  <c r="J344" i="8" a="1"/>
  <c r="J344" i="8" s="1"/>
  <c r="K344" i="8" a="1"/>
  <c r="K344" i="8" s="1"/>
  <c r="L344" i="8" a="1"/>
  <c r="L344" i="8"/>
  <c r="M344" i="8" a="1"/>
  <c r="M344" i="8" s="1"/>
  <c r="N344" i="8" a="1"/>
  <c r="N344" i="8" s="1"/>
  <c r="O344" i="8" a="1"/>
  <c r="O344" i="8"/>
  <c r="P344" i="8" a="1"/>
  <c r="P344" i="8" s="1"/>
  <c r="Q344" i="8" a="1"/>
  <c r="Q344" i="8" s="1"/>
  <c r="R344" i="8" a="1"/>
  <c r="R344" i="8"/>
  <c r="S344" i="8" a="1"/>
  <c r="S344" i="8" s="1"/>
  <c r="T344" i="8" a="1"/>
  <c r="T344" i="8" s="1"/>
  <c r="U344" i="8" a="1"/>
  <c r="U344" i="8"/>
  <c r="V344" i="8" a="1"/>
  <c r="V344" i="8" s="1"/>
  <c r="W344" i="8" a="1"/>
  <c r="W344" i="8" s="1"/>
  <c r="Y344" i="8" a="1"/>
  <c r="Y344" i="8"/>
  <c r="Z344" i="8" a="1"/>
  <c r="Z344" i="8" s="1"/>
  <c r="AA344" i="8" a="1"/>
  <c r="AA344" i="8" s="1"/>
  <c r="AB344" i="8" a="1"/>
  <c r="AB344" i="8"/>
  <c r="AC344" i="8" a="1"/>
  <c r="AC344" i="8" s="1"/>
  <c r="AD344" i="8" a="1"/>
  <c r="AD344" i="8" s="1"/>
  <c r="G345" i="8" a="1"/>
  <c r="G345" i="8"/>
  <c r="H345" i="8" a="1"/>
  <c r="H345" i="8" s="1"/>
  <c r="I345" i="8" a="1"/>
  <c r="I345" i="8" s="1"/>
  <c r="J345" i="8" a="1"/>
  <c r="J345" i="8"/>
  <c r="K345" i="8" a="1"/>
  <c r="K345" i="8" s="1"/>
  <c r="L345" i="8" a="1"/>
  <c r="L345" i="8" s="1"/>
  <c r="M345" i="8" a="1"/>
  <c r="M345" i="8"/>
  <c r="N345" i="8" a="1"/>
  <c r="N345" i="8" s="1"/>
  <c r="O345" i="8" a="1"/>
  <c r="O345" i="8" s="1"/>
  <c r="P345" i="8" a="1"/>
  <c r="P345" i="8"/>
  <c r="Q345" i="8" a="1"/>
  <c r="Q345" i="8" s="1"/>
  <c r="R345" i="8" a="1"/>
  <c r="R345" i="8" s="1"/>
  <c r="S345" i="8" a="1"/>
  <c r="S345" i="8"/>
  <c r="T345" i="8" a="1"/>
  <c r="T345" i="8" s="1"/>
  <c r="U345" i="8" a="1"/>
  <c r="U345" i="8" s="1"/>
  <c r="V345" i="8" a="1"/>
  <c r="V345" i="8"/>
  <c r="W345" i="8" a="1"/>
  <c r="W345" i="8" s="1"/>
  <c r="Y345" i="8" a="1"/>
  <c r="Y345" i="8" s="1"/>
  <c r="Z345" i="8" a="1"/>
  <c r="Z345" i="8"/>
  <c r="AA345" i="8" a="1"/>
  <c r="AA345" i="8" s="1"/>
  <c r="AB345" i="8" a="1"/>
  <c r="AB345" i="8" s="1"/>
  <c r="AC345" i="8" a="1"/>
  <c r="AC345" i="8"/>
  <c r="AD345" i="8" a="1"/>
  <c r="AD345" i="8" s="1"/>
  <c r="G346" i="8" a="1"/>
  <c r="G346" i="8" s="1"/>
  <c r="H346" i="8" a="1"/>
  <c r="H346" i="8"/>
  <c r="I346" i="8" a="1"/>
  <c r="I346" i="8" s="1"/>
  <c r="J346" i="8" a="1"/>
  <c r="J346" i="8" s="1"/>
  <c r="K346" i="8" a="1"/>
  <c r="K346" i="8"/>
  <c r="L346" i="8" a="1"/>
  <c r="L346" i="8" s="1"/>
  <c r="M346" i="8" a="1"/>
  <c r="M346" i="8" s="1"/>
  <c r="N346" i="8" a="1"/>
  <c r="N346" i="8"/>
  <c r="O346" i="8" a="1"/>
  <c r="O346" i="8" s="1"/>
  <c r="P346" i="8" a="1"/>
  <c r="P346" i="8" s="1"/>
  <c r="Q346" i="8" a="1"/>
  <c r="Q346" i="8"/>
  <c r="R346" i="8" a="1"/>
  <c r="R346" i="8" s="1"/>
  <c r="S346" i="8" a="1"/>
  <c r="S346" i="8" s="1"/>
  <c r="T346" i="8" a="1"/>
  <c r="T346" i="8"/>
  <c r="U346" i="8" a="1"/>
  <c r="U346" i="8" s="1"/>
  <c r="V346" i="8" a="1"/>
  <c r="V346" i="8" s="1"/>
  <c r="W346" i="8" a="1"/>
  <c r="W346" i="8"/>
  <c r="Y346" i="8" a="1"/>
  <c r="Y346" i="8" s="1"/>
  <c r="Z346" i="8" a="1"/>
  <c r="Z346" i="8" s="1"/>
  <c r="AA346" i="8" a="1"/>
  <c r="AA346" i="8"/>
  <c r="AB346" i="8" a="1"/>
  <c r="AB346" i="8" s="1"/>
  <c r="AC346" i="8" a="1"/>
  <c r="AC346" i="8" s="1"/>
  <c r="AD346" i="8" a="1"/>
  <c r="AD346" i="8"/>
  <c r="G347" i="8" a="1"/>
  <c r="G347" i="8" s="1"/>
  <c r="H347" i="8" a="1"/>
  <c r="H347" i="8" s="1"/>
  <c r="I347" i="8" a="1"/>
  <c r="I347" i="8"/>
  <c r="J347" i="8" a="1"/>
  <c r="J347" i="8" s="1"/>
  <c r="K347" i="8" a="1"/>
  <c r="K347" i="8" s="1"/>
  <c r="L347" i="8" a="1"/>
  <c r="L347" i="8"/>
  <c r="M347" i="8" a="1"/>
  <c r="M347" i="8" s="1"/>
  <c r="N347" i="8" a="1"/>
  <c r="N347" i="8" s="1"/>
  <c r="O347" i="8" a="1"/>
  <c r="O347" i="8"/>
  <c r="P347" i="8" a="1"/>
  <c r="P347" i="8" s="1"/>
  <c r="Q347" i="8" a="1"/>
  <c r="Q347" i="8" s="1"/>
  <c r="R347" i="8" a="1"/>
  <c r="R347" i="8"/>
  <c r="S347" i="8" a="1"/>
  <c r="S347" i="8" s="1"/>
  <c r="T347" i="8" a="1"/>
  <c r="T347" i="8" s="1"/>
  <c r="U347" i="8" a="1"/>
  <c r="U347" i="8"/>
  <c r="V347" i="8" a="1"/>
  <c r="V347" i="8" s="1"/>
  <c r="W347" i="8" a="1"/>
  <c r="W347" i="8" s="1"/>
  <c r="Y347" i="8" a="1"/>
  <c r="Y347" i="8"/>
  <c r="Z347" i="8" a="1"/>
  <c r="Z347" i="8" s="1"/>
  <c r="AA347" i="8" a="1"/>
  <c r="AA347" i="8" s="1"/>
  <c r="AB347" i="8" a="1"/>
  <c r="AB347" i="8"/>
  <c r="AC347" i="8" a="1"/>
  <c r="AC347" i="8" s="1"/>
  <c r="AD347" i="8" a="1"/>
  <c r="AD347" i="8" s="1"/>
  <c r="G348" i="8" a="1"/>
  <c r="G348" i="8"/>
  <c r="H348" i="8" a="1"/>
  <c r="H348" i="8" s="1"/>
  <c r="I348" i="8" a="1"/>
  <c r="I348" i="8" s="1"/>
  <c r="J348" i="8" a="1"/>
  <c r="J348" i="8"/>
  <c r="K348" i="8" a="1"/>
  <c r="K348" i="8" s="1"/>
  <c r="L348" i="8" a="1"/>
  <c r="L348" i="8" s="1"/>
  <c r="M348" i="8" a="1"/>
  <c r="M348" i="8"/>
  <c r="N348" i="8" a="1"/>
  <c r="N348" i="8" s="1"/>
  <c r="O348" i="8" a="1"/>
  <c r="O348" i="8" s="1"/>
  <c r="P348" i="8" a="1"/>
  <c r="P348" i="8"/>
  <c r="Q348" i="8" a="1"/>
  <c r="Q348" i="8" s="1"/>
  <c r="R348" i="8" a="1"/>
  <c r="R348" i="8" s="1"/>
  <c r="S348" i="8" a="1"/>
  <c r="S348" i="8"/>
  <c r="T348" i="8" a="1"/>
  <c r="T348" i="8" s="1"/>
  <c r="U348" i="8" a="1"/>
  <c r="U348" i="8" s="1"/>
  <c r="V348" i="8" a="1"/>
  <c r="V348" i="8"/>
  <c r="W348" i="8" a="1"/>
  <c r="W348" i="8" s="1"/>
  <c r="Y348" i="8" a="1"/>
  <c r="Y348" i="8" s="1"/>
  <c r="Z348" i="8" a="1"/>
  <c r="Z348" i="8"/>
  <c r="AA348" i="8" a="1"/>
  <c r="AA348" i="8" s="1"/>
  <c r="AB348" i="8" a="1"/>
  <c r="AB348" i="8" s="1"/>
  <c r="AC348" i="8" a="1"/>
  <c r="AC348" i="8"/>
  <c r="AD348" i="8" a="1"/>
  <c r="AD348" i="8" s="1"/>
  <c r="G349" i="8" a="1"/>
  <c r="G349" i="8" s="1"/>
  <c r="H349" i="8" a="1"/>
  <c r="H349" i="8"/>
  <c r="I349" i="8" a="1"/>
  <c r="I349" i="8" s="1"/>
  <c r="J349" i="8" a="1"/>
  <c r="J349" i="8" s="1"/>
  <c r="K349" i="8" a="1"/>
  <c r="K349" i="8"/>
  <c r="L349" i="8" a="1"/>
  <c r="L349" i="8" s="1"/>
  <c r="M349" i="8" a="1"/>
  <c r="M349" i="8" s="1"/>
  <c r="N349" i="8" a="1"/>
  <c r="N349" i="8"/>
  <c r="O349" i="8" a="1"/>
  <c r="O349" i="8" s="1"/>
  <c r="P349" i="8" a="1"/>
  <c r="P349" i="8" s="1"/>
  <c r="Q349" i="8" a="1"/>
  <c r="Q349" i="8"/>
  <c r="R349" i="8" a="1"/>
  <c r="R349" i="8" s="1"/>
  <c r="S349" i="8" a="1"/>
  <c r="S349" i="8" s="1"/>
  <c r="T349" i="8" a="1"/>
  <c r="T349" i="8"/>
  <c r="U349" i="8" a="1"/>
  <c r="U349" i="8" s="1"/>
  <c r="V349" i="8" a="1"/>
  <c r="V349" i="8" s="1"/>
  <c r="W349" i="8" a="1"/>
  <c r="W349" i="8"/>
  <c r="Y349" i="8" a="1"/>
  <c r="Y349" i="8" s="1"/>
  <c r="Z349" i="8" a="1"/>
  <c r="Z349" i="8" s="1"/>
  <c r="AA349" i="8" a="1"/>
  <c r="AA349" i="8"/>
  <c r="AB349" i="8" a="1"/>
  <c r="AB349" i="8" s="1"/>
  <c r="AC349" i="8" a="1"/>
  <c r="AC349" i="8" s="1"/>
  <c r="AD349" i="8" a="1"/>
  <c r="AD349" i="8"/>
  <c r="G350" i="8" a="1"/>
  <c r="G350" i="8" s="1"/>
  <c r="H350" i="8" a="1"/>
  <c r="H350" i="8" s="1"/>
  <c r="I350" i="8" a="1"/>
  <c r="I350" i="8"/>
  <c r="J350" i="8" a="1"/>
  <c r="J350" i="8" s="1"/>
  <c r="K350" i="8" a="1"/>
  <c r="K350" i="8" s="1"/>
  <c r="L350" i="8" a="1"/>
  <c r="L350" i="8"/>
  <c r="M350" i="8" a="1"/>
  <c r="M350" i="8" s="1"/>
  <c r="N350" i="8" a="1"/>
  <c r="N350" i="8" s="1"/>
  <c r="O350" i="8" a="1"/>
  <c r="O350" i="8"/>
  <c r="P350" i="8" a="1"/>
  <c r="P350" i="8" s="1"/>
  <c r="Q350" i="8" a="1"/>
  <c r="Q350" i="8" s="1"/>
  <c r="R350" i="8" a="1"/>
  <c r="R350" i="8"/>
  <c r="S350" i="8" a="1"/>
  <c r="S350" i="8" s="1"/>
  <c r="T350" i="8" a="1"/>
  <c r="T350" i="8" s="1"/>
  <c r="U350" i="8" a="1"/>
  <c r="U350" i="8"/>
  <c r="V350" i="8" a="1"/>
  <c r="V350" i="8" s="1"/>
  <c r="W350" i="8" a="1"/>
  <c r="W350" i="8" s="1"/>
  <c r="Y350" i="8" a="1"/>
  <c r="Y350" i="8"/>
  <c r="Z350" i="8" a="1"/>
  <c r="Z350" i="8" s="1"/>
  <c r="AA350" i="8" a="1"/>
  <c r="AA350" i="8" s="1"/>
  <c r="AB350" i="8" a="1"/>
  <c r="AB350" i="8"/>
  <c r="AC350" i="8" a="1"/>
  <c r="AC350" i="8" s="1"/>
  <c r="AD350" i="8" a="1"/>
  <c r="AD350" i="8" s="1"/>
  <c r="G351" i="8" a="1"/>
  <c r="G351" i="8"/>
  <c r="H351" i="8" a="1"/>
  <c r="H351" i="8" s="1"/>
  <c r="I351" i="8" a="1"/>
  <c r="I351" i="8" s="1"/>
  <c r="J351" i="8" a="1"/>
  <c r="J351" i="8"/>
  <c r="K351" i="8" a="1"/>
  <c r="K351" i="8" s="1"/>
  <c r="L351" i="8" a="1"/>
  <c r="L351" i="8" s="1"/>
  <c r="M351" i="8" a="1"/>
  <c r="M351" i="8"/>
  <c r="N351" i="8" a="1"/>
  <c r="N351" i="8" s="1"/>
  <c r="O351" i="8" a="1"/>
  <c r="O351" i="8" s="1"/>
  <c r="P351" i="8" a="1"/>
  <c r="P351" i="8"/>
  <c r="Q351" i="8" a="1"/>
  <c r="Q351" i="8" s="1"/>
  <c r="R351" i="8" a="1"/>
  <c r="R351" i="8" s="1"/>
  <c r="S351" i="8" a="1"/>
  <c r="S351" i="8"/>
  <c r="T351" i="8" a="1"/>
  <c r="T351" i="8" s="1"/>
  <c r="U351" i="8" a="1"/>
  <c r="U351" i="8" s="1"/>
  <c r="V351" i="8" a="1"/>
  <c r="V351" i="8"/>
  <c r="W351" i="8" a="1"/>
  <c r="W351" i="8" s="1"/>
  <c r="Y351" i="8" a="1"/>
  <c r="Y351" i="8" s="1"/>
  <c r="Z351" i="8" a="1"/>
  <c r="Z351" i="8"/>
  <c r="AA351" i="8" a="1"/>
  <c r="AA351" i="8" s="1"/>
  <c r="AB351" i="8" a="1"/>
  <c r="AB351" i="8" s="1"/>
  <c r="AC351" i="8" a="1"/>
  <c r="AC351" i="8"/>
  <c r="AD351" i="8" a="1"/>
  <c r="AD351" i="8" s="1"/>
  <c r="G352" i="8" a="1"/>
  <c r="G352" i="8" s="1"/>
  <c r="H352" i="8" a="1"/>
  <c r="H352" i="8"/>
  <c r="I352" i="8" a="1"/>
  <c r="I352" i="8" s="1"/>
  <c r="J352" i="8" a="1"/>
  <c r="J352" i="8" s="1"/>
  <c r="K352" i="8" a="1"/>
  <c r="K352" i="8"/>
  <c r="L352" i="8" a="1"/>
  <c r="L352" i="8" s="1"/>
  <c r="M352" i="8" a="1"/>
  <c r="M352" i="8" s="1"/>
  <c r="N352" i="8" a="1"/>
  <c r="N352" i="8"/>
  <c r="O352" i="8" a="1"/>
  <c r="O352" i="8" s="1"/>
  <c r="P352" i="8" a="1"/>
  <c r="P352" i="8" s="1"/>
  <c r="Q352" i="8" a="1"/>
  <c r="Q352" i="8"/>
  <c r="R352" i="8" a="1"/>
  <c r="R352" i="8" s="1"/>
  <c r="S352" i="8" a="1"/>
  <c r="S352" i="8" s="1"/>
  <c r="T352" i="8" a="1"/>
  <c r="T352" i="8"/>
  <c r="U352" i="8" a="1"/>
  <c r="U352" i="8" s="1"/>
  <c r="V352" i="8" a="1"/>
  <c r="V352" i="8" s="1"/>
  <c r="W352" i="8" a="1"/>
  <c r="W352" i="8"/>
  <c r="Y352" i="8" a="1"/>
  <c r="Y352" i="8" s="1"/>
  <c r="Z352" i="8" a="1"/>
  <c r="Z352" i="8" s="1"/>
  <c r="AA352" i="8" a="1"/>
  <c r="AA352" i="8"/>
  <c r="AB352" i="8" a="1"/>
  <c r="AB352" i="8" s="1"/>
  <c r="AC352" i="8" a="1"/>
  <c r="AC352" i="8" s="1"/>
  <c r="AD352" i="8" a="1"/>
  <c r="AD352" i="8"/>
  <c r="G353" i="8" a="1"/>
  <c r="G353" i="8" s="1"/>
  <c r="H353" i="8" a="1"/>
  <c r="H353" i="8" s="1"/>
  <c r="I353" i="8" a="1"/>
  <c r="I353" i="8"/>
  <c r="J353" i="8" a="1"/>
  <c r="J353" i="8" s="1"/>
  <c r="K353" i="8" a="1"/>
  <c r="K353" i="8" s="1"/>
  <c r="L353" i="8" a="1"/>
  <c r="L353" i="8"/>
  <c r="M353" i="8" a="1"/>
  <c r="M353" i="8" s="1"/>
  <c r="N353" i="8" a="1"/>
  <c r="N353" i="8" s="1"/>
  <c r="O353" i="8" a="1"/>
  <c r="O353" i="8"/>
  <c r="P353" i="8" a="1"/>
  <c r="P353" i="8" s="1"/>
  <c r="Q353" i="8" a="1"/>
  <c r="Q353" i="8" s="1"/>
  <c r="R353" i="8" a="1"/>
  <c r="R353" i="8"/>
  <c r="S353" i="8" a="1"/>
  <c r="S353" i="8" s="1"/>
  <c r="T353" i="8" a="1"/>
  <c r="T353" i="8" s="1"/>
  <c r="U353" i="8" a="1"/>
  <c r="U353" i="8"/>
  <c r="V353" i="8" a="1"/>
  <c r="V353" i="8" s="1"/>
  <c r="W353" i="8" a="1"/>
  <c r="W353" i="8" s="1"/>
  <c r="Y353" i="8" a="1"/>
  <c r="Y353" i="8"/>
  <c r="Z353" i="8" a="1"/>
  <c r="Z353" i="8" s="1"/>
  <c r="AA353" i="8" a="1"/>
  <c r="AA353" i="8" s="1"/>
  <c r="AB353" i="8" a="1"/>
  <c r="AB353" i="8"/>
  <c r="AC353" i="8" a="1"/>
  <c r="AC353" i="8" s="1"/>
  <c r="AD353" i="8" a="1"/>
  <c r="AD353" i="8" s="1"/>
  <c r="G354" i="8" a="1"/>
  <c r="G354" i="8"/>
  <c r="H354" i="8" a="1"/>
  <c r="H354" i="8" s="1"/>
  <c r="I354" i="8" a="1"/>
  <c r="I354" i="8" s="1"/>
  <c r="J354" i="8" a="1"/>
  <c r="J354" i="8"/>
  <c r="K354" i="8" a="1"/>
  <c r="K354" i="8" s="1"/>
  <c r="L354" i="8" a="1"/>
  <c r="L354" i="8" s="1"/>
  <c r="M354" i="8" a="1"/>
  <c r="M354" i="8"/>
  <c r="N354" i="8" a="1"/>
  <c r="N354" i="8" s="1"/>
  <c r="O354" i="8" a="1"/>
  <c r="O354" i="8" s="1"/>
  <c r="P354" i="8" a="1"/>
  <c r="P354" i="8"/>
  <c r="Q354" i="8" a="1"/>
  <c r="Q354" i="8" s="1"/>
  <c r="R354" i="8" a="1"/>
  <c r="R354" i="8" s="1"/>
  <c r="S354" i="8" a="1"/>
  <c r="S354" i="8"/>
  <c r="T354" i="8" a="1"/>
  <c r="T354" i="8" s="1"/>
  <c r="U354" i="8" a="1"/>
  <c r="U354" i="8" s="1"/>
  <c r="V354" i="8" a="1"/>
  <c r="V354" i="8"/>
  <c r="W354" i="8" a="1"/>
  <c r="W354" i="8" s="1"/>
  <c r="Y354" i="8" a="1"/>
  <c r="Y354" i="8" s="1"/>
  <c r="Z354" i="8" a="1"/>
  <c r="Z354" i="8"/>
  <c r="AA354" i="8" a="1"/>
  <c r="AA354" i="8" s="1"/>
  <c r="AB354" i="8" a="1"/>
  <c r="AB354" i="8" s="1"/>
  <c r="AC354" i="8" a="1"/>
  <c r="AC354" i="8"/>
  <c r="AD354" i="8" a="1"/>
  <c r="AD354" i="8" s="1"/>
  <c r="G355" i="8" a="1"/>
  <c r="G355" i="8" s="1"/>
  <c r="H355" i="8" a="1"/>
  <c r="H355" i="8"/>
  <c r="I355" i="8" a="1"/>
  <c r="I355" i="8" s="1"/>
  <c r="J355" i="8" a="1"/>
  <c r="J355" i="8" s="1"/>
  <c r="K355" i="8" a="1"/>
  <c r="K355" i="8"/>
  <c r="L355" i="8" a="1"/>
  <c r="L355" i="8" s="1"/>
  <c r="M355" i="8" a="1"/>
  <c r="M355" i="8" s="1"/>
  <c r="N355" i="8" a="1"/>
  <c r="N355" i="8"/>
  <c r="O355" i="8" a="1"/>
  <c r="O355" i="8" s="1"/>
  <c r="P355" i="8" a="1"/>
  <c r="P355" i="8" s="1"/>
  <c r="Q355" i="8" a="1"/>
  <c r="Q355" i="8"/>
  <c r="R355" i="8" a="1"/>
  <c r="R355" i="8" s="1"/>
  <c r="S355" i="8" a="1"/>
  <c r="S355" i="8" s="1"/>
  <c r="T355" i="8" a="1"/>
  <c r="T355" i="8"/>
  <c r="U355" i="8" a="1"/>
  <c r="U355" i="8" s="1"/>
  <c r="V355" i="8" a="1"/>
  <c r="V355" i="8" s="1"/>
  <c r="W355" i="8" a="1"/>
  <c r="W355" i="8"/>
  <c r="Y355" i="8" a="1"/>
  <c r="Y355" i="8" s="1"/>
  <c r="Z355" i="8" a="1"/>
  <c r="Z355" i="8" s="1"/>
  <c r="AA355" i="8" a="1"/>
  <c r="AA355" i="8"/>
  <c r="AB355" i="8" a="1"/>
  <c r="AB355" i="8" s="1"/>
  <c r="AC355" i="8" a="1"/>
  <c r="AC355" i="8" s="1"/>
  <c r="AD355" i="8" a="1"/>
  <c r="AD355" i="8"/>
  <c r="G356" i="8" a="1"/>
  <c r="G356" i="8" s="1"/>
  <c r="H356" i="8" a="1"/>
  <c r="H356" i="8" s="1"/>
  <c r="I356" i="8" a="1"/>
  <c r="I356" i="8"/>
  <c r="J356" i="8" a="1"/>
  <c r="J356" i="8" s="1"/>
  <c r="K356" i="8" a="1"/>
  <c r="K356" i="8" s="1"/>
  <c r="L356" i="8" a="1"/>
  <c r="L356" i="8"/>
  <c r="M356" i="8" a="1"/>
  <c r="M356" i="8" s="1"/>
  <c r="N356" i="8" a="1"/>
  <c r="N356" i="8" s="1"/>
  <c r="O356" i="8" a="1"/>
  <c r="O356" i="8"/>
  <c r="P356" i="8" a="1"/>
  <c r="P356" i="8" s="1"/>
  <c r="Q356" i="8" a="1"/>
  <c r="Q356" i="8" s="1"/>
  <c r="R356" i="8" a="1"/>
  <c r="R356" i="8"/>
  <c r="S356" i="8" a="1"/>
  <c r="S356" i="8" s="1"/>
  <c r="T356" i="8" a="1"/>
  <c r="T356" i="8" s="1"/>
  <c r="U356" i="8" a="1"/>
  <c r="U356" i="8"/>
  <c r="V356" i="8" a="1"/>
  <c r="V356" i="8" s="1"/>
  <c r="W356" i="8" a="1"/>
  <c r="W356" i="8" s="1"/>
  <c r="Y356" i="8" a="1"/>
  <c r="Y356" i="8"/>
  <c r="Z356" i="8" a="1"/>
  <c r="Z356" i="8" s="1"/>
  <c r="AA356" i="8" a="1"/>
  <c r="AA356" i="8" s="1"/>
  <c r="AB356" i="8" a="1"/>
  <c r="AB356" i="8"/>
  <c r="AC356" i="8" a="1"/>
  <c r="AC356" i="8" s="1"/>
  <c r="AD356" i="8" a="1"/>
  <c r="AD356" i="8" s="1"/>
  <c r="G357" i="8" a="1"/>
  <c r="G357" i="8"/>
  <c r="H357" i="8" a="1"/>
  <c r="H357" i="8" s="1"/>
  <c r="I357" i="8" a="1"/>
  <c r="I357" i="8" s="1"/>
  <c r="J357" i="8" a="1"/>
  <c r="J357" i="8"/>
  <c r="K357" i="8" a="1"/>
  <c r="K357" i="8" s="1"/>
  <c r="L357" i="8" a="1"/>
  <c r="L357" i="8"/>
  <c r="M357" i="8" a="1"/>
  <c r="M357" i="8"/>
  <c r="N357" i="8" a="1"/>
  <c r="N357" i="8" s="1"/>
  <c r="O357" i="8" a="1"/>
  <c r="O357" i="8" s="1"/>
  <c r="P357" i="8" a="1"/>
  <c r="P357" i="8"/>
  <c r="Q357" i="8" a="1"/>
  <c r="Q357" i="8" s="1"/>
  <c r="R357" i="8" a="1"/>
  <c r="R357" i="8"/>
  <c r="S357" i="8" a="1"/>
  <c r="S357" i="8"/>
  <c r="T357" i="8" a="1"/>
  <c r="T357" i="8" s="1"/>
  <c r="U357" i="8" a="1"/>
  <c r="U357" i="8"/>
  <c r="V357" i="8" a="1"/>
  <c r="V357" i="8"/>
  <c r="W357" i="8" a="1"/>
  <c r="W357" i="8" s="1"/>
  <c r="Y357" i="8" a="1"/>
  <c r="Y357" i="8" s="1"/>
  <c r="Z357" i="8" a="1"/>
  <c r="Z357" i="8"/>
  <c r="AA357" i="8" a="1"/>
  <c r="AA357" i="8" s="1"/>
  <c r="AB357" i="8" a="1"/>
  <c r="AB357" i="8"/>
  <c r="AC357" i="8" a="1"/>
  <c r="AC357" i="8"/>
  <c r="AD357" i="8" a="1"/>
  <c r="AD357" i="8" s="1"/>
  <c r="G358" i="8" a="1"/>
  <c r="G358" i="8"/>
  <c r="H358" i="8" a="1"/>
  <c r="H358" i="8"/>
  <c r="I358" i="8" a="1"/>
  <c r="I358" i="8" s="1"/>
  <c r="J358" i="8" a="1"/>
  <c r="J358" i="8" s="1"/>
  <c r="K358" i="8" a="1"/>
  <c r="K358" i="8"/>
  <c r="L358" i="8" a="1"/>
  <c r="L358" i="8" s="1"/>
  <c r="M358" i="8" a="1"/>
  <c r="M358" i="8"/>
  <c r="N358" i="8" a="1"/>
  <c r="N358" i="8"/>
  <c r="O358" i="8" a="1"/>
  <c r="O358" i="8" s="1"/>
  <c r="P358" i="8" a="1"/>
  <c r="P358" i="8"/>
  <c r="Q358" i="8" a="1"/>
  <c r="Q358" i="8"/>
  <c r="R358" i="8" a="1"/>
  <c r="R358" i="8" s="1"/>
  <c r="S358" i="8" a="1"/>
  <c r="S358" i="8" s="1"/>
  <c r="T358" i="8" a="1"/>
  <c r="T358" i="8"/>
  <c r="U358" i="8" a="1"/>
  <c r="U358" i="8" s="1"/>
  <c r="V358" i="8" a="1"/>
  <c r="V358" i="8"/>
  <c r="W358" i="8" a="1"/>
  <c r="W358" i="8"/>
  <c r="Y358" i="8" a="1"/>
  <c r="Y358" i="8" s="1"/>
  <c r="Z358" i="8" a="1"/>
  <c r="Z358" i="8"/>
  <c r="AA358" i="8" a="1"/>
  <c r="AA358" i="8"/>
  <c r="AB358" i="8" a="1"/>
  <c r="AB358" i="8" s="1"/>
  <c r="AC358" i="8" a="1"/>
  <c r="AC358" i="8" s="1"/>
  <c r="AD358" i="8" a="1"/>
  <c r="AD358" i="8"/>
  <c r="G359" i="8" a="1"/>
  <c r="G359" i="8" s="1"/>
  <c r="H359" i="8" a="1"/>
  <c r="H359" i="8"/>
  <c r="I359" i="8" a="1"/>
  <c r="I359" i="8"/>
  <c r="J359" i="8" a="1"/>
  <c r="J359" i="8" s="1"/>
  <c r="K359" i="8" a="1"/>
  <c r="K359" i="8"/>
  <c r="L359" i="8" a="1"/>
  <c r="L359" i="8"/>
  <c r="M359" i="8" a="1"/>
  <c r="M359" i="8" s="1"/>
  <c r="N359" i="8" a="1"/>
  <c r="N359" i="8" s="1"/>
  <c r="O359" i="8" a="1"/>
  <c r="O359" i="8"/>
  <c r="P359" i="8" a="1"/>
  <c r="P359" i="8" s="1"/>
  <c r="Q359" i="8" a="1"/>
  <c r="Q359" i="8"/>
  <c r="R359" i="8" a="1"/>
  <c r="R359" i="8"/>
  <c r="S359" i="8" a="1"/>
  <c r="S359" i="8" s="1"/>
  <c r="T359" i="8" a="1"/>
  <c r="T359" i="8"/>
  <c r="U359" i="8" a="1"/>
  <c r="U359" i="8"/>
  <c r="V359" i="8" a="1"/>
  <c r="V359" i="8" s="1"/>
  <c r="W359" i="8" a="1"/>
  <c r="W359" i="8" s="1"/>
  <c r="Y359" i="8" a="1"/>
  <c r="Y359" i="8"/>
  <c r="Z359" i="8" a="1"/>
  <c r="Z359" i="8" s="1"/>
  <c r="AA359" i="8" a="1"/>
  <c r="AA359" i="8"/>
  <c r="AB359" i="8" a="1"/>
  <c r="AB359" i="8"/>
  <c r="AC359" i="8" a="1"/>
  <c r="AC359" i="8" s="1"/>
  <c r="AD359" i="8" a="1"/>
  <c r="AD359" i="8"/>
  <c r="G360" i="8" a="1"/>
  <c r="G360" i="8"/>
  <c r="H360" i="8" a="1"/>
  <c r="H360" i="8" s="1"/>
  <c r="I360" i="8" a="1"/>
  <c r="I360" i="8" s="1"/>
  <c r="J360" i="8" a="1"/>
  <c r="J360" i="8"/>
  <c r="K360" i="8" a="1"/>
  <c r="K360" i="8" s="1"/>
  <c r="L360" i="8" a="1"/>
  <c r="L360" i="8"/>
  <c r="M360" i="8" a="1"/>
  <c r="M360" i="8"/>
  <c r="N360" i="8" a="1"/>
  <c r="N360" i="8" s="1"/>
  <c r="O360" i="8" a="1"/>
  <c r="O360" i="8" s="1"/>
  <c r="P360" i="8" a="1"/>
  <c r="P360" i="8"/>
  <c r="Q360" i="8" a="1"/>
  <c r="Q360" i="8" s="1"/>
  <c r="R360" i="8" a="1"/>
  <c r="R360" i="8" s="1"/>
  <c r="S360" i="8" a="1"/>
  <c r="S360" i="8"/>
  <c r="T360" i="8" a="1"/>
  <c r="T360" i="8" s="1"/>
  <c r="U360" i="8" a="1"/>
  <c r="U360" i="8"/>
  <c r="V360" i="8" a="1"/>
  <c r="V360" i="8"/>
  <c r="W360" i="8" a="1"/>
  <c r="W360" i="8" s="1"/>
  <c r="Y360" i="8" a="1"/>
  <c r="Y360" i="8" s="1"/>
  <c r="Z360" i="8" a="1"/>
  <c r="Z360" i="8"/>
  <c r="AA360" i="8" a="1"/>
  <c r="AA360" i="8" s="1"/>
  <c r="AB360" i="8" a="1"/>
  <c r="AB360" i="8" s="1"/>
  <c r="AC360" i="8" a="1"/>
  <c r="AC360" i="8"/>
  <c r="AD360" i="8" a="1"/>
  <c r="AD360" i="8" s="1"/>
  <c r="G361" i="8" a="1"/>
  <c r="G361" i="8"/>
  <c r="H361" i="8" a="1"/>
  <c r="H361" i="8"/>
  <c r="I361" i="8" a="1"/>
  <c r="I361" i="8" s="1"/>
  <c r="J361" i="8" a="1"/>
  <c r="J361" i="8" s="1"/>
  <c r="K361" i="8" a="1"/>
  <c r="K361" i="8"/>
  <c r="L361" i="8" a="1"/>
  <c r="L361" i="8" s="1"/>
  <c r="M361" i="8" a="1"/>
  <c r="M361" i="8" s="1"/>
  <c r="N361" i="8" a="1"/>
  <c r="N361" i="8"/>
  <c r="O361" i="8" a="1"/>
  <c r="O361" i="8" s="1"/>
  <c r="P361" i="8" a="1"/>
  <c r="P361" i="8"/>
  <c r="Q361" i="8" a="1"/>
  <c r="Q361" i="8"/>
  <c r="R361" i="8" a="1"/>
  <c r="R361" i="8" s="1"/>
  <c r="S361" i="8" a="1"/>
  <c r="S361" i="8" s="1"/>
  <c r="T361" i="8" a="1"/>
  <c r="T361" i="8"/>
  <c r="U361" i="8" a="1"/>
  <c r="U361" i="8" s="1"/>
  <c r="V361" i="8" a="1"/>
  <c r="V361" i="8" s="1"/>
  <c r="W361" i="8" a="1"/>
  <c r="W361" i="8"/>
  <c r="Y361" i="8" a="1"/>
  <c r="Y361" i="8" s="1"/>
  <c r="Z361" i="8" a="1"/>
  <c r="Z361" i="8"/>
  <c r="AA361" i="8" a="1"/>
  <c r="AA361" i="8"/>
  <c r="AB361" i="8" a="1"/>
  <c r="AB361" i="8" s="1"/>
  <c r="AC361" i="8" a="1"/>
  <c r="AC361" i="8"/>
  <c r="AD361" i="8" a="1"/>
  <c r="AD361" i="8"/>
  <c r="G362" i="8" a="1"/>
  <c r="G362" i="8" s="1"/>
  <c r="H362" i="8" a="1"/>
  <c r="H362" i="8" s="1"/>
  <c r="I362" i="8" a="1"/>
  <c r="I362" i="8"/>
  <c r="J362" i="8" a="1"/>
  <c r="J362" i="8" s="1"/>
  <c r="K362" i="8" a="1"/>
  <c r="K362" i="8"/>
  <c r="L362" i="8" a="1"/>
  <c r="L362" i="8"/>
  <c r="M362" i="8" a="1"/>
  <c r="M362" i="8" s="1"/>
  <c r="N362" i="8" a="1"/>
  <c r="N362" i="8"/>
  <c r="O362" i="8" a="1"/>
  <c r="O362" i="8"/>
  <c r="P362" i="8" a="1"/>
  <c r="P362" i="8" s="1"/>
  <c r="Q362" i="8" a="1"/>
  <c r="Q362" i="8" s="1"/>
  <c r="R362" i="8" a="1"/>
  <c r="R362" i="8"/>
  <c r="S362" i="8" a="1"/>
  <c r="S362" i="8" s="1"/>
  <c r="T362" i="8" a="1"/>
  <c r="T362" i="8"/>
  <c r="U362" i="8" a="1"/>
  <c r="U362" i="8"/>
  <c r="V362" i="8" a="1"/>
  <c r="V362" i="8" s="1"/>
  <c r="W362" i="8" a="1"/>
  <c r="W362" i="8"/>
  <c r="Y362" i="8" a="1"/>
  <c r="Y362" i="8"/>
  <c r="Z362" i="8" a="1"/>
  <c r="Z362" i="8" s="1"/>
  <c r="AA362" i="8" a="1"/>
  <c r="AA362" i="8" s="1"/>
  <c r="AB362" i="8" a="1"/>
  <c r="AB362" i="8"/>
  <c r="AC362" i="8" a="1"/>
  <c r="AC362" i="8" s="1"/>
  <c r="AD362" i="8" a="1"/>
  <c r="AD362" i="8"/>
  <c r="G363" i="8" a="1"/>
  <c r="G363" i="8"/>
  <c r="H363" i="8" a="1"/>
  <c r="H363" i="8" s="1"/>
  <c r="I363" i="8" a="1"/>
  <c r="I363" i="8"/>
  <c r="J363" i="8" a="1"/>
  <c r="J363" i="8"/>
  <c r="K363" i="8" a="1"/>
  <c r="K363" i="8" s="1"/>
  <c r="L363" i="8" a="1"/>
  <c r="L363" i="8" s="1"/>
  <c r="M363" i="8" a="1"/>
  <c r="M363" i="8"/>
  <c r="N363" i="8" a="1"/>
  <c r="N363" i="8" s="1"/>
  <c r="O363" i="8" a="1"/>
  <c r="O363" i="8"/>
  <c r="P363" i="8" a="1"/>
  <c r="P363" i="8"/>
  <c r="Q363" i="8" a="1"/>
  <c r="Q363" i="8" s="1"/>
  <c r="R363" i="8" a="1"/>
  <c r="R363" i="8"/>
  <c r="S363" i="8" a="1"/>
  <c r="S363" i="8"/>
  <c r="T363" i="8" a="1"/>
  <c r="T363" i="8" s="1"/>
  <c r="U363" i="8" a="1"/>
  <c r="U363" i="8" s="1"/>
  <c r="V363" i="8" a="1"/>
  <c r="V363" i="8"/>
  <c r="W363" i="8" a="1"/>
  <c r="W363" i="8" s="1"/>
  <c r="Y363" i="8" a="1"/>
  <c r="Y363" i="8"/>
  <c r="Z363" i="8" a="1"/>
  <c r="Z363" i="8"/>
  <c r="AA363" i="8" a="1"/>
  <c r="AA363" i="8" s="1"/>
  <c r="AB363" i="8" a="1"/>
  <c r="AB363" i="8"/>
  <c r="AC363" i="8" a="1"/>
  <c r="AC363" i="8"/>
  <c r="AD363" i="8" a="1"/>
  <c r="AD363" i="8" s="1"/>
  <c r="G364" i="8" a="1"/>
  <c r="G364" i="8" s="1"/>
  <c r="H364" i="8" a="1"/>
  <c r="H364" i="8"/>
  <c r="I364" i="8" a="1"/>
  <c r="I364" i="8" s="1"/>
  <c r="J364" i="8" a="1"/>
  <c r="J364" i="8"/>
  <c r="K364" i="8" a="1"/>
  <c r="K364" i="8"/>
  <c r="L364" i="8" a="1"/>
  <c r="L364" i="8" s="1"/>
  <c r="M364" i="8" a="1"/>
  <c r="M364" i="8"/>
  <c r="N364" i="8" a="1"/>
  <c r="N364" i="8"/>
  <c r="O364" i="8" a="1"/>
  <c r="O364" i="8" s="1"/>
  <c r="P364" i="8" a="1"/>
  <c r="P364" i="8" s="1"/>
  <c r="Q364" i="8" a="1"/>
  <c r="Q364" i="8"/>
  <c r="R364" i="8" a="1"/>
  <c r="R364" i="8" s="1"/>
  <c r="S364" i="8" a="1"/>
  <c r="S364" i="8"/>
  <c r="T364" i="8" a="1"/>
  <c r="T364" i="8"/>
  <c r="U364" i="8" a="1"/>
  <c r="U364" i="8" s="1"/>
  <c r="V364" i="8" a="1"/>
  <c r="V364" i="8"/>
  <c r="W364" i="8" a="1"/>
  <c r="W364" i="8"/>
  <c r="Y364" i="8" a="1"/>
  <c r="Y364" i="8" s="1"/>
  <c r="Z364" i="8" a="1"/>
  <c r="Z364" i="8" s="1"/>
  <c r="AA364" i="8" a="1"/>
  <c r="AA364" i="8"/>
  <c r="AB364" i="8" a="1"/>
  <c r="AB364" i="8" s="1"/>
  <c r="AC364" i="8" a="1"/>
  <c r="AC364" i="8" s="1"/>
  <c r="AD364" i="8" a="1"/>
  <c r="AD364" i="8"/>
  <c r="G365" i="8" a="1"/>
  <c r="G365" i="8" s="1"/>
  <c r="H365" i="8" a="1"/>
  <c r="H365" i="8"/>
  <c r="I365" i="8" a="1"/>
  <c r="I365" i="8"/>
  <c r="J365" i="8" a="1"/>
  <c r="J365" i="8" s="1"/>
  <c r="K365" i="8" a="1"/>
  <c r="K365" i="8" s="1"/>
  <c r="L365" i="8" a="1"/>
  <c r="L365" i="8"/>
  <c r="M365" i="8" a="1"/>
  <c r="M365" i="8" s="1"/>
  <c r="N365" i="8" a="1"/>
  <c r="N365" i="8" s="1"/>
  <c r="O365" i="8" a="1"/>
  <c r="O365" i="8"/>
  <c r="P365" i="8" a="1"/>
  <c r="P365" i="8" s="1"/>
  <c r="Q365" i="8" a="1"/>
  <c r="Q365" i="8"/>
  <c r="R365" i="8" a="1"/>
  <c r="R365" i="8"/>
  <c r="S365" i="8" a="1"/>
  <c r="S365" i="8" s="1"/>
  <c r="T365" i="8" a="1"/>
  <c r="T365" i="8" s="1"/>
  <c r="U365" i="8" a="1"/>
  <c r="U365" i="8"/>
  <c r="V365" i="8" a="1"/>
  <c r="V365" i="8" s="1"/>
  <c r="W365" i="8" a="1"/>
  <c r="W365" i="8" s="1"/>
  <c r="Y365" i="8" a="1"/>
  <c r="Y365" i="8"/>
  <c r="Z365" i="8" a="1"/>
  <c r="Z365" i="8" s="1"/>
  <c r="AA365" i="8" a="1"/>
  <c r="AA365" i="8"/>
  <c r="AB365" i="8" a="1"/>
  <c r="AB365" i="8"/>
  <c r="AC365" i="8" a="1"/>
  <c r="AC365" i="8" s="1"/>
  <c r="AD365" i="8" a="1"/>
  <c r="AD365" i="8" s="1"/>
  <c r="G366" i="8" a="1"/>
  <c r="G366" i="8"/>
  <c r="H366" i="8" a="1"/>
  <c r="H366" i="8"/>
  <c r="I366" i="8" a="1"/>
  <c r="I366" i="8" s="1"/>
  <c r="J366" i="8" a="1"/>
  <c r="J366" i="8"/>
  <c r="K366" i="8" a="1"/>
  <c r="K366" i="8"/>
  <c r="L366" i="8" a="1"/>
  <c r="L366" i="8" s="1"/>
  <c r="M366" i="8" a="1"/>
  <c r="M366" i="8"/>
  <c r="N366" i="8" a="1"/>
  <c r="N366" i="8"/>
  <c r="O366" i="8" a="1"/>
  <c r="O366" i="8" s="1"/>
  <c r="P366" i="8" a="1"/>
  <c r="P366" i="8"/>
  <c r="Q366" i="8" a="1"/>
  <c r="Q366" i="8"/>
  <c r="R366" i="8" a="1"/>
  <c r="R366" i="8" s="1"/>
  <c r="S366" i="8" a="1"/>
  <c r="S366" i="8"/>
  <c r="T366" i="8" a="1"/>
  <c r="T366" i="8"/>
  <c r="U366" i="8" a="1"/>
  <c r="U366" i="8" s="1"/>
  <c r="V366" i="8" a="1"/>
  <c r="V366" i="8" s="1"/>
  <c r="W366" i="8" a="1"/>
  <c r="W366" i="8"/>
  <c r="Y366" i="8" a="1"/>
  <c r="Y366" i="8" s="1"/>
  <c r="Z366" i="8" a="1"/>
  <c r="Z366" i="8" s="1"/>
  <c r="AA366" i="8" a="1"/>
  <c r="AA366" i="8"/>
  <c r="AB366" i="8" a="1"/>
  <c r="AB366" i="8" s="1"/>
  <c r="AC366" i="8" a="1"/>
  <c r="AC366" i="8" s="1"/>
  <c r="AD366" i="8" a="1"/>
  <c r="AD366" i="8"/>
  <c r="G367" i="8" a="1"/>
  <c r="G367" i="8" s="1"/>
  <c r="H367" i="8" a="1"/>
  <c r="H367" i="8" s="1"/>
  <c r="I367" i="8" a="1"/>
  <c r="I367" i="8"/>
  <c r="J367" i="8" a="1"/>
  <c r="J367" i="8" s="1"/>
  <c r="K367" i="8" a="1"/>
  <c r="K367" i="8" s="1"/>
  <c r="L367" i="8" a="1"/>
  <c r="L367" i="8"/>
  <c r="M367" i="8" a="1"/>
  <c r="M367" i="8" s="1"/>
  <c r="N367" i="8" a="1"/>
  <c r="N367" i="8" s="1"/>
  <c r="O367" i="8" a="1"/>
  <c r="O367" i="8"/>
  <c r="P367" i="8" a="1"/>
  <c r="P367" i="8" s="1"/>
  <c r="Q367" i="8" a="1"/>
  <c r="Q367" i="8" s="1"/>
  <c r="R367" i="8" a="1"/>
  <c r="R367" i="8"/>
  <c r="S367" i="8" a="1"/>
  <c r="S367" i="8" s="1"/>
  <c r="T367" i="8" a="1"/>
  <c r="T367" i="8" s="1"/>
  <c r="U367" i="8" a="1"/>
  <c r="U367" i="8"/>
  <c r="V367" i="8" a="1"/>
  <c r="V367" i="8" s="1"/>
  <c r="W367" i="8" a="1"/>
  <c r="W367" i="8" s="1"/>
  <c r="Y367" i="8" a="1"/>
  <c r="Y367" i="8"/>
  <c r="Z367" i="8" a="1"/>
  <c r="Z367" i="8" s="1"/>
  <c r="AA367" i="8" a="1"/>
  <c r="AA367" i="8" s="1"/>
  <c r="AB367" i="8" a="1"/>
  <c r="AB367" i="8"/>
  <c r="AC367" i="8" a="1"/>
  <c r="AC367" i="8" s="1"/>
  <c r="AD367" i="8" a="1"/>
  <c r="AD367" i="8" s="1"/>
  <c r="G368" i="8" a="1"/>
  <c r="G368" i="8"/>
  <c r="H368" i="8" a="1"/>
  <c r="H368" i="8" s="1"/>
  <c r="I368" i="8" a="1"/>
  <c r="I368" i="8"/>
  <c r="J368" i="8" a="1"/>
  <c r="J368" i="8"/>
  <c r="K368" i="8" a="1"/>
  <c r="K368" i="8" s="1"/>
  <c r="L368" i="8" a="1"/>
  <c r="L368" i="8"/>
  <c r="M368" i="8" a="1"/>
  <c r="M368" i="8"/>
  <c r="N368" i="8" a="1"/>
  <c r="N368" i="8" s="1"/>
  <c r="O368" i="8" a="1"/>
  <c r="O368" i="8"/>
  <c r="P368" i="8" a="1"/>
  <c r="P368" i="8"/>
  <c r="Q368" i="8" a="1"/>
  <c r="Q368" i="8" s="1"/>
  <c r="R368" i="8" a="1"/>
  <c r="R368" i="8"/>
  <c r="S368" i="8" a="1"/>
  <c r="S368" i="8"/>
  <c r="T368" i="8" a="1"/>
  <c r="T368" i="8" s="1"/>
  <c r="U368" i="8" a="1"/>
  <c r="U368" i="8"/>
  <c r="V368" i="8" a="1"/>
  <c r="V368" i="8"/>
  <c r="W368" i="8" a="1"/>
  <c r="W368" i="8" s="1"/>
  <c r="Y368" i="8" a="1"/>
  <c r="Y368" i="8"/>
  <c r="Z368" i="8" a="1"/>
  <c r="Z368" i="8"/>
  <c r="AA368" i="8" a="1"/>
  <c r="AA368" i="8" s="1"/>
  <c r="AB368" i="8" a="1"/>
  <c r="AB368" i="8"/>
  <c r="AC368" i="8" a="1"/>
  <c r="AC368" i="8"/>
  <c r="AD368" i="8" a="1"/>
  <c r="AD368" i="8" s="1"/>
  <c r="G369" i="8" a="1"/>
  <c r="G369" i="8"/>
  <c r="H369" i="8" a="1"/>
  <c r="H369" i="8"/>
  <c r="I369" i="8" a="1"/>
  <c r="I369" i="8" s="1"/>
  <c r="J369" i="8" a="1"/>
  <c r="J369" i="8"/>
  <c r="K369" i="8" a="1"/>
  <c r="K369" i="8"/>
  <c r="L369" i="8" a="1"/>
  <c r="L369" i="8" s="1"/>
  <c r="M369" i="8" a="1"/>
  <c r="M369" i="8"/>
  <c r="N369" i="8" a="1"/>
  <c r="N369" i="8"/>
  <c r="O369" i="8" a="1"/>
  <c r="O369" i="8" s="1"/>
  <c r="P369" i="8" a="1"/>
  <c r="P369" i="8"/>
  <c r="Q369" i="8" a="1"/>
  <c r="Q369" i="8"/>
  <c r="R369" i="8" a="1"/>
  <c r="R369" i="8" s="1"/>
  <c r="S369" i="8" a="1"/>
  <c r="S369" i="8"/>
  <c r="T369" i="8" a="1"/>
  <c r="T369" i="8"/>
  <c r="U369" i="8" a="1"/>
  <c r="U369" i="8" s="1"/>
  <c r="V369" i="8" a="1"/>
  <c r="V369" i="8"/>
  <c r="W369" i="8" a="1"/>
  <c r="W369" i="8"/>
  <c r="Y369" i="8" a="1"/>
  <c r="Y369" i="8" s="1"/>
  <c r="Z369" i="8" a="1"/>
  <c r="Z369" i="8"/>
  <c r="AA369" i="8" a="1"/>
  <c r="AA369" i="8"/>
  <c r="AB369" i="8" a="1"/>
  <c r="AB369" i="8" s="1"/>
  <c r="AC369" i="8" a="1"/>
  <c r="AC369" i="8"/>
  <c r="AD369" i="8" a="1"/>
  <c r="AD369" i="8"/>
  <c r="G370" i="8" a="1"/>
  <c r="G370" i="8" s="1"/>
  <c r="H370" i="8" a="1"/>
  <c r="H370" i="8" s="1"/>
  <c r="I370" i="8" a="1"/>
  <c r="I370" i="8"/>
  <c r="J370" i="8" a="1"/>
  <c r="J370" i="8" s="1"/>
  <c r="K370" i="8" a="1"/>
  <c r="K370" i="8" s="1"/>
  <c r="L370" i="8" a="1"/>
  <c r="L370" i="8"/>
  <c r="M370" i="8" a="1"/>
  <c r="M370" i="8" s="1"/>
  <c r="N370" i="8" a="1"/>
  <c r="N370" i="8" s="1"/>
  <c r="O370" i="8" a="1"/>
  <c r="O370" i="8"/>
  <c r="P370" i="8" a="1"/>
  <c r="P370" i="8" s="1"/>
  <c r="Q370" i="8" a="1"/>
  <c r="Q370" i="8" s="1"/>
  <c r="R370" i="8" a="1"/>
  <c r="R370" i="8"/>
  <c r="S370" i="8" a="1"/>
  <c r="S370" i="8" s="1"/>
  <c r="T370" i="8" a="1"/>
  <c r="T370" i="8" s="1"/>
  <c r="U370" i="8" a="1"/>
  <c r="U370" i="8"/>
  <c r="V370" i="8" a="1"/>
  <c r="V370" i="8" s="1"/>
  <c r="W370" i="8" a="1"/>
  <c r="W370" i="8" s="1"/>
  <c r="Y370" i="8" a="1"/>
  <c r="Y370" i="8"/>
  <c r="Z370" i="8" a="1"/>
  <c r="Z370" i="8" s="1"/>
  <c r="AA370" i="8" a="1"/>
  <c r="AA370" i="8" s="1"/>
  <c r="AB370" i="8" a="1"/>
  <c r="AB370" i="8"/>
  <c r="AC370" i="8" a="1"/>
  <c r="AC370" i="8" s="1"/>
  <c r="AD370" i="8" a="1"/>
  <c r="AD370" i="8" s="1"/>
  <c r="G371" i="8" a="1"/>
  <c r="G371" i="8"/>
  <c r="H371" i="8" a="1"/>
  <c r="H371" i="8" s="1"/>
  <c r="I371" i="8" a="1"/>
  <c r="I371" i="8" s="1"/>
  <c r="J371" i="8" a="1"/>
  <c r="J371" i="8"/>
  <c r="K371" i="8" a="1"/>
  <c r="K371" i="8" s="1"/>
  <c r="L371" i="8" a="1"/>
  <c r="L371" i="8" s="1"/>
  <c r="M371" i="8" a="1"/>
  <c r="M371" i="8"/>
  <c r="N371" i="8" a="1"/>
  <c r="N371" i="8" s="1"/>
  <c r="O371" i="8" a="1"/>
  <c r="O371" i="8" s="1"/>
  <c r="P371" i="8" a="1"/>
  <c r="P371" i="8"/>
  <c r="Q371" i="8" a="1"/>
  <c r="Q371" i="8" s="1"/>
  <c r="R371" i="8" a="1"/>
  <c r="R371" i="8" s="1"/>
  <c r="S371" i="8" a="1"/>
  <c r="S371" i="8"/>
  <c r="T371" i="8" a="1"/>
  <c r="T371" i="8" s="1"/>
  <c r="U371" i="8" a="1"/>
  <c r="U371" i="8" s="1"/>
  <c r="V371" i="8" a="1"/>
  <c r="V371" i="8"/>
  <c r="W371" i="8" a="1"/>
  <c r="W371" i="8" s="1"/>
  <c r="Y371" i="8" a="1"/>
  <c r="Y371" i="8" s="1"/>
  <c r="Z371" i="8" a="1"/>
  <c r="Z371" i="8"/>
  <c r="AA371" i="8" a="1"/>
  <c r="AA371" i="8" s="1"/>
  <c r="AB371" i="8" a="1"/>
  <c r="AB371" i="8" s="1"/>
  <c r="AC371" i="8" a="1"/>
  <c r="AC371" i="8"/>
  <c r="AD371" i="8" a="1"/>
  <c r="AD371" i="8" s="1"/>
  <c r="G372" i="8" a="1"/>
  <c r="G372" i="8" s="1"/>
  <c r="H372" i="8" a="1"/>
  <c r="H372" i="8"/>
  <c r="I372" i="8" a="1"/>
  <c r="I372" i="8" s="1"/>
  <c r="J372" i="8" a="1"/>
  <c r="J372" i="8" s="1"/>
  <c r="K372" i="8" a="1"/>
  <c r="K372" i="8"/>
  <c r="L372" i="8" a="1"/>
  <c r="L372" i="8" s="1"/>
  <c r="M372" i="8" a="1"/>
  <c r="M372" i="8" s="1"/>
  <c r="N372" i="8" a="1"/>
  <c r="N372" i="8"/>
  <c r="O372" i="8" a="1"/>
  <c r="O372" i="8" s="1"/>
  <c r="P372" i="8" a="1"/>
  <c r="P372" i="8" s="1"/>
  <c r="Q372" i="8" a="1"/>
  <c r="Q372" i="8"/>
  <c r="R372" i="8" a="1"/>
  <c r="R372" i="8" s="1"/>
  <c r="S372" i="8" a="1"/>
  <c r="S372" i="8" s="1"/>
  <c r="T372" i="8" a="1"/>
  <c r="T372" i="8"/>
  <c r="U372" i="8" a="1"/>
  <c r="U372" i="8" s="1"/>
  <c r="V372" i="8" a="1"/>
  <c r="V372" i="8" s="1"/>
  <c r="W372" i="8" a="1"/>
  <c r="W372" i="8"/>
  <c r="Y372" i="8" a="1"/>
  <c r="Y372" i="8" s="1"/>
  <c r="Z372" i="8" a="1"/>
  <c r="Z372" i="8" s="1"/>
  <c r="AA372" i="8" a="1"/>
  <c r="AA372" i="8"/>
  <c r="AB372" i="8" a="1"/>
  <c r="AB372" i="8" s="1"/>
  <c r="AC372" i="8" a="1"/>
  <c r="AC372" i="8" s="1"/>
  <c r="AD372" i="8" a="1"/>
  <c r="AD372" i="8"/>
  <c r="G373" i="8" a="1"/>
  <c r="G373" i="8" s="1"/>
  <c r="H373" i="8" a="1"/>
  <c r="H373" i="8" s="1"/>
  <c r="I373" i="8" a="1"/>
  <c r="I373" i="8"/>
  <c r="J373" i="8" a="1"/>
  <c r="J373" i="8" s="1"/>
  <c r="K373" i="8" a="1"/>
  <c r="K373" i="8" s="1"/>
  <c r="L373" i="8" a="1"/>
  <c r="L373" i="8"/>
  <c r="M373" i="8" a="1"/>
  <c r="M373" i="8" s="1"/>
  <c r="N373" i="8" a="1"/>
  <c r="N373" i="8" s="1"/>
  <c r="O373" i="8" a="1"/>
  <c r="O373" i="8"/>
  <c r="P373" i="8" a="1"/>
  <c r="P373" i="8" s="1"/>
  <c r="Q373" i="8" a="1"/>
  <c r="Q373" i="8" s="1"/>
  <c r="R373" i="8" a="1"/>
  <c r="R373" i="8"/>
  <c r="S373" i="8" a="1"/>
  <c r="S373" i="8" s="1"/>
  <c r="T373" i="8" a="1"/>
  <c r="T373" i="8" s="1"/>
  <c r="U373" i="8" a="1"/>
  <c r="U373" i="8"/>
  <c r="V373" i="8" a="1"/>
  <c r="V373" i="8" s="1"/>
  <c r="W373" i="8" a="1"/>
  <c r="W373" i="8" s="1"/>
  <c r="Y373" i="8" a="1"/>
  <c r="Y373" i="8"/>
  <c r="Z373" i="8" a="1"/>
  <c r="Z373" i="8" s="1"/>
  <c r="AA373" i="8" a="1"/>
  <c r="AA373" i="8" s="1"/>
  <c r="AB373" i="8" a="1"/>
  <c r="AB373" i="8"/>
  <c r="AC373" i="8" a="1"/>
  <c r="AC373" i="8" s="1"/>
  <c r="AD373" i="8" a="1"/>
  <c r="AD373" i="8" s="1"/>
  <c r="G374" i="8" a="1"/>
  <c r="G374" i="8"/>
  <c r="H374" i="8" a="1"/>
  <c r="H374" i="8" s="1"/>
  <c r="I374" i="8" a="1"/>
  <c r="I374" i="8" s="1"/>
  <c r="J374" i="8" a="1"/>
  <c r="J374" i="8"/>
  <c r="K374" i="8" a="1"/>
  <c r="K374" i="8" s="1"/>
  <c r="L374" i="8" a="1"/>
  <c r="L374" i="8" s="1"/>
  <c r="M374" i="8" a="1"/>
  <c r="M374" i="8"/>
  <c r="N374" i="8" a="1"/>
  <c r="N374" i="8" s="1"/>
  <c r="O374" i="8" a="1"/>
  <c r="O374" i="8" s="1"/>
  <c r="P374" i="8" a="1"/>
  <c r="P374" i="8"/>
  <c r="Q374" i="8" a="1"/>
  <c r="Q374" i="8" s="1"/>
  <c r="R374" i="8" a="1"/>
  <c r="R374" i="8" s="1"/>
  <c r="S374" i="8" a="1"/>
  <c r="S374" i="8"/>
  <c r="T374" i="8" a="1"/>
  <c r="T374" i="8" s="1"/>
  <c r="U374" i="8" a="1"/>
  <c r="U374" i="8" s="1"/>
  <c r="V374" i="8" a="1"/>
  <c r="V374" i="8"/>
  <c r="W374" i="8" a="1"/>
  <c r="W374" i="8" s="1"/>
  <c r="Y374" i="8" a="1"/>
  <c r="Y374" i="8" s="1"/>
  <c r="Z374" i="8" a="1"/>
  <c r="Z374" i="8"/>
  <c r="AA374" i="8" a="1"/>
  <c r="AA374" i="8" s="1"/>
  <c r="AB374" i="8" a="1"/>
  <c r="AB374" i="8" s="1"/>
  <c r="AC374" i="8" a="1"/>
  <c r="AC374" i="8"/>
  <c r="AD374" i="8" a="1"/>
  <c r="AD374" i="8" s="1"/>
  <c r="G375" i="8" a="1"/>
  <c r="G375" i="8"/>
  <c r="H375" i="8" a="1"/>
  <c r="H375" i="8"/>
  <c r="I375" i="8" a="1"/>
  <c r="I375" i="8" s="1"/>
  <c r="J375" i="8" a="1"/>
  <c r="J375" i="8"/>
  <c r="K375" i="8" a="1"/>
  <c r="K375" i="8"/>
  <c r="L375" i="8" a="1"/>
  <c r="L375" i="8" s="1"/>
  <c r="M375" i="8" a="1"/>
  <c r="M375" i="8"/>
  <c r="N375" i="8" a="1"/>
  <c r="N375" i="8"/>
  <c r="O375" i="8" a="1"/>
  <c r="O375" i="8" s="1"/>
  <c r="P375" i="8" a="1"/>
  <c r="P375" i="8"/>
  <c r="Q375" i="8" a="1"/>
  <c r="Q375" i="8"/>
  <c r="R375" i="8" a="1"/>
  <c r="R375" i="8" s="1"/>
  <c r="S375" i="8" a="1"/>
  <c r="S375" i="8"/>
  <c r="T375" i="8" a="1"/>
  <c r="T375" i="8"/>
  <c r="U375" i="8" a="1"/>
  <c r="U375" i="8" s="1"/>
  <c r="V375" i="8" a="1"/>
  <c r="V375" i="8"/>
  <c r="W375" i="8" a="1"/>
  <c r="W375" i="8"/>
  <c r="Y375" i="8" a="1"/>
  <c r="Y375" i="8" s="1"/>
  <c r="Z375" i="8" a="1"/>
  <c r="Z375" i="8"/>
  <c r="AA375" i="8" a="1"/>
  <c r="AA375" i="8"/>
  <c r="AB375" i="8" a="1"/>
  <c r="AB375" i="8" s="1"/>
  <c r="AC375" i="8" a="1"/>
  <c r="AC375" i="8"/>
  <c r="AD375" i="8" a="1"/>
  <c r="AD375" i="8"/>
  <c r="G376" i="8" a="1"/>
  <c r="G376" i="8" s="1"/>
  <c r="H376" i="8" a="1"/>
  <c r="H376" i="8"/>
  <c r="I376" i="8" a="1"/>
  <c r="I376" i="8"/>
  <c r="J376" i="8" a="1"/>
  <c r="J376" i="8" s="1"/>
  <c r="K376" i="8" a="1"/>
  <c r="K376" i="8"/>
  <c r="L376" i="8" a="1"/>
  <c r="L376" i="8"/>
  <c r="M376" i="8" a="1"/>
  <c r="M376" i="8" s="1"/>
  <c r="N376" i="8" a="1"/>
  <c r="N376" i="8"/>
  <c r="O376" i="8" a="1"/>
  <c r="O376" i="8"/>
  <c r="P376" i="8" a="1"/>
  <c r="P376" i="8" s="1"/>
  <c r="Q376" i="8" a="1"/>
  <c r="Q376" i="8"/>
  <c r="R376" i="8" a="1"/>
  <c r="R376" i="8"/>
  <c r="S376" i="8" a="1"/>
  <c r="S376" i="8" s="1"/>
  <c r="T376" i="8" a="1"/>
  <c r="T376" i="8"/>
  <c r="U376" i="8" a="1"/>
  <c r="U376" i="8"/>
  <c r="V376" i="8" a="1"/>
  <c r="V376" i="8" s="1"/>
  <c r="W376" i="8" a="1"/>
  <c r="W376" i="8"/>
  <c r="Y376" i="8" a="1"/>
  <c r="Y376" i="8"/>
  <c r="Z376" i="8" a="1"/>
  <c r="Z376" i="8" s="1"/>
  <c r="AA376" i="8" a="1"/>
  <c r="AA376" i="8"/>
  <c r="AB376" i="8" a="1"/>
  <c r="AB376" i="8"/>
  <c r="AC376" i="8" a="1"/>
  <c r="AC376" i="8" s="1"/>
  <c r="AD376" i="8" a="1"/>
  <c r="AD376" i="8"/>
  <c r="G377" i="8" a="1"/>
  <c r="G377" i="8"/>
  <c r="H377" i="8" a="1"/>
  <c r="H377" i="8" s="1"/>
  <c r="I377" i="8" a="1"/>
  <c r="I377" i="8"/>
  <c r="J377" i="8" a="1"/>
  <c r="J377" i="8"/>
  <c r="K377" i="8" a="1"/>
  <c r="K377" i="8" s="1"/>
  <c r="L377" i="8" a="1"/>
  <c r="L377" i="8"/>
  <c r="M377" i="8" a="1"/>
  <c r="M377" i="8"/>
  <c r="N377" i="8" a="1"/>
  <c r="N377" i="8" s="1"/>
  <c r="O377" i="8" a="1"/>
  <c r="O377" i="8"/>
  <c r="P377" i="8" a="1"/>
  <c r="P377" i="8"/>
  <c r="Q377" i="8" a="1"/>
  <c r="Q377" i="8" s="1"/>
  <c r="R377" i="8" a="1"/>
  <c r="R377" i="8"/>
  <c r="S377" i="8" a="1"/>
  <c r="S377" i="8"/>
  <c r="T377" i="8" a="1"/>
  <c r="T377" i="8" s="1"/>
  <c r="U377" i="8" a="1"/>
  <c r="U377" i="8"/>
  <c r="V377" i="8" a="1"/>
  <c r="V377" i="8"/>
  <c r="W377" i="8" a="1"/>
  <c r="W377" i="8" s="1"/>
  <c r="Y377" i="8" a="1"/>
  <c r="Y377" i="8"/>
  <c r="Z377" i="8" a="1"/>
  <c r="Z377" i="8"/>
  <c r="AA377" i="8" a="1"/>
  <c r="AA377" i="8" s="1"/>
  <c r="AB377" i="8" a="1"/>
  <c r="AB377" i="8"/>
  <c r="AC377" i="8" a="1"/>
  <c r="AC377" i="8"/>
  <c r="AD377" i="8" a="1"/>
  <c r="AD377" i="8" s="1"/>
  <c r="G378" i="8" a="1"/>
  <c r="G378" i="8"/>
  <c r="H378" i="8" a="1"/>
  <c r="H378" i="8"/>
  <c r="I378" i="8" a="1"/>
  <c r="I378" i="8" s="1"/>
  <c r="J378" i="8" a="1"/>
  <c r="J378" i="8" s="1"/>
  <c r="K378" i="8" a="1"/>
  <c r="K378" i="8"/>
  <c r="L378" i="8" a="1"/>
  <c r="L378" i="8" s="1"/>
  <c r="M378" i="8" a="1"/>
  <c r="M378" i="8"/>
  <c r="N378" i="8" a="1"/>
  <c r="N378" i="8"/>
  <c r="O378" i="8" a="1"/>
  <c r="O378" i="8" s="1"/>
  <c r="P378" i="8" a="1"/>
  <c r="P378" i="8"/>
  <c r="Q378" i="8" a="1"/>
  <c r="Q378" i="8"/>
  <c r="R378" i="8" a="1"/>
  <c r="R378" i="8" s="1"/>
  <c r="S378" i="8" a="1"/>
  <c r="S378" i="8"/>
  <c r="T378" i="8" a="1"/>
  <c r="T378" i="8"/>
  <c r="U378" i="8" a="1"/>
  <c r="U378" i="8" s="1"/>
  <c r="V378" i="8" a="1"/>
  <c r="V378" i="8"/>
  <c r="W378" i="8" a="1"/>
  <c r="W378" i="8"/>
  <c r="Y378" i="8" a="1"/>
  <c r="Y378" i="8" s="1"/>
  <c r="Z378" i="8" a="1"/>
  <c r="Z378" i="8"/>
  <c r="AA378" i="8" a="1"/>
  <c r="AA378" i="8"/>
  <c r="AB378" i="8" a="1"/>
  <c r="AB378" i="8" s="1"/>
  <c r="AC378" i="8" a="1"/>
  <c r="AC378" i="8"/>
  <c r="AD378" i="8" a="1"/>
  <c r="AD378" i="8"/>
  <c r="G379" i="8" a="1"/>
  <c r="G379" i="8" s="1"/>
  <c r="H379" i="8" a="1"/>
  <c r="H379" i="8"/>
  <c r="I379" i="8" a="1"/>
  <c r="I379" i="8"/>
  <c r="J379" i="8" a="1"/>
  <c r="J379" i="8" s="1"/>
  <c r="K379" i="8" a="1"/>
  <c r="K379" i="8"/>
  <c r="L379" i="8" a="1"/>
  <c r="L379" i="8"/>
  <c r="M379" i="8" a="1"/>
  <c r="M379" i="8" s="1"/>
  <c r="N379" i="8" a="1"/>
  <c r="N379" i="8"/>
  <c r="O379" i="8" a="1"/>
  <c r="O379" i="8"/>
  <c r="P379" i="8" a="1"/>
  <c r="P379" i="8" s="1"/>
  <c r="Q379" i="8" a="1"/>
  <c r="Q379" i="8"/>
  <c r="R379" i="8" a="1"/>
  <c r="R379" i="8"/>
  <c r="S379" i="8" a="1"/>
  <c r="S379" i="8" s="1"/>
  <c r="T379" i="8" a="1"/>
  <c r="T379" i="8"/>
  <c r="U379" i="8" a="1"/>
  <c r="U379" i="8"/>
  <c r="V379" i="8" a="1"/>
  <c r="V379" i="8" s="1"/>
  <c r="W379" i="8" a="1"/>
  <c r="W379" i="8"/>
  <c r="Y379" i="8" a="1"/>
  <c r="Y379" i="8"/>
  <c r="Z379" i="8" a="1"/>
  <c r="Z379" i="8" s="1"/>
  <c r="AA379" i="8" a="1"/>
  <c r="AA379" i="8"/>
  <c r="AB379" i="8" a="1"/>
  <c r="AB379" i="8"/>
  <c r="AC379" i="8" a="1"/>
  <c r="AC379" i="8" s="1"/>
  <c r="AD379" i="8" a="1"/>
  <c r="AD379" i="8"/>
  <c r="G380" i="8" a="1"/>
  <c r="G380" i="8"/>
  <c r="H380" i="8" a="1"/>
  <c r="H380" i="8" s="1"/>
  <c r="I380" i="8" a="1"/>
  <c r="I380" i="8"/>
  <c r="J380" i="8" a="1"/>
  <c r="J380" i="8"/>
  <c r="K380" i="8" a="1"/>
  <c r="K380" i="8" s="1"/>
  <c r="L380" i="8" a="1"/>
  <c r="L380" i="8"/>
  <c r="M380" i="8" a="1"/>
  <c r="M380" i="8"/>
  <c r="N380" i="8" a="1"/>
  <c r="N380" i="8" s="1"/>
  <c r="O380" i="8" a="1"/>
  <c r="O380" i="8"/>
  <c r="P380" i="8" a="1"/>
  <c r="P380" i="8"/>
  <c r="Q380" i="8" a="1"/>
  <c r="Q380" i="8" s="1"/>
  <c r="R380" i="8" a="1"/>
  <c r="R380" i="8"/>
  <c r="S380" i="8" a="1"/>
  <c r="S380" i="8"/>
  <c r="T380" i="8" a="1"/>
  <c r="T380" i="8" s="1"/>
  <c r="U380" i="8" a="1"/>
  <c r="U380" i="8"/>
  <c r="V380" i="8" a="1"/>
  <c r="V380" i="8"/>
  <c r="W380" i="8" a="1"/>
  <c r="W380" i="8" s="1"/>
  <c r="Y380" i="8" a="1"/>
  <c r="Y380" i="8"/>
  <c r="Z380" i="8" a="1"/>
  <c r="Z380" i="8"/>
  <c r="AA380" i="8" a="1"/>
  <c r="AA380" i="8" s="1"/>
  <c r="AB380" i="8" a="1"/>
  <c r="AB380" i="8"/>
  <c r="AC380" i="8" a="1"/>
  <c r="AC380" i="8"/>
  <c r="AD380" i="8" a="1"/>
  <c r="AD380" i="8" s="1"/>
  <c r="G381" i="8" a="1"/>
  <c r="G381" i="8"/>
  <c r="H381" i="8" a="1"/>
  <c r="H381" i="8"/>
  <c r="I381" i="8" a="1"/>
  <c r="I381" i="8" s="1"/>
  <c r="J381" i="8" a="1"/>
  <c r="J381" i="8"/>
  <c r="K381" i="8" a="1"/>
  <c r="K381" i="8"/>
  <c r="L381" i="8" a="1"/>
  <c r="L381" i="8" s="1"/>
  <c r="M381" i="8" a="1"/>
  <c r="M381" i="8"/>
  <c r="N381" i="8" a="1"/>
  <c r="N381" i="8"/>
  <c r="O381" i="8" a="1"/>
  <c r="O381" i="8" s="1"/>
  <c r="P381" i="8" a="1"/>
  <c r="P381" i="8"/>
  <c r="Q381" i="8" a="1"/>
  <c r="Q381" i="8"/>
  <c r="R381" i="8" a="1"/>
  <c r="R381" i="8" s="1"/>
  <c r="S381" i="8" a="1"/>
  <c r="S381" i="8"/>
  <c r="T381" i="8" a="1"/>
  <c r="T381" i="8"/>
  <c r="U381" i="8" a="1"/>
  <c r="U381" i="8" s="1"/>
  <c r="V381" i="8" a="1"/>
  <c r="V381" i="8"/>
  <c r="W381" i="8" a="1"/>
  <c r="W381" i="8"/>
  <c r="Y381" i="8" a="1"/>
  <c r="Y381" i="8" s="1"/>
  <c r="Z381" i="8" a="1"/>
  <c r="Z381" i="8" s="1"/>
  <c r="AA381" i="8" a="1"/>
  <c r="AA381" i="8"/>
  <c r="AB381" i="8" a="1"/>
  <c r="AB381" i="8" s="1"/>
  <c r="AC381" i="8" a="1"/>
  <c r="AC381" i="8" s="1"/>
  <c r="AD381" i="8" a="1"/>
  <c r="AD381" i="8"/>
  <c r="G382" i="8" a="1"/>
  <c r="G382" i="8" s="1"/>
  <c r="H382" i="8" a="1"/>
  <c r="H382" i="8" s="1"/>
  <c r="I382" i="8" a="1"/>
  <c r="I382" i="8"/>
  <c r="J382" i="8" a="1"/>
  <c r="J382" i="8" s="1"/>
  <c r="K382" i="8" a="1"/>
  <c r="K382" i="8" s="1"/>
  <c r="L382" i="8" a="1"/>
  <c r="L382" i="8"/>
  <c r="M382" i="8" a="1"/>
  <c r="M382" i="8" s="1"/>
  <c r="N382" i="8" a="1"/>
  <c r="N382" i="8" s="1"/>
  <c r="O382" i="8" a="1"/>
  <c r="O382" i="8"/>
  <c r="P382" i="8" a="1"/>
  <c r="P382" i="8" s="1"/>
  <c r="Q382" i="8" a="1"/>
  <c r="Q382" i="8" s="1"/>
  <c r="R382" i="8" a="1"/>
  <c r="R382" i="8"/>
  <c r="S382" i="8" a="1"/>
  <c r="S382" i="8" s="1"/>
  <c r="T382" i="8" a="1"/>
  <c r="T382" i="8" s="1"/>
  <c r="U382" i="8" a="1"/>
  <c r="U382" i="8"/>
  <c r="V382" i="8" a="1"/>
  <c r="V382" i="8" s="1"/>
  <c r="W382" i="8" a="1"/>
  <c r="W382" i="8" s="1"/>
  <c r="Y382" i="8" a="1"/>
  <c r="Y382" i="8"/>
  <c r="Z382" i="8" a="1"/>
  <c r="Z382" i="8" s="1"/>
  <c r="AA382" i="8" a="1"/>
  <c r="AA382" i="8" s="1"/>
  <c r="AB382" i="8" a="1"/>
  <c r="AB382" i="8"/>
  <c r="AC382" i="8" a="1"/>
  <c r="AC382" i="8" s="1"/>
  <c r="AD382" i="8" a="1"/>
  <c r="AD382" i="8" s="1"/>
  <c r="G383" i="8" a="1"/>
  <c r="G383" i="8"/>
  <c r="H383" i="8" a="1"/>
  <c r="H383" i="8" s="1"/>
  <c r="I383" i="8" a="1"/>
  <c r="I383" i="8" s="1"/>
  <c r="J383" i="8" a="1"/>
  <c r="J383" i="8"/>
  <c r="K383" i="8" a="1"/>
  <c r="K383" i="8" s="1"/>
  <c r="L383" i="8" a="1"/>
  <c r="L383" i="8" s="1"/>
  <c r="M383" i="8" a="1"/>
  <c r="M383" i="8"/>
  <c r="N383" i="8" a="1"/>
  <c r="N383" i="8" s="1"/>
  <c r="O383" i="8" a="1"/>
  <c r="O383" i="8" s="1"/>
  <c r="P383" i="8" a="1"/>
  <c r="P383" i="8"/>
  <c r="Q383" i="8" a="1"/>
  <c r="Q383" i="8" s="1"/>
  <c r="R383" i="8" a="1"/>
  <c r="R383" i="8" s="1"/>
  <c r="S383" i="8" a="1"/>
  <c r="S383" i="8"/>
  <c r="T383" i="8" a="1"/>
  <c r="T383" i="8" s="1"/>
  <c r="U383" i="8" a="1"/>
  <c r="U383" i="8"/>
  <c r="V383" i="8" a="1"/>
  <c r="V383" i="8"/>
  <c r="W383" i="8" a="1"/>
  <c r="W383" i="8" s="1"/>
  <c r="Y383" i="8" a="1"/>
  <c r="Y383" i="8"/>
  <c r="Z383" i="8" a="1"/>
  <c r="Z383" i="8"/>
  <c r="AA383" i="8" a="1"/>
  <c r="AA383" i="8" s="1"/>
  <c r="AB383" i="8" a="1"/>
  <c r="AB383" i="8"/>
  <c r="AC383" i="8" a="1"/>
  <c r="AC383" i="8"/>
  <c r="AD383" i="8" a="1"/>
  <c r="AD383" i="8" s="1"/>
  <c r="G384" i="8" a="1"/>
  <c r="G384" i="8"/>
  <c r="H384" i="8" a="1"/>
  <c r="H384" i="8"/>
  <c r="I384" i="8" a="1"/>
  <c r="I384" i="8" s="1"/>
  <c r="J384" i="8" a="1"/>
  <c r="J384" i="8"/>
  <c r="K384" i="8" a="1"/>
  <c r="K384" i="8"/>
  <c r="L384" i="8" a="1"/>
  <c r="L384" i="8" s="1"/>
  <c r="M384" i="8" a="1"/>
  <c r="M384" i="8"/>
  <c r="N384" i="8" a="1"/>
  <c r="N384" i="8"/>
  <c r="O384" i="8" a="1"/>
  <c r="O384" i="8" s="1"/>
  <c r="P384" i="8" a="1"/>
  <c r="P384" i="8"/>
  <c r="Q384" i="8" a="1"/>
  <c r="Q384" i="8"/>
  <c r="R384" i="8" a="1"/>
  <c r="R384" i="8" s="1"/>
  <c r="S384" i="8" a="1"/>
  <c r="S384" i="8"/>
  <c r="T384" i="8" a="1"/>
  <c r="T384" i="8"/>
  <c r="U384" i="8" a="1"/>
  <c r="U384" i="8" s="1"/>
  <c r="V384" i="8" a="1"/>
  <c r="V384" i="8"/>
  <c r="W384" i="8" a="1"/>
  <c r="W384" i="8"/>
  <c r="Y384" i="8" a="1"/>
  <c r="Y384" i="8" s="1"/>
  <c r="Z384" i="8" a="1"/>
  <c r="Z384" i="8"/>
  <c r="AA384" i="8" a="1"/>
  <c r="AA384" i="8"/>
  <c r="AB384" i="8" a="1"/>
  <c r="AB384" i="8" s="1"/>
  <c r="AC384" i="8" a="1"/>
  <c r="AC384" i="8"/>
  <c r="AD384" i="8" a="1"/>
  <c r="AD384" i="8"/>
  <c r="G385" i="8" a="1"/>
  <c r="G385" i="8" s="1"/>
  <c r="H385" i="8" a="1"/>
  <c r="H385" i="8"/>
  <c r="I385" i="8" a="1"/>
  <c r="I385" i="8"/>
  <c r="J385" i="8" a="1"/>
  <c r="J385" i="8" s="1"/>
  <c r="K385" i="8" a="1"/>
  <c r="K385" i="8"/>
  <c r="L385" i="8" a="1"/>
  <c r="L385" i="8"/>
  <c r="M385" i="8" a="1"/>
  <c r="M385" i="8" s="1"/>
  <c r="N385" i="8" a="1"/>
  <c r="N385" i="8"/>
  <c r="O385" i="8" a="1"/>
  <c r="O385" i="8"/>
  <c r="P385" i="8" a="1"/>
  <c r="P385" i="8" s="1"/>
  <c r="Q385" i="8" a="1"/>
  <c r="Q385" i="8"/>
  <c r="R385" i="8" a="1"/>
  <c r="R385" i="8"/>
  <c r="S385" i="8" a="1"/>
  <c r="S385" i="8" s="1"/>
  <c r="T385" i="8" a="1"/>
  <c r="T385" i="8"/>
  <c r="U385" i="8" a="1"/>
  <c r="U385" i="8"/>
  <c r="V385" i="8" a="1"/>
  <c r="V385" i="8" s="1"/>
  <c r="W385" i="8" a="1"/>
  <c r="W385" i="8"/>
  <c r="Y385" i="8" a="1"/>
  <c r="Y385" i="8"/>
  <c r="Z385" i="8" a="1"/>
  <c r="Z385" i="8" s="1"/>
  <c r="AA385" i="8" a="1"/>
  <c r="AA385" i="8"/>
  <c r="AB385" i="8" a="1"/>
  <c r="AB385" i="8"/>
  <c r="AC385" i="8" a="1"/>
  <c r="AC385" i="8" s="1"/>
  <c r="AD385" i="8" a="1"/>
  <c r="AD385" i="8"/>
  <c r="G386" i="8" a="1"/>
  <c r="G386" i="8"/>
  <c r="H386" i="8" a="1"/>
  <c r="H386" i="8" s="1"/>
  <c r="I386" i="8" a="1"/>
  <c r="I386" i="8"/>
  <c r="J386" i="8" a="1"/>
  <c r="J386" i="8"/>
  <c r="K386" i="8" a="1"/>
  <c r="K386" i="8" s="1"/>
  <c r="L386" i="8" a="1"/>
  <c r="L386" i="8" s="1"/>
  <c r="M386" i="8" a="1"/>
  <c r="M386" i="8"/>
  <c r="N386" i="8" a="1"/>
  <c r="N386" i="8" s="1"/>
  <c r="O386" i="8" a="1"/>
  <c r="O386" i="8" s="1"/>
  <c r="P386" i="8" a="1"/>
  <c r="P386" i="8"/>
  <c r="Q386" i="8" a="1"/>
  <c r="Q386" i="8" s="1"/>
  <c r="R386" i="8" a="1"/>
  <c r="R386" i="8" s="1"/>
  <c r="S386" i="8" a="1"/>
  <c r="S386" i="8"/>
  <c r="T386" i="8" a="1"/>
  <c r="T386" i="8" s="1"/>
  <c r="U386" i="8" a="1"/>
  <c r="U386" i="8" s="1"/>
  <c r="V386" i="8" a="1"/>
  <c r="V386" i="8"/>
  <c r="W386" i="8" a="1"/>
  <c r="W386" i="8" s="1"/>
  <c r="Y386" i="8" a="1"/>
  <c r="Y386" i="8" s="1"/>
  <c r="Z386" i="8" a="1"/>
  <c r="Z386" i="8"/>
  <c r="AA386" i="8" a="1"/>
  <c r="AA386" i="8" s="1"/>
  <c r="AB386" i="8" a="1"/>
  <c r="AB386" i="8" s="1"/>
  <c r="AC386" i="8" a="1"/>
  <c r="AC386" i="8"/>
  <c r="AD386" i="8" a="1"/>
  <c r="AD386" i="8" s="1"/>
  <c r="G387" i="8" a="1"/>
  <c r="G387" i="8" s="1"/>
  <c r="H387" i="8" a="1"/>
  <c r="H387" i="8"/>
  <c r="I387" i="8" a="1"/>
  <c r="I387" i="8" s="1"/>
  <c r="J387" i="8" a="1"/>
  <c r="J387" i="8" s="1"/>
  <c r="K387" i="8" a="1"/>
  <c r="K387" i="8"/>
  <c r="L387" i="8" a="1"/>
  <c r="L387" i="8" s="1"/>
  <c r="M387" i="8" a="1"/>
  <c r="M387" i="8" s="1"/>
  <c r="N387" i="8" a="1"/>
  <c r="N387" i="8"/>
  <c r="O387" i="8" a="1"/>
  <c r="O387" i="8" s="1"/>
  <c r="P387" i="8" a="1"/>
  <c r="P387" i="8" s="1"/>
  <c r="Q387" i="8" a="1"/>
  <c r="Q387" i="8"/>
  <c r="R387" i="8" a="1"/>
  <c r="R387" i="8" s="1"/>
  <c r="S387" i="8" a="1"/>
  <c r="S387" i="8" s="1"/>
  <c r="T387" i="8" a="1"/>
  <c r="T387" i="8"/>
  <c r="U387" i="8" a="1"/>
  <c r="U387" i="8" s="1"/>
  <c r="V387" i="8" a="1"/>
  <c r="V387" i="8" s="1"/>
  <c r="W387" i="8" a="1"/>
  <c r="W387" i="8"/>
  <c r="Y387" i="8" a="1"/>
  <c r="Y387" i="8" s="1"/>
  <c r="Z387" i="8" a="1"/>
  <c r="Z387" i="8" s="1"/>
  <c r="AA387" i="8" a="1"/>
  <c r="AA387" i="8"/>
  <c r="AB387" i="8" a="1"/>
  <c r="AB387" i="8" s="1"/>
  <c r="AC387" i="8" a="1"/>
  <c r="AC387" i="8" s="1"/>
  <c r="AD387" i="8" a="1"/>
  <c r="AD387" i="8"/>
  <c r="G388" i="8" a="1"/>
  <c r="G388" i="8" s="1"/>
  <c r="H388" i="8" a="1"/>
  <c r="H388" i="8" s="1"/>
  <c r="I388" i="8" a="1"/>
  <c r="I388" i="8"/>
  <c r="J388" i="8" a="1"/>
  <c r="J388" i="8" s="1"/>
  <c r="K388" i="8" a="1"/>
  <c r="K388" i="8" s="1"/>
  <c r="L388" i="8" a="1"/>
  <c r="L388" i="8"/>
  <c r="M388" i="8" a="1"/>
  <c r="M388" i="8" s="1"/>
  <c r="N388" i="8" a="1"/>
  <c r="N388" i="8" s="1"/>
  <c r="O388" i="8" a="1"/>
  <c r="O388" i="8"/>
  <c r="P388" i="8" a="1"/>
  <c r="P388" i="8" s="1"/>
  <c r="Q388" i="8" a="1"/>
  <c r="Q388" i="8" s="1"/>
  <c r="R388" i="8" a="1"/>
  <c r="R388" i="8"/>
  <c r="S388" i="8" a="1"/>
  <c r="S388" i="8" s="1"/>
  <c r="T388" i="8" a="1"/>
  <c r="T388" i="8" s="1"/>
  <c r="U388" i="8" a="1"/>
  <c r="U388" i="8"/>
  <c r="V388" i="8" a="1"/>
  <c r="V388" i="8" s="1"/>
  <c r="W388" i="8" a="1"/>
  <c r="W388" i="8" s="1"/>
  <c r="Y388" i="8" a="1"/>
  <c r="Y388" i="8"/>
  <c r="Z388" i="8" a="1"/>
  <c r="Z388" i="8" s="1"/>
  <c r="AA388" i="8" a="1"/>
  <c r="AA388" i="8" s="1"/>
  <c r="AB388" i="8" a="1"/>
  <c r="AB388" i="8"/>
  <c r="AC388" i="8" a="1"/>
  <c r="AC388" i="8" s="1"/>
  <c r="AD388" i="8" a="1"/>
  <c r="AD388" i="8"/>
  <c r="G389" i="8" a="1"/>
  <c r="G389" i="8"/>
  <c r="H389" i="8" a="1"/>
  <c r="H389" i="8" s="1"/>
  <c r="I389" i="8" a="1"/>
  <c r="I389" i="8"/>
  <c r="J389" i="8" a="1"/>
  <c r="J389" i="8"/>
  <c r="K389" i="8" a="1"/>
  <c r="K389" i="8" s="1"/>
  <c r="L389" i="8" a="1"/>
  <c r="L389" i="8"/>
  <c r="M389" i="8" a="1"/>
  <c r="M389" i="8"/>
  <c r="N389" i="8" a="1"/>
  <c r="N389" i="8" s="1"/>
  <c r="O389" i="8" a="1"/>
  <c r="O389" i="8"/>
  <c r="P389" i="8" a="1"/>
  <c r="P389" i="8"/>
  <c r="Q389" i="8" a="1"/>
  <c r="Q389" i="8" s="1"/>
  <c r="R389" i="8" a="1"/>
  <c r="R389" i="8"/>
  <c r="S389" i="8" a="1"/>
  <c r="S389" i="8"/>
  <c r="T389" i="8" a="1"/>
  <c r="T389" i="8" s="1"/>
  <c r="U389" i="8" a="1"/>
  <c r="U389" i="8"/>
  <c r="V389" i="8" a="1"/>
  <c r="V389" i="8"/>
  <c r="W389" i="8" a="1"/>
  <c r="W389" i="8" s="1"/>
  <c r="Y389" i="8" a="1"/>
  <c r="Y389" i="8"/>
  <c r="Z389" i="8" a="1"/>
  <c r="Z389" i="8"/>
  <c r="AA389" i="8" a="1"/>
  <c r="AA389" i="8" s="1"/>
  <c r="AB389" i="8" a="1"/>
  <c r="AB389" i="8"/>
  <c r="AC389" i="8" a="1"/>
  <c r="AC389" i="8"/>
  <c r="AD389" i="8" a="1"/>
  <c r="AD389" i="8" s="1"/>
  <c r="G390" i="8" a="1"/>
  <c r="G390" i="8"/>
  <c r="H390" i="8" a="1"/>
  <c r="H390" i="8"/>
  <c r="I390" i="8" a="1"/>
  <c r="I390" i="8" s="1"/>
  <c r="J390" i="8" a="1"/>
  <c r="J390" i="8"/>
  <c r="K390" i="8" a="1"/>
  <c r="K390" i="8"/>
  <c r="L390" i="8" a="1"/>
  <c r="L390" i="8" s="1"/>
  <c r="M390" i="8" a="1"/>
  <c r="M390" i="8"/>
  <c r="N390" i="8" a="1"/>
  <c r="N390" i="8"/>
  <c r="O390" i="8" a="1"/>
  <c r="O390" i="8" s="1"/>
  <c r="P390" i="8" a="1"/>
  <c r="P390" i="8"/>
  <c r="Q390" i="8" a="1"/>
  <c r="Q390" i="8"/>
  <c r="R390" i="8" a="1"/>
  <c r="R390" i="8" s="1"/>
  <c r="S390" i="8" a="1"/>
  <c r="S390" i="8"/>
  <c r="T390" i="8" a="1"/>
  <c r="T390" i="8"/>
  <c r="U390" i="8" a="1"/>
  <c r="U390" i="8" s="1"/>
  <c r="V390" i="8" a="1"/>
  <c r="V390" i="8"/>
  <c r="W390" i="8" a="1"/>
  <c r="W390" i="8"/>
  <c r="Y390" i="8" a="1"/>
  <c r="Y390" i="8" s="1"/>
  <c r="Z390" i="8" a="1"/>
  <c r="Z390" i="8"/>
  <c r="AA390" i="8" a="1"/>
  <c r="AA390" i="8"/>
  <c r="AB390" i="8" a="1"/>
  <c r="AB390" i="8" s="1"/>
  <c r="AC390" i="8" a="1"/>
  <c r="AC390" i="8"/>
  <c r="AD390" i="8" a="1"/>
  <c r="AD390" i="8"/>
  <c r="G391" i="8" a="1"/>
  <c r="G391" i="8" s="1"/>
  <c r="H391" i="8" a="1"/>
  <c r="H391" i="8"/>
  <c r="I391" i="8" a="1"/>
  <c r="I391" i="8"/>
  <c r="J391" i="8" a="1"/>
  <c r="J391" i="8" s="1"/>
  <c r="K391" i="8" a="1"/>
  <c r="K391" i="8"/>
  <c r="L391" i="8" a="1"/>
  <c r="L391" i="8"/>
  <c r="M391" i="8" a="1"/>
  <c r="M391" i="8" s="1"/>
  <c r="N391" i="8" a="1"/>
  <c r="N391" i="8"/>
  <c r="O391" i="8" a="1"/>
  <c r="O391" i="8"/>
  <c r="P391" i="8" a="1"/>
  <c r="P391" i="8" s="1"/>
  <c r="Q391" i="8" a="1"/>
  <c r="Q391" i="8"/>
  <c r="R391" i="8" a="1"/>
  <c r="R391" i="8"/>
  <c r="S391" i="8" a="1"/>
  <c r="S391" i="8" s="1"/>
  <c r="T391" i="8" a="1"/>
  <c r="T391" i="8"/>
  <c r="U391" i="8" a="1"/>
  <c r="U391" i="8"/>
  <c r="V391" i="8" a="1"/>
  <c r="V391" i="8" s="1"/>
  <c r="W391" i="8" a="1"/>
  <c r="W391" i="8"/>
  <c r="Y391" i="8" a="1"/>
  <c r="Y391" i="8"/>
  <c r="Z391" i="8" a="1"/>
  <c r="Z391" i="8" s="1"/>
  <c r="AA391" i="8" a="1"/>
  <c r="AA391" i="8"/>
  <c r="AB391" i="8" a="1"/>
  <c r="AB391" i="8"/>
  <c r="AC391" i="8" a="1"/>
  <c r="AC391" i="8" s="1"/>
  <c r="AD391" i="8" a="1"/>
  <c r="AD391" i="8" s="1"/>
  <c r="G392" i="8" a="1"/>
  <c r="G392" i="8"/>
  <c r="H392" i="8" a="1"/>
  <c r="H392" i="8" s="1"/>
  <c r="I392" i="8" a="1"/>
  <c r="I392" i="8" s="1"/>
  <c r="J392" i="8" a="1"/>
  <c r="J392" i="8"/>
  <c r="K392" i="8" a="1"/>
  <c r="K392" i="8" s="1"/>
  <c r="L392" i="8" a="1"/>
  <c r="L392" i="8" s="1"/>
  <c r="M392" i="8" a="1"/>
  <c r="M392" i="8"/>
  <c r="N392" i="8" a="1"/>
  <c r="N392" i="8" s="1"/>
  <c r="O392" i="8" a="1"/>
  <c r="O392" i="8" s="1"/>
  <c r="P392" i="8" a="1"/>
  <c r="P392" i="8"/>
  <c r="Q392" i="8" a="1"/>
  <c r="Q392" i="8" s="1"/>
  <c r="R392" i="8" a="1"/>
  <c r="R392" i="8" s="1"/>
  <c r="S392" i="8" a="1"/>
  <c r="S392" i="8"/>
  <c r="T392" i="8" a="1"/>
  <c r="T392" i="8" s="1"/>
  <c r="U392" i="8" a="1"/>
  <c r="U392" i="8" s="1"/>
  <c r="V392" i="8" a="1"/>
  <c r="V392" i="8"/>
  <c r="W392" i="8" a="1"/>
  <c r="W392" i="8" s="1"/>
  <c r="Y392" i="8" a="1"/>
  <c r="Y392" i="8" s="1"/>
  <c r="Z392" i="8" a="1"/>
  <c r="Z392" i="8"/>
  <c r="AA392" i="8" a="1"/>
  <c r="AA392" i="8" s="1"/>
  <c r="AB392" i="8" a="1"/>
  <c r="AB392" i="8" s="1"/>
  <c r="AC392" i="8" a="1"/>
  <c r="AC392" i="8"/>
  <c r="AD392" i="8" a="1"/>
  <c r="AD392" i="8" s="1"/>
  <c r="G393" i="8" a="1"/>
  <c r="G393" i="8" s="1"/>
  <c r="H393" i="8" a="1"/>
  <c r="H393" i="8"/>
  <c r="I393" i="8" a="1"/>
  <c r="I393" i="8" s="1"/>
  <c r="J393" i="8" a="1"/>
  <c r="J393" i="8" s="1"/>
  <c r="K393" i="8" a="1"/>
  <c r="K393" i="8"/>
  <c r="L393" i="8" a="1"/>
  <c r="L393" i="8" s="1"/>
  <c r="M393" i="8" a="1"/>
  <c r="M393" i="8" s="1"/>
  <c r="N393" i="8" a="1"/>
  <c r="N393" i="8"/>
  <c r="O393" i="8" a="1"/>
  <c r="O393" i="8" s="1"/>
  <c r="P393" i="8" a="1"/>
  <c r="P393" i="8" s="1"/>
  <c r="Q393" i="8" a="1"/>
  <c r="Q393" i="8"/>
  <c r="R393" i="8" a="1"/>
  <c r="R393" i="8" s="1"/>
  <c r="S393" i="8" a="1"/>
  <c r="S393" i="8" s="1"/>
  <c r="T393" i="8" a="1"/>
  <c r="T393" i="8"/>
  <c r="U393" i="8" a="1"/>
  <c r="U393" i="8" s="1"/>
  <c r="V393" i="8" a="1"/>
  <c r="V393" i="8" s="1"/>
  <c r="W393" i="8" a="1"/>
  <c r="W393" i="8"/>
  <c r="Y393" i="8" a="1"/>
  <c r="Y393" i="8" s="1"/>
  <c r="Z393" i="8" a="1"/>
  <c r="Z393" i="8" s="1"/>
  <c r="AA393" i="8" a="1"/>
  <c r="AA393" i="8"/>
  <c r="AB393" i="8" a="1"/>
  <c r="AB393" i="8" s="1"/>
  <c r="AC393" i="8" a="1"/>
  <c r="AC393" i="8" s="1"/>
  <c r="AD393" i="8" a="1"/>
  <c r="AD393" i="8"/>
  <c r="G394" i="8" a="1"/>
  <c r="G394" i="8" s="1"/>
  <c r="H394" i="8" a="1"/>
  <c r="H394" i="8" s="1"/>
  <c r="I394" i="8" a="1"/>
  <c r="I394" i="8"/>
  <c r="J394" i="8" a="1"/>
  <c r="J394" i="8" s="1"/>
  <c r="K394" i="8" a="1"/>
  <c r="K394" i="8" s="1"/>
  <c r="L394" i="8" a="1"/>
  <c r="L394" i="8"/>
  <c r="M394" i="8" a="1"/>
  <c r="M394" i="8" s="1"/>
  <c r="N394" i="8" a="1"/>
  <c r="N394" i="8" s="1"/>
  <c r="O394" i="8" a="1"/>
  <c r="O394" i="8"/>
  <c r="P394" i="8" a="1"/>
  <c r="P394" i="8" s="1"/>
  <c r="Q394" i="8" a="1"/>
  <c r="Q394" i="8" s="1"/>
  <c r="R394" i="8" a="1"/>
  <c r="R394" i="8"/>
  <c r="S394" i="8" a="1"/>
  <c r="S394" i="8" s="1"/>
  <c r="T394" i="8" a="1"/>
  <c r="T394" i="8" s="1"/>
  <c r="U394" i="8" a="1"/>
  <c r="U394" i="8"/>
  <c r="V394" i="8" a="1"/>
  <c r="V394" i="8" s="1"/>
  <c r="W394" i="8" a="1"/>
  <c r="W394" i="8" s="1"/>
  <c r="Y394" i="8" a="1"/>
  <c r="Y394" i="8"/>
  <c r="Z394" i="8" a="1"/>
  <c r="Z394" i="8" s="1"/>
  <c r="AA394" i="8" a="1"/>
  <c r="AA394" i="8" s="1"/>
  <c r="AB394" i="8" a="1"/>
  <c r="AB394" i="8"/>
  <c r="AC394" i="8" a="1"/>
  <c r="AC394" i="8" s="1"/>
  <c r="AD394" i="8" a="1"/>
  <c r="AD394" i="8" s="1"/>
  <c r="G395" i="8" a="1"/>
  <c r="G395" i="8"/>
  <c r="H395" i="8" a="1"/>
  <c r="H395" i="8" s="1"/>
  <c r="I395" i="8" a="1"/>
  <c r="I395" i="8" s="1"/>
  <c r="J395" i="8" a="1"/>
  <c r="J395" i="8"/>
  <c r="K395" i="8" a="1"/>
  <c r="K395" i="8" s="1"/>
  <c r="L395" i="8" a="1"/>
  <c r="L395" i="8" s="1"/>
  <c r="M395" i="8" a="1"/>
  <c r="M395" i="8"/>
  <c r="N395" i="8" a="1"/>
  <c r="N395" i="8" s="1"/>
  <c r="O395" i="8" a="1"/>
  <c r="O395" i="8" s="1"/>
  <c r="P395" i="8" a="1"/>
  <c r="P395" i="8"/>
  <c r="Q395" i="8" a="1"/>
  <c r="Q395" i="8" s="1"/>
  <c r="R395" i="8" a="1"/>
  <c r="R395" i="8" s="1"/>
  <c r="S395" i="8" a="1"/>
  <c r="S395" i="8"/>
  <c r="T395" i="8" a="1"/>
  <c r="T395" i="8" s="1"/>
  <c r="U395" i="8" a="1"/>
  <c r="U395" i="8" s="1"/>
  <c r="V395" i="8" a="1"/>
  <c r="V395" i="8"/>
  <c r="W395" i="8" a="1"/>
  <c r="W395" i="8" s="1"/>
  <c r="Y395" i="8" a="1"/>
  <c r="Y395" i="8" s="1"/>
  <c r="Z395" i="8" a="1"/>
  <c r="Z395" i="8"/>
  <c r="AA395" i="8" a="1"/>
  <c r="AA395" i="8" s="1"/>
  <c r="AB395" i="8" a="1"/>
  <c r="AB395" i="8" s="1"/>
  <c r="AC395" i="8" a="1"/>
  <c r="AC395" i="8"/>
  <c r="AD395" i="8" a="1"/>
  <c r="AD395" i="8" s="1"/>
  <c r="G2" i="8" a="1"/>
  <c r="G2" i="8" s="1"/>
  <c r="I2" i="8" a="1"/>
  <c r="I2" i="8"/>
  <c r="J2" i="8" a="1"/>
  <c r="J2" i="8" s="1"/>
  <c r="K2" i="8" a="1"/>
  <c r="K2" i="8" s="1"/>
  <c r="L2" i="8" a="1"/>
  <c r="L2" i="8"/>
  <c r="M2" i="8" a="1"/>
  <c r="M2" i="8" s="1"/>
  <c r="N2" i="8" a="1"/>
  <c r="N2" i="8" s="1"/>
  <c r="O2" i="8" a="1"/>
  <c r="O2" i="8"/>
  <c r="P2" i="8" a="1"/>
  <c r="P2" i="8" s="1"/>
  <c r="Q2" i="8" a="1"/>
  <c r="Q2" i="8" s="1"/>
  <c r="R2" i="8" a="1"/>
  <c r="R2" i="8"/>
  <c r="S2" i="8" a="1"/>
  <c r="S2" i="8" s="1"/>
  <c r="T2" i="8" a="1"/>
  <c r="T2" i="8" s="1"/>
  <c r="U2" i="8" a="1"/>
  <c r="U2" i="8"/>
  <c r="V2" i="8" a="1"/>
  <c r="V2" i="8" s="1"/>
  <c r="W2" i="8" a="1"/>
  <c r="W2" i="8" s="1"/>
  <c r="Y2" i="8" a="1"/>
  <c r="Y2" i="8"/>
  <c r="Z2" i="8" a="1"/>
  <c r="Z2" i="8" s="1"/>
  <c r="AA2" i="8" a="1"/>
  <c r="AA2" i="8" s="1"/>
  <c r="AB2" i="8" a="1"/>
  <c r="AB2" i="8"/>
  <c r="AC2" i="8" a="1"/>
  <c r="AC2" i="8" s="1"/>
  <c r="AD2" i="8" a="1"/>
  <c r="AD2" i="8" s="1"/>
  <c r="G3" i="8" a="1"/>
  <c r="G3" i="8"/>
  <c r="H3" i="8" a="1"/>
  <c r="H3" i="8" s="1"/>
  <c r="I3" i="8" a="1"/>
  <c r="I3" i="8" s="1"/>
  <c r="J3" i="8" a="1"/>
  <c r="J3" i="8"/>
  <c r="K3" i="8" a="1"/>
  <c r="K3" i="8" s="1"/>
  <c r="L3" i="8" a="1"/>
  <c r="L3" i="8" s="1"/>
  <c r="M3" i="8" a="1"/>
  <c r="M3" i="8"/>
  <c r="N3" i="8" a="1"/>
  <c r="N3" i="8" s="1"/>
  <c r="O3" i="8" a="1"/>
  <c r="O3" i="8" s="1"/>
  <c r="P3" i="8" a="1"/>
  <c r="P3" i="8"/>
  <c r="Q3" i="8" a="1"/>
  <c r="Q3" i="8" s="1"/>
  <c r="R3" i="8" a="1"/>
  <c r="R3" i="8" s="1"/>
  <c r="S3" i="8" a="1"/>
  <c r="S3" i="8"/>
  <c r="T3" i="8" a="1"/>
  <c r="T3" i="8" s="1"/>
  <c r="U3" i="8" a="1"/>
  <c r="U3" i="8" s="1"/>
  <c r="V3" i="8" a="1"/>
  <c r="V3" i="8"/>
  <c r="W3" i="8" a="1"/>
  <c r="W3" i="8" s="1"/>
  <c r="Y3" i="8" a="1"/>
  <c r="Y3" i="8" s="1"/>
  <c r="Z3" i="8" a="1"/>
  <c r="Z3" i="8"/>
  <c r="AA3" i="8" a="1"/>
  <c r="AA3" i="8" s="1"/>
  <c r="AB3" i="8" a="1"/>
  <c r="AB3" i="8" s="1"/>
  <c r="AC3" i="8" a="1"/>
  <c r="AC3" i="8"/>
  <c r="AD3" i="8" a="1"/>
  <c r="AD3" i="8" s="1"/>
  <c r="G4" i="8" a="1"/>
  <c r="G4" i="8" s="1"/>
  <c r="H4" i="8" a="1"/>
  <c r="H4" i="8"/>
  <c r="I4" i="8" a="1"/>
  <c r="I4" i="8" s="1"/>
  <c r="J4" i="8" a="1"/>
  <c r="J4" i="8" s="1"/>
  <c r="K4" i="8" a="1"/>
  <c r="K4" i="8"/>
  <c r="L4" i="8" a="1"/>
  <c r="L4" i="8" s="1"/>
  <c r="M4" i="8" a="1"/>
  <c r="M4" i="8" s="1"/>
  <c r="N4" i="8" a="1"/>
  <c r="N4" i="8"/>
  <c r="O4" i="8" a="1"/>
  <c r="O4" i="8" s="1"/>
  <c r="P4" i="8" a="1"/>
  <c r="P4" i="8" s="1"/>
  <c r="Q4" i="8" a="1"/>
  <c r="Q4" i="8"/>
  <c r="R4" i="8" a="1"/>
  <c r="R4" i="8" s="1"/>
  <c r="S4" i="8" a="1"/>
  <c r="S4" i="8" s="1"/>
  <c r="T4" i="8" a="1"/>
  <c r="T4" i="8"/>
  <c r="U4" i="8" a="1"/>
  <c r="U4" i="8" s="1"/>
  <c r="V4" i="8" a="1"/>
  <c r="V4" i="8" s="1"/>
  <c r="W4" i="8" a="1"/>
  <c r="W4" i="8"/>
  <c r="Y4" i="8" a="1"/>
  <c r="Y4" i="8" s="1"/>
  <c r="Z4" i="8" a="1"/>
  <c r="Z4" i="8" s="1"/>
  <c r="AA4" i="8" a="1"/>
  <c r="AA4" i="8"/>
  <c r="AB4" i="8" a="1"/>
  <c r="AB4" i="8" s="1"/>
  <c r="AC4" i="8" a="1"/>
  <c r="AC4" i="8" s="1"/>
  <c r="AD4" i="8" a="1"/>
  <c r="AD4" i="8"/>
  <c r="G5" i="8" a="1"/>
  <c r="G5" i="8" s="1"/>
  <c r="H5" i="8" a="1"/>
  <c r="H5" i="8" s="1"/>
  <c r="I5" i="8" a="1"/>
  <c r="I5" i="8"/>
  <c r="J5" i="8" a="1"/>
  <c r="J5" i="8" s="1"/>
  <c r="K5" i="8" a="1"/>
  <c r="K5" i="8"/>
  <c r="L5" i="8" a="1"/>
  <c r="L5" i="8"/>
  <c r="M5" i="8" a="1"/>
  <c r="M5" i="8" s="1"/>
  <c r="N5" i="8" a="1"/>
  <c r="N5" i="8"/>
  <c r="O5" i="8" a="1"/>
  <c r="O5" i="8"/>
  <c r="P5" i="8" a="1"/>
  <c r="P5" i="8" s="1"/>
  <c r="Q5" i="8" a="1"/>
  <c r="Q5" i="8"/>
  <c r="R5" i="8" a="1"/>
  <c r="R5" i="8"/>
  <c r="S5" i="8" a="1"/>
  <c r="S5" i="8" s="1"/>
  <c r="T5" i="8" a="1"/>
  <c r="T5" i="8"/>
  <c r="U5" i="8" a="1"/>
  <c r="U5" i="8"/>
  <c r="V5" i="8" a="1"/>
  <c r="V5" i="8" s="1"/>
  <c r="W5" i="8" a="1"/>
  <c r="W5" i="8"/>
  <c r="Y5" i="8" a="1"/>
  <c r="Y5" i="8"/>
  <c r="Z5" i="8" a="1"/>
  <c r="Z5" i="8" s="1"/>
  <c r="AA5" i="8" a="1"/>
  <c r="AA5" i="8"/>
  <c r="AB5" i="8" a="1"/>
  <c r="AB5" i="8"/>
  <c r="AC5" i="8" a="1"/>
  <c r="AC5" i="8" s="1"/>
  <c r="AD5" i="8" a="1"/>
  <c r="AD5" i="8"/>
  <c r="G6" i="8" a="1"/>
  <c r="G6" i="8"/>
  <c r="H6" i="8" a="1"/>
  <c r="H6" i="8" s="1"/>
  <c r="I6" i="8" a="1"/>
  <c r="I6" i="8"/>
  <c r="J6" i="8" a="1"/>
  <c r="J6" i="8"/>
  <c r="K6" i="8" a="1"/>
  <c r="K6" i="8" s="1"/>
  <c r="L6" i="8" a="1"/>
  <c r="L6" i="8"/>
  <c r="M6" i="8" a="1"/>
  <c r="M6" i="8"/>
  <c r="N6" i="8" a="1"/>
  <c r="N6" i="8" s="1"/>
  <c r="O6" i="8" a="1"/>
  <c r="O6" i="8"/>
  <c r="P6" i="8" a="1"/>
  <c r="P6" i="8"/>
  <c r="Q6" i="8" a="1"/>
  <c r="Q6" i="8" s="1"/>
  <c r="R6" i="8" a="1"/>
  <c r="R6" i="8"/>
  <c r="S6" i="8" a="1"/>
  <c r="S6" i="8"/>
  <c r="T6" i="8" a="1"/>
  <c r="T6" i="8" s="1"/>
  <c r="U6" i="8" a="1"/>
  <c r="U6" i="8"/>
  <c r="V6" i="8" a="1"/>
  <c r="V6" i="8"/>
  <c r="W6" i="8" a="1"/>
  <c r="W6" i="8" s="1"/>
  <c r="Y6" i="8" a="1"/>
  <c r="Y6" i="8"/>
  <c r="Z6" i="8" a="1"/>
  <c r="Z6" i="8"/>
  <c r="AA6" i="8" a="1"/>
  <c r="AA6" i="8" s="1"/>
  <c r="AB6" i="8" a="1"/>
  <c r="AB6" i="8"/>
  <c r="AC6" i="8" a="1"/>
  <c r="AC6" i="8"/>
  <c r="AD6" i="8" a="1"/>
  <c r="AD6" i="8" s="1"/>
  <c r="G7" i="8" a="1"/>
  <c r="G7" i="8"/>
  <c r="H7" i="8" a="1"/>
  <c r="H7" i="8"/>
  <c r="I7" i="8" a="1"/>
  <c r="I7" i="8" s="1"/>
  <c r="J7" i="8" a="1"/>
  <c r="J7" i="8"/>
  <c r="K7" i="8" a="1"/>
  <c r="K7" i="8"/>
  <c r="L7" i="8" a="1"/>
  <c r="L7" i="8" s="1"/>
  <c r="M7" i="8" a="1"/>
  <c r="M7" i="8"/>
  <c r="N7" i="8" a="1"/>
  <c r="N7" i="8"/>
  <c r="O7" i="8" a="1"/>
  <c r="O7" i="8" s="1"/>
  <c r="P7" i="8" a="1"/>
  <c r="P7" i="8"/>
  <c r="Q7" i="8" a="1"/>
  <c r="Q7" i="8"/>
  <c r="R7" i="8" a="1"/>
  <c r="R7" i="8" s="1"/>
  <c r="S7" i="8" a="1"/>
  <c r="S7" i="8"/>
  <c r="T7" i="8" a="1"/>
  <c r="T7" i="8"/>
  <c r="U7" i="8" a="1"/>
  <c r="U7" i="8" s="1"/>
  <c r="V7" i="8" a="1"/>
  <c r="V7" i="8"/>
  <c r="W7" i="8" a="1"/>
  <c r="W7" i="8"/>
  <c r="Y7" i="8" a="1"/>
  <c r="Y7" i="8" s="1"/>
  <c r="Z7" i="8" a="1"/>
  <c r="Z7" i="8"/>
  <c r="AA7" i="8" a="1"/>
  <c r="AA7" i="8"/>
  <c r="AB7" i="8" a="1"/>
  <c r="AB7" i="8" s="1"/>
  <c r="AC7" i="8" a="1"/>
  <c r="AC7" i="8"/>
  <c r="AD7" i="8" a="1"/>
  <c r="AD7" i="8"/>
  <c r="F7" i="8"/>
  <c r="F8" i="8"/>
  <c r="F9" i="8"/>
  <c r="F10" i="8"/>
  <c r="F11" i="8"/>
  <c r="F12" i="8"/>
  <c r="F13" i="8"/>
  <c r="F14" i="8"/>
  <c r="F15" i="8"/>
  <c r="F16" i="8"/>
  <c r="F18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A47" i="8" a="1"/>
  <c r="A47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A72" i="8" a="1"/>
  <c r="A72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2" i="8"/>
  <c r="F3" i="8"/>
  <c r="F5" i="8"/>
  <c r="F6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2" i="8"/>
  <c r="A5" i="8"/>
  <c r="A7" i="8" s="1"/>
  <c r="S76" i="6"/>
  <c r="S93" i="6"/>
  <c r="F102" i="6"/>
  <c r="S102" i="6"/>
  <c r="F103" i="6"/>
  <c r="S103" i="6"/>
  <c r="O36" i="6"/>
  <c r="P36" i="6"/>
  <c r="Q36" i="6"/>
  <c r="R36" i="6"/>
  <c r="S36" i="6"/>
  <c r="T36" i="6"/>
  <c r="U36" i="6"/>
  <c r="J36" i="6"/>
  <c r="K36" i="6"/>
  <c r="L36" i="6"/>
  <c r="M36" i="6"/>
  <c r="N36" i="6"/>
  <c r="K41" i="6"/>
  <c r="L41" i="6"/>
  <c r="M41" i="6"/>
  <c r="N41" i="6"/>
  <c r="P41" i="6"/>
  <c r="Q41" i="6"/>
  <c r="R41" i="6"/>
  <c r="S41" i="6"/>
  <c r="T41" i="6"/>
  <c r="U41" i="6"/>
  <c r="J41" i="6"/>
  <c r="K42" i="6"/>
  <c r="N44" i="6"/>
  <c r="N43" i="6"/>
  <c r="N53" i="6" s="1"/>
  <c r="O43" i="6"/>
  <c r="P43" i="6"/>
  <c r="Q43" i="6"/>
  <c r="R43" i="6"/>
  <c r="S43" i="6"/>
  <c r="T43" i="6"/>
  <c r="U43" i="6"/>
  <c r="K69" i="6"/>
  <c r="L69" i="6"/>
  <c r="M69" i="6"/>
  <c r="N69" i="6"/>
  <c r="O69" i="6"/>
  <c r="P69" i="6"/>
  <c r="Q69" i="6"/>
  <c r="R69" i="6"/>
  <c r="S69" i="6"/>
  <c r="T69" i="6"/>
  <c r="U69" i="6"/>
  <c r="K70" i="6"/>
  <c r="L70" i="6"/>
  <c r="M70" i="6"/>
  <c r="N70" i="6"/>
  <c r="O70" i="6"/>
  <c r="P70" i="6"/>
  <c r="Q70" i="6"/>
  <c r="R70" i="6"/>
  <c r="S70" i="6"/>
  <c r="T70" i="6"/>
  <c r="U70" i="6"/>
  <c r="K71" i="6"/>
  <c r="L71" i="6"/>
  <c r="M71" i="6"/>
  <c r="N71" i="6"/>
  <c r="O71" i="6"/>
  <c r="P71" i="6"/>
  <c r="Q71" i="6"/>
  <c r="R71" i="6"/>
  <c r="S71" i="6"/>
  <c r="T71" i="6"/>
  <c r="U71" i="6"/>
  <c r="K72" i="6"/>
  <c r="L72" i="6"/>
  <c r="M72" i="6"/>
  <c r="N72" i="6"/>
  <c r="O72" i="6"/>
  <c r="P72" i="6"/>
  <c r="Q72" i="6"/>
  <c r="R72" i="6"/>
  <c r="S72" i="6"/>
  <c r="T72" i="6"/>
  <c r="U72" i="6"/>
  <c r="J70" i="6"/>
  <c r="J71" i="6"/>
  <c r="J72" i="6"/>
  <c r="J69" i="6"/>
  <c r="J67" i="6"/>
  <c r="J61" i="6"/>
  <c r="L65" i="6"/>
  <c r="M65" i="6"/>
  <c r="N65" i="6"/>
  <c r="O65" i="6"/>
  <c r="P65" i="6"/>
  <c r="Q65" i="6"/>
  <c r="R65" i="6"/>
  <c r="S65" i="6"/>
  <c r="T65" i="6"/>
  <c r="U65" i="6"/>
  <c r="J65" i="6"/>
  <c r="K65" i="6"/>
  <c r="O64" i="6"/>
  <c r="P64" i="6"/>
  <c r="Q64" i="6"/>
  <c r="R64" i="6"/>
  <c r="S64" i="6"/>
  <c r="T64" i="6"/>
  <c r="U64" i="6"/>
  <c r="N64" i="6"/>
  <c r="J64" i="6"/>
  <c r="K64" i="6"/>
  <c r="L64" i="6"/>
  <c r="M64" i="6"/>
  <c r="O61" i="6"/>
  <c r="P61" i="6"/>
  <c r="Q61" i="6"/>
  <c r="R61" i="6"/>
  <c r="S61" i="6"/>
  <c r="T61" i="6"/>
  <c r="U61" i="6"/>
  <c r="N61" i="6"/>
  <c r="O62" i="6"/>
  <c r="P62" i="6"/>
  <c r="Q62" i="6"/>
  <c r="R62" i="6"/>
  <c r="S62" i="6"/>
  <c r="T62" i="6"/>
  <c r="U62" i="6"/>
  <c r="N62" i="6"/>
  <c r="P63" i="6"/>
  <c r="Q63" i="6"/>
  <c r="R63" i="6"/>
  <c r="S63" i="6"/>
  <c r="T63" i="6"/>
  <c r="U63" i="6"/>
  <c r="O63" i="6"/>
  <c r="N63" i="6"/>
  <c r="M63" i="6"/>
  <c r="F104" i="6"/>
  <c r="F105" i="6"/>
  <c r="F106" i="6"/>
  <c r="F107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1" i="6"/>
  <c r="F282" i="6"/>
  <c r="F283" i="6"/>
  <c r="F284" i="6"/>
  <c r="F285" i="6"/>
  <c r="F286" i="6"/>
  <c r="F287" i="6"/>
  <c r="F288" i="6"/>
  <c r="F289" i="6"/>
  <c r="F290" i="6"/>
  <c r="F291" i="6"/>
  <c r="J49" i="6"/>
  <c r="K49" i="6"/>
  <c r="L49" i="6"/>
  <c r="M49" i="6"/>
  <c r="N49" i="6"/>
  <c r="O49" i="6"/>
  <c r="P49" i="6"/>
  <c r="Q49" i="6"/>
  <c r="R49" i="6"/>
  <c r="S49" i="6"/>
  <c r="T49" i="6"/>
  <c r="U49" i="6"/>
  <c r="K50" i="6"/>
  <c r="L50" i="6"/>
  <c r="M50" i="6"/>
  <c r="N50" i="6"/>
  <c r="O50" i="6"/>
  <c r="P50" i="6"/>
  <c r="Q50" i="6"/>
  <c r="R50" i="6"/>
  <c r="S50" i="6"/>
  <c r="T50" i="6"/>
  <c r="U50" i="6"/>
  <c r="J50" i="6"/>
  <c r="K45" i="6"/>
  <c r="L45" i="6"/>
  <c r="M45" i="6"/>
  <c r="N45" i="6"/>
  <c r="O45" i="6"/>
  <c r="P45" i="6"/>
  <c r="Q45" i="6"/>
  <c r="R45" i="6"/>
  <c r="S45" i="6"/>
  <c r="T45" i="6"/>
  <c r="U45" i="6"/>
  <c r="K46" i="6"/>
  <c r="L46" i="6"/>
  <c r="M46" i="6"/>
  <c r="N46" i="6"/>
  <c r="O46" i="6"/>
  <c r="P46" i="6"/>
  <c r="Q46" i="6"/>
  <c r="R46" i="6"/>
  <c r="S46" i="6"/>
  <c r="T46" i="6"/>
  <c r="U46" i="6"/>
  <c r="K47" i="6"/>
  <c r="L47" i="6"/>
  <c r="M47" i="6"/>
  <c r="N47" i="6"/>
  <c r="O47" i="6"/>
  <c r="P47" i="6"/>
  <c r="Q47" i="6"/>
  <c r="R47" i="6"/>
  <c r="S47" i="6"/>
  <c r="T47" i="6"/>
  <c r="U47" i="6"/>
  <c r="K44" i="6"/>
  <c r="L44" i="6"/>
  <c r="M44" i="6"/>
  <c r="O44" i="6"/>
  <c r="P44" i="6"/>
  <c r="Q44" i="6"/>
  <c r="R44" i="6"/>
  <c r="S44" i="6"/>
  <c r="T44" i="6"/>
  <c r="U44" i="6"/>
  <c r="J44" i="6"/>
  <c r="J47" i="6"/>
  <c r="J46" i="6"/>
  <c r="J45" i="6"/>
  <c r="V45" i="6" s="1"/>
  <c r="J63" i="6"/>
  <c r="J66" i="6"/>
  <c r="J43" i="6"/>
  <c r="K43" i="6"/>
  <c r="L43" i="6"/>
  <c r="N42" i="6"/>
  <c r="O42" i="6"/>
  <c r="P42" i="6"/>
  <c r="Q42" i="6"/>
  <c r="R42" i="6"/>
  <c r="S42" i="6"/>
  <c r="T42" i="6"/>
  <c r="L42" i="6"/>
  <c r="M42" i="6"/>
  <c r="M61" i="6"/>
  <c r="M43" i="6"/>
  <c r="M53" i="6" s="1"/>
  <c r="J62" i="6"/>
  <c r="K62" i="6"/>
  <c r="L62" i="6"/>
  <c r="M62" i="6"/>
  <c r="K61" i="6"/>
  <c r="L61" i="6"/>
  <c r="K63" i="6"/>
  <c r="L63" i="6"/>
  <c r="S291" i="6"/>
  <c r="S290" i="6"/>
  <c r="S289" i="6"/>
  <c r="S287" i="6"/>
  <c r="S286" i="6"/>
  <c r="S285" i="6"/>
  <c r="S284" i="6"/>
  <c r="S283" i="6"/>
  <c r="S282" i="6"/>
  <c r="S281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S279" i="6"/>
  <c r="S278" i="6"/>
  <c r="S277" i="6"/>
  <c r="S276" i="6"/>
  <c r="S275" i="6"/>
  <c r="S274" i="6"/>
  <c r="K18" i="7"/>
  <c r="L18" i="7"/>
  <c r="M18" i="7"/>
  <c r="N18" i="7"/>
  <c r="O18" i="7"/>
  <c r="P18" i="7"/>
  <c r="Q18" i="7"/>
  <c r="K16" i="7"/>
  <c r="L16" i="7"/>
  <c r="M16" i="7"/>
  <c r="N16" i="7"/>
  <c r="O16" i="7"/>
  <c r="P16" i="7"/>
  <c r="Q16" i="7"/>
  <c r="R16" i="7"/>
  <c r="S16" i="7"/>
  <c r="T16" i="7"/>
  <c r="U16" i="7"/>
  <c r="K14" i="7"/>
  <c r="L14" i="7"/>
  <c r="M14" i="7"/>
  <c r="N14" i="7"/>
  <c r="O14" i="7"/>
  <c r="P14" i="7"/>
  <c r="Q14" i="7"/>
  <c r="R14" i="7"/>
  <c r="S14" i="7"/>
  <c r="T14" i="7"/>
  <c r="U14" i="7"/>
  <c r="K12" i="7"/>
  <c r="L12" i="7"/>
  <c r="M12" i="7"/>
  <c r="N12" i="7"/>
  <c r="O12" i="7"/>
  <c r="P12" i="7"/>
  <c r="Q12" i="7"/>
  <c r="R12" i="7"/>
  <c r="S12" i="7"/>
  <c r="T12" i="7"/>
  <c r="U12" i="7"/>
  <c r="K10" i="7"/>
  <c r="L10" i="7"/>
  <c r="K6" i="7"/>
  <c r="L6" i="7"/>
  <c r="M6" i="7"/>
  <c r="N6" i="7"/>
  <c r="O6" i="7"/>
  <c r="P6" i="7"/>
  <c r="Q6" i="7"/>
  <c r="R6" i="7"/>
  <c r="S6" i="7"/>
  <c r="T6" i="7"/>
  <c r="U6" i="7"/>
  <c r="I30" i="7"/>
  <c r="U21" i="7"/>
  <c r="T21" i="7"/>
  <c r="S21" i="7"/>
  <c r="R21" i="7"/>
  <c r="Q21" i="7"/>
  <c r="P21" i="7"/>
  <c r="O21" i="7"/>
  <c r="N21" i="7"/>
  <c r="M21" i="7"/>
  <c r="L21" i="7"/>
  <c r="K21" i="7"/>
  <c r="J21" i="7"/>
  <c r="U20" i="7"/>
  <c r="T20" i="7"/>
  <c r="S20" i="7"/>
  <c r="R20" i="7"/>
  <c r="Q20" i="7"/>
  <c r="P20" i="7"/>
  <c r="O20" i="7"/>
  <c r="N20" i="7"/>
  <c r="M20" i="7"/>
  <c r="L20" i="7"/>
  <c r="K20" i="7"/>
  <c r="J20" i="7"/>
  <c r="J18" i="7"/>
  <c r="U17" i="7"/>
  <c r="T17" i="7"/>
  <c r="S17" i="7"/>
  <c r="R17" i="7"/>
  <c r="Q17" i="7"/>
  <c r="P17" i="7"/>
  <c r="O17" i="7"/>
  <c r="N17" i="7"/>
  <c r="M17" i="7"/>
  <c r="L17" i="7"/>
  <c r="K17" i="7"/>
  <c r="J17" i="7"/>
  <c r="J16" i="7"/>
  <c r="U15" i="7"/>
  <c r="T15" i="7"/>
  <c r="S15" i="7"/>
  <c r="R15" i="7"/>
  <c r="Q15" i="7"/>
  <c r="P15" i="7"/>
  <c r="O15" i="7"/>
  <c r="N15" i="7"/>
  <c r="M15" i="7"/>
  <c r="L15" i="7"/>
  <c r="K15" i="7"/>
  <c r="J15" i="7"/>
  <c r="J14" i="7"/>
  <c r="U13" i="7"/>
  <c r="T13" i="7"/>
  <c r="S13" i="7"/>
  <c r="R13" i="7"/>
  <c r="Q13" i="7"/>
  <c r="P13" i="7"/>
  <c r="O13" i="7"/>
  <c r="N13" i="7"/>
  <c r="M13" i="7"/>
  <c r="L13" i="7"/>
  <c r="K13" i="7"/>
  <c r="J13" i="7"/>
  <c r="J12" i="7"/>
  <c r="J10" i="7"/>
  <c r="M9" i="7"/>
  <c r="L9" i="7"/>
  <c r="K9" i="7"/>
  <c r="J9" i="7"/>
  <c r="N8" i="7"/>
  <c r="M8" i="7"/>
  <c r="L8" i="7"/>
  <c r="K8" i="7"/>
  <c r="J8" i="7"/>
  <c r="U7" i="7"/>
  <c r="U30" i="7" s="1"/>
  <c r="T7" i="7"/>
  <c r="T30" i="7" s="1"/>
  <c r="S7" i="7"/>
  <c r="S30" i="7" s="1"/>
  <c r="R7" i="7"/>
  <c r="R30" i="7" s="1"/>
  <c r="Q7" i="7"/>
  <c r="Q30" i="7" s="1"/>
  <c r="P7" i="7"/>
  <c r="P30" i="7" s="1"/>
  <c r="O7" i="7"/>
  <c r="O30" i="7" s="1"/>
  <c r="N7" i="7"/>
  <c r="N30" i="7" s="1"/>
  <c r="M7" i="7"/>
  <c r="M30" i="7" s="1"/>
  <c r="L7" i="7"/>
  <c r="L30" i="7" s="1"/>
  <c r="K7" i="7"/>
  <c r="K30" i="7" s="1"/>
  <c r="J7" i="7"/>
  <c r="J30" i="7" s="1"/>
  <c r="V30" i="7" s="1"/>
  <c r="U31" i="7"/>
  <c r="T31" i="7"/>
  <c r="S31" i="7"/>
  <c r="R31" i="7"/>
  <c r="Q31" i="7"/>
  <c r="P31" i="7"/>
  <c r="O31" i="7"/>
  <c r="N31" i="7"/>
  <c r="M31" i="7"/>
  <c r="L31" i="7"/>
  <c r="K31" i="7"/>
  <c r="J6" i="7"/>
  <c r="J31" i="7" s="1"/>
  <c r="V31" i="7" s="1"/>
  <c r="W31" i="7" s="1"/>
  <c r="V44" i="6"/>
  <c r="V47" i="6"/>
  <c r="M67" i="6"/>
  <c r="N67" i="6"/>
  <c r="O67" i="6"/>
  <c r="P67" i="6"/>
  <c r="Q67" i="6"/>
  <c r="R67" i="6"/>
  <c r="S67" i="6"/>
  <c r="T67" i="6"/>
  <c r="U67" i="6"/>
  <c r="K67" i="6"/>
  <c r="L67" i="6"/>
  <c r="M66" i="6"/>
  <c r="N66" i="6"/>
  <c r="O66" i="6"/>
  <c r="P66" i="6"/>
  <c r="Q66" i="6"/>
  <c r="R66" i="6"/>
  <c r="S66" i="6"/>
  <c r="T66" i="6"/>
  <c r="U66" i="6"/>
  <c r="K66" i="6"/>
  <c r="L66" i="6"/>
  <c r="J42" i="6"/>
  <c r="S273" i="6"/>
  <c r="S272" i="6"/>
  <c r="S271" i="6"/>
  <c r="S270" i="6"/>
  <c r="S269" i="6"/>
  <c r="S268" i="6"/>
  <c r="S267" i="6"/>
  <c r="S266" i="6"/>
  <c r="S265" i="6"/>
  <c r="S264" i="6"/>
  <c r="R263" i="6"/>
  <c r="Q263" i="6"/>
  <c r="P263" i="6"/>
  <c r="O263" i="6"/>
  <c r="N263" i="6"/>
  <c r="M263" i="6"/>
  <c r="L263" i="6"/>
  <c r="K263" i="6"/>
  <c r="J263" i="6"/>
  <c r="I263" i="6"/>
  <c r="H263" i="6"/>
  <c r="G263" i="6"/>
  <c r="S262" i="6"/>
  <c r="S261" i="6"/>
  <c r="S260" i="6"/>
  <c r="S259" i="6"/>
  <c r="S258" i="6"/>
  <c r="S257" i="6"/>
  <c r="V68" i="6"/>
  <c r="S256" i="6"/>
  <c r="S255" i="6"/>
  <c r="S254" i="6"/>
  <c r="S253" i="6"/>
  <c r="S252" i="6"/>
  <c r="S251" i="6"/>
  <c r="S250" i="6"/>
  <c r="S249" i="6"/>
  <c r="S248" i="6"/>
  <c r="S247" i="6"/>
  <c r="S239" i="6"/>
  <c r="S238" i="6"/>
  <c r="S237" i="6"/>
  <c r="S236" i="6"/>
  <c r="S235" i="6"/>
  <c r="S234" i="6"/>
  <c r="S233" i="6"/>
  <c r="S232" i="6"/>
  <c r="S231" i="6"/>
  <c r="S230" i="6"/>
  <c r="S221" i="6"/>
  <c r="S220" i="6"/>
  <c r="S219" i="6"/>
  <c r="S218" i="6"/>
  <c r="S217" i="6"/>
  <c r="S216" i="6"/>
  <c r="S215" i="6"/>
  <c r="S214" i="6"/>
  <c r="S213" i="6"/>
  <c r="S212" i="6"/>
  <c r="S204" i="6"/>
  <c r="S203" i="6"/>
  <c r="S202" i="6"/>
  <c r="S201" i="6"/>
  <c r="S200" i="6"/>
  <c r="S199" i="6"/>
  <c r="S198" i="6"/>
  <c r="S197" i="6"/>
  <c r="S196" i="6"/>
  <c r="S195" i="6"/>
  <c r="S186" i="6"/>
  <c r="S185" i="6"/>
  <c r="S184" i="6"/>
  <c r="S183" i="6"/>
  <c r="S182" i="6"/>
  <c r="S181" i="6"/>
  <c r="S180" i="6"/>
  <c r="S179" i="6"/>
  <c r="S178" i="6"/>
  <c r="S177" i="6"/>
  <c r="S169" i="6"/>
  <c r="S168" i="6"/>
  <c r="S167" i="6"/>
  <c r="S166" i="6"/>
  <c r="S165" i="6"/>
  <c r="S164" i="6"/>
  <c r="S163" i="6"/>
  <c r="S162" i="6"/>
  <c r="S161" i="6"/>
  <c r="S160" i="6"/>
  <c r="S152" i="6"/>
  <c r="S151" i="6"/>
  <c r="S150" i="6"/>
  <c r="S149" i="6"/>
  <c r="S148" i="6"/>
  <c r="S147" i="6"/>
  <c r="S146" i="6"/>
  <c r="S145" i="6"/>
  <c r="S144" i="6"/>
  <c r="S143" i="6"/>
  <c r="S135" i="6"/>
  <c r="S134" i="6"/>
  <c r="S133" i="6"/>
  <c r="S132" i="6"/>
  <c r="S131" i="6"/>
  <c r="S130" i="6"/>
  <c r="S129" i="6"/>
  <c r="S128" i="6"/>
  <c r="S127" i="6"/>
  <c r="S126" i="6"/>
  <c r="S188" i="6"/>
  <c r="S187" i="6"/>
  <c r="S193" i="6"/>
  <c r="S192" i="6"/>
  <c r="S191" i="6"/>
  <c r="S190" i="6"/>
  <c r="S189" i="6"/>
  <c r="S175" i="6"/>
  <c r="S174" i="6"/>
  <c r="S173" i="6"/>
  <c r="S172" i="6"/>
  <c r="S171" i="6"/>
  <c r="S170" i="6"/>
  <c r="S245" i="6"/>
  <c r="S244" i="6"/>
  <c r="S243" i="6"/>
  <c r="S242" i="6"/>
  <c r="S241" i="6"/>
  <c r="S240" i="6"/>
  <c r="S228" i="6"/>
  <c r="S227" i="6"/>
  <c r="S226" i="6"/>
  <c r="S225" i="6"/>
  <c r="S224" i="6"/>
  <c r="S223" i="6"/>
  <c r="S210" i="6"/>
  <c r="S209" i="6"/>
  <c r="S208" i="6"/>
  <c r="S207" i="6"/>
  <c r="S206" i="6"/>
  <c r="S205" i="6"/>
  <c r="S158" i="6"/>
  <c r="S157" i="6"/>
  <c r="S156" i="6"/>
  <c r="S155" i="6"/>
  <c r="S154" i="6"/>
  <c r="S153" i="6"/>
  <c r="S141" i="6"/>
  <c r="S140" i="6"/>
  <c r="S139" i="6"/>
  <c r="S138" i="6"/>
  <c r="S137" i="6"/>
  <c r="S136" i="6"/>
  <c r="S124" i="6"/>
  <c r="S123" i="6"/>
  <c r="S122" i="6"/>
  <c r="S121" i="6"/>
  <c r="S120" i="6"/>
  <c r="S119" i="6"/>
  <c r="V42" i="6" s="1"/>
  <c r="S118" i="6"/>
  <c r="S117" i="6"/>
  <c r="S116" i="6"/>
  <c r="S115" i="6"/>
  <c r="S114" i="6"/>
  <c r="S113" i="6"/>
  <c r="S112" i="6"/>
  <c r="S111" i="6"/>
  <c r="S110" i="6"/>
  <c r="S109" i="6"/>
  <c r="S107" i="6"/>
  <c r="S106" i="6"/>
  <c r="S105" i="6"/>
  <c r="S104" i="6"/>
  <c r="S222" i="6"/>
  <c r="V72" i="6"/>
  <c r="V71" i="6"/>
  <c r="V70" i="6"/>
  <c r="V69" i="6"/>
  <c r="V65" i="6"/>
  <c r="V64" i="6"/>
  <c r="V61" i="6"/>
  <c r="L48" i="6"/>
  <c r="L51" i="6" s="1"/>
  <c r="L53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V63" i="6"/>
  <c r="L73" i="6"/>
  <c r="M73" i="6"/>
  <c r="N73" i="6"/>
  <c r="O73" i="6"/>
  <c r="P73" i="6"/>
  <c r="Q73" i="6"/>
  <c r="R73" i="6"/>
  <c r="S73" i="6"/>
  <c r="T73" i="6"/>
  <c r="U73" i="6"/>
  <c r="K73" i="6"/>
  <c r="K53" i="6"/>
  <c r="O53" i="6"/>
  <c r="P53" i="6"/>
  <c r="Q53" i="6"/>
  <c r="R53" i="6"/>
  <c r="S53" i="6"/>
  <c r="T53" i="6"/>
  <c r="U53" i="6"/>
  <c r="U42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H211" i="6"/>
  <c r="I211" i="6"/>
  <c r="J211" i="6"/>
  <c r="K211" i="6"/>
  <c r="L211" i="6"/>
  <c r="M211" i="6"/>
  <c r="N211" i="6"/>
  <c r="O211" i="6"/>
  <c r="P211" i="6"/>
  <c r="Q211" i="6"/>
  <c r="R211" i="6"/>
  <c r="G211" i="6"/>
  <c r="H194" i="6"/>
  <c r="I194" i="6"/>
  <c r="J194" i="6"/>
  <c r="K194" i="6"/>
  <c r="L194" i="6"/>
  <c r="M194" i="6"/>
  <c r="N194" i="6"/>
  <c r="O194" i="6"/>
  <c r="P194" i="6"/>
  <c r="Q194" i="6"/>
  <c r="R194" i="6"/>
  <c r="G194" i="6"/>
  <c r="H108" i="6"/>
  <c r="I108" i="6"/>
  <c r="J108" i="6"/>
  <c r="K108" i="6"/>
  <c r="L108" i="6"/>
  <c r="M108" i="6"/>
  <c r="N108" i="6"/>
  <c r="O108" i="6"/>
  <c r="P108" i="6"/>
  <c r="Q108" i="6"/>
  <c r="R108" i="6"/>
  <c r="G108" i="6"/>
  <c r="H125" i="6"/>
  <c r="I125" i="6"/>
  <c r="J125" i="6"/>
  <c r="K125" i="6"/>
  <c r="L125" i="6"/>
  <c r="M125" i="6"/>
  <c r="N125" i="6"/>
  <c r="O125" i="6"/>
  <c r="P125" i="6"/>
  <c r="Q125" i="6"/>
  <c r="R125" i="6"/>
  <c r="G125" i="6"/>
  <c r="H142" i="6"/>
  <c r="I142" i="6"/>
  <c r="J142" i="6"/>
  <c r="K142" i="6"/>
  <c r="L142" i="6"/>
  <c r="M142" i="6"/>
  <c r="N142" i="6"/>
  <c r="O142" i="6"/>
  <c r="P142" i="6"/>
  <c r="Q142" i="6"/>
  <c r="R142" i="6"/>
  <c r="G142" i="6"/>
  <c r="H176" i="6"/>
  <c r="I176" i="6"/>
  <c r="J176" i="6"/>
  <c r="K176" i="6"/>
  <c r="L176" i="6"/>
  <c r="M176" i="6"/>
  <c r="N176" i="6"/>
  <c r="O176" i="6"/>
  <c r="P176" i="6"/>
  <c r="Q176" i="6"/>
  <c r="R176" i="6"/>
  <c r="H159" i="6"/>
  <c r="I159" i="6"/>
  <c r="J159" i="6"/>
  <c r="K159" i="6"/>
  <c r="L159" i="6"/>
  <c r="M159" i="6"/>
  <c r="N159" i="6"/>
  <c r="O159" i="6"/>
  <c r="P159" i="6"/>
  <c r="Q159" i="6"/>
  <c r="R159" i="6"/>
  <c r="G159" i="6"/>
  <c r="G176" i="6"/>
  <c r="M48" i="6"/>
  <c r="M51" i="6" s="1"/>
  <c r="N48" i="6"/>
  <c r="N51" i="6" s="1"/>
  <c r="P48" i="6"/>
  <c r="P51" i="6" s="1"/>
  <c r="Q48" i="6"/>
  <c r="Q51" i="6" s="1"/>
  <c r="S48" i="6"/>
  <c r="S51" i="6" s="1"/>
  <c r="T48" i="6"/>
  <c r="T51" i="6" s="1"/>
  <c r="J53" i="6"/>
  <c r="J48" i="6"/>
  <c r="J51" i="6" s="1"/>
  <c r="V37" i="6"/>
  <c r="V43" i="6" l="1"/>
  <c r="V67" i="6"/>
  <c r="B26" i="8"/>
  <c r="D25" i="8" s="1"/>
  <c r="V66" i="6"/>
  <c r="V62" i="6"/>
  <c r="K48" i="6"/>
  <c r="K51" i="6" s="1"/>
  <c r="V46" i="6"/>
  <c r="U48" i="6"/>
  <c r="U51" i="6" s="1"/>
  <c r="R48" i="6"/>
  <c r="R51" i="6" s="1"/>
  <c r="O48" i="6"/>
  <c r="O51" i="6" s="1"/>
  <c r="V50" i="6"/>
  <c r="V49" i="6"/>
  <c r="S246" i="6"/>
  <c r="S280" i="6"/>
  <c r="S229" i="6"/>
  <c r="S263" i="6"/>
  <c r="J73" i="6"/>
  <c r="V41" i="6"/>
  <c r="F159" i="6"/>
  <c r="F176" i="6"/>
  <c r="F142" i="6"/>
  <c r="F125" i="6"/>
  <c r="F108" i="6"/>
  <c r="F194" i="6"/>
  <c r="F211" i="6"/>
  <c r="F229" i="6"/>
  <c r="F246" i="6"/>
  <c r="F263" i="6"/>
  <c r="F280" i="6"/>
  <c r="S176" i="6"/>
  <c r="S159" i="6"/>
  <c r="S142" i="6"/>
  <c r="S125" i="6"/>
  <c r="S108" i="6"/>
  <c r="S194" i="6"/>
  <c r="S211" i="6"/>
  <c r="V73" i="6"/>
  <c r="K38" i="6"/>
  <c r="K52" i="6" s="1"/>
  <c r="L38" i="6"/>
  <c r="M38" i="6"/>
  <c r="N38" i="6"/>
  <c r="O38" i="6"/>
  <c r="P38" i="6"/>
  <c r="Q38" i="6"/>
  <c r="R38" i="6"/>
  <c r="S38" i="6"/>
  <c r="T38" i="6"/>
  <c r="U38" i="6"/>
  <c r="V53" i="6"/>
  <c r="L38" i="4"/>
  <c r="L39" i="4" s="1"/>
  <c r="K41" i="4"/>
  <c r="K60" i="4"/>
  <c r="K61" i="4"/>
  <c r="K62" i="4"/>
  <c r="K63" i="4"/>
  <c r="K64" i="4"/>
  <c r="K65" i="4"/>
  <c r="K66" i="4"/>
  <c r="J66" i="4"/>
  <c r="J64" i="4"/>
  <c r="J60" i="4"/>
  <c r="J62" i="4"/>
  <c r="J63" i="4"/>
  <c r="J65" i="4"/>
  <c r="J61" i="4"/>
  <c r="K129" i="4"/>
  <c r="K127" i="4"/>
  <c r="K130" i="4"/>
  <c r="K118" i="4"/>
  <c r="J118" i="4"/>
  <c r="K102" i="4"/>
  <c r="K107" i="4"/>
  <c r="K103" i="4" s="1"/>
  <c r="J102" i="4"/>
  <c r="J107" i="4"/>
  <c r="J103" i="4" s="1"/>
  <c r="K80" i="4"/>
  <c r="K75" i="4"/>
  <c r="J75" i="4"/>
  <c r="J80" i="4"/>
  <c r="J76" i="4" s="1"/>
  <c r="K91" i="4"/>
  <c r="K93" i="4" s="1"/>
  <c r="J92" i="4"/>
  <c r="J91" i="4"/>
  <c r="J128" i="4"/>
  <c r="K124" i="4"/>
  <c r="L124" i="4"/>
  <c r="M124" i="4"/>
  <c r="N124" i="4"/>
  <c r="O124" i="4"/>
  <c r="P124" i="4"/>
  <c r="Q124" i="4"/>
  <c r="R124" i="4"/>
  <c r="S124" i="4"/>
  <c r="T124" i="4"/>
  <c r="U124" i="4"/>
  <c r="J124" i="4"/>
  <c r="K115" i="4"/>
  <c r="L115" i="4"/>
  <c r="M115" i="4"/>
  <c r="N115" i="4"/>
  <c r="O115" i="4"/>
  <c r="P115" i="4"/>
  <c r="Q115" i="4"/>
  <c r="R115" i="4"/>
  <c r="S115" i="4"/>
  <c r="T115" i="4"/>
  <c r="U115" i="4"/>
  <c r="J115" i="4"/>
  <c r="K99" i="4"/>
  <c r="L99" i="4"/>
  <c r="M99" i="4"/>
  <c r="N99" i="4"/>
  <c r="O99" i="4"/>
  <c r="P99" i="4"/>
  <c r="Q99" i="4"/>
  <c r="R99" i="4"/>
  <c r="S99" i="4"/>
  <c r="T99" i="4"/>
  <c r="U99" i="4"/>
  <c r="J99" i="4"/>
  <c r="I88" i="4"/>
  <c r="K88" i="4"/>
  <c r="L88" i="4"/>
  <c r="M88" i="4"/>
  <c r="N88" i="4"/>
  <c r="O88" i="4"/>
  <c r="P88" i="4"/>
  <c r="Q88" i="4"/>
  <c r="R88" i="4"/>
  <c r="S88" i="4"/>
  <c r="T88" i="4"/>
  <c r="U88" i="4"/>
  <c r="J88" i="4"/>
  <c r="I72" i="4"/>
  <c r="K72" i="4"/>
  <c r="L72" i="4"/>
  <c r="M72" i="4"/>
  <c r="N72" i="4"/>
  <c r="O72" i="4"/>
  <c r="P72" i="4"/>
  <c r="Q72" i="4"/>
  <c r="R72" i="4"/>
  <c r="S72" i="4"/>
  <c r="T72" i="4"/>
  <c r="U72" i="4"/>
  <c r="J72" i="4"/>
  <c r="K53" i="4"/>
  <c r="K54" i="4"/>
  <c r="K55" i="4"/>
  <c r="K56" i="4"/>
  <c r="K57" i="4"/>
  <c r="K52" i="4"/>
  <c r="J53" i="4"/>
  <c r="J54" i="4"/>
  <c r="J55" i="4"/>
  <c r="J56" i="4"/>
  <c r="J57" i="4"/>
  <c r="J52" i="4"/>
  <c r="J127" i="4"/>
  <c r="J35" i="4"/>
  <c r="J39" i="4" s="1"/>
  <c r="J41" i="4" s="1"/>
  <c r="T34" i="4"/>
  <c r="T43" i="4" s="1"/>
  <c r="S34" i="4"/>
  <c r="S43" i="4" s="1"/>
  <c r="R34" i="4"/>
  <c r="R43" i="4" s="1"/>
  <c r="Q34" i="4"/>
  <c r="Q43" i="4" s="1"/>
  <c r="P34" i="4"/>
  <c r="P43" i="4" s="1"/>
  <c r="O43" i="4"/>
  <c r="N43" i="4"/>
  <c r="M43" i="4"/>
  <c r="L43" i="4"/>
  <c r="K43" i="4"/>
  <c r="J43" i="4"/>
  <c r="B63" i="2"/>
  <c r="B62" i="2"/>
  <c r="C62" i="2" s="1"/>
  <c r="B61" i="2"/>
  <c r="B60" i="2"/>
  <c r="B59" i="2"/>
  <c r="C59" i="2" s="1"/>
  <c r="B58" i="2"/>
  <c r="C58" i="2" s="1"/>
  <c r="C57" i="2"/>
  <c r="B56" i="2"/>
  <c r="C56" i="2" s="1"/>
  <c r="B55" i="2"/>
  <c r="C55" i="2" s="1"/>
  <c r="B54" i="2"/>
  <c r="C54" i="2" s="1"/>
  <c r="C53" i="2"/>
  <c r="B52" i="2"/>
  <c r="B64" i="2" s="1"/>
  <c r="B65" i="2" s="1"/>
  <c r="B47" i="2"/>
  <c r="B46" i="2"/>
  <c r="B45" i="2"/>
  <c r="C45" i="2" s="1"/>
  <c r="B44" i="2"/>
  <c r="C44" i="2" s="1"/>
  <c r="B43" i="2"/>
  <c r="C43" i="2" s="1"/>
  <c r="B42" i="2"/>
  <c r="C41" i="2"/>
  <c r="B40" i="2"/>
  <c r="C40" i="2" s="1"/>
  <c r="B35" i="2"/>
  <c r="B34" i="2"/>
  <c r="B33" i="2"/>
  <c r="C33" i="2" s="1"/>
  <c r="B32" i="2"/>
  <c r="B31" i="2"/>
  <c r="C31" i="2" s="1"/>
  <c r="B30" i="2"/>
  <c r="C30" i="2" s="1"/>
  <c r="C29" i="2"/>
  <c r="B28" i="2"/>
  <c r="C28" i="2" s="1"/>
  <c r="B23" i="2"/>
  <c r="B22" i="2"/>
  <c r="B21" i="2"/>
  <c r="C21" i="2" s="1"/>
  <c r="B20" i="2"/>
  <c r="C20" i="2" s="1"/>
  <c r="B19" i="2"/>
  <c r="C19" i="2" s="1"/>
  <c r="B18" i="2"/>
  <c r="C18" i="2" s="1"/>
  <c r="C17" i="2"/>
  <c r="B16" i="2"/>
  <c r="B24" i="2" s="1"/>
  <c r="B25" i="2" s="1"/>
  <c r="B11" i="2"/>
  <c r="B10" i="2"/>
  <c r="B9" i="2"/>
  <c r="C9" i="2" s="1"/>
  <c r="B8" i="2"/>
  <c r="C8" i="2" s="1"/>
  <c r="B7" i="2"/>
  <c r="C7" i="2" s="1"/>
  <c r="B6" i="2"/>
  <c r="C6" i="2" s="1"/>
  <c r="C5" i="2"/>
  <c r="B4" i="2"/>
  <c r="H103" i="8" a="1"/>
  <c r="AC112" i="8" a="1"/>
  <c r="P122" i="8" a="1"/>
  <c r="N131" i="8" a="1"/>
  <c r="L141" i="8" a="1"/>
  <c r="K151" i="8" a="1"/>
  <c r="Z160" i="8" a="1"/>
  <c r="G170" i="8" a="1"/>
  <c r="AB179" i="8" a="1"/>
  <c r="I189" i="8" a="1"/>
  <c r="AC198" i="8" a="1"/>
  <c r="P208" i="8" a="1"/>
  <c r="N217" i="8" a="1"/>
  <c r="Q227" i="8" a="1"/>
  <c r="O237" i="8" a="1"/>
  <c r="Y246" i="8" a="1"/>
  <c r="AB249" i="8" a="1"/>
  <c r="G119" i="8" a="1"/>
  <c r="I138" i="8" a="1"/>
  <c r="Q157" i="8" a="1"/>
  <c r="O167" i="8" a="1"/>
  <c r="J186" i="8" a="1"/>
  <c r="AB214" i="8" a="1"/>
  <c r="AC233" i="8" a="1"/>
  <c r="N252" i="8" a="1"/>
  <c r="Q106" i="8" a="1"/>
  <c r="O116" i="8" a="1"/>
  <c r="Y125" i="8" a="1"/>
  <c r="J135" i="8" a="1"/>
  <c r="AA144" i="8" a="1"/>
  <c r="H154" i="8" a="1"/>
  <c r="AC163" i="8" a="1"/>
  <c r="P173" i="8" a="1"/>
  <c r="N182" i="8" a="1"/>
  <c r="Q192" i="8" a="1"/>
  <c r="O202" i="8" a="1"/>
  <c r="Y211" i="8" a="1"/>
  <c r="K221" i="8" a="1"/>
  <c r="Z230" i="8" a="1"/>
  <c r="G240" i="8" a="1"/>
  <c r="AB128" i="8" a="1"/>
  <c r="M147" i="8" a="1"/>
  <c r="Y176" i="8" a="1"/>
  <c r="Z195" i="8" a="1"/>
  <c r="H224" i="8" a="1"/>
  <c r="P243" i="8" a="1"/>
  <c r="Z109" i="8" a="1"/>
  <c r="G205" i="8" a="1"/>
  <c r="V51" i="6" l="1"/>
  <c r="N252" i="8"/>
  <c r="AB249" i="8"/>
  <c r="Y246" i="8"/>
  <c r="P243" i="8"/>
  <c r="G240" i="8"/>
  <c r="O237" i="8"/>
  <c r="AC233" i="8"/>
  <c r="Z230" i="8"/>
  <c r="Q227" i="8"/>
  <c r="H224" i="8"/>
  <c r="K221" i="8"/>
  <c r="N217" i="8"/>
  <c r="AB214" i="8"/>
  <c r="Y211" i="8"/>
  <c r="P208" i="8"/>
  <c r="G205" i="8"/>
  <c r="O202" i="8"/>
  <c r="AC198" i="8"/>
  <c r="Z195" i="8"/>
  <c r="Q192" i="8"/>
  <c r="I189" i="8"/>
  <c r="J186" i="8"/>
  <c r="N182" i="8"/>
  <c r="AB179" i="8"/>
  <c r="Y176" i="8"/>
  <c r="P173" i="8"/>
  <c r="G170" i="8"/>
  <c r="O167" i="8"/>
  <c r="AC163" i="8"/>
  <c r="Z160" i="8"/>
  <c r="Q157" i="8"/>
  <c r="H154" i="8"/>
  <c r="K151" i="8"/>
  <c r="M147" i="8"/>
  <c r="AA144" i="8"/>
  <c r="L141" i="8"/>
  <c r="I138" i="8"/>
  <c r="J135" i="8"/>
  <c r="N131" i="8"/>
  <c r="AB128" i="8"/>
  <c r="Y125" i="8"/>
  <c r="P122" i="8"/>
  <c r="G119" i="8"/>
  <c r="O116" i="8"/>
  <c r="AC112" i="8"/>
  <c r="Z109" i="8"/>
  <c r="Q106" i="8"/>
  <c r="H103" i="8"/>
  <c r="F83" i="6"/>
  <c r="S85" i="6"/>
  <c r="S84" i="6"/>
  <c r="V48" i="6"/>
  <c r="S87" i="6"/>
  <c r="S86" i="6"/>
  <c r="S83" i="6"/>
  <c r="S77" i="6"/>
  <c r="S78" i="6"/>
  <c r="S79" i="6"/>
  <c r="S80" i="6"/>
  <c r="S81" i="6"/>
  <c r="S82" i="6"/>
  <c r="S88" i="6"/>
  <c r="S89" i="6"/>
  <c r="S90" i="6"/>
  <c r="S91" i="6"/>
  <c r="S92" i="6"/>
  <c r="S94" i="6"/>
  <c r="S95" i="6"/>
  <c r="S96" i="6"/>
  <c r="O39" i="6"/>
  <c r="O55" i="6" s="1"/>
  <c r="O52" i="6"/>
  <c r="N39" i="6"/>
  <c r="N55" i="6" s="1"/>
  <c r="N52" i="6"/>
  <c r="M39" i="6"/>
  <c r="M55" i="6" s="1"/>
  <c r="M52" i="6"/>
  <c r="L39" i="6"/>
  <c r="L55" i="6" s="1"/>
  <c r="L52" i="6"/>
  <c r="U39" i="6"/>
  <c r="U55" i="6" s="1"/>
  <c r="U52" i="6"/>
  <c r="T39" i="6"/>
  <c r="T55" i="6" s="1"/>
  <c r="T52" i="6"/>
  <c r="S39" i="6"/>
  <c r="S55" i="6" s="1"/>
  <c r="S52" i="6"/>
  <c r="R39" i="6"/>
  <c r="R55" i="6" s="1"/>
  <c r="R52" i="6"/>
  <c r="Q39" i="6"/>
  <c r="Q55" i="6" s="1"/>
  <c r="Q52" i="6"/>
  <c r="P39" i="6"/>
  <c r="P55" i="6" s="1"/>
  <c r="P52" i="6"/>
  <c r="K39" i="6"/>
  <c r="K55" i="6" s="1"/>
  <c r="J38" i="6"/>
  <c r="V36" i="6"/>
  <c r="J135" i="4"/>
  <c r="M28" i="4"/>
  <c r="M30" i="4" s="1"/>
  <c r="M31" i="4" s="1"/>
  <c r="M45" i="4" s="1"/>
  <c r="J28" i="4"/>
  <c r="U28" i="4"/>
  <c r="U30" i="4" s="1"/>
  <c r="U31" i="4" s="1"/>
  <c r="T28" i="4"/>
  <c r="T30" i="4" s="1"/>
  <c r="T31" i="4" s="1"/>
  <c r="T45" i="4" s="1"/>
  <c r="S28" i="4"/>
  <c r="S30" i="4" s="1"/>
  <c r="S31" i="4" s="1"/>
  <c r="S45" i="4" s="1"/>
  <c r="R28" i="4"/>
  <c r="R30" i="4" s="1"/>
  <c r="R31" i="4" s="1"/>
  <c r="R45" i="4" s="1"/>
  <c r="Q28" i="4"/>
  <c r="Q30" i="4" s="1"/>
  <c r="Q31" i="4" s="1"/>
  <c r="Q45" i="4" s="1"/>
  <c r="P28" i="4"/>
  <c r="P30" i="4" s="1"/>
  <c r="P31" i="4" s="1"/>
  <c r="P45" i="4" s="1"/>
  <c r="O28" i="4"/>
  <c r="O30" i="4" s="1"/>
  <c r="O31" i="4" s="1"/>
  <c r="O45" i="4" s="1"/>
  <c r="N28" i="4"/>
  <c r="N30" i="4" s="1"/>
  <c r="N31" i="4" s="1"/>
  <c r="N45" i="4" s="1"/>
  <c r="L28" i="4"/>
  <c r="L30" i="4" s="1"/>
  <c r="L31" i="4" s="1"/>
  <c r="L45" i="4" s="1"/>
  <c r="K28" i="4"/>
  <c r="K30" i="4" s="1"/>
  <c r="J58" i="4"/>
  <c r="K76" i="4"/>
  <c r="K82" i="4" s="1"/>
  <c r="K67" i="4"/>
  <c r="K68" i="4" s="1"/>
  <c r="J67" i="4"/>
  <c r="J68" i="4" s="1"/>
  <c r="K128" i="4"/>
  <c r="K135" i="4" s="1"/>
  <c r="J109" i="4"/>
  <c r="K109" i="4"/>
  <c r="K58" i="4"/>
  <c r="J82" i="4"/>
  <c r="J93" i="4"/>
  <c r="V29" i="4"/>
  <c r="V43" i="4"/>
  <c r="B12" i="2"/>
  <c r="B13" i="2" s="1"/>
  <c r="C4" i="2"/>
  <c r="B36" i="2"/>
  <c r="B37" i="2" s="1"/>
  <c r="B48" i="2"/>
  <c r="B49" i="2" s="1"/>
  <c r="C12" i="2"/>
  <c r="C32" i="2"/>
  <c r="C42" i="2"/>
  <c r="C48" i="2" s="1"/>
  <c r="C16" i="2"/>
  <c r="C24" i="2" s="1"/>
  <c r="C52" i="2"/>
  <c r="C64" i="2" s="1"/>
  <c r="J256" i="8" a="1"/>
  <c r="AA265" i="8" a="1"/>
  <c r="H275" i="8" a="1"/>
  <c r="AC284" i="8" a="1"/>
  <c r="I104" i="8" a="1"/>
  <c r="M113" i="8" a="1"/>
  <c r="Q123" i="8" a="1"/>
  <c r="O133" i="8" a="1"/>
  <c r="Y142" i="8" a="1"/>
  <c r="J152" i="8" a="1"/>
  <c r="AA161" i="8" a="1"/>
  <c r="H171" i="8" a="1"/>
  <c r="AC180" i="8" a="1"/>
  <c r="P190" i="8" a="1"/>
  <c r="M199" i="8" a="1"/>
  <c r="Q209" i="8" a="1"/>
  <c r="T219" i="8" a="1"/>
  <c r="L228" i="8" a="1"/>
  <c r="K238" i="8" a="1"/>
  <c r="Z247" i="8" a="1"/>
  <c r="G257" i="8" a="1"/>
  <c r="AB266" i="8" a="1"/>
  <c r="I276" i="8" a="1"/>
  <c r="M285" i="8" a="1"/>
  <c r="P105" i="8" a="1"/>
  <c r="N114" i="8" a="1"/>
  <c r="L124" i="8" a="1"/>
  <c r="K134" i="8" a="1"/>
  <c r="Z143" i="8" a="1"/>
  <c r="G153" i="8" a="1"/>
  <c r="AB162" i="8" a="1"/>
  <c r="I172" i="8" a="1"/>
  <c r="M181" i="8" a="1"/>
  <c r="S191" i="8" a="1"/>
  <c r="N200" i="8" a="1"/>
  <c r="L210" i="8" a="1"/>
  <c r="O220" i="8" a="1"/>
  <c r="Y229" i="8" a="1"/>
  <c r="J239" i="8" a="1"/>
  <c r="AA248" i="8" a="1"/>
  <c r="H258" i="8" a="1"/>
  <c r="AC267" i="8" a="1"/>
  <c r="P277" i="8" a="1"/>
  <c r="N286" i="8" a="1"/>
  <c r="I259" i="8" a="1"/>
  <c r="M268" i="8" a="1"/>
  <c r="Q278" i="8" a="1"/>
  <c r="T288" i="8" a="1"/>
  <c r="L107" i="8" a="1"/>
  <c r="K117" i="8" a="1"/>
  <c r="Z126" i="8" a="1"/>
  <c r="G136" i="8" a="1"/>
  <c r="AB145" i="8" a="1"/>
  <c r="I155" i="8" a="1"/>
  <c r="M164" i="8" a="1"/>
  <c r="Q174" i="8" a="1"/>
  <c r="O184" i="8" a="1"/>
  <c r="L193" i="8" a="1"/>
  <c r="K203" i="8" a="1"/>
  <c r="Z212" i="8" a="1"/>
  <c r="J222" i="8" a="1"/>
  <c r="AA231" i="8" a="1"/>
  <c r="H241" i="8" a="1"/>
  <c r="AC250" i="8" a="1"/>
  <c r="P260" i="8" a="1"/>
  <c r="N269" i="8" a="1"/>
  <c r="L279" i="8" a="1"/>
  <c r="O289" i="8" a="1"/>
  <c r="Y108" i="8" a="1"/>
  <c r="J118" i="8" a="1"/>
  <c r="AA127" i="8" a="1"/>
  <c r="H137" i="8" a="1"/>
  <c r="AC146" i="8" a="1"/>
  <c r="P156" i="8" a="1"/>
  <c r="N165" i="8" a="1"/>
  <c r="L175" i="8" a="1"/>
  <c r="K185" i="8" a="1"/>
  <c r="Y194" i="8" a="1"/>
  <c r="J204" i="8" a="1"/>
  <c r="AA213" i="8" a="1"/>
  <c r="G223" i="8" a="1"/>
  <c r="AB232" i="8" a="1"/>
  <c r="I242" i="8" a="1"/>
  <c r="M251" i="8" a="1"/>
  <c r="Q261" i="8" a="1"/>
  <c r="O271" i="8" a="1"/>
  <c r="Y280" i="8" a="1"/>
  <c r="K290" i="8" a="1"/>
  <c r="L262" i="8" a="1"/>
  <c r="K272" i="8" a="1"/>
  <c r="Z281" i="8" a="1"/>
  <c r="J291" i="8" a="1"/>
  <c r="AA110" i="8" a="1"/>
  <c r="H120" i="8" a="1"/>
  <c r="AC129" i="8" a="1"/>
  <c r="P139" i="8" a="1"/>
  <c r="N148" i="8" a="1"/>
  <c r="L158" i="8" a="1"/>
  <c r="K168" i="8" a="1"/>
  <c r="Z177" i="8" a="1"/>
  <c r="G187" i="8" a="1"/>
  <c r="AA196" i="8" a="1"/>
  <c r="H206" i="8" a="1"/>
  <c r="AC215" i="8" a="1"/>
  <c r="I225" i="8" a="1"/>
  <c r="M234" i="8" a="1"/>
  <c r="Q244" i="8" a="1"/>
  <c r="O254" i="8" a="1"/>
  <c r="Y263" i="8" a="1"/>
  <c r="J273" i="8" a="1"/>
  <c r="AA282" i="8" a="1"/>
  <c r="G102" i="8" a="1"/>
  <c r="AB111" i="8" a="1"/>
  <c r="I121" i="8" a="1"/>
  <c r="M130" i="8" a="1"/>
  <c r="Q140" i="8" a="1"/>
  <c r="O150" i="8" a="1"/>
  <c r="Y159" i="8" a="1"/>
  <c r="J169" i="8" a="1"/>
  <c r="AA178" i="8" a="1"/>
  <c r="H188" i="8" a="1"/>
  <c r="AB197" i="8" a="1"/>
  <c r="I207" i="8" a="1"/>
  <c r="M216" i="8" a="1"/>
  <c r="P226" i="8" a="1"/>
  <c r="N235" i="8" a="1"/>
  <c r="L245" i="8" a="1"/>
  <c r="K255" i="8" a="1"/>
  <c r="Z264" i="8" a="1"/>
  <c r="G274" i="8" a="1"/>
  <c r="AB283" i="8" a="1"/>
  <c r="D27" i="8" a="1"/>
  <c r="Y83" i="8" a="1"/>
  <c r="AB283" i="8" l="1"/>
  <c r="G274" i="8"/>
  <c r="Z264" i="8"/>
  <c r="K255" i="8"/>
  <c r="L245" i="8"/>
  <c r="N235" i="8"/>
  <c r="P226" i="8"/>
  <c r="M216" i="8"/>
  <c r="I207" i="8"/>
  <c r="AB197" i="8"/>
  <c r="H188" i="8"/>
  <c r="AA178" i="8"/>
  <c r="J169" i="8"/>
  <c r="Y159" i="8"/>
  <c r="O150" i="8"/>
  <c r="Q140" i="8"/>
  <c r="M130" i="8"/>
  <c r="I121" i="8"/>
  <c r="AB111" i="8"/>
  <c r="G102" i="8"/>
  <c r="AA282" i="8"/>
  <c r="J273" i="8"/>
  <c r="Y263" i="8"/>
  <c r="O254" i="8"/>
  <c r="Q244" i="8"/>
  <c r="M234" i="8"/>
  <c r="I225" i="8"/>
  <c r="AC215" i="8"/>
  <c r="H206" i="8"/>
  <c r="AA196" i="8"/>
  <c r="G187" i="8"/>
  <c r="Z177" i="8"/>
  <c r="K168" i="8"/>
  <c r="L158" i="8"/>
  <c r="N148" i="8"/>
  <c r="P139" i="8"/>
  <c r="AC129" i="8"/>
  <c r="H120" i="8"/>
  <c r="AA110" i="8"/>
  <c r="J291" i="8"/>
  <c r="Z281" i="8"/>
  <c r="K272" i="8"/>
  <c r="L262" i="8"/>
  <c r="K290" i="8"/>
  <c r="Y280" i="8"/>
  <c r="O271" i="8"/>
  <c r="Q261" i="8"/>
  <c r="M251" i="8"/>
  <c r="I242" i="8"/>
  <c r="AB232" i="8"/>
  <c r="G223" i="8"/>
  <c r="AA213" i="8"/>
  <c r="J204" i="8"/>
  <c r="Y194" i="8"/>
  <c r="K185" i="8"/>
  <c r="L175" i="8"/>
  <c r="N165" i="8"/>
  <c r="P156" i="8"/>
  <c r="AC146" i="8"/>
  <c r="H137" i="8"/>
  <c r="AA127" i="8"/>
  <c r="J118" i="8"/>
  <c r="Y108" i="8"/>
  <c r="O289" i="8"/>
  <c r="L279" i="8"/>
  <c r="N269" i="8"/>
  <c r="P260" i="8"/>
  <c r="AC250" i="8"/>
  <c r="H241" i="8"/>
  <c r="AA231" i="8"/>
  <c r="J222" i="8"/>
  <c r="Z212" i="8"/>
  <c r="K203" i="8"/>
  <c r="L193" i="8"/>
  <c r="O184" i="8"/>
  <c r="Q174" i="8"/>
  <c r="M164" i="8"/>
  <c r="I155" i="8"/>
  <c r="AB145" i="8"/>
  <c r="G136" i="8"/>
  <c r="Z126" i="8"/>
  <c r="K117" i="8"/>
  <c r="L107" i="8"/>
  <c r="T288" i="8"/>
  <c r="Q278" i="8"/>
  <c r="M268" i="8"/>
  <c r="I259" i="8"/>
  <c r="N286" i="8"/>
  <c r="P277" i="8"/>
  <c r="AC267" i="8"/>
  <c r="H258" i="8"/>
  <c r="AA248" i="8"/>
  <c r="J239" i="8"/>
  <c r="Y229" i="8"/>
  <c r="O220" i="8"/>
  <c r="L210" i="8"/>
  <c r="N200" i="8"/>
  <c r="S191" i="8"/>
  <c r="M181" i="8"/>
  <c r="I172" i="8"/>
  <c r="AB162" i="8"/>
  <c r="G153" i="8"/>
  <c r="Z143" i="8"/>
  <c r="K134" i="8"/>
  <c r="L124" i="8"/>
  <c r="N114" i="8"/>
  <c r="P105" i="8"/>
  <c r="M285" i="8"/>
  <c r="I276" i="8"/>
  <c r="AB266" i="8"/>
  <c r="G257" i="8"/>
  <c r="Z247" i="8"/>
  <c r="K238" i="8"/>
  <c r="L228" i="8"/>
  <c r="T219" i="8"/>
  <c r="Q209" i="8"/>
  <c r="M199" i="8"/>
  <c r="P190" i="8"/>
  <c r="AC180" i="8"/>
  <c r="H171" i="8"/>
  <c r="AA161" i="8"/>
  <c r="J152" i="8"/>
  <c r="Y142" i="8"/>
  <c r="O133" i="8"/>
  <c r="Q123" i="8"/>
  <c r="M113" i="8"/>
  <c r="I104" i="8"/>
  <c r="AC284" i="8"/>
  <c r="H275" i="8"/>
  <c r="AA265" i="8"/>
  <c r="J256" i="8"/>
  <c r="Y83" i="8"/>
  <c r="D27" i="8"/>
  <c r="J52" i="6"/>
  <c r="V52" i="6" s="1"/>
  <c r="J39" i="6"/>
  <c r="V38" i="6"/>
  <c r="K31" i="4"/>
  <c r="K45" i="4" s="1"/>
  <c r="K42" i="4"/>
  <c r="J30" i="4"/>
  <c r="J42" i="4" s="1"/>
  <c r="V28" i="4"/>
  <c r="K95" i="8" a="1"/>
  <c r="T91" i="8" a="1"/>
  <c r="M88" i="8" a="1"/>
  <c r="AA85" i="8" a="1"/>
  <c r="Q81" i="8" a="1"/>
  <c r="H78" i="8" a="1"/>
  <c r="I79" i="8" a="1"/>
  <c r="O94" i="8" a="1"/>
  <c r="S90" i="8" a="1"/>
  <c r="AC87" i="8" a="1"/>
  <c r="Z84" i="8" a="1"/>
  <c r="P80" i="8" a="1"/>
  <c r="G77" i="8" a="1"/>
  <c r="J96" i="8" a="1"/>
  <c r="N92" i="8" a="1"/>
  <c r="R89" i="8" a="1"/>
  <c r="AB86" i="8" a="1"/>
  <c r="L82" i="8" a="1"/>
  <c r="L82" i="8" l="1"/>
  <c r="AB86" i="8"/>
  <c r="R89" i="8"/>
  <c r="N92" i="8"/>
  <c r="J96" i="8"/>
  <c r="G77" i="8"/>
  <c r="P80" i="8"/>
  <c r="Z84" i="8"/>
  <c r="AC87" i="8"/>
  <c r="S90" i="8"/>
  <c r="O94" i="8"/>
  <c r="I79" i="8"/>
  <c r="H78" i="8"/>
  <c r="Q81" i="8"/>
  <c r="AA85" i="8"/>
  <c r="M88" i="8"/>
  <c r="T91" i="8"/>
  <c r="K95" i="8"/>
  <c r="V39" i="6"/>
  <c r="J55" i="6"/>
  <c r="V55" i="6" s="1"/>
  <c r="J31" i="4"/>
  <c r="V30" i="4"/>
  <c r="C35" i="8" a="1"/>
  <c r="C37" i="8" a="1"/>
  <c r="C39" i="8" a="1"/>
  <c r="C41" i="8" a="1"/>
  <c r="C43" i="8" a="1"/>
  <c r="C45" i="8" a="1"/>
  <c r="C47" i="8" a="1"/>
  <c r="C49" i="8" a="1"/>
  <c r="C38" i="8" a="1"/>
  <c r="C29" i="8" a="1"/>
  <c r="C27" i="8" a="1"/>
  <c r="C28" i="8" a="1"/>
  <c r="C30" i="8" a="1"/>
  <c r="C32" i="8" a="1"/>
  <c r="C34" i="8" a="1"/>
  <c r="C36" i="8" a="1"/>
  <c r="C40" i="8" a="1"/>
  <c r="C33" i="8" a="1"/>
  <c r="C42" i="8" a="1"/>
  <c r="C44" i="8" a="1"/>
  <c r="C46" i="8" a="1"/>
  <c r="C48" i="8" a="1"/>
  <c r="C50" i="8" a="1"/>
  <c r="C31" i="8" a="1"/>
  <c r="C49" i="8" l="1"/>
  <c r="D29" i="9" s="1"/>
  <c r="C33" i="8"/>
  <c r="D20" i="9" s="1"/>
  <c r="C40" i="8"/>
  <c r="D25" i="9" s="1"/>
  <c r="C47" i="8"/>
  <c r="D27" i="9" s="1"/>
  <c r="C31" i="8"/>
  <c r="D16" i="9" s="1"/>
  <c r="C38" i="8"/>
  <c r="D23" i="9" s="1"/>
  <c r="C45" i="8"/>
  <c r="D21" i="9" s="1"/>
  <c r="C29" i="8"/>
  <c r="D13" i="9" s="1"/>
  <c r="C36" i="8"/>
  <c r="D18" i="9" s="1"/>
  <c r="C43" i="8"/>
  <c r="C50" i="8"/>
  <c r="C34" i="8"/>
  <c r="D12" i="9" s="1"/>
  <c r="C41" i="8"/>
  <c r="C48" i="8"/>
  <c r="D28" i="9" s="1"/>
  <c r="C32" i="8"/>
  <c r="D14" i="9" s="1"/>
  <c r="C39" i="8"/>
  <c r="D24" i="9" s="1"/>
  <c r="C46" i="8"/>
  <c r="D26" i="9" s="1"/>
  <c r="C30" i="8"/>
  <c r="D15" i="9" s="1"/>
  <c r="C37" i="8"/>
  <c r="D19" i="9" s="1"/>
  <c r="C44" i="8"/>
  <c r="C28" i="8"/>
  <c r="C35" i="8"/>
  <c r="D22" i="9" s="1"/>
  <c r="C42" i="8"/>
  <c r="C27" i="8"/>
  <c r="D5" i="9" s="1"/>
  <c r="V31" i="4"/>
  <c r="J45" i="4"/>
  <c r="D4" i="9" l="1"/>
  <c r="D7" i="9" s="1"/>
  <c r="F12" i="9"/>
  <c r="F19" i="9"/>
  <c r="J35" i="9" s="1"/>
  <c r="F15" i="9"/>
  <c r="J15" i="9" s="1"/>
  <c r="F26" i="9"/>
  <c r="J42" i="9" s="1"/>
  <c r="F24" i="9"/>
  <c r="J40" i="9" s="1"/>
  <c r="F14" i="9"/>
  <c r="J14" i="9" s="1"/>
  <c r="F28" i="9"/>
  <c r="J44" i="9" s="1"/>
  <c r="J13" i="9"/>
  <c r="D17" i="9"/>
  <c r="D30" i="9" s="1"/>
  <c r="M41" i="9" s="1"/>
  <c r="F18" i="9"/>
  <c r="J34" i="9" s="1"/>
  <c r="F13" i="9"/>
  <c r="J38" i="9" s="1"/>
  <c r="F21" i="9"/>
  <c r="J49" i="9" s="1"/>
  <c r="F23" i="9"/>
  <c r="J39" i="9" s="1"/>
  <c r="F16" i="9"/>
  <c r="J16" i="9" s="1"/>
  <c r="F27" i="9"/>
  <c r="J43" i="9" s="1"/>
  <c r="F25" i="9"/>
  <c r="J41" i="9" s="1"/>
  <c r="F20" i="9"/>
  <c r="J36" i="9" s="1"/>
  <c r="F29" i="9"/>
  <c r="J45" i="9" s="1"/>
  <c r="D6" i="9" l="1"/>
  <c r="F22" i="9"/>
  <c r="J37" i="9" s="1"/>
  <c r="F30" i="9"/>
  <c r="J33" i="9" s="1"/>
  <c r="J12" i="9" s="1"/>
  <c r="F17" i="9"/>
  <c r="J50" i="9" s="1"/>
  <c r="H3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<sst xmlns="http://schemas.openxmlformats.org/spreadsheetml/2006/main" count="874" uniqueCount="243">
  <si>
    <t> </t>
  </si>
  <si>
    <t>Unterschied von 40 h/Woche zu 36 h/Woche sind im Monat 17PT bei 8 Mitarbeitern bzw 2,125 PT pro Person pro Monat = Kreisdefiziet von 20000€ pro Monat = 2.443,75€ Monat/Person</t>
  </si>
  <si>
    <t>Durchschn. Tagessatz</t>
  </si>
  <si>
    <t>PLAN</t>
  </si>
  <si>
    <t>TRADE</t>
  </si>
  <si>
    <t>Budget-xRM-*</t>
  </si>
  <si>
    <t>Ziel Faktura - Tage</t>
  </si>
  <si>
    <t>Ziel Faktura - Umsatz</t>
  </si>
  <si>
    <t>Gebuchte Tage SOLL</t>
  </si>
  <si>
    <t>Gebuchte Tage</t>
  </si>
  <si>
    <t>Faktura Tage</t>
  </si>
  <si>
    <t>ADITO Plattform</t>
  </si>
  <si>
    <t>xRM-TRADE</t>
  </si>
  <si>
    <t>xRM-Service</t>
  </si>
  <si>
    <t>xRM-Sonstiges</t>
  </si>
  <si>
    <t>Produkt Gesamt</t>
  </si>
  <si>
    <t>KIS Premium</t>
  </si>
  <si>
    <t>VW OTLG</t>
  </si>
  <si>
    <t>Summe Non-Faktura</t>
  </si>
  <si>
    <t>Zielabweichung</t>
  </si>
  <si>
    <t>Faktura € - Umsatz</t>
  </si>
  <si>
    <t>REAL abgerechnet</t>
  </si>
  <si>
    <t xml:space="preserve"> 145.000 €</t>
  </si>
  <si>
    <t>192.560 €</t>
  </si>
  <si>
    <t>155.100 €</t>
  </si>
  <si>
    <t>180.030 €</t>
  </si>
  <si>
    <t>Umsatz Letztes Jahr</t>
  </si>
  <si>
    <t>Ohne Aufschlagen</t>
  </si>
  <si>
    <t>SOLL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</si>
  <si>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</si>
  <si>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</si>
  <si>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</si>
  <si>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</si>
  <si>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</si>
  <si>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</si>
  <si>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</si>
  <si>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</si>
  <si>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</si>
  <si>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</si>
  <si>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</si>
  <si>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</si>
  <si>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Gesamt</t>
  </si>
  <si>
    <t>Fakturierbare Tage</t>
  </si>
  <si>
    <t>Krank</t>
  </si>
  <si>
    <t>Urlaub</t>
  </si>
  <si>
    <t>OTLG</t>
  </si>
  <si>
    <t>Produkt</t>
  </si>
  <si>
    <t>Summe</t>
  </si>
  <si>
    <t>Monat</t>
  </si>
  <si>
    <t>Alle</t>
  </si>
  <si>
    <t>Januar</t>
  </si>
  <si>
    <t>Februar</t>
  </si>
  <si>
    <t>März</t>
  </si>
  <si>
    <t>April</t>
  </si>
  <si>
    <t>Juni</t>
  </si>
  <si>
    <t>Juli</t>
  </si>
  <si>
    <t>August</t>
  </si>
  <si>
    <t>September</t>
  </si>
  <si>
    <t>Oktober</t>
  </si>
  <si>
    <t>November</t>
  </si>
  <si>
    <t>Dezember</t>
  </si>
  <si>
    <t>Arbeitstage</t>
  </si>
  <si>
    <t>Mitarbeiter</t>
  </si>
  <si>
    <t>Interne Aufwände</t>
  </si>
  <si>
    <t>Gesamt Produkt</t>
  </si>
  <si>
    <t>Abschläge Sonst</t>
  </si>
  <si>
    <t>Lead Dev Tasks</t>
  </si>
  <si>
    <t>Circle Lead Tasks</t>
  </si>
  <si>
    <t>Schule</t>
  </si>
  <si>
    <t>Controlling Status</t>
  </si>
  <si>
    <t>Stundenabbau</t>
  </si>
  <si>
    <t>Maximilian</t>
  </si>
  <si>
    <t>Lindner</t>
  </si>
  <si>
    <t>Markus</t>
  </si>
  <si>
    <t>Schloder</t>
  </si>
  <si>
    <t>Jessica</t>
  </si>
  <si>
    <t>Luginger</t>
  </si>
  <si>
    <t>Erika</t>
  </si>
  <si>
    <t>Rohrmeyer</t>
  </si>
  <si>
    <t>Christoph</t>
  </si>
  <si>
    <t>Manhart</t>
  </si>
  <si>
    <t>Paul</t>
  </si>
  <si>
    <t>Nagels</t>
  </si>
  <si>
    <t>Matias</t>
  </si>
  <si>
    <t>Kock</t>
  </si>
  <si>
    <t>David</t>
  </si>
  <si>
    <t>Bednara</t>
  </si>
  <si>
    <t>Florian</t>
  </si>
  <si>
    <t>Krog</t>
  </si>
  <si>
    <t>Jonas</t>
  </si>
  <si>
    <t>Sanders</t>
  </si>
  <si>
    <t>Jake</t>
  </si>
  <si>
    <t>Hagn</t>
  </si>
  <si>
    <t>Team</t>
  </si>
  <si>
    <t>Kreis Trade</t>
  </si>
  <si>
    <t>Stand</t>
  </si>
  <si>
    <t>10.04.24</t>
  </si>
  <si>
    <t>Vorname</t>
  </si>
  <si>
    <t>Name</t>
  </si>
  <si>
    <t>Rolle</t>
  </si>
  <si>
    <t>Titel</t>
  </si>
  <si>
    <t>Führungskraft</t>
  </si>
  <si>
    <t>Abteilung</t>
  </si>
  <si>
    <t>Anteil Kreis</t>
  </si>
  <si>
    <t>Monatl. Gehalt IST</t>
  </si>
  <si>
    <t>Monatliches Gehalt - NEU</t>
  </si>
  <si>
    <t>Product Owner</t>
  </si>
  <si>
    <t>IT Consultant</t>
  </si>
  <si>
    <t>Projektierung</t>
  </si>
  <si>
    <t>Kapazität</t>
  </si>
  <si>
    <t>Developer</t>
  </si>
  <si>
    <t>Senior Developer</t>
  </si>
  <si>
    <t>Software Developer</t>
  </si>
  <si>
    <t>Agile Coach</t>
  </si>
  <si>
    <t>Junior Developer</t>
  </si>
  <si>
    <t>Nagel</t>
  </si>
  <si>
    <t>Project Manager</t>
  </si>
  <si>
    <t>Circle Lead</t>
  </si>
  <si>
    <t>xxxx</t>
  </si>
  <si>
    <t>xxxxx</t>
  </si>
  <si>
    <t>Azubi LJ2</t>
  </si>
  <si>
    <t>PM/PO</t>
  </si>
  <si>
    <t>Senior PM</t>
  </si>
  <si>
    <t>Sander</t>
  </si>
  <si>
    <t xml:space="preserve">Assistenz </t>
  </si>
  <si>
    <t>Werkstudent</t>
  </si>
  <si>
    <t>xRM-Trade</t>
  </si>
  <si>
    <t>xRM-Marketing</t>
  </si>
  <si>
    <t>xRM-Sonst/ Produkt</t>
  </si>
  <si>
    <t>xRM Trade Koop</t>
  </si>
  <si>
    <t>xRM-Sales</t>
  </si>
  <si>
    <t>xRM-CM</t>
  </si>
  <si>
    <t>xRM-Machine</t>
  </si>
  <si>
    <t>OK</t>
  </si>
  <si>
    <t>Prüfen</t>
  </si>
  <si>
    <t>Produktumst.</t>
  </si>
  <si>
    <t>xRM Quality</t>
  </si>
  <si>
    <t>Mitarbeiterauswahl</t>
  </si>
  <si>
    <t>Monatsnummer</t>
  </si>
  <si>
    <t>Start des Bereichs des asugewählten Mitarbeiters</t>
  </si>
  <si>
    <t>V2 (using help-chart)</t>
  </si>
  <si>
    <t>Tabellenwert</t>
  </si>
  <si>
    <t>Start des Bereichs des nächsten Mitarbeiters</t>
  </si>
  <si>
    <t>WertSpalte</t>
  </si>
  <si>
    <t>gebuchte tage</t>
  </si>
  <si>
    <t>G</t>
  </si>
  <si>
    <t>gebuchte tage soll</t>
  </si>
  <si>
    <t>H</t>
  </si>
  <si>
    <t>fakturierbare tage</t>
  </si>
  <si>
    <t>I</t>
  </si>
  <si>
    <t>J</t>
  </si>
  <si>
    <t>krank</t>
  </si>
  <si>
    <t>K</t>
  </si>
  <si>
    <t>L</t>
  </si>
  <si>
    <t>M</t>
  </si>
  <si>
    <t>faktura tage</t>
  </si>
  <si>
    <t>N</t>
  </si>
  <si>
    <t>O</t>
  </si>
  <si>
    <t>P</t>
  </si>
  <si>
    <t>Q</t>
  </si>
  <si>
    <t>R</t>
  </si>
  <si>
    <t>S</t>
  </si>
  <si>
    <t>T</t>
  </si>
  <si>
    <t>Platzhalter</t>
  </si>
  <si>
    <t>U</t>
  </si>
  <si>
    <t>V</t>
  </si>
  <si>
    <t>W</t>
  </si>
  <si>
    <t>Vorsicht Namenszelle ab hier andere Zeile
 in Kreis TRADE - 2024 Mappe!</t>
  </si>
  <si>
    <t>X</t>
  </si>
  <si>
    <t>Mögliche Einträge</t>
  </si>
  <si>
    <t>Y</t>
  </si>
  <si>
    <t>Z</t>
  </si>
  <si>
    <t>AA</t>
  </si>
  <si>
    <t>AB</t>
  </si>
  <si>
    <t>AC</t>
  </si>
  <si>
    <t>AD</t>
  </si>
  <si>
    <t>Validierung des Buchungsfaktors pro Mitarbeitergruppe</t>
  </si>
  <si>
    <t>Entwickler in Vollzeit</t>
  </si>
  <si>
    <t>PT pro Jahr</t>
  </si>
  <si>
    <t>PT/Monat</t>
  </si>
  <si>
    <t>Spalte1</t>
  </si>
  <si>
    <t>Montalk</t>
  </si>
  <si>
    <t>30 Minuten jeden Montag</t>
  </si>
  <si>
    <t>Weiterbildung</t>
  </si>
  <si>
    <t>pauschal / inkl. Veranstaltungen wie Inno-Days</t>
  </si>
  <si>
    <t>Gesamtmeetings</t>
  </si>
  <si>
    <t>3 Meetings pro Jahr a 8h</t>
  </si>
  <si>
    <t>Team-Meetings</t>
  </si>
  <si>
    <t>1h pro Woche</t>
  </si>
  <si>
    <t>Abteilungsmeetings</t>
  </si>
  <si>
    <t>4 Meetings pro Jahr a 2h</t>
  </si>
  <si>
    <t>Personalthemen</t>
  </si>
  <si>
    <t>MAG 2h + Feedback 1h + Vorbereitung 1h</t>
  </si>
  <si>
    <t>Chapter "DEV-Talk"</t>
  </si>
  <si>
    <t>2h Review/Planning + 6h Arbeit an Themen</t>
  </si>
  <si>
    <t>Organisatorisches / Administratives</t>
  </si>
  <si>
    <t>Organisatorisches / Administratives (ca. 30Min/Tag)</t>
  </si>
  <si>
    <t>prozentualer Anteil</t>
  </si>
  <si>
    <t>QA in Vollzeit</t>
  </si>
  <si>
    <t>pauschal</t>
  </si>
  <si>
    <t>Chapter QA</t>
  </si>
  <si>
    <t>Product Owner in Vollzeit</t>
  </si>
  <si>
    <t>Chapter PO / Consulting</t>
  </si>
  <si>
    <t>Consultant in Vollzeit</t>
  </si>
  <si>
    <t>Spalte2</t>
  </si>
  <si>
    <t>Teamleiter</t>
  </si>
  <si>
    <t>Teamgröße VZT</t>
  </si>
  <si>
    <t>Sonstige Meetings</t>
  </si>
  <si>
    <t>z.B. Zielfindungsprozess / usw.</t>
  </si>
  <si>
    <t>FKK-Meeting</t>
  </si>
  <si>
    <t>Monatlich a 4h</t>
  </si>
  <si>
    <t>VT-Unterstützung</t>
  </si>
  <si>
    <t>MWT-Tag, Durchschnittlich 1 Präsentation pro Quartal, usw.</t>
  </si>
  <si>
    <t>Controlling (Bericht an AL + Meeting zur Durchsprache)</t>
  </si>
  <si>
    <t>1h Vorbereitung / 1h Vorstellung bei AL</t>
  </si>
  <si>
    <t>Chapter Agile Coaches</t>
  </si>
  <si>
    <t>Personalführung</t>
  </si>
  <si>
    <t>2 Gespräche pro Jahr - inkl. Vorbereitung + direkte Feedbackgespräche usw. (MAG insgesamt 4h + Feedback insgesamt 2h + Sonstige pro Woche 15min)</t>
  </si>
  <si>
    <t>gebuchte Tage soll</t>
  </si>
  <si>
    <t>Mitarbeitername</t>
  </si>
  <si>
    <t>gebuchte Tage</t>
  </si>
  <si>
    <t>Alle Mitarbeiter</t>
  </si>
  <si>
    <t>gebucht/soll</t>
  </si>
  <si>
    <t>soll - gebucht</t>
  </si>
  <si>
    <t>Diagrammeinträge (%)*</t>
  </si>
  <si>
    <t>Absoluter Wert</t>
  </si>
  <si>
    <t>Manueller Eintrag</t>
  </si>
  <si>
    <t>Prozentualer Wert*</t>
  </si>
  <si>
    <t>faktura Tage</t>
  </si>
  <si>
    <t>Rest (100% = gebuchte Tage soll)</t>
  </si>
  <si>
    <t>fakturierbare Tage</t>
  </si>
  <si>
    <t>Abschläge - Projekt</t>
  </si>
  <si>
    <t>Abschläge - Kiss Premium</t>
  </si>
  <si>
    <t>Abschläge - OTLG</t>
  </si>
  <si>
    <t>Abschläge - Sonstiges</t>
  </si>
  <si>
    <t>Abschläge - Gesamtprodukt</t>
  </si>
  <si>
    <t>Summe non-Faktura
(Proj. + Kiss Prem. + OTLG)</t>
  </si>
  <si>
    <t>Optionale Einträge</t>
  </si>
  <si>
    <t>Summe non-Faktura</t>
  </si>
  <si>
    <t xml:space="preserve">Max. PT ohne Auf/Abschlag </t>
  </si>
  <si>
    <t>Projekt aufgeschlagen</t>
  </si>
  <si>
    <t>Projekt abgeschlagen</t>
  </si>
  <si>
    <t>gebuchte Tage - (interne Aufwände + Summe non-faktura + krank + Stundenabbau(negativ) + Urlaub)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</si>
</sst>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#,##0.00\ [$€-407]"/>
    <numFmt numFmtId="166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0"/>
      <name val="Calibri"/>
      <scheme val="minor"/>
    </font>
    <font>
      <sz val="11"/>
      <color rgb="FF000000"/>
      <name val="Aptos Narrow"/>
      <family val="2"/>
    </font>
    <font>
      <sz val="11"/>
      <color rgb="FFFFFFFF"/>
      <name val="Aptos Narrow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</font>
    <font>
      <sz val="14"/>
      <color rgb="FF000000"/>
      <name val="Aptos Narrow"/>
      <family val="2"/>
    </font>
    <font>
      <sz val="11"/>
      <color rgb="FF9C0006"/>
      <name val="Aptos Narrow"/>
      <family val="2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0094B4"/>
        <bgColor indexed="64"/>
      </patternFill>
    </fill>
    <fill>
      <patternFill patternType="solid">
        <fgColor rgb="FFE5004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7"/>
      </patternFill>
    </fill>
    <fill>
      <patternFill patternType="solid">
        <fgColor rgb="FF80808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5D65A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E5004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94B4"/>
        <bgColor rgb="FF000000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0" borderId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</cellStyleXfs>
  <cellXfs count="239">
    <xf numFmtId="0" fontId="0" fillId="0" borderId="0" xfId="0"/>
    <xf numFmtId="0" fontId="3" fillId="0" borderId="0" xfId="2"/>
    <xf numFmtId="0" fontId="3" fillId="2" borderId="1" xfId="2" applyFill="1" applyBorder="1"/>
    <xf numFmtId="0" fontId="4" fillId="3" borderId="2" xfId="2" applyFont="1" applyFill="1" applyBorder="1"/>
    <xf numFmtId="0" fontId="3" fillId="4" borderId="3" xfId="2" applyFill="1" applyBorder="1"/>
    <xf numFmtId="0" fontId="3" fillId="0" borderId="4" xfId="2" applyBorder="1"/>
    <xf numFmtId="0" fontId="4" fillId="3" borderId="3" xfId="2" applyFont="1" applyFill="1" applyBorder="1"/>
    <xf numFmtId="0" fontId="3" fillId="4" borderId="2" xfId="2" applyFill="1" applyBorder="1"/>
    <xf numFmtId="0" fontId="3" fillId="4" borderId="1" xfId="2" applyFill="1" applyBorder="1"/>
    <xf numFmtId="0" fontId="6" fillId="0" borderId="0" xfId="2" applyFont="1"/>
    <xf numFmtId="0" fontId="7" fillId="0" borderId="0" xfId="0" applyFont="1"/>
    <xf numFmtId="0" fontId="7" fillId="5" borderId="5" xfId="0" applyFont="1" applyFill="1" applyBorder="1"/>
    <xf numFmtId="164" fontId="7" fillId="5" borderId="5" xfId="1" applyFont="1" applyFill="1" applyBorder="1"/>
    <xf numFmtId="0" fontId="0" fillId="8" borderId="0" xfId="0" applyFill="1"/>
    <xf numFmtId="164" fontId="0" fillId="8" borderId="0" xfId="0" applyNumberFormat="1" applyFill="1"/>
    <xf numFmtId="0" fontId="5" fillId="0" borderId="0" xfId="5"/>
    <xf numFmtId="0" fontId="5" fillId="0" borderId="8" xfId="5" applyBorder="1"/>
    <xf numFmtId="0" fontId="5" fillId="9" borderId="0" xfId="5" applyFill="1"/>
    <xf numFmtId="164" fontId="0" fillId="0" borderId="0" xfId="1" applyFont="1"/>
    <xf numFmtId="0" fontId="9" fillId="0" borderId="0" xfId="0" applyFont="1"/>
    <xf numFmtId="14" fontId="9" fillId="0" borderId="0" xfId="0" applyNumberFormat="1" applyFont="1"/>
    <xf numFmtId="0" fontId="3" fillId="4" borderId="0" xfId="2" applyFill="1"/>
    <xf numFmtId="0" fontId="10" fillId="6" borderId="1" xfId="2" applyFont="1" applyFill="1" applyBorder="1"/>
    <xf numFmtId="0" fontId="10" fillId="6" borderId="3" xfId="2" applyFont="1" applyFill="1" applyBorder="1"/>
    <xf numFmtId="164" fontId="3" fillId="4" borderId="1" xfId="1" applyFont="1" applyFill="1" applyBorder="1"/>
    <xf numFmtId="0" fontId="11" fillId="7" borderId="0" xfId="2" applyFont="1" applyFill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8" fillId="6" borderId="0" xfId="0" applyFont="1" applyFill="1" applyAlignment="1">
      <alignment horizontal="center" vertical="center"/>
    </xf>
    <xf numFmtId="9" fontId="3" fillId="4" borderId="3" xfId="2" applyNumberFormat="1" applyFill="1" applyBorder="1"/>
    <xf numFmtId="9" fontId="4" fillId="3" borderId="3" xfId="2" applyNumberFormat="1" applyFont="1" applyFill="1" applyBorder="1"/>
    <xf numFmtId="9" fontId="4" fillId="3" borderId="2" xfId="2" applyNumberFormat="1" applyFont="1" applyFill="1" applyBorder="1"/>
    <xf numFmtId="164" fontId="3" fillId="0" borderId="0" xfId="2" applyNumberFormat="1"/>
    <xf numFmtId="0" fontId="0" fillId="12" borderId="0" xfId="0" applyFill="1"/>
    <xf numFmtId="0" fontId="0" fillId="13" borderId="9" xfId="0" applyFill="1" applyBorder="1"/>
    <xf numFmtId="0" fontId="0" fillId="10" borderId="9" xfId="0" applyFill="1" applyBorder="1"/>
    <xf numFmtId="0" fontId="0" fillId="10" borderId="9" xfId="0" applyFill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10" borderId="10" xfId="0" applyFill="1" applyBorder="1"/>
    <xf numFmtId="0" fontId="0" fillId="10" borderId="10" xfId="0" applyFill="1" applyBorder="1" applyAlignment="1">
      <alignment horizontal="right"/>
    </xf>
    <xf numFmtId="0" fontId="0" fillId="14" borderId="9" xfId="0" applyFill="1" applyBorder="1"/>
    <xf numFmtId="0" fontId="4" fillId="3" borderId="1" xfId="2" applyFont="1" applyFill="1" applyBorder="1"/>
    <xf numFmtId="0" fontId="14" fillId="0" borderId="0" xfId="0" applyFont="1"/>
    <xf numFmtId="0" fontId="14" fillId="0" borderId="0" xfId="2" applyFont="1"/>
    <xf numFmtId="0" fontId="0" fillId="19" borderId="0" xfId="0" applyFill="1"/>
    <xf numFmtId="0" fontId="4" fillId="3" borderId="12" xfId="2" applyFont="1" applyFill="1" applyBorder="1"/>
    <xf numFmtId="0" fontId="4" fillId="3" borderId="13" xfId="2" applyFont="1" applyFill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3" fillId="4" borderId="16" xfId="2" applyFill="1" applyBorder="1"/>
    <xf numFmtId="0" fontId="0" fillId="18" borderId="0" xfId="0" applyFill="1"/>
    <xf numFmtId="0" fontId="3" fillId="4" borderId="18" xfId="2" applyFill="1" applyBorder="1"/>
    <xf numFmtId="0" fontId="3" fillId="4" borderId="19" xfId="2" applyFill="1" applyBorder="1"/>
    <xf numFmtId="0" fontId="0" fillId="0" borderId="20" xfId="0" applyBorder="1"/>
    <xf numFmtId="0" fontId="0" fillId="0" borderId="21" xfId="0" applyBorder="1"/>
    <xf numFmtId="0" fontId="4" fillId="3" borderId="22" xfId="2" applyFont="1" applyFill="1" applyBorder="1"/>
    <xf numFmtId="0" fontId="3" fillId="4" borderId="22" xfId="2" applyFill="1" applyBorder="1"/>
    <xf numFmtId="0" fontId="0" fillId="17" borderId="14" xfId="0" applyFill="1" applyBorder="1"/>
    <xf numFmtId="0" fontId="0" fillId="0" borderId="7" xfId="0" applyBorder="1"/>
    <xf numFmtId="0" fontId="0" fillId="17" borderId="0" xfId="0" applyFill="1"/>
    <xf numFmtId="0" fontId="0" fillId="17" borderId="20" xfId="0" applyFill="1" applyBorder="1"/>
    <xf numFmtId="0" fontId="4" fillId="3" borderId="23" xfId="2" applyFont="1" applyFill="1" applyBorder="1"/>
    <xf numFmtId="0" fontId="4" fillId="3" borderId="24" xfId="2" applyFont="1" applyFill="1" applyBorder="1"/>
    <xf numFmtId="0" fontId="4" fillId="3" borderId="25" xfId="2" applyFont="1" applyFill="1" applyBorder="1"/>
    <xf numFmtId="0" fontId="14" fillId="0" borderId="20" xfId="0" applyFont="1" applyBorder="1"/>
    <xf numFmtId="0" fontId="0" fillId="8" borderId="26" xfId="0" applyFill="1" applyBorder="1"/>
    <xf numFmtId="0" fontId="0" fillId="8" borderId="27" xfId="0" applyFill="1" applyBorder="1"/>
    <xf numFmtId="0" fontId="0" fillId="8" borderId="28" xfId="0" applyFill="1" applyBorder="1"/>
    <xf numFmtId="0" fontId="4" fillId="3" borderId="29" xfId="2" applyFont="1" applyFill="1" applyBorder="1"/>
    <xf numFmtId="0" fontId="4" fillId="3" borderId="30" xfId="2" applyFont="1" applyFill="1" applyBorder="1"/>
    <xf numFmtId="0" fontId="0" fillId="19" borderId="20" xfId="0" applyFill="1" applyBorder="1"/>
    <xf numFmtId="0" fontId="0" fillId="0" borderId="31" xfId="0" applyBorder="1"/>
    <xf numFmtId="0" fontId="0" fillId="8" borderId="32" xfId="0" applyFill="1" applyBorder="1"/>
    <xf numFmtId="0" fontId="0" fillId="0" borderId="33" xfId="0" applyBorder="1"/>
    <xf numFmtId="0" fontId="0" fillId="0" borderId="4" xfId="0" applyBorder="1"/>
    <xf numFmtId="0" fontId="0" fillId="8" borderId="34" xfId="0" applyFill="1" applyBorder="1"/>
    <xf numFmtId="0" fontId="4" fillId="3" borderId="35" xfId="2" applyFont="1" applyFill="1" applyBorder="1"/>
    <xf numFmtId="0" fontId="4" fillId="3" borderId="36" xfId="2" applyFont="1" applyFill="1" applyBorder="1"/>
    <xf numFmtId="0" fontId="0" fillId="0" borderId="37" xfId="0" applyBorder="1"/>
    <xf numFmtId="0" fontId="0" fillId="8" borderId="11" xfId="0" applyFill="1" applyBorder="1"/>
    <xf numFmtId="0" fontId="0" fillId="20" borderId="37" xfId="0" applyFill="1" applyBorder="1"/>
    <xf numFmtId="0" fontId="0" fillId="20" borderId="38" xfId="0" applyFill="1" applyBorder="1"/>
    <xf numFmtId="0" fontId="0" fillId="21" borderId="37" xfId="0" applyFill="1" applyBorder="1"/>
    <xf numFmtId="0" fontId="0" fillId="21" borderId="38" xfId="0" applyFill="1" applyBorder="1"/>
    <xf numFmtId="0" fontId="15" fillId="4" borderId="22" xfId="2" applyFont="1" applyFill="1" applyBorder="1"/>
    <xf numFmtId="0" fontId="13" fillId="16" borderId="0" xfId="7" applyBorder="1" applyAlignment="1">
      <alignment horizontal="center"/>
    </xf>
    <xf numFmtId="0" fontId="12" fillId="15" borderId="0" xfId="6" applyBorder="1" applyAlignment="1">
      <alignment horizontal="center"/>
    </xf>
    <xf numFmtId="0" fontId="4" fillId="3" borderId="39" xfId="2" applyFont="1" applyFill="1" applyBorder="1"/>
    <xf numFmtId="0" fontId="4" fillId="3" borderId="40" xfId="2" applyFont="1" applyFill="1" applyBorder="1"/>
    <xf numFmtId="0" fontId="0" fillId="0" borderId="41" xfId="0" applyBorder="1"/>
    <xf numFmtId="0" fontId="0" fillId="8" borderId="42" xfId="0" applyFill="1" applyBorder="1"/>
    <xf numFmtId="0" fontId="0" fillId="0" borderId="43" xfId="0" applyBorder="1"/>
    <xf numFmtId="0" fontId="4" fillId="3" borderId="44" xfId="2" applyFont="1" applyFill="1" applyBorder="1"/>
    <xf numFmtId="0" fontId="0" fillId="0" borderId="45" xfId="0" applyBorder="1"/>
    <xf numFmtId="0" fontId="4" fillId="3" borderId="46" xfId="2" applyFont="1" applyFill="1" applyBorder="1"/>
    <xf numFmtId="0" fontId="0" fillId="0" borderId="47" xfId="0" applyBorder="1"/>
    <xf numFmtId="0" fontId="4" fillId="3" borderId="48" xfId="2" applyFont="1" applyFill="1" applyBorder="1"/>
    <xf numFmtId="0" fontId="4" fillId="3" borderId="49" xfId="2" applyFont="1" applyFill="1" applyBorder="1"/>
    <xf numFmtId="0" fontId="0" fillId="20" borderId="50" xfId="0" applyFill="1" applyBorder="1"/>
    <xf numFmtId="0" fontId="4" fillId="3" borderId="51" xfId="2" applyFont="1" applyFill="1" applyBorder="1"/>
    <xf numFmtId="0" fontId="0" fillId="0" borderId="52" xfId="0" applyBorder="1"/>
    <xf numFmtId="0" fontId="0" fillId="0" borderId="53" xfId="0" applyBorder="1"/>
    <xf numFmtId="0" fontId="3" fillId="4" borderId="46" xfId="2" applyFill="1" applyBorder="1"/>
    <xf numFmtId="0" fontId="15" fillId="4" borderId="48" xfId="2" applyFont="1" applyFill="1" applyBorder="1"/>
    <xf numFmtId="0" fontId="3" fillId="4" borderId="48" xfId="2" applyFill="1" applyBorder="1"/>
    <xf numFmtId="0" fontId="3" fillId="4" borderId="54" xfId="2" applyFill="1" applyBorder="1"/>
    <xf numFmtId="0" fontId="3" fillId="4" borderId="55" xfId="2" applyFill="1" applyBorder="1"/>
    <xf numFmtId="0" fontId="0" fillId="0" borderId="56" xfId="0" applyBorder="1"/>
    <xf numFmtId="0" fontId="0" fillId="8" borderId="57" xfId="0" applyFill="1" applyBorder="1"/>
    <xf numFmtId="0" fontId="0" fillId="0" borderId="58" xfId="0" applyBorder="1"/>
    <xf numFmtId="0" fontId="4" fillId="3" borderId="59" xfId="2" applyFont="1" applyFill="1" applyBorder="1"/>
    <xf numFmtId="0" fontId="4" fillId="3" borderId="60" xfId="2" applyFont="1" applyFill="1" applyBorder="1"/>
    <xf numFmtId="0" fontId="15" fillId="4" borderId="60" xfId="2" applyFont="1" applyFill="1" applyBorder="1"/>
    <xf numFmtId="0" fontId="0" fillId="19" borderId="41" xfId="0" applyFill="1" applyBorder="1"/>
    <xf numFmtId="0" fontId="0" fillId="21" borderId="50" xfId="0" applyFill="1" applyBorder="1"/>
    <xf numFmtId="0" fontId="0" fillId="20" borderId="0" xfId="0" applyFill="1"/>
    <xf numFmtId="0" fontId="0" fillId="20" borderId="47" xfId="0" applyFill="1" applyBorder="1"/>
    <xf numFmtId="0" fontId="3" fillId="22" borderId="0" xfId="2" applyFill="1"/>
    <xf numFmtId="0" fontId="3" fillId="10" borderId="0" xfId="2" applyFill="1"/>
    <xf numFmtId="43" fontId="0" fillId="0" borderId="0" xfId="0" applyNumberFormat="1"/>
    <xf numFmtId="0" fontId="3" fillId="4" borderId="30" xfId="2" applyFill="1" applyBorder="1"/>
    <xf numFmtId="0" fontId="3" fillId="4" borderId="29" xfId="2" applyFill="1" applyBorder="1"/>
    <xf numFmtId="0" fontId="4" fillId="3" borderId="61" xfId="2" applyFont="1" applyFill="1" applyBorder="1"/>
    <xf numFmtId="0" fontId="4" fillId="3" borderId="62" xfId="2" applyFont="1" applyFill="1" applyBorder="1"/>
    <xf numFmtId="0" fontId="0" fillId="0" borderId="63" xfId="0" applyBorder="1"/>
    <xf numFmtId="0" fontId="0" fillId="20" borderId="63" xfId="0" applyFill="1" applyBorder="1"/>
    <xf numFmtId="0" fontId="0" fillId="13" borderId="0" xfId="0" applyFill="1"/>
    <xf numFmtId="0" fontId="0" fillId="0" borderId="64" xfId="0" applyBorder="1"/>
    <xf numFmtId="0" fontId="0" fillId="10" borderId="64" xfId="0" applyFill="1" applyBorder="1"/>
    <xf numFmtId="0" fontId="0" fillId="10" borderId="65" xfId="0" applyFill="1" applyBorder="1"/>
    <xf numFmtId="165" fontId="0" fillId="0" borderId="0" xfId="1" applyNumberFormat="1" applyFont="1"/>
    <xf numFmtId="0" fontId="16" fillId="0" borderId="0" xfId="0" applyFont="1"/>
    <xf numFmtId="0" fontId="15" fillId="4" borderId="66" xfId="2" applyFont="1" applyFill="1" applyBorder="1"/>
    <xf numFmtId="0" fontId="0" fillId="9" borderId="0" xfId="0" applyFill="1"/>
    <xf numFmtId="165" fontId="0" fillId="0" borderId="0" xfId="0" applyNumberFormat="1"/>
    <xf numFmtId="0" fontId="4" fillId="0" borderId="0" xfId="0" applyFont="1"/>
    <xf numFmtId="164" fontId="2" fillId="23" borderId="0" xfId="8" applyNumberFormat="1"/>
    <xf numFmtId="0" fontId="17" fillId="25" borderId="0" xfId="10"/>
    <xf numFmtId="0" fontId="1" fillId="24" borderId="0" xfId="9"/>
    <xf numFmtId="165" fontId="17" fillId="25" borderId="0" xfId="10" applyNumberFormat="1"/>
    <xf numFmtId="0" fontId="17" fillId="26" borderId="3" xfId="11" applyBorder="1"/>
    <xf numFmtId="0" fontId="17" fillId="26" borderId="2" xfId="11" applyBorder="1"/>
    <xf numFmtId="0" fontId="17" fillId="26" borderId="0" xfId="11"/>
    <xf numFmtId="0" fontId="17" fillId="25" borderId="65" xfId="10" applyBorder="1"/>
    <xf numFmtId="0" fontId="14" fillId="0" borderId="67" xfId="2" applyFont="1" applyBorder="1"/>
    <xf numFmtId="0" fontId="0" fillId="0" borderId="69" xfId="0" applyBorder="1"/>
    <xf numFmtId="0" fontId="14" fillId="0" borderId="68" xfId="2" applyFont="1" applyBorder="1"/>
    <xf numFmtId="0" fontId="14" fillId="0" borderId="70" xfId="2" applyFont="1" applyBorder="1"/>
    <xf numFmtId="0" fontId="18" fillId="0" borderId="0" xfId="0" applyFont="1"/>
    <xf numFmtId="0" fontId="18" fillId="27" borderId="0" xfId="0" applyFont="1" applyFill="1"/>
    <xf numFmtId="0" fontId="18" fillId="0" borderId="0" xfId="0" applyFont="1" applyAlignment="1">
      <alignment wrapText="1"/>
    </xf>
    <xf numFmtId="0" fontId="18" fillId="28" borderId="0" xfId="0" applyFont="1" applyFill="1"/>
    <xf numFmtId="0" fontId="19" fillId="27" borderId="0" xfId="0" applyFont="1" applyFill="1" applyAlignment="1">
      <alignment wrapText="1"/>
    </xf>
    <xf numFmtId="0" fontId="20" fillId="0" borderId="0" xfId="0" applyFont="1"/>
    <xf numFmtId="0" fontId="21" fillId="29" borderId="39" xfId="0" applyFont="1" applyFill="1" applyBorder="1"/>
    <xf numFmtId="0" fontId="21" fillId="29" borderId="40" xfId="0" applyFont="1" applyFill="1" applyBorder="1"/>
    <xf numFmtId="0" fontId="18" fillId="0" borderId="41" xfId="0" applyFont="1" applyBorder="1"/>
    <xf numFmtId="0" fontId="18" fillId="30" borderId="42" xfId="0" applyFont="1" applyFill="1" applyBorder="1"/>
    <xf numFmtId="0" fontId="21" fillId="29" borderId="44" xfId="0" applyFont="1" applyFill="1" applyBorder="1"/>
    <xf numFmtId="0" fontId="21" fillId="29" borderId="25" xfId="0" applyFont="1" applyFill="1" applyBorder="1"/>
    <xf numFmtId="0" fontId="20" fillId="0" borderId="20" xfId="0" applyFont="1" applyBorder="1"/>
    <xf numFmtId="0" fontId="21" fillId="29" borderId="46" xfId="0" applyFont="1" applyFill="1" applyBorder="1"/>
    <xf numFmtId="0" fontId="21" fillId="29" borderId="2" xfId="0" applyFont="1" applyFill="1" applyBorder="1"/>
    <xf numFmtId="0" fontId="21" fillId="29" borderId="48" xfId="0" applyFont="1" applyFill="1" applyBorder="1"/>
    <xf numFmtId="0" fontId="21" fillId="29" borderId="3" xfId="0" applyFont="1" applyFill="1" applyBorder="1"/>
    <xf numFmtId="0" fontId="21" fillId="29" borderId="49" xfId="0" applyFont="1" applyFill="1" applyBorder="1"/>
    <xf numFmtId="0" fontId="21" fillId="29" borderId="36" xfId="0" applyFont="1" applyFill="1" applyBorder="1"/>
    <xf numFmtId="0" fontId="18" fillId="0" borderId="37" xfId="0" applyFont="1" applyBorder="1"/>
    <xf numFmtId="0" fontId="18" fillId="31" borderId="37" xfId="0" applyFont="1" applyFill="1" applyBorder="1"/>
    <xf numFmtId="0" fontId="18" fillId="32" borderId="37" xfId="0" applyFont="1" applyFill="1" applyBorder="1"/>
    <xf numFmtId="0" fontId="21" fillId="29" borderId="22" xfId="0" applyFont="1" applyFill="1" applyBorder="1"/>
    <xf numFmtId="0" fontId="21" fillId="29" borderId="1" xfId="0" applyFont="1" applyFill="1" applyBorder="1"/>
    <xf numFmtId="0" fontId="21" fillId="29" borderId="61" xfId="0" applyFont="1" applyFill="1" applyBorder="1"/>
    <xf numFmtId="0" fontId="21" fillId="29" borderId="62" xfId="0" applyFont="1" applyFill="1" applyBorder="1"/>
    <xf numFmtId="0" fontId="18" fillId="0" borderId="63" xfId="0" applyFont="1" applyBorder="1"/>
    <xf numFmtId="0" fontId="18" fillId="32" borderId="63" xfId="0" applyFont="1" applyFill="1" applyBorder="1"/>
    <xf numFmtId="0" fontId="6" fillId="33" borderId="29" xfId="0" applyFont="1" applyFill="1" applyBorder="1"/>
    <xf numFmtId="0" fontId="6" fillId="33" borderId="30" xfId="0" applyFont="1" applyFill="1" applyBorder="1"/>
    <xf numFmtId="0" fontId="22" fillId="33" borderId="60" xfId="0" applyFont="1" applyFill="1" applyBorder="1"/>
    <xf numFmtId="0" fontId="6" fillId="33" borderId="1" xfId="0" applyFont="1" applyFill="1" applyBorder="1"/>
    <xf numFmtId="0" fontId="22" fillId="33" borderId="66" xfId="0" applyFont="1" applyFill="1" applyBorder="1"/>
    <xf numFmtId="0" fontId="6" fillId="33" borderId="16" xfId="0" applyFont="1" applyFill="1" applyBorder="1"/>
    <xf numFmtId="0" fontId="6" fillId="33" borderId="3" xfId="0" applyFont="1" applyFill="1" applyBorder="1"/>
    <xf numFmtId="0" fontId="18" fillId="0" borderId="31" xfId="0" applyFont="1" applyBorder="1"/>
    <xf numFmtId="0" fontId="6" fillId="33" borderId="18" xfId="0" applyFont="1" applyFill="1" applyBorder="1"/>
    <xf numFmtId="0" fontId="6" fillId="33" borderId="19" xfId="0" applyFont="1" applyFill="1" applyBorder="1"/>
    <xf numFmtId="0" fontId="18" fillId="0" borderId="20" xfId="0" applyFont="1" applyBorder="1"/>
    <xf numFmtId="0" fontId="23" fillId="34" borderId="56" xfId="0" applyFont="1" applyFill="1" applyBorder="1"/>
    <xf numFmtId="0" fontId="18" fillId="0" borderId="56" xfId="0" applyFont="1" applyBorder="1"/>
    <xf numFmtId="0" fontId="24" fillId="0" borderId="0" xfId="0" applyFont="1"/>
    <xf numFmtId="0" fontId="24" fillId="35" borderId="71" xfId="0" applyFont="1" applyFill="1" applyBorder="1"/>
    <xf numFmtId="0" fontId="18" fillId="0" borderId="71" xfId="0" applyFont="1" applyBorder="1"/>
    <xf numFmtId="0" fontId="18" fillId="0" borderId="67" xfId="0" applyFont="1" applyBorder="1"/>
    <xf numFmtId="0" fontId="25" fillId="0" borderId="67" xfId="0" applyFont="1" applyBorder="1"/>
    <xf numFmtId="166" fontId="18" fillId="0" borderId="0" xfId="0" applyNumberFormat="1" applyFont="1"/>
    <xf numFmtId="166" fontId="18" fillId="0" borderId="67" xfId="0" applyNumberFormat="1" applyFont="1" applyBorder="1"/>
    <xf numFmtId="166" fontId="25" fillId="0" borderId="67" xfId="0" applyNumberFormat="1" applyFont="1" applyBorder="1"/>
    <xf numFmtId="166" fontId="0" fillId="0" borderId="0" xfId="0" applyNumberFormat="1"/>
    <xf numFmtId="0" fontId="0" fillId="36" borderId="0" xfId="0" applyFill="1"/>
    <xf numFmtId="0" fontId="18" fillId="0" borderId="72" xfId="0" applyFont="1" applyBorder="1"/>
    <xf numFmtId="166" fontId="18" fillId="36" borderId="0" xfId="0" applyNumberFormat="1" applyFont="1" applyFill="1"/>
    <xf numFmtId="0" fontId="26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6" fillId="28" borderId="1" xfId="0" applyFont="1" applyFill="1" applyBorder="1"/>
    <xf numFmtId="0" fontId="6" fillId="28" borderId="66" xfId="0" applyFont="1" applyFill="1" applyBorder="1"/>
    <xf numFmtId="0" fontId="27" fillId="37" borderId="0" xfId="0" applyFont="1" applyFill="1"/>
    <xf numFmtId="0" fontId="21" fillId="29" borderId="73" xfId="0" applyFont="1" applyFill="1" applyBorder="1"/>
    <xf numFmtId="9" fontId="21" fillId="29" borderId="73" xfId="0" applyNumberFormat="1" applyFont="1" applyFill="1" applyBorder="1"/>
    <xf numFmtId="0" fontId="6" fillId="33" borderId="2" xfId="0" applyFont="1" applyFill="1" applyBorder="1"/>
    <xf numFmtId="0" fontId="6" fillId="33" borderId="74" xfId="0" applyFont="1" applyFill="1" applyBorder="1"/>
    <xf numFmtId="9" fontId="6" fillId="33" borderId="74" xfId="0" applyNumberFormat="1" applyFont="1" applyFill="1" applyBorder="1"/>
    <xf numFmtId="0" fontId="6" fillId="0" borderId="4" xfId="0" applyFont="1" applyBorder="1"/>
    <xf numFmtId="0" fontId="21" fillId="29" borderId="74" xfId="0" applyFont="1" applyFill="1" applyBorder="1"/>
    <xf numFmtId="0" fontId="21" fillId="38" borderId="74" xfId="0" applyFont="1" applyFill="1" applyBorder="1"/>
    <xf numFmtId="9" fontId="21" fillId="29" borderId="74" xfId="0" applyNumberFormat="1" applyFont="1" applyFill="1" applyBorder="1"/>
    <xf numFmtId="0" fontId="6" fillId="38" borderId="0" xfId="0" applyFont="1" applyFill="1"/>
    <xf numFmtId="0" fontId="6" fillId="33" borderId="75" xfId="0" applyFont="1" applyFill="1" applyBorder="1"/>
    <xf numFmtId="0" fontId="21" fillId="38" borderId="2" xfId="0" applyFont="1" applyFill="1" applyBorder="1"/>
    <xf numFmtId="0" fontId="27" fillId="39" borderId="1" xfId="0" applyFont="1" applyFill="1" applyBorder="1"/>
    <xf numFmtId="0" fontId="27" fillId="39" borderId="66" xfId="0" applyFont="1" applyFill="1" applyBorder="1"/>
    <xf numFmtId="0" fontId="27" fillId="39" borderId="74" xfId="0" applyFont="1" applyFill="1" applyBorder="1"/>
    <xf numFmtId="0" fontId="27" fillId="39" borderId="73" xfId="0" applyFont="1" applyFill="1" applyBorder="1"/>
    <xf numFmtId="0" fontId="6" fillId="33" borderId="66" xfId="0" applyFont="1" applyFill="1" applyBorder="1"/>
    <xf numFmtId="0" fontId="6" fillId="33" borderId="0" xfId="0" applyFont="1" applyFill="1"/>
    <xf numFmtId="0" fontId="17" fillId="26" borderId="0" xfId="11" applyBorder="1" applyAlignment="1"/>
    <xf numFmtId="0" fontId="17" fillId="26" borderId="74" xfId="11" applyBorder="1" applyAlignment="1"/>
    <xf numFmtId="165" fontId="6" fillId="33" borderId="75" xfId="0" applyNumberFormat="1" applyFont="1" applyFill="1" applyBorder="1"/>
    <xf numFmtId="165" fontId="6" fillId="0" borderId="0" xfId="0" applyNumberFormat="1" applyFont="1"/>
    <xf numFmtId="164" fontId="28" fillId="5" borderId="5" xfId="1" applyFont="1" applyFill="1" applyBorder="1"/>
    <xf numFmtId="166" fontId="4" fillId="36" borderId="0" xfId="0" applyNumberFormat="1" applyFont="1" applyFill="1"/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8" fillId="7" borderId="0" xfId="5" applyFont="1" applyFill="1" applyAlignment="1">
      <alignment horizontal="center"/>
    </xf>
  </cellXfs>
  <cellStyles count="12">
    <cellStyle name="60 % - Akzent2" xfId="9" builtinId="36"/>
    <cellStyle name="60 % - Akzent6" xfId="8" builtinId="52"/>
    <cellStyle name="Akzent4" xfId="11" builtinId="41"/>
    <cellStyle name="Akzent6" xfId="10" builtinId="49"/>
    <cellStyle name="Gut" xfId="6" builtinId="26"/>
    <cellStyle name="Neutral" xfId="7" builtinId="28"/>
    <cellStyle name="Prozent 2" xfId="3" xr:uid="{293F61C3-324B-46EF-8640-98C030824979}"/>
    <cellStyle name="Standard" xfId="0" builtinId="0"/>
    <cellStyle name="Standard 2" xfId="2" xr:uid="{5E55611C-8CE4-4AC9-A378-97A85E3C6051}"/>
    <cellStyle name="Standard 3" xfId="5" xr:uid="{7DC2FC80-A8C0-4AF5-9239-5B58590A5418}"/>
    <cellStyle name="Währung" xfId="1" builtinId="4"/>
    <cellStyle name="Währung 2" xfId="4" xr:uid="{0480A4D8-5DAA-4CC9-9CB5-7B0E1EDEBF95}"/>
  </cellStyles>
  <dxfs count="0"/>
  <tableStyles count="0" defaultTableStyle="TableStyleMedium2" defaultPivotStyle="PivotStyleLight16"/>
  <colors>
    <mruColors>
      <color rgb="FFE500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PieChart!$J$11</c:f>
              <c:strCache>
                <c:ptCount val="1"/>
                <c:pt idx="0">
                  <c:v>Alle Mitarbeiter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A9-44C2-B270-62834602DC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A9-44C2-B270-62834602DC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A9-44C2-B270-62834602DC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A9-44C2-B270-62834602DC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A9-44C2-B270-62834602DC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 Schmal"/>
                    <a:ea typeface="Aptos Schmal"/>
                    <a:cs typeface="Aptos Schmal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PieChart!$I$12:$I$16</c:f>
              <c:strCache>
                <c:ptCount val="5"/>
                <c:pt idx="0">
                  <c:v>Rest (100% = gebuchte Tage soll)</c:v>
                </c:pt>
                <c:pt idx="1">
                  <c:v>faktura Tage</c:v>
                </c:pt>
                <c:pt idx="2">
                  <c:v>Interne Aufwände</c:v>
                </c:pt>
                <c:pt idx="3">
                  <c:v>Urlaub</c:v>
                </c:pt>
                <c:pt idx="4">
                  <c:v>krank</c:v>
                </c:pt>
              </c:strCache>
            </c:strRef>
          </c:cat>
          <c:val>
            <c:numRef>
              <c:f>PieChart!$J$12:$J$16</c:f>
              <c:numCache>
                <c:formatCode>0.0</c:formatCode>
                <c:ptCount val="5"/>
                <c:pt idx="0">
                  <c:v>9.9247311827957105</c:v>
                </c:pt>
                <c:pt idx="1">
                  <c:v>57.3010752688172</c:v>
                </c:pt>
                <c:pt idx="2">
                  <c:v>14.494623655913976</c:v>
                </c:pt>
                <c:pt idx="3">
                  <c:v>15.053763440860216</c:v>
                </c:pt>
                <c:pt idx="4">
                  <c:v>3.225806451612903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E7-4692-9BDF-C011C011C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PieChart!$J$11</c:f>
              <c:strCache>
                <c:ptCount val="1"/>
                <c:pt idx="0">
                  <c:v>Alle Mitarbeiter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PieChart!$I$12:$I$33</c:f>
              <c:strCache>
                <c:ptCount val="22"/>
                <c:pt idx="0">
                  <c:v>Rest (100% = gebuchte Tage soll)</c:v>
                </c:pt>
                <c:pt idx="1">
                  <c:v>faktura Tage</c:v>
                </c:pt>
                <c:pt idx="2">
                  <c:v>Interne Aufwände</c:v>
                </c:pt>
                <c:pt idx="3">
                  <c:v>Urlaub</c:v>
                </c:pt>
                <c:pt idx="4">
                  <c:v>krank</c:v>
                </c:pt>
                <c:pt idx="19">
                  <c:v>Optionale Einträge</c:v>
                </c:pt>
                <c:pt idx="21">
                  <c:v>Summe non-Faktura</c:v>
                </c:pt>
              </c:strCache>
            </c:strRef>
          </c:cat>
          <c:val>
            <c:numRef>
              <c:f>PieChart!$J$12:$J$33</c:f>
              <c:numCache>
                <c:formatCode>0.0</c:formatCode>
                <c:ptCount val="22"/>
                <c:pt idx="0">
                  <c:v>9.9247311827957105</c:v>
                </c:pt>
                <c:pt idx="1">
                  <c:v>57.3010752688172</c:v>
                </c:pt>
                <c:pt idx="2">
                  <c:v>14.494623655913976</c:v>
                </c:pt>
                <c:pt idx="3">
                  <c:v>15.053763440860216</c:v>
                </c:pt>
                <c:pt idx="4">
                  <c:v>3.225806451612903</c:v>
                </c:pt>
                <c:pt idx="21">
                  <c:v>4.806451612903226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6-4E41-8C37-BFA698701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2027399"/>
        <c:axId val="1012029447"/>
      </c:barChart>
      <c:catAx>
        <c:axId val="1012027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029447"/>
        <c:crosses val="autoZero"/>
        <c:auto val="1"/>
        <c:lblAlgn val="ctr"/>
        <c:lblOffset val="100"/>
        <c:noMultiLvlLbl val="0"/>
      </c:catAx>
      <c:valAx>
        <c:axId val="101202944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027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7938</xdr:colOff>
      <xdr:row>133</xdr:row>
      <xdr:rowOff>0</xdr:rowOff>
    </xdr:from>
    <xdr:to>
      <xdr:col>3</xdr:col>
      <xdr:colOff>442913</xdr:colOff>
      <xdr:row>134</xdr:row>
      <xdr:rowOff>31750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8CE0AEDE-76A2-4D2C-855F-FDF8969DDCF9}"/>
            </a:ext>
            <a:ext uri="{147F2762-F138-4A5C-976F-8EAC2B608ADB}">
              <a16:predDERef xmlns:a16="http://schemas.microsoft.com/office/drawing/2014/main" pred="{66AF305A-78CF-4AF1-B48C-2F05559BC951}"/>
            </a:ext>
          </a:extLst>
        </xdr:cNvPr>
        <xdr:cNvSpPr txBox="1"/>
      </xdr:nvSpPr>
      <xdr:spPr>
        <a:xfrm>
          <a:off x="7938" y="25346025"/>
          <a:ext cx="2949575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zu prüfen / klären:</a:t>
          </a:r>
        </a:p>
        <a:p>
          <a:endParaRPr lang="de-DE" sz="1100" baseline="0"/>
        </a:p>
        <a:p>
          <a:r>
            <a:rPr lang="de-DE" sz="1100" baseline="0"/>
            <a:t>OTLG Produktumstellung muss für Feb noch Controlled werden? -&gt; ist das nicht alles abzuschlagen?</a:t>
          </a:r>
        </a:p>
        <a:p>
          <a:endParaRPr lang="de-DE" sz="1100" baseline="0"/>
        </a:p>
        <a:p>
          <a:r>
            <a:rPr lang="de-DE" sz="1100" baseline="0"/>
            <a:t>Aktuell jeden Monat Minusstunden - aber Gleitzeitübertrag aus letztem Jahr - daher i.O.</a:t>
          </a:r>
        </a:p>
        <a:p>
          <a:endParaRPr lang="de-DE" sz="1100" baseline="0"/>
        </a:p>
        <a:p>
          <a:r>
            <a:rPr lang="de-DE" sz="1100" baseline="0"/>
            <a:t>Multipond: Abschlag 2,5 PT - Diff zwischen Gebucht und Fakturierbar -&gt; das ist eigentlich Produkt!!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968375</xdr:colOff>
      <xdr:row>86</xdr:row>
      <xdr:rowOff>71438</xdr:rowOff>
    </xdr:from>
    <xdr:to>
      <xdr:col>4</xdr:col>
      <xdr:colOff>841375</xdr:colOff>
      <xdr:row>95</xdr:row>
      <xdr:rowOff>182563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E1DBD953-86AE-18E8-05D6-C220B6FB9148}"/>
            </a:ext>
          </a:extLst>
        </xdr:cNvPr>
        <xdr:cNvSpPr txBox="1"/>
      </xdr:nvSpPr>
      <xdr:spPr>
        <a:xfrm>
          <a:off x="3857625" y="15438438"/>
          <a:ext cx="3389313" cy="192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zu prüfen / klären:</a:t>
          </a:r>
        </a:p>
        <a:p>
          <a:endParaRPr lang="de-DE" sz="1100"/>
        </a:p>
        <a:p>
          <a:r>
            <a:rPr lang="de-DE" sz="1100"/>
            <a:t>KIS Wartung</a:t>
          </a:r>
          <a:r>
            <a:rPr lang="de-DE" sz="1100" baseline="0"/>
            <a:t> Premium</a:t>
          </a:r>
        </a:p>
        <a:p>
          <a:endParaRPr lang="de-DE" sz="1100" baseline="0"/>
        </a:p>
        <a:p>
          <a:r>
            <a:rPr lang="de-DE" sz="1100" baseline="0"/>
            <a:t>OTLG Produktumstellung muss für Feb noch Controlled werden? -&gt; ist das nicht alles abzuschlagen?</a:t>
          </a:r>
        </a:p>
        <a:p>
          <a:endParaRPr lang="de-DE" sz="1100" baseline="0"/>
        </a:p>
        <a:p>
          <a:r>
            <a:rPr lang="de-DE" sz="1100" baseline="0"/>
            <a:t>Wie viele Stunden arbeitet Markus?</a:t>
          </a:r>
          <a:endParaRPr lang="de-DE" sz="1100"/>
        </a:p>
      </xdr:txBody>
    </xdr:sp>
    <xdr:clientData/>
  </xdr:twoCellAnchor>
  <xdr:twoCellAnchor>
    <xdr:from>
      <xdr:col>3</xdr:col>
      <xdr:colOff>962025</xdr:colOff>
      <xdr:row>71</xdr:row>
      <xdr:rowOff>49213</xdr:rowOff>
    </xdr:from>
    <xdr:to>
      <xdr:col>4</xdr:col>
      <xdr:colOff>835025</xdr:colOff>
      <xdr:row>84</xdr:row>
      <xdr:rowOff>1588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75286ABC-30E5-D348-9290-3AF7A63D6901}"/>
            </a:ext>
          </a:extLst>
        </xdr:cNvPr>
        <xdr:cNvSpPr txBox="1"/>
      </xdr:nvSpPr>
      <xdr:spPr>
        <a:xfrm>
          <a:off x="3851275" y="12463463"/>
          <a:ext cx="3389313" cy="192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zu prüfen / klären:</a:t>
          </a:r>
        </a:p>
        <a:p>
          <a:endParaRPr lang="de-DE" sz="1100"/>
        </a:p>
        <a:p>
          <a:r>
            <a:rPr lang="de-DE" sz="1100"/>
            <a:t>KIS Wartung</a:t>
          </a:r>
          <a:r>
            <a:rPr lang="de-DE" sz="1100" baseline="0"/>
            <a:t> Premium</a:t>
          </a:r>
        </a:p>
        <a:p>
          <a:endParaRPr lang="de-DE" sz="1100" baseline="0"/>
        </a:p>
        <a:p>
          <a:r>
            <a:rPr lang="de-DE" sz="1100" baseline="0"/>
            <a:t>OTLG Produktumstellung muss für Feb noch Controlled werden? -&gt; ist das nicht alles abzuschlagen?</a:t>
          </a:r>
        </a:p>
        <a:p>
          <a:r>
            <a:rPr lang="de-DE" sz="1100" baseline="0"/>
            <a:t>-4,63 PT</a:t>
          </a:r>
        </a:p>
        <a:p>
          <a:endParaRPr lang="de-DE" sz="1100" baseline="0"/>
        </a:p>
        <a:p>
          <a:r>
            <a:rPr lang="de-DE" sz="1100" baseline="0"/>
            <a:t>Zimmer: Upgrade - das ist ja Faktura - controlling?!</a:t>
          </a:r>
        </a:p>
        <a:p>
          <a:r>
            <a:rPr lang="de-DE" sz="1100" baseline="0"/>
            <a:t>2,22 PT</a:t>
          </a:r>
        </a:p>
        <a:p>
          <a:endParaRPr lang="de-DE" sz="1100" baseline="0"/>
        </a:p>
        <a:p>
          <a:r>
            <a:rPr lang="de-DE" sz="1100" baseline="0"/>
            <a:t>UVEX - Kontingent - controlling?! 1 PT</a:t>
          </a:r>
        </a:p>
        <a:p>
          <a:endParaRPr lang="de-DE" sz="1100" baseline="0"/>
        </a:p>
      </xdr:txBody>
    </xdr:sp>
    <xdr:clientData/>
  </xdr:twoCellAnchor>
  <xdr:twoCellAnchor>
    <xdr:from>
      <xdr:col>3</xdr:col>
      <xdr:colOff>1008063</xdr:colOff>
      <xdr:row>96</xdr:row>
      <xdr:rowOff>166688</xdr:rowOff>
    </xdr:from>
    <xdr:to>
      <xdr:col>4</xdr:col>
      <xdr:colOff>881063</xdr:colOff>
      <xdr:row>98</xdr:row>
      <xdr:rowOff>31750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8E7C7306-DDB1-A941-BAEE-834A590B586D}"/>
            </a:ext>
          </a:extLst>
        </xdr:cNvPr>
        <xdr:cNvSpPr txBox="1"/>
      </xdr:nvSpPr>
      <xdr:spPr>
        <a:xfrm>
          <a:off x="3897313" y="17533938"/>
          <a:ext cx="3389313" cy="1865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zu prüfen / klären:</a:t>
          </a:r>
        </a:p>
        <a:p>
          <a:endParaRPr lang="de-DE" sz="1100" baseline="0"/>
        </a:p>
        <a:p>
          <a:r>
            <a:rPr lang="de-DE" sz="1100" baseline="0"/>
            <a:t>OTLG Produktumstellung muss für Feb noch Controlled werden? -&gt; ist das nicht alles abzuschlagen?</a:t>
          </a:r>
        </a:p>
        <a:p>
          <a:endParaRPr lang="de-DE" sz="1100" baseline="0"/>
        </a:p>
        <a:p>
          <a:r>
            <a:rPr lang="de-DE" sz="1100" baseline="0"/>
            <a:t>Aktuell jeden Monat Minusstunden - aber Gleitzeitübertrag aus letztem Jahr - daher i.O.</a:t>
          </a:r>
        </a:p>
        <a:p>
          <a:endParaRPr lang="de-DE" sz="1100" baseline="0"/>
        </a:p>
        <a:p>
          <a:r>
            <a:rPr lang="de-DE" sz="1100" baseline="0"/>
            <a:t>Multipond: Abschlag 2,5 PT - Diff zwischen Gebucht und Fakturierbar -&gt; das ist eigentlich Produkt!!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</xdr:txBody>
    </xdr:sp>
    <xdr:clientData/>
  </xdr:twoCellAnchor>
  <xdr:twoCellAnchor>
    <xdr:from>
      <xdr:col>3</xdr:col>
      <xdr:colOff>993775</xdr:colOff>
      <xdr:row>98</xdr:row>
      <xdr:rowOff>96838</xdr:rowOff>
    </xdr:from>
    <xdr:to>
      <xdr:col>4</xdr:col>
      <xdr:colOff>866775</xdr:colOff>
      <xdr:row>107</xdr:row>
      <xdr:rowOff>184150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0D4912E-8B5B-124D-94F4-3C93B7E00B73}"/>
            </a:ext>
          </a:extLst>
        </xdr:cNvPr>
        <xdr:cNvSpPr txBox="1"/>
      </xdr:nvSpPr>
      <xdr:spPr>
        <a:xfrm>
          <a:off x="3883025" y="19464338"/>
          <a:ext cx="3389313" cy="1865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zu prüfen / klären:</a:t>
          </a:r>
        </a:p>
        <a:p>
          <a:endParaRPr lang="de-DE" sz="1100" baseline="0"/>
        </a:p>
        <a:p>
          <a:r>
            <a:rPr lang="de-DE" sz="1100" baseline="0"/>
            <a:t>OTLG Produktumstellung muss für Feb noch Controlled werden? -&gt; ist das nicht alles abzuschlagen?</a:t>
          </a:r>
        </a:p>
        <a:p>
          <a:endParaRPr lang="de-DE" sz="1100" baseline="0"/>
        </a:p>
        <a:p>
          <a:r>
            <a:rPr lang="de-DE" sz="1100" baseline="0"/>
            <a:t>OTLG Seminarverwaltung ist eigentlich Produkt -&gt; zumindest anteilig -&gt; ggf. umbuchen!! -&gt; 8 PT!!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</xdr:txBody>
    </xdr:sp>
    <xdr:clientData/>
  </xdr:twoCellAnchor>
  <xdr:twoCellAnchor>
    <xdr:from>
      <xdr:col>3</xdr:col>
      <xdr:colOff>1106487</xdr:colOff>
      <xdr:row>110</xdr:row>
      <xdr:rowOff>177800</xdr:rowOff>
    </xdr:from>
    <xdr:to>
      <xdr:col>4</xdr:col>
      <xdr:colOff>979487</xdr:colOff>
      <xdr:row>123</xdr:row>
      <xdr:rowOff>31750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7FEDA49D-430C-F74C-A82D-4D682D8AECA5}"/>
            </a:ext>
          </a:extLst>
        </xdr:cNvPr>
        <xdr:cNvSpPr txBox="1"/>
      </xdr:nvSpPr>
      <xdr:spPr>
        <a:xfrm>
          <a:off x="3995737" y="21894800"/>
          <a:ext cx="3389313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zu prüfen / klären:</a:t>
          </a:r>
        </a:p>
        <a:p>
          <a:endParaRPr lang="de-DE" sz="1100" baseline="0"/>
        </a:p>
        <a:p>
          <a:r>
            <a:rPr lang="de-DE" sz="1100" baseline="0"/>
            <a:t>OTLG Produktumstellung muss für Feb noch Controlled werden? -&gt; ist das nicht alles abzuschlagen? -7,19</a:t>
          </a:r>
        </a:p>
        <a:p>
          <a:endParaRPr lang="de-DE" sz="1100" baseline="0"/>
        </a:p>
        <a:p>
          <a:r>
            <a:rPr lang="de-DE" sz="1100" baseline="0"/>
            <a:t>OTLG Seminar -&gt; Produkt? -&gt; -4,56</a:t>
          </a:r>
        </a:p>
        <a:p>
          <a:endParaRPr lang="de-DE" sz="1100" baseline="0"/>
        </a:p>
        <a:p>
          <a:r>
            <a:rPr lang="de-DE" sz="1100" baseline="0"/>
            <a:t>21.2. ist keine Buchung aber auch keine Abwesenheit im System -&gt; ist das ein vergessener Krankheits oder Urlaubstag? </a:t>
          </a:r>
          <a:br>
            <a:rPr lang="de-DE" sz="1100" baseline="0"/>
          </a:br>
          <a:r>
            <a:rPr lang="de-DE" sz="1100" baseline="0"/>
            <a:t>UND: Gab es jetzt eigentlich irgendwie wegen Faschingsumzug einen halben Tag? Wenn ja - der muss ja gebucht werden - Erika hat das scheinbra nicht gemacht...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</xdr:txBody>
    </xdr:sp>
    <xdr:clientData/>
  </xdr:twoCellAnchor>
  <xdr:twoCellAnchor>
    <xdr:from>
      <xdr:col>3</xdr:col>
      <xdr:colOff>1116012</xdr:colOff>
      <xdr:row>123</xdr:row>
      <xdr:rowOff>195263</xdr:rowOff>
    </xdr:from>
    <xdr:to>
      <xdr:col>4</xdr:col>
      <xdr:colOff>989012</xdr:colOff>
      <xdr:row>136</xdr:row>
      <xdr:rowOff>112713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32148460-BE2E-4D4E-AA02-2D24AD2077B2}"/>
            </a:ext>
          </a:extLst>
        </xdr:cNvPr>
        <xdr:cNvSpPr txBox="1"/>
      </xdr:nvSpPr>
      <xdr:spPr>
        <a:xfrm>
          <a:off x="4005262" y="24515763"/>
          <a:ext cx="3389313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zu prüfen / klären:</a:t>
          </a:r>
        </a:p>
        <a:p>
          <a:endParaRPr lang="de-DE" sz="1100" baseline="0"/>
        </a:p>
        <a:p>
          <a:r>
            <a:rPr lang="de-DE" sz="1100" baseline="0"/>
            <a:t>CM macht viel Wartung und hat dort hohe Abschläge; </a:t>
          </a:r>
        </a:p>
        <a:p>
          <a:endParaRPr lang="de-DE" sz="1100" baseline="0"/>
        </a:p>
        <a:p>
          <a:r>
            <a:rPr lang="de-DE" sz="1100" baseline="0"/>
            <a:t>BHS - 1 PT</a:t>
          </a:r>
        </a:p>
        <a:p>
          <a:r>
            <a:rPr lang="de-DE" sz="1100" baseline="0"/>
            <a:t>HAMA - 0,7 PT - noch nicht controlled!!</a:t>
          </a:r>
        </a:p>
        <a:p>
          <a:r>
            <a:rPr lang="de-DE" sz="1100" baseline="0"/>
            <a:t>KWSoft - 0,2 PT - noch nicht controlled!!</a:t>
          </a:r>
        </a:p>
        <a:p>
          <a:r>
            <a:rPr lang="de-DE" sz="1100" baseline="0"/>
            <a:t>Seeberger - 3 PT - noch nicht controlled!!</a:t>
          </a:r>
        </a:p>
        <a:p>
          <a:endParaRPr lang="de-DE" sz="1100" baseline="0"/>
        </a:p>
        <a:p>
          <a:r>
            <a:rPr lang="de-DE" sz="1100" baseline="0"/>
            <a:t>Vermutlich ca. 3-4 PT noch Faktura!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</xdr:txBody>
    </xdr:sp>
    <xdr:clientData/>
  </xdr:twoCellAnchor>
  <xdr:twoCellAnchor>
    <xdr:from>
      <xdr:col>3</xdr:col>
      <xdr:colOff>3486150</xdr:colOff>
      <xdr:row>32</xdr:row>
      <xdr:rowOff>168276</xdr:rowOff>
    </xdr:from>
    <xdr:to>
      <xdr:col>6</xdr:col>
      <xdr:colOff>969963</xdr:colOff>
      <xdr:row>46</xdr:row>
      <xdr:rowOff>9526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1743DEFA-1B6B-BA46-A4FE-66B3EF657375}"/>
            </a:ext>
          </a:extLst>
        </xdr:cNvPr>
        <xdr:cNvSpPr txBox="1"/>
      </xdr:nvSpPr>
      <xdr:spPr>
        <a:xfrm>
          <a:off x="6375400" y="7026276"/>
          <a:ext cx="3389313" cy="250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zu prüfen / klären:</a:t>
          </a:r>
        </a:p>
        <a:p>
          <a:endParaRPr lang="de-DE" sz="1100"/>
        </a:p>
        <a:p>
          <a:r>
            <a:rPr lang="de-DE" sz="1100" baseline="0"/>
            <a:t>Da stimmt noch was nicht?</a:t>
          </a:r>
          <a:br>
            <a:rPr lang="de-DE" sz="1100" baseline="0"/>
          </a:br>
          <a:r>
            <a:rPr lang="de-DE" sz="1100" baseline="0"/>
            <a:t>Die Gebuchten Tage - welche nehmen wir da?</a:t>
          </a:r>
        </a:p>
        <a:p>
          <a:r>
            <a:rPr lang="de-DE" sz="1100" baseline="0"/>
            <a:t>Evtl. nur die Fakturierbar gebuchten Tage!!</a:t>
          </a:r>
        </a:p>
        <a:p>
          <a:r>
            <a:rPr lang="de-DE" sz="1100" baseline="0"/>
            <a:t>Sind aber trotzdem vermutlich zu hoch - da die Zuordnung noch nicht sauber passt</a:t>
          </a:r>
        </a:p>
        <a:p>
          <a:endParaRPr lang="de-DE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3</xdr:row>
      <xdr:rowOff>0</xdr:rowOff>
    </xdr:from>
    <xdr:to>
      <xdr:col>17</xdr:col>
      <xdr:colOff>66675</xdr:colOff>
      <xdr:row>31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1F56107-0CD1-1824-A0A3-0BC0C008B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285750</xdr:colOff>
      <xdr:row>33</xdr:row>
      <xdr:rowOff>104775</xdr:rowOff>
    </xdr:from>
    <xdr:to>
      <xdr:col>5</xdr:col>
      <xdr:colOff>342900</xdr:colOff>
      <xdr:row>59</xdr:row>
      <xdr:rowOff>142875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D59FCD1A-980A-92BD-509A-09944A492B02}"/>
            </a:ext>
            <a:ext uri="{147F2762-F138-4A5C-976F-8EAC2B608ADB}">
              <a16:predDERef xmlns:a16="http://schemas.microsoft.com/office/drawing/2014/main" pred="{E1F56107-0CD1-1824-A0A3-0BC0C008B394}"/>
            </a:ext>
          </a:extLst>
        </xdr:cNvPr>
        <xdr:cNvSpPr txBox="1"/>
      </xdr:nvSpPr>
      <xdr:spPr>
        <a:xfrm>
          <a:off x="285750" y="6486525"/>
          <a:ext cx="4962525" cy="499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70C0"/>
              </a:solidFill>
              <a:latin typeface="Aptos Narrow" panose="020B0004020202020204" pitchFamily="34" charset="0"/>
            </a:rPr>
            <a:t>How to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: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1. Mitarbeiter über Mitarbeitername DropDown Menü auswählen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2. Monat auswählen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3. Gewünschte Einträge per highlight &amp; drag in das Diagrammeinträge Feld ziehen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4. Diagrammdatenfeld anpassen **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*100%  des Diagramms sind die gebuchten Tage soll!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fakturierbare Tage + faktura sind folglich oft &gt; 100%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**Auf das Diagramm clicken und per drag die Daten in ausgewählte Daten nach unten ziehen bis alle gewünschtein Einträge markiert sind.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Vorsicht bei Anpassungen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Veränderungen der Formatierung der "Arbeitstage" Tabelle können das Verhalten des Diagramms beeinflussen.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Bitte die "Platzhalter" Einträge in der Hilfstabelle zum hinzufügen neuer Kategorien verwenden</a:t>
          </a:r>
          <a:endParaRPr lang="en-US" sz="1100" b="0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ToDos:</a:t>
          </a:r>
          <a:endParaRPr lang="en-US" sz="1100" b="0" i="0" u="none" strike="sng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sng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Anweisung war: </a:t>
          </a:r>
        </a:p>
        <a:p>
          <a:pPr marL="0" indent="0" algn="l"/>
          <a:r>
            <a:rPr lang="en-US" sz="1100" b="0" i="0" u="none" strike="sng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Gebuchte vs Gebuchte Tage soll Verhhältnis und Absoluter Wert Multipliziert mit 1150,-</a:t>
          </a:r>
        </a:p>
        <a:p>
          <a:pPr marL="0" indent="0" algn="l"/>
          <a:r>
            <a:rPr lang="en-US" sz="1100" b="0" i="0" u="none" strike="sng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***meintest du mit absolutem Wert die Differenz aus soll und gebucht?</a:t>
          </a:r>
        </a:p>
      </xdr:txBody>
    </xdr:sp>
    <xdr:clientData/>
  </xdr:twoCellAnchor>
  <xdr:twoCellAnchor>
    <xdr:from>
      <xdr:col>11</xdr:col>
      <xdr:colOff>600075</xdr:colOff>
      <xdr:row>43</xdr:row>
      <xdr:rowOff>66675</xdr:rowOff>
    </xdr:from>
    <xdr:to>
      <xdr:col>14</xdr:col>
      <xdr:colOff>542925</xdr:colOff>
      <xdr:row>65</xdr:row>
      <xdr:rowOff>47625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5AD5988-2B62-7517-9263-8A9A1B71F722}"/>
            </a:ext>
            <a:ext uri="{147F2762-F138-4A5C-976F-8EAC2B608ADB}">
              <a16:predDERef xmlns:a16="http://schemas.microsoft.com/office/drawing/2014/main" pred="{D59FCD1A-980A-92BD-509A-09944A492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D4ED6-5D97-456E-A822-9B078BBA58C7}" name="Tabelle1" displayName="Tabelle1" ref="A3:D12" totalsRowShown="0">
  <autoFilter ref="A3:D12" xr:uid="{5B50A86A-ECDD-4E0F-B287-E7FB227C5B9D}"/>
  <tableColumns count="4">
    <tableColumn id="1" xr3:uid="{C9A455B9-0E70-4A90-A51C-B93850F8DEE8}" name="Entwickler in Vollzeit"/>
    <tableColumn id="2" xr3:uid="{D0A8908D-8702-455F-B22E-9E54F4223922}" name="PT pro Jahr"/>
    <tableColumn id="3" xr3:uid="{4870909F-64AF-4355-8DCF-1039AF708A0E}" name="PT/Monat"/>
    <tableColumn id="4" xr3:uid="{675102FA-DCE6-4AE8-A251-258164AE13F6}" name="Spalte1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1A405-D8B2-4E99-A900-D99CAD15E550}" name="Tabelle3" displayName="Tabelle3" ref="A27:D36" totalsRowShown="0">
  <autoFilter ref="A27:D36" xr:uid="{0B8E5F16-CC02-449F-8230-AC7B6986AC21}"/>
  <tableColumns count="4">
    <tableColumn id="1" xr3:uid="{1E1F2A6B-953F-4637-AB61-C5400468CF0B}" name="Product Owner in Vollzeit"/>
    <tableColumn id="2" xr3:uid="{3E190B65-264B-4B3A-90BC-7B11108A5BE1}" name="PT pro Jahr"/>
    <tableColumn id="3" xr3:uid="{54A57F79-FF49-4566-9210-18932C574FAD}" name="PT/Monat"/>
    <tableColumn id="4" xr3:uid="{714E518F-C2B3-488F-A068-826C733E52CE}" name="Spalte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D8ABD6-E07B-4075-8AFB-D791E517D544}" name="Tabelle4" displayName="Tabelle4" ref="A51:E64" totalsRowShown="0">
  <autoFilter ref="A51:E64" xr:uid="{12623390-F1A7-4532-815A-86D8AACA7F2B}"/>
  <tableColumns count="5">
    <tableColumn id="1" xr3:uid="{DAF07B5F-DCB1-4526-B390-4F35FDC94A32}" name="Teamleiter"/>
    <tableColumn id="2" xr3:uid="{2B05E1EB-49E9-4CCC-AEF2-4853C0B9F226}" name="PT pro Jahr"/>
    <tableColumn id="3" xr3:uid="{7E4773B3-005C-4BC8-BC89-B7A005AAA0E4}" name="PT/Monat"/>
    <tableColumn id="4" xr3:uid="{28C32BEC-5619-49AC-9FAC-FEEBDB9ADA9A}" name="Spalte1"/>
    <tableColumn id="5" xr3:uid="{9440B265-FE1E-4C41-91C4-2B3174806C5C}" name="Teamgröße VZT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5DDF7C-BCF0-4E20-BF26-0024D3DE7531}" name="Tabelle33" displayName="Tabelle33" ref="A15:D24" totalsRowShown="0">
  <autoFilter ref="A15:D24" xr:uid="{BDCD55EE-76C4-490A-A394-BCDDA3889C9F}"/>
  <tableColumns count="4">
    <tableColumn id="1" xr3:uid="{6B2A1441-2EEE-4407-AA6C-C8D691081729}" name="QA in Vollzeit"/>
    <tableColumn id="2" xr3:uid="{5822ABED-6DF6-4262-B5F1-D101095066D5}" name="PT pro Jahr"/>
    <tableColumn id="3" xr3:uid="{19488360-8B5A-43CC-A961-4B3B54383F7A}" name="PT/Monat"/>
    <tableColumn id="4" xr3:uid="{0D16C140-3108-4B83-89EA-0DF8D044E78F}" name="Spalte1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AD9F67-A325-4D24-A684-CB5B995F6218}" name="Tabelle36" displayName="Tabelle36" ref="A39:D48" totalsRowShown="0">
  <autoFilter ref="A39:D48" xr:uid="{35598ABA-E54B-4694-A62C-E57A371B4415}"/>
  <tableColumns count="4">
    <tableColumn id="1" xr3:uid="{16F6742F-14D4-4C47-8CA1-9F77190F2575}" name="Consultant in Vollzeit"/>
    <tableColumn id="2" xr3:uid="{9F966989-47F8-4C23-AED3-28B6585B8F86}" name="Spalte2"/>
    <tableColumn id="3" xr3:uid="{3B977E9C-83B7-417B-98CE-16986A271A10}" name="PT/Monat"/>
    <tableColumn id="4" xr3:uid="{4D9A76F5-B7C2-423B-AE61-1DD7252C948B}" name="Spalte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4DA2-01EE-4C19-B051-D7B1BB019ACD}">
  <dimension ref="A1:Z291"/>
  <sheetViews>
    <sheetView tabSelected="1" topLeftCell="A60" zoomScale="140" zoomScaleNormal="140" workbookViewId="0">
      <selection activeCell="K75" sqref="K75"/>
    </sheetView>
  </sheetViews>
  <sheetFormatPr defaultColWidth="11.42578125" defaultRowHeight="15"/>
  <cols>
    <col min="1" max="1" width="11" bestFit="1" customWidth="1"/>
    <col min="2" max="2" width="12.42578125" bestFit="1" customWidth="1"/>
    <col min="3" max="3" width="14.28515625" bestFit="1" customWidth="1"/>
    <col min="4" max="4" width="46.140625" customWidth="1"/>
    <col min="5" max="5" width="15.140625" bestFit="1" customWidth="1"/>
    <col min="6" max="6" width="16.140625" bestFit="1" customWidth="1"/>
    <col min="7" max="7" width="16.140625" customWidth="1"/>
    <col min="8" max="8" width="17.28515625" bestFit="1" customWidth="1"/>
    <col min="9" max="9" width="20.28515625" customWidth="1"/>
    <col min="10" max="23" width="20.7109375" customWidth="1"/>
  </cols>
  <sheetData>
    <row r="1" spans="1:26">
      <c r="A1" s="206"/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</row>
    <row r="2" spans="1:26">
      <c r="A2" s="206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</row>
    <row r="3" spans="1:26">
      <c r="A3" s="206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</row>
    <row r="4" spans="1:26">
      <c r="A4" s="206"/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</row>
    <row r="5" spans="1:26">
      <c r="A5" s="207"/>
      <c r="B5" s="208"/>
      <c r="C5" s="208"/>
      <c r="D5" s="208"/>
      <c r="E5" s="208"/>
      <c r="F5" s="208"/>
      <c r="G5" s="208"/>
      <c r="H5" s="208"/>
      <c r="I5" s="208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6"/>
      <c r="W5" s="206"/>
      <c r="X5" s="206"/>
      <c r="Y5" s="206"/>
      <c r="Z5" s="206"/>
    </row>
    <row r="6" spans="1:26">
      <c r="A6" s="167"/>
      <c r="B6" s="210"/>
      <c r="C6" s="210"/>
      <c r="D6" s="210"/>
      <c r="E6" s="210"/>
      <c r="F6" s="210"/>
      <c r="G6" s="211"/>
      <c r="H6" s="210"/>
      <c r="I6" s="210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</row>
    <row r="7" spans="1:26">
      <c r="A7" s="212"/>
      <c r="B7" s="213"/>
      <c r="C7" s="213"/>
      <c r="D7" s="213"/>
      <c r="E7" s="213"/>
      <c r="F7" s="213"/>
      <c r="G7" s="214"/>
      <c r="H7" s="213"/>
      <c r="I7" s="213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06"/>
      <c r="W7" s="206"/>
      <c r="X7" s="206"/>
      <c r="Y7" s="206"/>
      <c r="Z7" s="206"/>
    </row>
    <row r="8" spans="1:26">
      <c r="A8" s="165"/>
      <c r="B8" s="216"/>
      <c r="C8" s="216"/>
      <c r="D8" s="216"/>
      <c r="E8" s="216"/>
      <c r="F8" s="216"/>
      <c r="G8" s="216"/>
      <c r="H8" s="216"/>
      <c r="I8" s="217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</row>
    <row r="9" spans="1:26">
      <c r="A9" s="212"/>
      <c r="B9" s="213"/>
      <c r="C9" s="213"/>
      <c r="D9" s="213"/>
      <c r="E9" s="213"/>
      <c r="F9" s="213"/>
      <c r="G9" s="213"/>
      <c r="H9" s="213"/>
      <c r="I9" s="213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06"/>
      <c r="W9" s="206"/>
      <c r="X9" s="206"/>
      <c r="Y9" s="206"/>
      <c r="Z9" s="206"/>
    </row>
    <row r="10" spans="1:26">
      <c r="A10" s="165"/>
      <c r="B10" s="216"/>
      <c r="C10" s="216"/>
      <c r="D10" s="216"/>
      <c r="E10" s="216"/>
      <c r="F10" s="216"/>
      <c r="G10" s="218"/>
      <c r="H10" s="216"/>
      <c r="I10" s="216"/>
      <c r="J10" s="206"/>
      <c r="K10" s="206"/>
      <c r="L10" s="206"/>
      <c r="M10" s="206"/>
      <c r="N10" s="206"/>
      <c r="O10" s="206"/>
      <c r="P10" s="206"/>
      <c r="Q10" s="206"/>
      <c r="R10" s="206"/>
      <c r="S10" s="219"/>
      <c r="T10" s="219"/>
      <c r="U10" s="219"/>
      <c r="V10" s="206"/>
      <c r="W10" s="206"/>
      <c r="X10" s="206"/>
      <c r="Y10" s="206"/>
      <c r="Z10" s="206"/>
    </row>
    <row r="11" spans="1:26">
      <c r="A11" s="212"/>
      <c r="B11" s="213"/>
      <c r="C11" s="213"/>
      <c r="D11" s="213"/>
      <c r="E11" s="213"/>
      <c r="F11" s="213"/>
      <c r="G11" s="213"/>
      <c r="H11" s="213"/>
      <c r="I11" s="213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06"/>
      <c r="W11" s="206"/>
      <c r="X11" s="206"/>
      <c r="Y11" s="206"/>
      <c r="Z11" s="206"/>
    </row>
    <row r="12" spans="1:26">
      <c r="A12" s="165"/>
      <c r="B12" s="216"/>
      <c r="C12" s="216"/>
      <c r="D12" s="216"/>
      <c r="E12" s="216"/>
      <c r="F12" s="216"/>
      <c r="G12" s="216"/>
      <c r="H12" s="216"/>
      <c r="I12" s="216"/>
      <c r="J12" s="206"/>
      <c r="K12" s="206"/>
      <c r="L12" s="206"/>
      <c r="M12" s="206"/>
      <c r="N12" s="206"/>
      <c r="O12" s="206"/>
      <c r="P12" s="206"/>
      <c r="Q12" s="206"/>
      <c r="R12" s="206"/>
      <c r="S12" s="219"/>
      <c r="T12" s="219"/>
      <c r="U12" s="219"/>
      <c r="V12" s="219"/>
      <c r="W12" s="219"/>
      <c r="X12" s="206"/>
      <c r="Y12" s="206"/>
      <c r="Z12" s="206"/>
    </row>
    <row r="13" spans="1:26">
      <c r="A13" s="180"/>
      <c r="B13" s="220"/>
      <c r="C13" s="220"/>
      <c r="D13" s="220"/>
      <c r="E13" s="213"/>
      <c r="F13" s="213"/>
      <c r="G13" s="220"/>
      <c r="H13" s="220"/>
      <c r="I13" s="213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06"/>
      <c r="W13" s="206"/>
      <c r="X13" s="206"/>
      <c r="Y13" s="206"/>
      <c r="Z13" s="206"/>
    </row>
    <row r="14" spans="1:26">
      <c r="A14" s="167"/>
      <c r="B14" s="210"/>
      <c r="C14" s="210"/>
      <c r="D14" s="210"/>
      <c r="E14" s="216"/>
      <c r="F14" s="216"/>
      <c r="G14" s="216"/>
      <c r="H14" s="216"/>
      <c r="I14" s="217"/>
      <c r="J14" s="206"/>
      <c r="K14" s="206"/>
      <c r="L14" s="206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06"/>
      <c r="X14" s="206"/>
      <c r="Y14" s="206"/>
      <c r="Z14" s="206"/>
    </row>
    <row r="15" spans="1:26">
      <c r="A15" s="180"/>
      <c r="B15" s="220"/>
      <c r="C15" s="220"/>
      <c r="D15" s="220"/>
      <c r="E15" s="213"/>
      <c r="F15" s="213"/>
      <c r="G15" s="220"/>
      <c r="H15" s="220"/>
      <c r="I15" s="213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06"/>
      <c r="W15" s="206"/>
      <c r="X15" s="206"/>
      <c r="Y15" s="206"/>
      <c r="Z15" s="206"/>
    </row>
    <row r="16" spans="1:26">
      <c r="A16" s="167"/>
      <c r="B16" s="210"/>
      <c r="C16" s="210"/>
      <c r="D16" s="210"/>
      <c r="E16" s="216"/>
      <c r="F16" s="216"/>
      <c r="G16" s="216"/>
      <c r="H16" s="216"/>
      <c r="I16" s="229"/>
      <c r="J16" s="206"/>
      <c r="K16" s="206"/>
      <c r="L16" s="206"/>
      <c r="M16" s="206"/>
      <c r="N16" s="206"/>
      <c r="O16" s="206"/>
      <c r="P16" s="228"/>
      <c r="Q16" s="228"/>
      <c r="R16" s="228"/>
      <c r="S16" s="228"/>
      <c r="T16" s="228"/>
      <c r="U16" s="228"/>
      <c r="V16" s="206"/>
      <c r="W16" s="206"/>
      <c r="X16" s="206"/>
      <c r="Y16" s="206"/>
      <c r="Z16" s="206"/>
    </row>
    <row r="17" spans="1:26">
      <c r="A17" s="180"/>
      <c r="B17" s="220"/>
      <c r="C17" s="220"/>
      <c r="D17" s="220"/>
      <c r="E17" s="213"/>
      <c r="F17" s="213"/>
      <c r="G17" s="220"/>
      <c r="H17" s="220"/>
      <c r="I17" s="213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06"/>
      <c r="W17" s="206"/>
      <c r="X17" s="206"/>
      <c r="Y17" s="206"/>
      <c r="Z17" s="206"/>
    </row>
    <row r="18" spans="1:26">
      <c r="A18" s="167"/>
      <c r="B18" s="210"/>
      <c r="C18" s="210"/>
      <c r="D18" s="210"/>
      <c r="E18" s="216"/>
      <c r="F18" s="216"/>
      <c r="G18" s="216"/>
      <c r="H18" s="216"/>
      <c r="I18" s="21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</row>
    <row r="19" spans="1:26">
      <c r="A19" s="180"/>
      <c r="B19" s="220"/>
      <c r="C19" s="220"/>
      <c r="D19" s="220"/>
      <c r="E19" s="213"/>
      <c r="F19" s="213"/>
      <c r="G19" s="220"/>
      <c r="H19" s="220"/>
      <c r="I19" s="213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06"/>
      <c r="W19" s="206"/>
      <c r="X19" s="206"/>
      <c r="Y19" s="206"/>
      <c r="Z19" s="206"/>
    </row>
    <row r="20" spans="1:26">
      <c r="A20" s="167"/>
      <c r="B20" s="210"/>
      <c r="C20" s="210"/>
      <c r="D20" s="210"/>
      <c r="E20" s="216"/>
      <c r="F20" s="216"/>
      <c r="G20" s="216"/>
      <c r="H20" s="216"/>
      <c r="I20" s="21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</row>
    <row r="21" spans="1:26">
      <c r="A21" s="180"/>
      <c r="B21" s="220"/>
      <c r="C21" s="220"/>
      <c r="D21" s="220"/>
      <c r="E21" s="213"/>
      <c r="F21" s="213"/>
      <c r="G21" s="220"/>
      <c r="H21" s="220"/>
      <c r="I21" s="213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06"/>
      <c r="W21" s="206"/>
      <c r="X21" s="206"/>
      <c r="Y21" s="206"/>
      <c r="Z21" s="206"/>
    </row>
    <row r="22" spans="1:26">
      <c r="A22" s="167"/>
      <c r="B22" s="210"/>
      <c r="C22" s="210"/>
      <c r="D22" s="210"/>
      <c r="E22" s="216"/>
      <c r="F22" s="216"/>
      <c r="G22" s="216"/>
      <c r="H22" s="216"/>
      <c r="I22" s="21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</row>
    <row r="23" spans="1:26">
      <c r="A23" s="180"/>
      <c r="B23" s="220"/>
      <c r="C23" s="220"/>
      <c r="D23" s="220"/>
      <c r="E23" s="213"/>
      <c r="F23" s="213"/>
      <c r="G23" s="220"/>
      <c r="H23" s="220"/>
      <c r="I23" s="213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06"/>
      <c r="W23" s="206"/>
      <c r="X23" s="206"/>
      <c r="Y23" s="206"/>
      <c r="Z23" s="206"/>
    </row>
    <row r="24" spans="1:26">
      <c r="A24" s="167"/>
      <c r="B24" s="210"/>
      <c r="C24" s="210"/>
      <c r="D24" s="210"/>
      <c r="E24" s="216"/>
      <c r="F24" s="216"/>
      <c r="G24" s="216"/>
      <c r="H24" s="216"/>
      <c r="I24" s="217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21"/>
      <c r="V24" s="206"/>
      <c r="W24" s="206"/>
      <c r="X24" s="206"/>
      <c r="Y24" s="206"/>
      <c r="Z24" s="206"/>
    </row>
    <row r="25" spans="1:26">
      <c r="A25" s="180"/>
      <c r="B25" s="220"/>
      <c r="C25" s="220"/>
      <c r="D25" s="220"/>
      <c r="E25" s="213"/>
      <c r="F25" s="213"/>
      <c r="G25" s="220"/>
      <c r="H25" s="220"/>
      <c r="I25" s="213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06"/>
      <c r="W25" s="206"/>
      <c r="X25" s="206"/>
      <c r="Y25" s="206"/>
      <c r="Z25" s="206"/>
    </row>
    <row r="26" spans="1:26">
      <c r="A26" s="167"/>
      <c r="B26" s="210"/>
      <c r="C26" s="210"/>
      <c r="D26" s="210"/>
      <c r="E26" s="216"/>
      <c r="F26" s="216"/>
      <c r="G26" s="216"/>
      <c r="H26" s="216"/>
      <c r="I26" s="21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</row>
    <row r="27" spans="1:26">
      <c r="A27" s="180"/>
      <c r="B27" s="220"/>
      <c r="C27" s="220"/>
      <c r="D27" s="220"/>
      <c r="E27" s="213"/>
      <c r="F27" s="213"/>
      <c r="G27" s="220"/>
      <c r="H27" s="220"/>
      <c r="I27" s="213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06"/>
      <c r="W27" s="206"/>
      <c r="X27" s="206"/>
      <c r="Y27" s="206"/>
      <c r="Z27" s="206"/>
    </row>
    <row r="28" spans="1:26">
      <c r="A28" s="222"/>
      <c r="B28" s="223"/>
      <c r="C28" s="223"/>
      <c r="D28" s="223"/>
      <c r="E28" s="224"/>
      <c r="F28" s="224"/>
      <c r="G28" s="225"/>
      <c r="H28" s="225"/>
      <c r="I28" s="224"/>
      <c r="J28" s="224"/>
      <c r="K28" s="22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06"/>
      <c r="W28" s="206"/>
      <c r="X28" s="206"/>
      <c r="Y28" s="206"/>
      <c r="Z28" s="206"/>
    </row>
    <row r="29" spans="1:26">
      <c r="A29" s="182"/>
      <c r="B29" s="226"/>
      <c r="C29" s="226"/>
      <c r="D29" s="226"/>
      <c r="E29" s="220"/>
      <c r="F29" s="213"/>
      <c r="G29" s="220"/>
      <c r="H29" s="220"/>
      <c r="I29" s="22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1"/>
      <c r="W29" s="231"/>
      <c r="X29" s="206"/>
      <c r="Y29" s="206"/>
      <c r="Z29" s="206"/>
    </row>
    <row r="30" spans="1:26">
      <c r="A30" s="227"/>
      <c r="B30" s="227"/>
      <c r="C30" s="227"/>
      <c r="D30" s="227"/>
      <c r="E30" s="227"/>
      <c r="F30" s="227"/>
      <c r="G30" s="227"/>
      <c r="H30" s="227"/>
      <c r="I30" s="227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</row>
    <row r="31" spans="1:26">
      <c r="A31" s="227" t="s">
        <v>0</v>
      </c>
      <c r="B31" s="227" t="s">
        <v>0</v>
      </c>
      <c r="C31" s="227" t="s">
        <v>0</v>
      </c>
      <c r="D31" s="227" t="s">
        <v>0</v>
      </c>
      <c r="E31" s="227" t="s">
        <v>0</v>
      </c>
      <c r="F31" s="227" t="s">
        <v>0</v>
      </c>
      <c r="G31" s="227" t="s">
        <v>0</v>
      </c>
      <c r="H31" s="227" t="s">
        <v>0</v>
      </c>
      <c r="I31" s="227" t="s">
        <v>0</v>
      </c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</row>
    <row r="32" spans="1:26">
      <c r="A32" s="21"/>
      <c r="B32" s="21"/>
      <c r="C32" s="21"/>
      <c r="D32" s="21"/>
      <c r="E32" s="21"/>
      <c r="F32" s="21"/>
      <c r="G32" s="21"/>
      <c r="H32" s="21"/>
      <c r="I32" s="2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21"/>
      <c r="B33" s="21"/>
      <c r="C33" s="21"/>
      <c r="D33" s="21"/>
      <c r="E33" s="21"/>
      <c r="F33" s="21"/>
      <c r="G33" s="21"/>
      <c r="H33" s="21"/>
      <c r="I33" s="21"/>
      <c r="J33" s="134" t="s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1"/>
      <c r="F34" s="21"/>
      <c r="G34" s="21"/>
      <c r="H34" s="21"/>
      <c r="I34" s="2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>
      <c r="A35" s="1"/>
      <c r="F35" s="1"/>
      <c r="G35" s="1"/>
      <c r="H35" s="1"/>
      <c r="I35" s="1" t="s">
        <v>2</v>
      </c>
      <c r="J35" s="1">
        <v>1150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F36" s="1"/>
      <c r="G36" s="1"/>
      <c r="H36" s="234" t="s">
        <v>3</v>
      </c>
      <c r="I36" s="1" t="s">
        <v>4</v>
      </c>
      <c r="J36" s="1">
        <f t="shared" ref="J36:M36" si="0">SUM(J7,J9,J11,J13,J15,J17,J19,J21,J23,J25,J27)</f>
        <v>0</v>
      </c>
      <c r="K36" s="1">
        <f t="shared" si="0"/>
        <v>0</v>
      </c>
      <c r="L36" s="1">
        <f t="shared" si="0"/>
        <v>0</v>
      </c>
      <c r="M36" s="1">
        <f t="shared" si="0"/>
        <v>0</v>
      </c>
      <c r="N36" s="1">
        <f>SUM(N7,N9,N11,N13,N15,N17,N19,N21,N23,N25,N27)</f>
        <v>0</v>
      </c>
      <c r="O36" s="1">
        <f t="shared" ref="O36:U36" si="1">SUM(O7,O9,O11,O13,O15,O17,O19,O21,O23,O25,O27)</f>
        <v>0</v>
      </c>
      <c r="P36" s="1">
        <f t="shared" si="1"/>
        <v>0</v>
      </c>
      <c r="Q36" s="1">
        <f t="shared" si="1"/>
        <v>0</v>
      </c>
      <c r="R36" s="1">
        <f t="shared" si="1"/>
        <v>0</v>
      </c>
      <c r="S36" s="1">
        <f t="shared" si="1"/>
        <v>0</v>
      </c>
      <c r="T36" s="1">
        <f t="shared" si="1"/>
        <v>0</v>
      </c>
      <c r="U36" s="1">
        <f t="shared" si="1"/>
        <v>0</v>
      </c>
      <c r="V36" s="1">
        <f>SUM(J36:U36)</f>
        <v>0</v>
      </c>
    </row>
    <row r="37" spans="1:22">
      <c r="H37" s="235"/>
      <c r="I37" s="9" t="s">
        <v>5</v>
      </c>
      <c r="J37" s="9">
        <v>7</v>
      </c>
      <c r="K37" s="9">
        <v>7</v>
      </c>
      <c r="L37" s="9">
        <v>7</v>
      </c>
      <c r="M37" s="9">
        <v>7</v>
      </c>
      <c r="N37" s="9">
        <v>7</v>
      </c>
      <c r="O37" s="9">
        <v>7</v>
      </c>
      <c r="P37" s="9">
        <v>7</v>
      </c>
      <c r="Q37" s="9">
        <v>7</v>
      </c>
      <c r="R37" s="9">
        <v>7</v>
      </c>
      <c r="S37" s="9">
        <v>7</v>
      </c>
      <c r="T37" s="9">
        <v>7</v>
      </c>
      <c r="U37" s="9">
        <v>7</v>
      </c>
      <c r="V37" s="1">
        <f t="shared" ref="V37:V38" si="2">SUM(J37:U37)</f>
        <v>84</v>
      </c>
    </row>
    <row r="38" spans="1:22">
      <c r="H38" s="235"/>
      <c r="I38" s="10" t="s">
        <v>6</v>
      </c>
      <c r="J38" s="10">
        <f>J36-J37</f>
        <v>-7</v>
      </c>
      <c r="K38" s="10">
        <f t="shared" ref="K38:U38" si="3">K36-K37</f>
        <v>-7</v>
      </c>
      <c r="L38" s="10">
        <f t="shared" si="3"/>
        <v>-7</v>
      </c>
      <c r="M38" s="10">
        <f t="shared" si="3"/>
        <v>-7</v>
      </c>
      <c r="N38" s="10">
        <f t="shared" si="3"/>
        <v>-7</v>
      </c>
      <c r="O38" s="10">
        <f t="shared" si="3"/>
        <v>-7</v>
      </c>
      <c r="P38" s="10">
        <f t="shared" si="3"/>
        <v>-7</v>
      </c>
      <c r="Q38" s="10">
        <f t="shared" si="3"/>
        <v>-7</v>
      </c>
      <c r="R38" s="10">
        <f t="shared" si="3"/>
        <v>-7</v>
      </c>
      <c r="S38" s="10">
        <f t="shared" si="3"/>
        <v>-7</v>
      </c>
      <c r="T38" s="10">
        <f t="shared" si="3"/>
        <v>-7</v>
      </c>
      <c r="U38" s="10">
        <f t="shared" si="3"/>
        <v>-7</v>
      </c>
      <c r="V38" s="1">
        <f t="shared" si="2"/>
        <v>-84</v>
      </c>
    </row>
    <row r="39" spans="1:22">
      <c r="F39" s="28"/>
      <c r="G39" s="28"/>
      <c r="H39" s="235"/>
      <c r="I39" s="11" t="s">
        <v>7</v>
      </c>
      <c r="J39" s="12">
        <f>J38*$J$35</f>
        <v>-8050</v>
      </c>
      <c r="K39" s="12">
        <f t="shared" ref="K39:U39" si="4">K38*$J$35</f>
        <v>-8050</v>
      </c>
      <c r="L39" s="12">
        <f t="shared" si="4"/>
        <v>-8050</v>
      </c>
      <c r="M39" s="12">
        <f t="shared" si="4"/>
        <v>-8050</v>
      </c>
      <c r="N39" s="12">
        <f t="shared" si="4"/>
        <v>-8050</v>
      </c>
      <c r="O39" s="12">
        <f t="shared" si="4"/>
        <v>-8050</v>
      </c>
      <c r="P39" s="12">
        <f t="shared" si="4"/>
        <v>-8050</v>
      </c>
      <c r="Q39" s="12">
        <f t="shared" si="4"/>
        <v>-8050</v>
      </c>
      <c r="R39" s="12">
        <f t="shared" si="4"/>
        <v>-8050</v>
      </c>
      <c r="S39" s="12">
        <f t="shared" si="4"/>
        <v>-8050</v>
      </c>
      <c r="T39" s="12">
        <f t="shared" si="4"/>
        <v>-8050</v>
      </c>
      <c r="U39" s="12">
        <f t="shared" si="4"/>
        <v>-8050</v>
      </c>
      <c r="V39" s="12">
        <f>SUM(J39:U39)</f>
        <v>-96600</v>
      </c>
    </row>
    <row r="41" spans="1:22">
      <c r="H41" s="29"/>
      <c r="I41" s="127" t="s">
        <v>8</v>
      </c>
      <c r="J41" s="127">
        <f>SUM(G103,G120,G137,G154,G171,G188,G206,G224,G241,G258,G275)</f>
        <v>176</v>
      </c>
      <c r="K41" s="127">
        <f>SUM(H103,H120,H137,H154,H171,H188,H206,H224,H241,H258,H275)</f>
        <v>168</v>
      </c>
      <c r="L41" s="127">
        <f>SUM(I103,I120,I137,I154,I171,I188,I206,I224,I241,I258,I275)</f>
        <v>169</v>
      </c>
      <c r="M41" s="127">
        <f>SUM(J103,J120,J137,J154,J171,J188,J206,J224,J241,J258,J275)</f>
        <v>200</v>
      </c>
      <c r="N41" s="127">
        <f>SUM(K103,K120,K137,K154,K171,K188,K206,K224,K241,K258,K275)</f>
        <v>186</v>
      </c>
      <c r="O41" s="127">
        <f>SUM(L103,L120,L137,L154,L171,L188,L206,L224,L241,L258,L275)</f>
        <v>190</v>
      </c>
      <c r="P41" s="127">
        <f>SUM(M103,M120,M137,M154,M171,M188,M206,M224,M241,M258,M275)</f>
        <v>0</v>
      </c>
      <c r="Q41" s="127">
        <f>SUM(N103,N120,N137,N154,N171,N188,N206,N224,N241,N258,N275)</f>
        <v>0</v>
      </c>
      <c r="R41" s="127">
        <f>SUM(O103,O120,O137,O154,O171,O188,O206,O224,O241,O258,O275)</f>
        <v>0</v>
      </c>
      <c r="S41" s="127">
        <f>SUM(P103,P120,P137,P154,P171,P188,P206,P224,P241,P258,P275)</f>
        <v>0</v>
      </c>
      <c r="T41" s="127">
        <f>SUM(Q103,Q120,Q137,Q154,Q171,Q188,Q206,Q224,Q241,Q258,Q275)</f>
        <v>0</v>
      </c>
      <c r="U41" s="127">
        <f>SUM(R103,R120,R137,R154,R171,R188,R206,R224,R241,R258,R275)</f>
        <v>0</v>
      </c>
      <c r="V41" s="148">
        <f>SUM(R76,S118,S135,S152,S169,S186,S204,S222)</f>
        <v>113</v>
      </c>
    </row>
    <row r="42" spans="1:22">
      <c r="H42" s="236"/>
      <c r="I42" s="127" t="s">
        <v>9</v>
      </c>
      <c r="J42" s="127">
        <f>SUM(G102,G119,G136,G153,G170,G187,G205,G223)</f>
        <v>134.93</v>
      </c>
      <c r="K42" s="147">
        <f>SUMIF($E$102:$E$291,$H61,H$102:H$291)</f>
        <v>131.78</v>
      </c>
      <c r="L42" s="45">
        <f>SUMIF($E$102:$E$291,$H61,I$102:I$291)</f>
        <v>137.69999999999999</v>
      </c>
      <c r="M42" s="147">
        <f>SUMIF($E$102:$E$291,$H61,J$102:J$291)</f>
        <v>186.44</v>
      </c>
      <c r="N42" s="45">
        <f>SUMIF($E$102:$E$291,$H61,K$102:K$291)</f>
        <v>128.22</v>
      </c>
      <c r="O42" s="147">
        <f>SUMIF($E$102:$E$291,$H61,L$102:L$291)</f>
        <v>148.08000000000001</v>
      </c>
      <c r="P42" s="45">
        <f>SUMIF($E$102:$E$291,$H61,M$102:M$291)</f>
        <v>0</v>
      </c>
      <c r="Q42" s="149">
        <f>SUMIF($E$102:$E$291,$H61,N$102:N$291)</f>
        <v>0</v>
      </c>
      <c r="R42" s="45">
        <f>SUMIF($E$102:$E$291,$H61,O$102:O$291)</f>
        <v>0</v>
      </c>
      <c r="S42" s="150">
        <f>SUMIF($E$102:$E$291,$H61,P$102:P$291)</f>
        <v>0</v>
      </c>
      <c r="T42" s="150">
        <f>SUMIF($E$102:$E$291,$H61,Q$102:Q$291)</f>
        <v>0</v>
      </c>
      <c r="U42" s="148">
        <f>SUM(R102,R119,R136,R153,R170,R187,R205,R223)</f>
        <v>0</v>
      </c>
      <c r="V42" s="148">
        <f>SUM(S102,S119,S136,S153,S170,S187,S205,S223)</f>
        <v>749.7399999999999</v>
      </c>
    </row>
    <row r="43" spans="1:22">
      <c r="H43" s="236"/>
      <c r="I43" t="s">
        <v>10</v>
      </c>
      <c r="J43" s="130">
        <f>SUMIF($E$102:$E$291,$H63,G$102:G$291)</f>
        <v>99.25</v>
      </c>
      <c r="K43" s="148">
        <f>SUMIF($E$102:$E$291,$H63,H$102:H$291)</f>
        <v>133.08000000000001</v>
      </c>
      <c r="L43" s="130">
        <f>SUMIF($E$102:$E$291,$H63,I$102:I$291)</f>
        <v>123.47</v>
      </c>
      <c r="M43" s="148">
        <f>SUMIF($E$102:$E$291,$H63,J$102:J$291)</f>
        <v>148.9</v>
      </c>
      <c r="N43" s="130">
        <f>SUMIF($E$102:$E$291,$H63,K$102:K$291)</f>
        <v>106.58</v>
      </c>
      <c r="O43" s="148">
        <f>SUMIF($E$102:$E$291,$H63,L$102:L$291)</f>
        <v>113.16999999999999</v>
      </c>
      <c r="P43" s="130">
        <f>SUMIF($E$102:$E$291,$H63,M$102:M$291)</f>
        <v>0</v>
      </c>
      <c r="Q43" s="148">
        <f>SUMIF($E$102:$E$291,$H63,N$102:N$291)</f>
        <v>0</v>
      </c>
      <c r="R43" s="130">
        <f>SUMIF($E$102:$E$291,$H63,O$102:O$291)</f>
        <v>0</v>
      </c>
      <c r="S43" s="148">
        <f>SUMIF($E$102:$E$291,$H63,P$102:P$291)</f>
        <v>0</v>
      </c>
      <c r="T43" s="148">
        <f>SUMIF($E$102:$E$291,$H63,Q$102:Q$291)</f>
        <v>0</v>
      </c>
      <c r="U43" s="148">
        <f>SUMIF($E$102:$E$291,$H63,R$102:R$291)</f>
        <v>0</v>
      </c>
      <c r="V43" s="130">
        <f>SUM(S114,S131,S148,S165,S182,S200,S217,S235)</f>
        <v>657.14</v>
      </c>
    </row>
    <row r="44" spans="1:22">
      <c r="H44" s="236"/>
      <c r="I44" s="127" t="s">
        <v>11</v>
      </c>
      <c r="J44" s="131">
        <f>SUM(G109,G126,G143,G160,G177,G195,G212,G230,G247,G264,G281)</f>
        <v>0.73000000000000009</v>
      </c>
      <c r="K44" s="131">
        <f>SUM(H109,H126,H143,H160,H177,H195,H212,H230,H247,H264,H281)</f>
        <v>1.06</v>
      </c>
      <c r="L44" s="131">
        <f>SUM(I109,I126,I143,I160,I177,I195,I212,I230,I247,I264,I281)</f>
        <v>0.75</v>
      </c>
      <c r="M44" s="131">
        <f>SUM(J109,J126,J143,J160,J177,J195,J212,J230,J247,J264,J281)</f>
        <v>0.72</v>
      </c>
      <c r="N44" s="131">
        <f>SUM(K109,K126,K143,K160,K177,K195,K212,K230,K247,K264,K281)</f>
        <v>0.45</v>
      </c>
      <c r="O44" s="131">
        <f>SUM(L109,L126,L143,L160,L177,L195,L212,L230,L247,L264,L281)</f>
        <v>0.73999999999999988</v>
      </c>
      <c r="P44" s="131">
        <f>SUM(M109,M126,M143,M160,M177,M195,M212,M230,M247,M264,M281)</f>
        <v>0</v>
      </c>
      <c r="Q44" s="131">
        <f>SUM(N109,N126,N143,N160,N177,N195,N212,N230,N247,N264,N281)</f>
        <v>0</v>
      </c>
      <c r="R44" s="131">
        <f>SUM(O109,O126,O143,O160,O177,O195,O212,O230,O247,O264,O281)</f>
        <v>0</v>
      </c>
      <c r="S44" s="131">
        <f>SUM(P109,P126,P143,P160,P177,P195,P212,P230,P247,P264,P281)</f>
        <v>0</v>
      </c>
      <c r="T44" s="131">
        <f>SUM(Q109,Q126,Q143,Q160,Q177,Q195,Q212,Q230,Q247,Q264,Q281)</f>
        <v>0</v>
      </c>
      <c r="U44" s="131">
        <f>SUM(R109,R126,R143,R160,R177,R195,R212,R230,R247,R264,R281)</f>
        <v>0</v>
      </c>
      <c r="V44" s="131">
        <f t="shared" ref="V44:V48" si="5">SUM(J44:U44)</f>
        <v>4.45</v>
      </c>
    </row>
    <row r="45" spans="1:22">
      <c r="H45" s="236"/>
      <c r="I45" s="127" t="s">
        <v>12</v>
      </c>
      <c r="J45" s="131">
        <f>SUMIF($D$102:$D$273,$H69,G$102:G$273)</f>
        <v>0.12</v>
      </c>
      <c r="K45" s="131">
        <f>SUMIF($D$102:$D$273,$H69,H$102:H$273)</f>
        <v>1.38</v>
      </c>
      <c r="L45" s="131">
        <f>SUMIF($D$102:$D$273,$H69,I$102:I$273)</f>
        <v>4.2299999999999995</v>
      </c>
      <c r="M45" s="131">
        <f>SUMIF($D$102:$D$273,$H69,J$102:J$273)</f>
        <v>0.25</v>
      </c>
      <c r="N45" s="131">
        <f>SUMIF($D$102:$D$273,$H69,K$102:K$273)</f>
        <v>0.25</v>
      </c>
      <c r="O45" s="131">
        <f>SUMIF($D$102:$D$273,$H69,L$102:L$273)</f>
        <v>0.03</v>
      </c>
      <c r="P45" s="131">
        <f>SUMIF($D$102:$D$273,$H69,M$102:M$273)</f>
        <v>0</v>
      </c>
      <c r="Q45" s="131">
        <f>SUMIF($D$102:$D$273,$H69,N$102:N$273)</f>
        <v>0</v>
      </c>
      <c r="R45" s="131">
        <f>SUMIF($D$102:$D$273,$H69,O$102:O$273)</f>
        <v>0</v>
      </c>
      <c r="S45" s="131">
        <f>SUMIF($D$102:$D$273,$H69,P$102:P$273)</f>
        <v>0</v>
      </c>
      <c r="T45" s="131">
        <f>SUMIF($D$102:$D$273,$H69,Q$102:Q$273)</f>
        <v>0</v>
      </c>
      <c r="U45" s="131">
        <f>SUMIF($D$102:$D$273,$H69,R$102:R$273)</f>
        <v>0</v>
      </c>
      <c r="V45" s="131">
        <f t="shared" si="5"/>
        <v>6.26</v>
      </c>
    </row>
    <row r="46" spans="1:22">
      <c r="H46" s="236"/>
      <c r="I46" s="127" t="s">
        <v>13</v>
      </c>
      <c r="J46" s="131">
        <f>SUMIF($D$102:$D$273,$H70,G$102:G$273)</f>
        <v>6.22</v>
      </c>
      <c r="K46" s="131">
        <f>SUMIF($D$102:$D$273,$H70,H$102:H$273)</f>
        <v>7.1499999999999995</v>
      </c>
      <c r="L46" s="131">
        <f>SUMIF($D$102:$D$273,$H70,I$102:I$273)</f>
        <v>7.37</v>
      </c>
      <c r="M46" s="131">
        <f>SUMIF($D$102:$D$273,$H70,J$102:J$273)</f>
        <v>0.31</v>
      </c>
      <c r="N46" s="131">
        <f>SUMIF($D$102:$D$273,$H70,K$102:K$273)</f>
        <v>0.13</v>
      </c>
      <c r="O46" s="131">
        <f>SUMIF($D$102:$D$273,$H70,L$102:L$273)</f>
        <v>0.47</v>
      </c>
      <c r="P46" s="131">
        <f>SUMIF($D$102:$D$273,$H70,M$102:M$273)</f>
        <v>0</v>
      </c>
      <c r="Q46" s="131">
        <f>SUMIF($D$102:$D$273,$H70,N$102:N$273)</f>
        <v>0</v>
      </c>
      <c r="R46" s="131">
        <f>SUMIF($D$102:$D$273,$H70,O$102:O$273)</f>
        <v>0</v>
      </c>
      <c r="S46" s="131">
        <f>SUMIF($D$102:$D$273,$H70,P$102:P$273)</f>
        <v>0</v>
      </c>
      <c r="T46" s="131">
        <f>SUMIF($D$102:$D$273,$H70,Q$102:Q$273)</f>
        <v>0</v>
      </c>
      <c r="U46" s="131">
        <f>SUMIF($D$102:$D$273,$H70,R$102:R$273)</f>
        <v>0</v>
      </c>
      <c r="V46" s="131">
        <f t="shared" si="5"/>
        <v>21.649999999999995</v>
      </c>
    </row>
    <row r="47" spans="1:22">
      <c r="H47" s="236"/>
      <c r="I47" s="127" t="s">
        <v>14</v>
      </c>
      <c r="J47" s="131">
        <f>SUMIF($D$102:$D$273,$H71,G$102:G$273)</f>
        <v>0.31</v>
      </c>
      <c r="K47" s="131">
        <f>SUMIF($D$102:$D$273,$H71,H$102:H$273)</f>
        <v>0.34000000000000008</v>
      </c>
      <c r="L47" s="131">
        <f>SUMIF($D$102:$D$273,$H71,I$102:I$273)</f>
        <v>0.06</v>
      </c>
      <c r="M47" s="131">
        <f>SUMIF($D$102:$D$273,$H71,J$102:J$273)</f>
        <v>0.31000000000000005</v>
      </c>
      <c r="N47" s="131">
        <f>SUMIF($D$102:$D$273,$H71,K$102:K$273)</f>
        <v>0.03</v>
      </c>
      <c r="O47" s="131">
        <f>SUMIF($D$102:$D$273,$H71,L$102:L$273)</f>
        <v>0.31</v>
      </c>
      <c r="P47" s="131">
        <f>SUMIF($D$102:$D$273,$H71,M$102:M$273)</f>
        <v>0</v>
      </c>
      <c r="Q47" s="131">
        <f>SUMIF($D$102:$D$273,$H71,N$102:N$273)</f>
        <v>0</v>
      </c>
      <c r="R47" s="131">
        <f>SUMIF($D$102:$D$273,$H71,O$102:O$273)</f>
        <v>0</v>
      </c>
      <c r="S47" s="131">
        <f>SUMIF($D$102:$D$273,$H71,P$102:P$273)</f>
        <v>0</v>
      </c>
      <c r="T47" s="131">
        <f>SUMIF($D$102:$D$273,$H71,Q$102:Q$273)</f>
        <v>0</v>
      </c>
      <c r="U47" s="131">
        <f>SUMIF($D$102:$D$273,$H71,R$102:R$273)</f>
        <v>0</v>
      </c>
      <c r="V47" s="131">
        <f t="shared" si="5"/>
        <v>1.3600000000000003</v>
      </c>
    </row>
    <row r="48" spans="1:22">
      <c r="H48" s="29"/>
      <c r="I48" s="129" t="s">
        <v>15</v>
      </c>
      <c r="J48" s="131">
        <f t="shared" ref="J48:V48" si="6">SUM(J44:J47)</f>
        <v>7.38</v>
      </c>
      <c r="K48" s="131">
        <f t="shared" si="6"/>
        <v>9.93</v>
      </c>
      <c r="L48" s="131">
        <f>SUM(L44:L47)</f>
        <v>12.41</v>
      </c>
      <c r="M48" s="131">
        <f t="shared" si="6"/>
        <v>1.59</v>
      </c>
      <c r="N48" s="131">
        <f t="shared" si="6"/>
        <v>0.86</v>
      </c>
      <c r="O48" s="131">
        <f t="shared" si="6"/>
        <v>1.5499999999999998</v>
      </c>
      <c r="P48" s="131">
        <f t="shared" si="6"/>
        <v>0</v>
      </c>
      <c r="Q48" s="131">
        <f t="shared" si="6"/>
        <v>0</v>
      </c>
      <c r="R48" s="131">
        <f t="shared" si="6"/>
        <v>0</v>
      </c>
      <c r="S48" s="131">
        <f t="shared" si="6"/>
        <v>0</v>
      </c>
      <c r="T48" s="131">
        <f t="shared" si="6"/>
        <v>0</v>
      </c>
      <c r="U48" s="131">
        <f t="shared" si="6"/>
        <v>0</v>
      </c>
      <c r="V48" s="131">
        <f t="shared" si="5"/>
        <v>33.72</v>
      </c>
    </row>
    <row r="49" spans="7:23">
      <c r="H49" s="29"/>
      <c r="I49" s="42" t="s">
        <v>16</v>
      </c>
      <c r="J49" s="131">
        <f>SUM(G105,G122,G139,G156,G173,G190,G208,G226,G243,G260,G277)</f>
        <v>0.03</v>
      </c>
      <c r="K49" s="131">
        <f>SUM(H105,H122,H139,H156,H173,H190,H208,H226,H243,H260,H277)</f>
        <v>1.22</v>
      </c>
      <c r="L49" s="131">
        <f>SUM(I105,I122,I139,I156,I173,I190,I208,I226,I243,I260,I277)</f>
        <v>1.0900000000000001</v>
      </c>
      <c r="M49" s="131">
        <f>SUM(J105,J122,J139,J156,J173,J190,J208,J226,J243,J260,J277)</f>
        <v>1.94</v>
      </c>
      <c r="N49" s="131">
        <f>SUM(K105,K122,K139,K156,K173,K190,K208,K226,K243,K260,K277)</f>
        <v>0.87999999999999989</v>
      </c>
      <c r="O49" s="131">
        <f>SUM(L105,L122,L139,L156,L173,L190,L208,L226,L243,L260,L277)</f>
        <v>0.09</v>
      </c>
      <c r="P49" s="131">
        <f>SUM(M105,M122,M139,M156,M173,M190,M208,M226,M243,M260,M277)</f>
        <v>0</v>
      </c>
      <c r="Q49" s="131">
        <f>SUM(N105,N122,N139,N156,N173,N190,N208,N226,N243,N260,N277)</f>
        <v>0</v>
      </c>
      <c r="R49" s="131">
        <f>SUM(O105,O122,O139,O156,O173,O190,O208,O226,O243,O260,O277)</f>
        <v>0</v>
      </c>
      <c r="S49" s="131">
        <f>SUM(P105,P122,P139,P156,P173,P190,P208,P226,P243,P260,P277)</f>
        <v>0</v>
      </c>
      <c r="T49" s="131">
        <f>SUM(Q105,Q122,Q139,Q156,Q173,Q190,Q208,Q226,Q243,Q260,Q277)</f>
        <v>0</v>
      </c>
      <c r="U49" s="131">
        <f>SUM(R105,R122,R139,R156,R173,R190,R208,R226,R243,R260,R277)</f>
        <v>0</v>
      </c>
      <c r="V49" s="131">
        <f>SUM(J49:U49)</f>
        <v>5.2499999999999991</v>
      </c>
    </row>
    <row r="50" spans="7:23">
      <c r="H50" s="29"/>
      <c r="I50" s="42" t="s">
        <v>17</v>
      </c>
      <c r="J50" s="131">
        <f>SUM(G106,G123,G140,G157,G174,G192,G209,G227,G244,G261,G278,)</f>
        <v>14.3</v>
      </c>
      <c r="K50" s="131">
        <f>SUM(H106,H123,H140,H157,H174,H192,H209,H227,H244,H261,H278,)</f>
        <v>7.04</v>
      </c>
      <c r="L50" s="131">
        <f>SUM(I106,I123,I140,I157,I174,I192,I209,I227,I244,I261,I278,)</f>
        <v>4.5</v>
      </c>
      <c r="M50" s="131">
        <f>SUM(J106,J123,J140,J157,J174,J192,J209,J227,J244,J261,J278,)</f>
        <v>7.87</v>
      </c>
      <c r="N50" s="131">
        <f>SUM(K106,K123,K140,K157,K174,K192,K209,K227,K244,K261,K278,)</f>
        <v>1.77</v>
      </c>
      <c r="O50" s="131">
        <f>SUM(L106,L123,L140,L157,L174,L192,L209,L227,L244,L261,L278,)</f>
        <v>0.79</v>
      </c>
      <c r="P50" s="131">
        <f>SUM(M106,M123,M140,M157,M174,M192,M209,M227,M244,M261,M278,)</f>
        <v>0</v>
      </c>
      <c r="Q50" s="131">
        <f>SUM(N106,N123,N140,N157,N174,N192,N209,N227,N244,N261,N278,)</f>
        <v>0</v>
      </c>
      <c r="R50" s="131">
        <f>SUM(O106,O123,O140,O157,O174,O192,O209,O227,O244,O261,O278,)</f>
        <v>0</v>
      </c>
      <c r="S50" s="131">
        <f>SUM(P106,P123,P140,P157,P174,P192,P209,P227,P244,P261,P278,)</f>
        <v>0</v>
      </c>
      <c r="T50" s="131">
        <f>SUM(Q106,Q123,Q140,Q157,Q174,Q192,Q209,Q227,Q244,Q261,Q278,)</f>
        <v>0</v>
      </c>
      <c r="U50" s="131">
        <f>SUM(R106,R123,R140,R157,R174,R192,R209,R227,R244,R261,R278,)</f>
        <v>0</v>
      </c>
      <c r="V50" s="131">
        <f t="shared" ref="V50:V52" si="7">SUM(J50:U50)</f>
        <v>36.270000000000003</v>
      </c>
    </row>
    <row r="51" spans="7:23">
      <c r="H51" s="29"/>
      <c r="I51" s="39" t="s">
        <v>18</v>
      </c>
      <c r="J51" s="131">
        <f>SUM(J48,J49,J50,G107,G113,G124,G130,G141,G147,G158,G164,G175,G181,G193,G199,G210,G216,G228,G234,G245,G251,G279,G285)</f>
        <v>52.9</v>
      </c>
      <c r="K51" s="131">
        <f>SUM(K48,K49,K50,H107,H113,H124,H130,H141,H147,H158,H164,H175,H181,H193,H199,H210,H216,H228,H234,H245,H251,H279,H285)</f>
        <v>37.390000000000008</v>
      </c>
      <c r="L51" s="131">
        <f>SUM(L48,L49,L50,I107,I113,I124,I130,I141,I147,I158,I164,I175,I181,I193,I199,I210,I216,I228,I234,I245,I251,I279,I285)</f>
        <v>45.06</v>
      </c>
      <c r="M51" s="131">
        <f>SUM(M48,M49,M50,J107,J113,J124,J130,J141,J147,J158,J164,J175,J181,J193,J199,J210,J216,J228,J234,J245,J251,J279,J285)</f>
        <v>60.3</v>
      </c>
      <c r="N51" s="131">
        <f>SUM(N48,N49,N50,K107,K113,K124,K130,K141,K147,K158,K164,K175,K181,K193,K199,K210,K216,K228,K234,K245,K251,K279,K285)</f>
        <v>34.11</v>
      </c>
      <c r="O51" s="131">
        <f>SUM(O48,O49,O50,L107,L113,L124,L130,L141,L147,L158,L164,L175,L181,L193,L199,L210,L216,L228,L234,L245,L251,L279,L285)</f>
        <v>27.740000000000002</v>
      </c>
      <c r="P51" s="131">
        <f>SUM(P48,P49,P50,M107,M113,M124,M130,M141,M147,M158,M164,M175,M181,M193,M199,M210,M216,M228,M234,M245,M251,M279,M285)</f>
        <v>0</v>
      </c>
      <c r="Q51" s="131">
        <f>SUM(Q48,Q49,Q50,N107,N113,N124,N130,N141,N147,N158,N164,N175,N181,N193,N199,N210,N216,N228,N234,N245,N251,N279,N285)</f>
        <v>0</v>
      </c>
      <c r="R51" s="131">
        <f>SUM(R48,R49,R50,O107,O113,O124,O130,O141,O147,O158,O164,O175,O181,O193,O199,O210,O216,O228,O234,O245,O251,O279,O285)</f>
        <v>0</v>
      </c>
      <c r="S51" s="131">
        <f>SUM(S48,S49,S50,P107,P113,P124,P130,P141,P147,P158,P164,P175,P181,P193,P199,P210,P216,P228,P234,P245,P251,P279,P285)</f>
        <v>0</v>
      </c>
      <c r="T51" s="131">
        <f>SUM(T48,T49,T50,Q107,Q113,Q124,Q130,Q141,Q147,Q158,Q164,Q175,Q181,Q193,Q199,Q210,Q216,Q228,Q234,Q245,Q251,Q279,Q285)</f>
        <v>0</v>
      </c>
      <c r="U51" s="131">
        <f>SUM(U48,U49,U50,R107,R113,R124,R130,R141,R147,R158,R164,R175,R181,R193,R199,R210,R216,R228,R234,R245,R251,R279,R285)</f>
        <v>0</v>
      </c>
      <c r="V51" s="131">
        <f t="shared" si="7"/>
        <v>257.50000000000006</v>
      </c>
    </row>
    <row r="52" spans="7:23">
      <c r="H52" s="29"/>
      <c r="I52" s="34" t="s">
        <v>19</v>
      </c>
      <c r="J52" s="146">
        <f>J43-J38</f>
        <v>106.25</v>
      </c>
      <c r="K52" s="146">
        <f t="shared" ref="K52:U52" si="8">K43-K38</f>
        <v>140.08000000000001</v>
      </c>
      <c r="L52" s="146">
        <f t="shared" si="8"/>
        <v>130.47</v>
      </c>
      <c r="M52" s="146">
        <f t="shared" si="8"/>
        <v>155.9</v>
      </c>
      <c r="N52" s="146">
        <f t="shared" si="8"/>
        <v>113.58</v>
      </c>
      <c r="O52" s="146">
        <f t="shared" si="8"/>
        <v>120.16999999999999</v>
      </c>
      <c r="P52" s="132">
        <f t="shared" si="8"/>
        <v>7</v>
      </c>
      <c r="Q52" s="132">
        <f t="shared" si="8"/>
        <v>7</v>
      </c>
      <c r="R52" s="132">
        <f t="shared" si="8"/>
        <v>7</v>
      </c>
      <c r="S52" s="132">
        <f t="shared" si="8"/>
        <v>7</v>
      </c>
      <c r="T52" s="132">
        <f t="shared" si="8"/>
        <v>7</v>
      </c>
      <c r="U52" s="132">
        <f t="shared" si="8"/>
        <v>7</v>
      </c>
      <c r="V52" s="131">
        <f t="shared" si="7"/>
        <v>808.45</v>
      </c>
    </row>
    <row r="53" spans="7:23">
      <c r="H53" s="29"/>
      <c r="I53" s="11" t="s">
        <v>20</v>
      </c>
      <c r="J53" s="232">
        <f t="shared" ref="J53:L53" si="9">J43*$J$35</f>
        <v>114137.5</v>
      </c>
      <c r="K53" s="232">
        <f t="shared" si="9"/>
        <v>153042</v>
      </c>
      <c r="L53" s="232">
        <f>L43*$J$35</f>
        <v>141990.5</v>
      </c>
      <c r="M53" s="232">
        <f t="shared" ref="M53:U53" si="10">M43*$J$35</f>
        <v>171235</v>
      </c>
      <c r="N53" s="232">
        <f>N43*$J$35</f>
        <v>122567</v>
      </c>
      <c r="O53" s="232">
        <f t="shared" si="10"/>
        <v>130145.49999999999</v>
      </c>
      <c r="P53" s="12">
        <f t="shared" si="10"/>
        <v>0</v>
      </c>
      <c r="Q53" s="12">
        <f t="shared" si="10"/>
        <v>0</v>
      </c>
      <c r="R53" s="12">
        <f t="shared" si="10"/>
        <v>0</v>
      </c>
      <c r="S53" s="12">
        <f t="shared" si="10"/>
        <v>0</v>
      </c>
      <c r="T53" s="12">
        <f t="shared" si="10"/>
        <v>0</v>
      </c>
      <c r="U53" s="12">
        <f t="shared" si="10"/>
        <v>0</v>
      </c>
      <c r="V53" s="12">
        <f>SUM(J53:U53)</f>
        <v>833117.5</v>
      </c>
    </row>
    <row r="54" spans="7:23">
      <c r="I54" t="s">
        <v>21</v>
      </c>
      <c r="J54" s="137" t="s">
        <v>22</v>
      </c>
      <c r="K54" t="s">
        <v>23</v>
      </c>
      <c r="L54" t="s">
        <v>24</v>
      </c>
      <c r="M54" t="s">
        <v>25</v>
      </c>
    </row>
    <row r="55" spans="7:23">
      <c r="I55" s="13" t="s">
        <v>19</v>
      </c>
      <c r="J55" s="139">
        <f t="shared" ref="J55:U55" si="11">J53-J39</f>
        <v>122187.5</v>
      </c>
      <c r="K55" s="139">
        <f t="shared" si="11"/>
        <v>161092</v>
      </c>
      <c r="L55" s="139">
        <f t="shared" si="11"/>
        <v>150040.5</v>
      </c>
      <c r="M55" s="139">
        <f t="shared" si="11"/>
        <v>179285</v>
      </c>
      <c r="N55" s="139">
        <f t="shared" si="11"/>
        <v>130617</v>
      </c>
      <c r="O55" s="139">
        <f t="shared" si="11"/>
        <v>138195.5</v>
      </c>
      <c r="P55" s="14">
        <f t="shared" si="11"/>
        <v>8050</v>
      </c>
      <c r="Q55" s="14">
        <f t="shared" si="11"/>
        <v>8050</v>
      </c>
      <c r="R55" s="14">
        <f t="shared" si="11"/>
        <v>8050</v>
      </c>
      <c r="S55" s="14">
        <f t="shared" si="11"/>
        <v>8050</v>
      </c>
      <c r="T55" s="14">
        <f t="shared" si="11"/>
        <v>8050</v>
      </c>
      <c r="U55" s="14">
        <f t="shared" si="11"/>
        <v>8050</v>
      </c>
      <c r="V55" s="14">
        <f>SUM(J55:U55)</f>
        <v>929717.5</v>
      </c>
    </row>
    <row r="56" spans="7:23">
      <c r="I56" t="s">
        <v>26</v>
      </c>
      <c r="J56" s="133">
        <v>20625</v>
      </c>
      <c r="K56" s="133">
        <v>19019</v>
      </c>
      <c r="L56" s="133">
        <v>37059</v>
      </c>
      <c r="M56" s="133">
        <v>35541</v>
      </c>
      <c r="N56" s="133">
        <v>43109</v>
      </c>
      <c r="O56" s="133">
        <v>28716</v>
      </c>
      <c r="P56" s="133">
        <v>33374</v>
      </c>
      <c r="Q56" s="133">
        <v>44825</v>
      </c>
      <c r="R56" s="133">
        <v>64834</v>
      </c>
      <c r="S56" s="133">
        <v>138015</v>
      </c>
      <c r="T56" s="133">
        <v>63000</v>
      </c>
      <c r="U56" s="133">
        <v>45556.874999999993</v>
      </c>
      <c r="V56" s="133">
        <v>575000</v>
      </c>
    </row>
    <row r="57" spans="7:23">
      <c r="I57" s="138" t="s">
        <v>27</v>
      </c>
      <c r="J57" s="142">
        <v>89700</v>
      </c>
      <c r="K57" s="142">
        <v>103500</v>
      </c>
      <c r="L57" s="142">
        <v>112700</v>
      </c>
      <c r="M57" s="142">
        <v>132800</v>
      </c>
      <c r="N57" s="142">
        <v>99700</v>
      </c>
      <c r="O57" s="142">
        <v>126000</v>
      </c>
      <c r="P57" s="133"/>
      <c r="Q57" s="133"/>
      <c r="R57" s="133"/>
      <c r="S57" s="133"/>
      <c r="T57" s="133"/>
      <c r="U57" s="133"/>
    </row>
    <row r="58" spans="7:23">
      <c r="I58" s="237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  <c r="U58" s="237"/>
      <c r="V58" s="237"/>
      <c r="W58" s="237"/>
    </row>
    <row r="60" spans="7:23">
      <c r="I60" t="s">
        <v>28</v>
      </c>
      <c r="J60" s="25" t="s">
        <v>29</v>
      </c>
      <c r="K60" s="25" t="s">
        <v>30</v>
      </c>
      <c r="L60" s="25" t="s">
        <v>31</v>
      </c>
      <c r="M60" s="25" t="s">
        <v>32</v>
      </c>
      <c r="N60" s="25" t="s">
        <v>33</v>
      </c>
      <c r="O60" s="25" t="s">
        <v>34</v>
      </c>
      <c r="P60" s="25" t="s">
        <v>35</v>
      </c>
      <c r="Q60" s="25" t="s">
        <v>36</v>
      </c>
      <c r="R60" s="25" t="s">
        <v>37</v>
      </c>
      <c r="S60" s="25" t="s">
        <v>38</v>
      </c>
      <c r="T60" s="25" t="s">
        <v>39</v>
      </c>
      <c r="U60" s="25" t="s">
        <v>40</v>
      </c>
    </row>
    <row r="61" spans="7:23" s="44" customFormat="1">
      <c r="G61" s="44" t="s">
        <v>41</v>
      </c>
      <c r="H61" s="44" t="s">
        <v>9</v>
      </c>
      <c r="J61" s="45">
        <f>SUMIF($E$102:$E$291,$H61,G$102:G$291)</f>
        <v>134.93</v>
      </c>
      <c r="K61" s="45">
        <f>SUMIF($E$102:$E$291,$H61,H$102:H$291)</f>
        <v>131.78</v>
      </c>
      <c r="L61" s="45">
        <f>SUMIF($E$102:$E$291,$H61,I$102:I$291)</f>
        <v>137.69999999999999</v>
      </c>
      <c r="M61" s="45">
        <f>SUMIF($E$102:$E$291,$H61,J$102:J$291)</f>
        <v>186.44</v>
      </c>
      <c r="N61" s="45">
        <f>SUMIF($E$102:$E$291,$H61,K$102:K$291)</f>
        <v>128.22</v>
      </c>
      <c r="O61" s="45">
        <f>SUMIF($E$102:$E$291,$H61,L$102:L$291)</f>
        <v>148.08000000000001</v>
      </c>
      <c r="P61" s="45">
        <f>SUMIF($E$102:$E$291,$H61,M$102:M$291)</f>
        <v>0</v>
      </c>
      <c r="Q61" s="45">
        <f>SUMIF($E$102:$E$291,$H61,N$102:N$291)</f>
        <v>0</v>
      </c>
      <c r="R61" s="45">
        <f>SUMIF($E$102:$E$291,$H61,O$102:O$291)</f>
        <v>0</v>
      </c>
      <c r="S61" s="45">
        <f>SUMIF($E$102:$E$291,$H61,P$102:P$291)</f>
        <v>0</v>
      </c>
      <c r="T61" s="45">
        <f>SUMIF($E$102:$E$291,$H61,Q$102:Q$291)</f>
        <v>0</v>
      </c>
      <c r="U61" s="45">
        <f>SUMIF($E$102:$E$291,$H61,R$102:R$291)</f>
        <v>0</v>
      </c>
      <c r="V61" s="44">
        <f>SUM(J61:U61)</f>
        <v>867.15000000000009</v>
      </c>
    </row>
    <row r="62" spans="7:23" s="44" customFormat="1">
      <c r="G62" s="44" t="s">
        <v>41</v>
      </c>
      <c r="H62" s="44" t="s">
        <v>42</v>
      </c>
      <c r="J62" s="45">
        <f>SUMIF($E$102:$E$291,$H62,G$102:G$291)</f>
        <v>136.63</v>
      </c>
      <c r="K62" s="45">
        <f>SUMIF($E$102:$E$291,$H62,H$102:H$291)</f>
        <v>163.26</v>
      </c>
      <c r="L62" s="45">
        <f>SUMIF($E$102:$E$291,$H62,I$102:I$291)</f>
        <v>160.91</v>
      </c>
      <c r="M62" s="45">
        <f>SUMIF($E$102:$E$291,$H62,J$102:J$291)</f>
        <v>206.47</v>
      </c>
      <c r="N62" s="45">
        <f>SUMIF($E$102:$E$291,$H62,K$102:K$291)</f>
        <v>142.34</v>
      </c>
      <c r="O62" s="45">
        <f>SUMIF($E$102:$E$291,$H62,L$102:L$291)</f>
        <v>144.41</v>
      </c>
      <c r="P62" s="45">
        <f>SUMIF($E$102:$E$291,$H62,M$102:M$291)</f>
        <v>0</v>
      </c>
      <c r="Q62" s="45">
        <f>SUMIF($E$102:$E$291,$H62,N$102:N$291)</f>
        <v>0</v>
      </c>
      <c r="R62" s="45">
        <f>SUMIF($E$102:$E$291,$H62,O$102:O$291)</f>
        <v>0</v>
      </c>
      <c r="S62" s="45">
        <f>SUMIF($E$102:$E$291,$H62,P$102:P$291)</f>
        <v>0</v>
      </c>
      <c r="T62" s="45">
        <f>SUMIF($E$102:$E$291,$H62,Q$102:Q$291)</f>
        <v>0</v>
      </c>
      <c r="U62" s="45">
        <f>SUMIF($E$102:$E$291,$H62,R$102:R$291)</f>
        <v>0</v>
      </c>
      <c r="V62" s="44">
        <f t="shared" ref="V62:V73" si="12">SUM(J62:U62)</f>
        <v>954.02</v>
      </c>
    </row>
    <row r="63" spans="7:23" s="44" customFormat="1">
      <c r="G63" s="44" t="s">
        <v>41</v>
      </c>
      <c r="H63" s="44" t="s">
        <v>10</v>
      </c>
      <c r="J63" s="140">
        <f>SUMIF($E$102:$E$291,$H63,G$102:G$291)</f>
        <v>99.25</v>
      </c>
      <c r="K63" s="140">
        <f>SUMIF($E$102:$E$291,$H63,H$102:H$291)</f>
        <v>133.08000000000001</v>
      </c>
      <c r="L63" s="140">
        <f>SUMIF($E$102:$E$291,$H63,I$102:I$291)</f>
        <v>123.47</v>
      </c>
      <c r="M63" s="140">
        <f>SUMIF($E$102:$E$291,$H63,J$102:J$291)</f>
        <v>148.9</v>
      </c>
      <c r="N63" s="140">
        <f>SUMIF($E$102:$E$291,$H63,K$102:K$291)</f>
        <v>106.58</v>
      </c>
      <c r="O63" s="140">
        <f>SUMIF($E$102:$E$291,$H63,L$102:L$291)</f>
        <v>113.16999999999999</v>
      </c>
      <c r="P63" s="141">
        <f>SUMIF($E$102:$E$291,$H63,M$102:M$291)</f>
        <v>0</v>
      </c>
      <c r="Q63" s="141">
        <f>SUMIF($E$102:$E$291,$H63,N$102:N$291)</f>
        <v>0</v>
      </c>
      <c r="R63" s="141">
        <f>SUMIF($E$102:$E$291,$H63,O$102:O$291)</f>
        <v>0</v>
      </c>
      <c r="S63" s="141">
        <f>SUMIF($E$102:$E$291,$H63,P$102:P$291)</f>
        <v>0</v>
      </c>
      <c r="T63" s="141">
        <f>SUMIF($E$102:$E$291,$H63,Q$102:Q$291)</f>
        <v>0</v>
      </c>
      <c r="U63" s="141">
        <f>SUMIF($E$102:$E$291,$H63,R$102:R$291)</f>
        <v>0</v>
      </c>
      <c r="V63" s="44">
        <f t="shared" si="12"/>
        <v>724.45</v>
      </c>
    </row>
    <row r="64" spans="7:23" s="44" customFormat="1">
      <c r="G64" s="44" t="s">
        <v>41</v>
      </c>
      <c r="H64" s="44" t="s">
        <v>43</v>
      </c>
      <c r="J64" s="45">
        <f>SUMIF($E$102:$E$291,$H64,G$102:G$291)</f>
        <v>3</v>
      </c>
      <c r="K64" s="45">
        <f>SUMIF($E$102:$E$291,$H64,H$102:H$291)</f>
        <v>7</v>
      </c>
      <c r="L64" s="45">
        <f>SUMIF($E$102:$E$291,$H64,I$102:I$291)</f>
        <v>0</v>
      </c>
      <c r="M64" s="45">
        <f>SUMIF($E$102:$E$291,$H64,J$102:J$291)</f>
        <v>0</v>
      </c>
      <c r="N64" s="45">
        <f>SUMIF($E$102:$E$291,$H64,K$102:K$291)</f>
        <v>6</v>
      </c>
      <c r="O64" s="45">
        <f>SUMIF($E$102:$E$291,$H64,L$102:L$291)</f>
        <v>7</v>
      </c>
      <c r="P64" s="45">
        <f>SUMIF($E$102:$E$291,$H64,M$102:M$291)</f>
        <v>0</v>
      </c>
      <c r="Q64" s="45">
        <f>SUMIF($E$102:$E$291,$H64,N$102:N$291)</f>
        <v>0</v>
      </c>
      <c r="R64" s="45">
        <f>SUMIF($E$102:$E$291,$H64,O$102:O$291)</f>
        <v>0</v>
      </c>
      <c r="S64" s="45">
        <f>SUMIF($E$102:$E$291,$H64,P$102:P$291)</f>
        <v>0</v>
      </c>
      <c r="T64" s="45">
        <f>SUMIF($E$102:$E$291,$H64,Q$102:Q$291)</f>
        <v>0</v>
      </c>
      <c r="U64" s="45">
        <f>SUMIF($E$102:$E$291,$H64,R$102:R$291)</f>
        <v>0</v>
      </c>
      <c r="V64" s="44">
        <f t="shared" si="12"/>
        <v>23</v>
      </c>
    </row>
    <row r="65" spans="3:22" s="44" customFormat="1">
      <c r="G65" s="44" t="s">
        <v>41</v>
      </c>
      <c r="H65" s="44" t="s">
        <v>44</v>
      </c>
      <c r="J65" s="140">
        <f>SUMIF($E$102:$E$291,$H65,G$102:G$291)</f>
        <v>20</v>
      </c>
      <c r="K65" s="141">
        <f>SUMIF($E$102:$E$291,$H65,H$102:H$291)</f>
        <v>14</v>
      </c>
      <c r="L65" s="141">
        <f>SUMIF($E$102:$E$291,$H65,I$102:I$291)</f>
        <v>15</v>
      </c>
      <c r="M65" s="141">
        <f>SUMIF($E$102:$E$291,$H65,J$102:J$291)</f>
        <v>7</v>
      </c>
      <c r="N65" s="140">
        <f>SUMIF($E$102:$E$291,$H65,K$102:K$291)</f>
        <v>28</v>
      </c>
      <c r="O65" s="141">
        <f>SUMIF($E$102:$E$291,$H65,L$102:L$291)</f>
        <v>17</v>
      </c>
      <c r="P65" s="141">
        <f>SUMIF($E$102:$E$291,$H65,M$102:M$291)</f>
        <v>0</v>
      </c>
      <c r="Q65" s="141">
        <f>SUMIF($E$102:$E$291,$H65,N$102:N$291)</f>
        <v>0</v>
      </c>
      <c r="R65" s="141">
        <f>SUMIF($E$102:$E$291,$H65,O$102:O$291)</f>
        <v>0</v>
      </c>
      <c r="S65" s="141">
        <f>SUMIF($E$102:$E$291,$H65,P$102:P$291)</f>
        <v>0</v>
      </c>
      <c r="T65" s="141">
        <f>SUMIF($E$102:$E$291,$H65,Q$102:Q$291)</f>
        <v>0</v>
      </c>
      <c r="U65" s="141">
        <f>SUMIF($E$102:$E$291,$H65,R$102:R$291)</f>
        <v>0</v>
      </c>
      <c r="V65" s="44">
        <f t="shared" si="12"/>
        <v>101</v>
      </c>
    </row>
    <row r="66" spans="3:22" s="44" customFormat="1">
      <c r="G66" s="44" t="s">
        <v>41</v>
      </c>
      <c r="H66" s="44" t="s">
        <v>45</v>
      </c>
      <c r="J66" s="45">
        <f>SUMIF($E$102:$E$291,$H66,G$102:G$291)</f>
        <v>14.3</v>
      </c>
      <c r="K66" s="45">
        <f>SUMIF($E$102:$E$273,$H66,H$102:H$273)</f>
        <v>7.04</v>
      </c>
      <c r="L66" s="45">
        <f>SUMIF($E$102:$E$273,$H66,I$102:I$273)</f>
        <v>4.5</v>
      </c>
      <c r="M66" s="45">
        <f>SUMIF($E$102:$E$273,$H66,J$102:J$273)</f>
        <v>7.87</v>
      </c>
      <c r="N66" s="45">
        <f>SUMIF($E$102:$E$273,$H66,K$102:K$273)</f>
        <v>1.77</v>
      </c>
      <c r="O66" s="45">
        <f>SUMIF($E$102:$E$273,$H66,L$102:L$273)</f>
        <v>0.79</v>
      </c>
      <c r="P66" s="45">
        <f>SUMIF($E$102:$E$273,$H66,M$102:M$273)</f>
        <v>0</v>
      </c>
      <c r="Q66" s="45">
        <f>SUMIF($E$102:$E$273,$H66,N$102:N$273)</f>
        <v>0</v>
      </c>
      <c r="R66" s="45">
        <f>SUMIF($E$102:$E$273,$H66,O$102:O$273)</f>
        <v>0</v>
      </c>
      <c r="S66" s="45">
        <f>SUMIF($E$102:$E$273,$H66,P$102:P$273)</f>
        <v>0</v>
      </c>
      <c r="T66" s="45">
        <f>SUMIF($E$102:$E$273,$H66,Q$102:Q$273)</f>
        <v>0</v>
      </c>
      <c r="U66" s="45">
        <f>SUMIF($E$102:$E$273,$H66,R$102:R$273)</f>
        <v>0</v>
      </c>
      <c r="V66" s="44">
        <f t="shared" si="12"/>
        <v>36.270000000000003</v>
      </c>
    </row>
    <row r="67" spans="3:22" s="44" customFormat="1">
      <c r="G67" s="44" t="s">
        <v>41</v>
      </c>
      <c r="H67" s="44" t="s">
        <v>46</v>
      </c>
      <c r="J67" s="45">
        <f>SUMIF($E$102:$E$291,$H67,G$102:G$291)</f>
        <v>7.3800000000000017</v>
      </c>
      <c r="K67" s="45">
        <f>SUMIF($E$102:$E$273,$H67,H$102:H$273)</f>
        <v>9.93</v>
      </c>
      <c r="L67" s="45">
        <f>SUMIF($E$102:$E$273,$H67,I$102:I$273)</f>
        <v>12.410000000000004</v>
      </c>
      <c r="M67" s="45">
        <f>SUMIF($E$102:$E$273,$H67,J$102:J$273)</f>
        <v>1.59</v>
      </c>
      <c r="N67" s="45">
        <f>SUMIF($E$102:$E$273,$H67,K$102:K$273)</f>
        <v>0.79999999999999993</v>
      </c>
      <c r="O67" s="45">
        <f>SUMIF($E$102:$E$273,$H67,L$102:L$273)</f>
        <v>1.46</v>
      </c>
      <c r="P67" s="45">
        <f>SUMIF($E$102:$E$273,$H67,M$102:M$273)</f>
        <v>0</v>
      </c>
      <c r="Q67" s="45">
        <f>SUMIF($E$102:$E$273,$H67,N$102:N$273)</f>
        <v>0</v>
      </c>
      <c r="R67" s="45">
        <f>SUMIF($E$102:$E$273,$H67,O$102:O$273)</f>
        <v>0</v>
      </c>
      <c r="S67" s="45">
        <f>SUMIF($E$102:$E$273,$H67,P$102:P$273)</f>
        <v>0</v>
      </c>
      <c r="T67" s="45">
        <f>SUMIF($E$102:$E$273,$H67,Q$102:Q$273)</f>
        <v>0</v>
      </c>
      <c r="U67" s="45">
        <f>SUMIF($E$102:$E$273,$H67,R$102:R$273)</f>
        <v>0</v>
      </c>
      <c r="V67" s="44">
        <f t="shared" si="12"/>
        <v>33.570000000000007</v>
      </c>
    </row>
    <row r="68" spans="3:22" s="44" customFormat="1"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4">
        <f t="shared" si="12"/>
        <v>0</v>
      </c>
    </row>
    <row r="69" spans="3:22" s="44" customFormat="1">
      <c r="H69" s="44" t="s">
        <v>12</v>
      </c>
      <c r="J69" s="45">
        <f>SUMIF($D$102:$D$291,$H69,G$102:G$291)</f>
        <v>0.12</v>
      </c>
      <c r="K69" s="45">
        <f>SUMIF($D$102:$D$291,$H69,H$102:H$291)</f>
        <v>1.38</v>
      </c>
      <c r="L69" s="45">
        <f>SUMIF($D$102:$D$291,$H69,I$102:I$291)</f>
        <v>4.2299999999999995</v>
      </c>
      <c r="M69" s="45">
        <f>SUMIF($D$102:$D$291,$H69,J$102:J$291)</f>
        <v>0.25</v>
      </c>
      <c r="N69" s="45">
        <f>SUMIF($D$102:$D$291,$H69,K$102:K$291)</f>
        <v>0.25</v>
      </c>
      <c r="O69" s="45">
        <f>SUMIF($D$102:$D$291,$H69,L$102:L$291)</f>
        <v>0.03</v>
      </c>
      <c r="P69" s="45">
        <f>SUMIF($D$102:$D$291,$H69,M$102:M$291)</f>
        <v>0</v>
      </c>
      <c r="Q69" s="45">
        <f>SUMIF($D$102:$D$291,$H69,N$102:N$291)</f>
        <v>0</v>
      </c>
      <c r="R69" s="45">
        <f>SUMIF($D$102:$D$291,$H69,O$102:O$291)</f>
        <v>0</v>
      </c>
      <c r="S69" s="45">
        <f>SUMIF($D$102:$D$291,$H69,P$102:P$291)</f>
        <v>0</v>
      </c>
      <c r="T69" s="45">
        <f>SUMIF($D$102:$D$291,$H69,Q$102:Q$291)</f>
        <v>0</v>
      </c>
      <c r="U69" s="45">
        <f>SUMIF($D$102:$D$291,$H69,R$102:R$291)</f>
        <v>0</v>
      </c>
      <c r="V69" s="44">
        <f t="shared" si="12"/>
        <v>6.26</v>
      </c>
    </row>
    <row r="70" spans="3:22" s="44" customFormat="1">
      <c r="H70" s="44" t="s">
        <v>13</v>
      </c>
      <c r="J70" s="45">
        <f>SUMIF($D$102:$D$291,$H70,G$102:G$291)</f>
        <v>6.22</v>
      </c>
      <c r="K70" s="45">
        <f>SUMIF($D$102:$D$291,$H70,H$102:H$291)</f>
        <v>7.1499999999999995</v>
      </c>
      <c r="L70" s="45">
        <f>SUMIF($D$102:$D$291,$H70,I$102:I$291)</f>
        <v>7.37</v>
      </c>
      <c r="M70" s="45">
        <f>SUMIF($D$102:$D$291,$H70,J$102:J$291)</f>
        <v>0.31</v>
      </c>
      <c r="N70" s="45">
        <f>SUMIF($D$102:$D$291,$H70,K$102:K$291)</f>
        <v>0.13</v>
      </c>
      <c r="O70" s="45">
        <f>SUMIF($D$102:$D$291,$H70,L$102:L$291)</f>
        <v>0.47</v>
      </c>
      <c r="P70" s="45">
        <f>SUMIF($D$102:$D$291,$H70,M$102:M$291)</f>
        <v>0</v>
      </c>
      <c r="Q70" s="45">
        <f>SUMIF($D$102:$D$291,$H70,N$102:N$291)</f>
        <v>0</v>
      </c>
      <c r="R70" s="45">
        <f>SUMIF($D$102:$D$291,$H70,O$102:O$291)</f>
        <v>0</v>
      </c>
      <c r="S70" s="45">
        <f>SUMIF($D$102:$D$291,$H70,P$102:P$291)</f>
        <v>0</v>
      </c>
      <c r="T70" s="45">
        <f>SUMIF($D$102:$D$291,$H70,Q$102:Q$291)</f>
        <v>0</v>
      </c>
      <c r="U70" s="45">
        <f>SUMIF($D$102:$D$291,$H70,R$102:R$291)</f>
        <v>0</v>
      </c>
      <c r="V70" s="44">
        <f t="shared" si="12"/>
        <v>21.649999999999995</v>
      </c>
    </row>
    <row r="71" spans="3:22" s="44" customFormat="1">
      <c r="H71" s="44" t="s">
        <v>14</v>
      </c>
      <c r="J71" s="45">
        <f>SUMIF($D$102:$D$291,$H71,G$102:G$291)</f>
        <v>0.31</v>
      </c>
      <c r="K71" s="45">
        <f>SUMIF($D$102:$D$291,$H71,H$102:H$291)</f>
        <v>0.34000000000000008</v>
      </c>
      <c r="L71" s="45">
        <f>SUMIF($D$102:$D$291,$H71,I$102:I$291)</f>
        <v>0.06</v>
      </c>
      <c r="M71" s="45">
        <f>SUMIF($D$102:$D$291,$H71,J$102:J$291)</f>
        <v>0.62000000000000011</v>
      </c>
      <c r="N71" s="45">
        <f>SUMIF($D$102:$D$291,$H71,K$102:K$291)</f>
        <v>0.03</v>
      </c>
      <c r="O71" s="45">
        <f>SUMIF($D$102:$D$291,$H71,L$102:L$291)</f>
        <v>0.31</v>
      </c>
      <c r="P71" s="45">
        <f>SUMIF($D$102:$D$291,$H71,M$102:M$291)</f>
        <v>0</v>
      </c>
      <c r="Q71" s="45">
        <f>SUMIF($D$102:$D$291,$H71,N$102:N$291)</f>
        <v>0</v>
      </c>
      <c r="R71" s="45">
        <f>SUMIF($D$102:$D$291,$H71,O$102:O$291)</f>
        <v>0</v>
      </c>
      <c r="S71" s="45">
        <f>SUMIF($D$102:$D$291,$H71,P$102:P$291)</f>
        <v>0</v>
      </c>
      <c r="T71" s="45">
        <f>SUMIF($D$102:$D$291,$H71,Q$102:Q$291)</f>
        <v>0</v>
      </c>
      <c r="U71" s="45">
        <f>SUMIF($D$102:$D$291,$H71,R$102:R$291)</f>
        <v>0</v>
      </c>
      <c r="V71" s="44">
        <f t="shared" si="12"/>
        <v>1.6700000000000004</v>
      </c>
    </row>
    <row r="72" spans="3:22" s="44" customFormat="1">
      <c r="H72" s="44" t="s">
        <v>11</v>
      </c>
      <c r="J72" s="45">
        <f>SUMIF($D$102:$D$291,$H72,G$102:G$291)</f>
        <v>0.73000000000000009</v>
      </c>
      <c r="K72" s="45">
        <f>SUMIF($D$102:$D$291,$H72,H$102:H$291)</f>
        <v>1.06</v>
      </c>
      <c r="L72" s="45">
        <f>SUMIF($D$102:$D$291,$H72,I$102:I$291)</f>
        <v>0.75</v>
      </c>
      <c r="M72" s="45">
        <f>SUMIF($D$102:$D$291,$H72,J$102:J$291)</f>
        <v>0.72</v>
      </c>
      <c r="N72" s="45">
        <f>SUMIF($D$102:$D$291,$H72,K$102:K$291)</f>
        <v>0.45</v>
      </c>
      <c r="O72" s="45">
        <f>SUMIF($D$102:$D$291,$H72,L$102:L$291)</f>
        <v>0.73999999999999988</v>
      </c>
      <c r="P72" s="45">
        <f>SUMIF($D$102:$D$291,$H72,M$102:M$291)</f>
        <v>0</v>
      </c>
      <c r="Q72" s="45">
        <f>SUMIF($D$102:$D$291,$H72,N$102:N$291)</f>
        <v>0</v>
      </c>
      <c r="R72" s="45">
        <f>SUMIF($D$102:$D$291,$H72,O$102:O$291)</f>
        <v>0</v>
      </c>
      <c r="S72" s="45">
        <f>SUMIF($D$102:$D$291,$H72,P$102:P$291)</f>
        <v>0</v>
      </c>
      <c r="T72" s="45">
        <f>SUMIF($D$102:$D$291,$H72,Q$102:Q$291)</f>
        <v>0</v>
      </c>
      <c r="U72" s="45">
        <f>SUMIF($D$102:$D$291,$H72,R$102:R$291)</f>
        <v>0</v>
      </c>
      <c r="V72" s="44">
        <f t="shared" si="12"/>
        <v>4.45</v>
      </c>
    </row>
    <row r="73" spans="3:22" s="44" customFormat="1">
      <c r="H73" s="44" t="s">
        <v>47</v>
      </c>
      <c r="J73" s="45">
        <f>SUM(J69:J72)</f>
        <v>7.38</v>
      </c>
      <c r="K73" s="45">
        <f>SUM(K69:K72)</f>
        <v>9.93</v>
      </c>
      <c r="L73" s="45">
        <f t="shared" ref="L73:U73" si="13">SUM(L69:L72)</f>
        <v>12.41</v>
      </c>
      <c r="M73" s="45">
        <f t="shared" si="13"/>
        <v>1.9000000000000001</v>
      </c>
      <c r="N73" s="45">
        <f t="shared" si="13"/>
        <v>0.8600000000000001</v>
      </c>
      <c r="O73" s="45">
        <f t="shared" si="13"/>
        <v>1.5499999999999998</v>
      </c>
      <c r="P73" s="45">
        <f t="shared" si="13"/>
        <v>0</v>
      </c>
      <c r="Q73" s="45">
        <f t="shared" si="13"/>
        <v>0</v>
      </c>
      <c r="R73" s="45">
        <f t="shared" si="13"/>
        <v>0</v>
      </c>
      <c r="S73" s="45">
        <f t="shared" si="13"/>
        <v>0</v>
      </c>
      <c r="T73" s="45">
        <f t="shared" si="13"/>
        <v>0</v>
      </c>
      <c r="U73" s="45">
        <f t="shared" si="13"/>
        <v>0</v>
      </c>
      <c r="V73" s="44">
        <f t="shared" si="12"/>
        <v>34.029999999999994</v>
      </c>
    </row>
    <row r="74" spans="3:22" s="44" customFormat="1"/>
    <row r="75" spans="3:22" s="44" customFormat="1">
      <c r="C75" s="151"/>
      <c r="D75" s="151"/>
      <c r="E75" s="151" t="s">
        <v>48</v>
      </c>
      <c r="F75" s="151" t="s">
        <v>49</v>
      </c>
      <c r="G75" s="151" t="s">
        <v>50</v>
      </c>
      <c r="H75" s="151" t="s">
        <v>51</v>
      </c>
      <c r="I75" s="151" t="s">
        <v>52</v>
      </c>
      <c r="J75" s="151" t="s">
        <v>53</v>
      </c>
      <c r="K75" s="151" t="s">
        <v>33</v>
      </c>
      <c r="L75" s="151" t="s">
        <v>54</v>
      </c>
      <c r="M75" s="151" t="s">
        <v>55</v>
      </c>
      <c r="N75" s="151" t="s">
        <v>56</v>
      </c>
      <c r="O75" s="151" t="s">
        <v>57</v>
      </c>
      <c r="P75" s="151" t="s">
        <v>58</v>
      </c>
      <c r="Q75" s="151" t="s">
        <v>59</v>
      </c>
      <c r="R75" s="151" t="s">
        <v>60</v>
      </c>
      <c r="S75" s="151"/>
      <c r="T75" s="151"/>
    </row>
    <row r="76" spans="3:22" s="44" customFormat="1">
      <c r="C76" s="151"/>
      <c r="D76" s="151"/>
      <c r="E76" s="156" t="s">
        <v>61</v>
      </c>
      <c r="F76" s="156"/>
      <c r="G76" s="156">
        <v>22</v>
      </c>
      <c r="H76" s="156">
        <v>21</v>
      </c>
      <c r="I76" s="156">
        <v>20</v>
      </c>
      <c r="J76" s="156">
        <v>21</v>
      </c>
      <c r="K76" s="156">
        <v>19</v>
      </c>
      <c r="L76" s="156">
        <v>20</v>
      </c>
      <c r="M76" s="156">
        <v>23</v>
      </c>
      <c r="N76" s="156">
        <v>21</v>
      </c>
      <c r="O76" s="156">
        <v>21</v>
      </c>
      <c r="P76" s="156">
        <v>22</v>
      </c>
      <c r="Q76" s="156">
        <v>20</v>
      </c>
      <c r="R76" s="156">
        <v>20</v>
      </c>
      <c r="S76" s="156">
        <f>SUM(G76:R76)</f>
        <v>250</v>
      </c>
      <c r="T76" s="151"/>
    </row>
    <row r="77" spans="3:22" s="44" customFormat="1">
      <c r="C77" s="157" t="s">
        <v>49</v>
      </c>
      <c r="D77" s="158" t="s">
        <v>62</v>
      </c>
      <c r="E77" s="159" t="s">
        <v>9</v>
      </c>
      <c r="F77" s="160">
        <f>SUMIF($E$102:E310,$E77,$F$102:F310)</f>
        <v>867.14999999999986</v>
      </c>
      <c r="G77" s="159">
        <f>SUMIF($E$102:$E$303,$E77,G$102:G303)</f>
        <v>134.93</v>
      </c>
      <c r="H77" s="159">
        <f>SUMIF($E$102:$E$303,$E77,H$102:H303)</f>
        <v>131.78</v>
      </c>
      <c r="I77" s="159">
        <f>SUMIF($E$102:$E$303,$E77,I$102:I303)</f>
        <v>137.69999999999999</v>
      </c>
      <c r="J77" s="159">
        <f>SUMIF($E$102:$E$303,$E77,J$102:J303)</f>
        <v>186.44</v>
      </c>
      <c r="K77" s="159">
        <f>SUMIF($E$102:$E$303,$E77,K$102:K303)</f>
        <v>128.22</v>
      </c>
      <c r="L77" s="159">
        <f>SUMIF($E$102:$E$303,$E77,L$102:L303)</f>
        <v>148.08000000000001</v>
      </c>
      <c r="M77" s="159">
        <f>SUMIF($E$102:$E$303,$E77,M$102:M303)</f>
        <v>0</v>
      </c>
      <c r="N77" s="159">
        <f>SUMIF($E$102:$E$303,$E77,N$102:N303)</f>
        <v>0</v>
      </c>
      <c r="O77" s="159">
        <f>SUMIF($E$102:$E$303,$E77,O$102:O303)</f>
        <v>0</v>
      </c>
      <c r="P77" s="159">
        <f>SUMIF($E$102:$E$303,$E77,P$102:P303)</f>
        <v>0</v>
      </c>
      <c r="Q77" s="159">
        <f>SUMIF($E$102:$E$303,$E77,Q$102:Q303)</f>
        <v>0</v>
      </c>
      <c r="R77" s="159">
        <f>SUMIF($E$102:$E$303,$E77,R$102:R303)</f>
        <v>0</v>
      </c>
      <c r="S77" s="159">
        <f ca="1">SUMIF($E$109:Q265,$E77,S$109:S265)</f>
        <v>729.20999999999992</v>
      </c>
      <c r="T77" s="151"/>
      <c r="U77" s="45"/>
    </row>
    <row r="78" spans="3:22" s="44" customFormat="1">
      <c r="C78" s="161"/>
      <c r="D78" s="162"/>
      <c r="E78" s="163" t="s">
        <v>8</v>
      </c>
      <c r="F78" s="160">
        <f>SUMIF($E$102:E311,$E78,$F$102:F311)</f>
        <v>1089</v>
      </c>
      <c r="G78" s="151">
        <f>SUMIF($E$102:$E$303,$E78,G$102:G304)</f>
        <v>176</v>
      </c>
      <c r="H78" s="151">
        <f>SUMIF($E$102:$E$303,$E78,H$102:H304)</f>
        <v>168</v>
      </c>
      <c r="I78" s="151">
        <f>SUMIF($E$102:$E$303,$E78,I$102:I304)</f>
        <v>169</v>
      </c>
      <c r="J78" s="151">
        <f>SUMIF($E$102:$E$303,$E78,J$102:J304)</f>
        <v>200</v>
      </c>
      <c r="K78" s="151">
        <f>SUMIF($E$102:$E$303,$E78,K$102:K304)</f>
        <v>186</v>
      </c>
      <c r="L78" s="151">
        <f>SUMIF($E$102:$E$303,$E78,L$102:L304)</f>
        <v>190</v>
      </c>
      <c r="M78" s="151">
        <f>SUMIF($E$102:$E$303,$E78,M$102:M304)</f>
        <v>0</v>
      </c>
      <c r="N78" s="151">
        <f>SUMIF($E$102:$E$303,$E78,N$102:N304)</f>
        <v>0</v>
      </c>
      <c r="O78" s="151">
        <f>SUMIF($E$102:$E$303,$E78,O$102:O304)</f>
        <v>0</v>
      </c>
      <c r="P78" s="151">
        <f>SUMIF($E$102:$E$303,$E78,P$102:P304)</f>
        <v>0</v>
      </c>
      <c r="Q78" s="151">
        <f>SUMIF($E$102:$E$303,$E78,Q$102:Q304)</f>
        <v>0</v>
      </c>
      <c r="R78" s="151">
        <f>SUMIF($E$102:$E$303,$E78,R$102:R304)</f>
        <v>0</v>
      </c>
      <c r="S78" s="151">
        <f ca="1">SUMIF($E$109:Q266,$E78,S$109:S266)</f>
        <v>930</v>
      </c>
      <c r="T78" s="151"/>
      <c r="U78" s="45"/>
    </row>
    <row r="79" spans="3:22" s="44" customFormat="1">
      <c r="C79" s="164"/>
      <c r="D79" s="165"/>
      <c r="E79" s="151" t="s">
        <v>42</v>
      </c>
      <c r="F79" s="160">
        <f>SUMIF($E$102:E312,$E79,$F$102:F312)</f>
        <v>954.0200000000001</v>
      </c>
      <c r="G79" s="151">
        <f>SUMIF($E$102:$E$303,$E79,G$102:G305)</f>
        <v>136.63</v>
      </c>
      <c r="H79" s="151">
        <f>SUMIF($E$102:$E$303,$E79,H$102:H305)</f>
        <v>163.26</v>
      </c>
      <c r="I79" s="151">
        <f>SUMIF($E$102:$E$303,$E79,I$102:I305)</f>
        <v>160.91</v>
      </c>
      <c r="J79" s="151">
        <f>SUMIF($E$102:$E$303,$E79,J$102:J305)</f>
        <v>206.47</v>
      </c>
      <c r="K79" s="151">
        <f>SUMIF($E$102:$E$303,$E79,K$102:K305)</f>
        <v>142.34</v>
      </c>
      <c r="L79" s="151">
        <f>SUMIF($E$102:$E$303,$E79,L$102:L305)</f>
        <v>144.41</v>
      </c>
      <c r="M79" s="151">
        <f>SUMIF($E$102:$E$303,$E79,M$102:M305)</f>
        <v>0</v>
      </c>
      <c r="N79" s="151">
        <f>SUMIF($E$102:$E$303,$E79,N$102:N305)</f>
        <v>0</v>
      </c>
      <c r="O79" s="151">
        <f>SUMIF($E$102:$E$303,$E79,O$102:O305)</f>
        <v>0</v>
      </c>
      <c r="P79" s="151">
        <f>SUMIF($E$102:$E$303,$E79,P$102:P305)</f>
        <v>0</v>
      </c>
      <c r="Q79" s="151">
        <f>SUMIF($E$102:$E$303,$E79,Q$102:Q305)</f>
        <v>0</v>
      </c>
      <c r="R79" s="151">
        <f>SUMIF($E$102:$E$303,$E79,R$102:R305)</f>
        <v>0</v>
      </c>
      <c r="S79" s="151">
        <f ca="1">SUMIF($E$109:Q267,$E79,S$109:S267)</f>
        <v>825.11000000000013</v>
      </c>
      <c r="T79" s="151"/>
      <c r="U79" s="45"/>
    </row>
    <row r="80" spans="3:22" s="44" customFormat="1">
      <c r="C80" s="164"/>
      <c r="D80" s="165"/>
      <c r="E80" s="151" t="s">
        <v>16</v>
      </c>
      <c r="F80" s="160">
        <f>SUMIF($E$102:E313,$E80,$F$102:F313)</f>
        <v>5.25</v>
      </c>
      <c r="G80" s="151">
        <f>SUMIF($E$102:$E$303,$E80,G$102:G306)</f>
        <v>0.03</v>
      </c>
      <c r="H80" s="151">
        <f>SUMIF($E$102:$E$303,$E80,H$102:H306)</f>
        <v>1.22</v>
      </c>
      <c r="I80" s="151">
        <f>SUMIF($E$102:$E$303,$E80,I$102:I306)</f>
        <v>1.0900000000000001</v>
      </c>
      <c r="J80" s="151">
        <f>SUMIF($E$102:$E$303,$E80,J$102:J306)</f>
        <v>1.94</v>
      </c>
      <c r="K80" s="151">
        <f>SUMIF($E$102:$E$303,$E80,K$102:K306)</f>
        <v>0.87999999999999989</v>
      </c>
      <c r="L80" s="151">
        <f>SUMIF($E$102:$E$303,$E80,L$102:L306)</f>
        <v>0.09</v>
      </c>
      <c r="M80" s="151">
        <f>SUMIF($E$102:$E$303,$E80,M$102:M306)</f>
        <v>0</v>
      </c>
      <c r="N80" s="151">
        <f>SUMIF($E$102:$E$303,$E80,N$102:N306)</f>
        <v>0</v>
      </c>
      <c r="O80" s="151">
        <f>SUMIF($E$102:$E$303,$E80,O$102:O306)</f>
        <v>0</v>
      </c>
      <c r="P80" s="151">
        <f>SUMIF($E$102:$E$303,$E80,P$102:P306)</f>
        <v>0</v>
      </c>
      <c r="Q80" s="151">
        <f>SUMIF($E$102:$E$303,$E80,Q$102:Q306)</f>
        <v>0</v>
      </c>
      <c r="R80" s="151">
        <f>SUMIF($E$102:$E$303,$E80,R$102:R306)</f>
        <v>0</v>
      </c>
      <c r="S80" s="151">
        <f ca="1">SUMIF($E$109:Q268,$E80,S$109:S268)</f>
        <v>4.6900000000000004</v>
      </c>
      <c r="T80" s="151"/>
      <c r="U80" s="45"/>
    </row>
    <row r="81" spans="3:21" s="44" customFormat="1">
      <c r="C81" s="166"/>
      <c r="D81" s="167"/>
      <c r="E81" s="151" t="s">
        <v>45</v>
      </c>
      <c r="F81" s="160">
        <f>SUMIF($E$102:E314,$E81,$F$102:F314)</f>
        <v>36.269999999999996</v>
      </c>
      <c r="G81" s="151">
        <f>SUMIF($E$102:$E$303,$E81,G$102:G307)</f>
        <v>14.3</v>
      </c>
      <c r="H81" s="151">
        <f>SUMIF($E$102:$E$303,$E81,H$102:H307)</f>
        <v>7.04</v>
      </c>
      <c r="I81" s="151">
        <f>SUMIF($E$102:$E$303,$E81,I$102:I307)</f>
        <v>4.5</v>
      </c>
      <c r="J81" s="151">
        <f>SUMIF($E$102:$E$303,$E81,J$102:J307)</f>
        <v>7.87</v>
      </c>
      <c r="K81" s="151">
        <f>SUMIF($E$102:$E$303,$E81,K$102:K307)</f>
        <v>1.77</v>
      </c>
      <c r="L81" s="151">
        <f>SUMIF($E$102:$E$303,$E81,L$102:L307)</f>
        <v>0.79</v>
      </c>
      <c r="M81" s="151">
        <f>SUMIF($E$102:$E$303,$E81,M$102:M307)</f>
        <v>0</v>
      </c>
      <c r="N81" s="151">
        <f>SUMIF($E$102:$E$303,$E81,N$102:N307)</f>
        <v>0</v>
      </c>
      <c r="O81" s="151">
        <f>SUMIF($E$102:$E$303,$E81,O$102:O307)</f>
        <v>0</v>
      </c>
      <c r="P81" s="151">
        <f>SUMIF($E$102:$E$303,$E81,P$102:P307)</f>
        <v>0</v>
      </c>
      <c r="Q81" s="151">
        <f>SUMIF($E$102:$E$303,$E81,Q$102:Q307)</f>
        <v>0</v>
      </c>
      <c r="R81" s="151">
        <f>SUMIF($E$102:$E$303,$E81,R$102:R307)</f>
        <v>0</v>
      </c>
      <c r="S81" s="151">
        <f ca="1">SUMIF($E$109:Q269,$E81,S$109:S269)</f>
        <v>28.66</v>
      </c>
      <c r="T81" s="151"/>
      <c r="U81" s="45"/>
    </row>
    <row r="82" spans="3:21" s="44" customFormat="1">
      <c r="C82" s="168"/>
      <c r="D82" s="169"/>
      <c r="E82" s="170" t="s">
        <v>63</v>
      </c>
      <c r="F82" s="160">
        <f>SUMIF($E$102:E315,$E82,$F$102:F315)</f>
        <v>154.25</v>
      </c>
      <c r="G82" s="171">
        <f>SUMIF($E$102:$E$303,$E82,G$102:G308)</f>
        <v>22.36</v>
      </c>
      <c r="H82" s="171">
        <f>SUMIF($E$102:$E$303,$E82,H$102:H308)</f>
        <v>16.02</v>
      </c>
      <c r="I82" s="171">
        <f>SUMIF($E$102:$E$303,$E82,I$102:I308)</f>
        <v>24.67</v>
      </c>
      <c r="J82" s="171">
        <f>SUMIF($E$102:$E$303,$E82,J$102:J308)</f>
        <v>42.87</v>
      </c>
      <c r="K82" s="171">
        <f>SUMIF($E$102:$E$303,$E82,K$102:K308)</f>
        <v>26.959999999999997</v>
      </c>
      <c r="L82" s="171">
        <f>SUMIF($E$102:$E$303,$E82,L$102:L308)</f>
        <v>21.369999999999997</v>
      </c>
      <c r="M82" s="171">
        <f>SUMIF($E$102:$E$303,$E82,M$102:M308)</f>
        <v>0</v>
      </c>
      <c r="N82" s="171">
        <f>SUMIF($E$102:$E$303,$E82,N$102:N308)</f>
        <v>0</v>
      </c>
      <c r="O82" s="171">
        <f>SUMIF($E$102:$E$303,$E82,O$102:O308)</f>
        <v>0</v>
      </c>
      <c r="P82" s="171">
        <f>SUMIF($E$102:$E$303,$E82,P$102:P308)</f>
        <v>0</v>
      </c>
      <c r="Q82" s="171">
        <f>SUMIF($E$102:$E$303,$E82,Q$102:Q308)</f>
        <v>0</v>
      </c>
      <c r="R82" s="171">
        <f>SUMIF($E$102:$E$303,$E82,R$102:R308)</f>
        <v>0</v>
      </c>
      <c r="S82" s="171">
        <f ca="1">SUMIF($E$109:Q270,$E82,S$109:S270)</f>
        <v>116.72</v>
      </c>
      <c r="T82" s="151"/>
      <c r="U82" s="45"/>
    </row>
    <row r="83" spans="3:21" s="44" customFormat="1">
      <c r="C83" s="168"/>
      <c r="D83" s="169" t="s">
        <v>64</v>
      </c>
      <c r="E83" s="170"/>
      <c r="F83" s="160">
        <f>SUMIF($D$109:D317,D83,$F$109:F317)</f>
        <v>32.339999999999989</v>
      </c>
      <c r="G83" s="172">
        <f>SUMIF($D$102:$D$300,$D83,G$102:G$300)</f>
        <v>7.38</v>
      </c>
      <c r="H83" s="172">
        <f t="shared" ref="H83:R83" si="14">SUMIF($D$102:$D$300,$D83,H$102:H$300)</f>
        <v>9.93</v>
      </c>
      <c r="I83" s="172">
        <f t="shared" si="14"/>
        <v>12.41</v>
      </c>
      <c r="J83" s="172">
        <f t="shared" si="14"/>
        <v>1.9000000000000001</v>
      </c>
      <c r="K83" s="172">
        <f t="shared" si="14"/>
        <v>0.85999999999999988</v>
      </c>
      <c r="L83" s="172">
        <f t="shared" si="14"/>
        <v>1.55</v>
      </c>
      <c r="M83" s="172">
        <f t="shared" si="14"/>
        <v>0</v>
      </c>
      <c r="N83" s="172">
        <f t="shared" si="14"/>
        <v>0</v>
      </c>
      <c r="O83" s="172">
        <f t="shared" si="14"/>
        <v>0</v>
      </c>
      <c r="P83" s="172">
        <f t="shared" si="14"/>
        <v>0</v>
      </c>
      <c r="Q83" s="172">
        <f t="shared" si="14"/>
        <v>0</v>
      </c>
      <c r="R83" s="172">
        <f t="shared" si="14"/>
        <v>0</v>
      </c>
      <c r="S83" s="172">
        <f ca="1">SUMIF($D$109:P271,$D83,S$109:S271)</f>
        <v>31.879999999999988</v>
      </c>
      <c r="T83" s="151"/>
      <c r="U83" s="45"/>
    </row>
    <row r="84" spans="3:21" s="44" customFormat="1">
      <c r="C84" s="173"/>
      <c r="D84" s="174" t="s">
        <v>11</v>
      </c>
      <c r="E84" s="151" t="s">
        <v>46</v>
      </c>
      <c r="F84" s="160">
        <f>SUMIF($D$102:D317,D84,$F$102:F317)</f>
        <v>4.45</v>
      </c>
      <c r="G84" s="151">
        <f t="shared" ref="G84:R87" si="15">SUMIF($D$102:$D$300,$D84,G$102:G$300)</f>
        <v>0.73000000000000009</v>
      </c>
      <c r="H84" s="151">
        <f t="shared" si="15"/>
        <v>1.06</v>
      </c>
      <c r="I84" s="151">
        <f t="shared" si="15"/>
        <v>0.75</v>
      </c>
      <c r="J84" s="151">
        <f t="shared" si="15"/>
        <v>0.72</v>
      </c>
      <c r="K84" s="151">
        <f t="shared" si="15"/>
        <v>0.45</v>
      </c>
      <c r="L84" s="151">
        <f t="shared" si="15"/>
        <v>0.73999999999999988</v>
      </c>
      <c r="M84" s="151">
        <f t="shared" si="15"/>
        <v>0</v>
      </c>
      <c r="N84" s="151">
        <f t="shared" si="15"/>
        <v>0</v>
      </c>
      <c r="O84" s="151">
        <f t="shared" si="15"/>
        <v>0</v>
      </c>
      <c r="P84" s="151">
        <f t="shared" si="15"/>
        <v>0</v>
      </c>
      <c r="Q84" s="151">
        <f t="shared" si="15"/>
        <v>0</v>
      </c>
      <c r="R84" s="151">
        <f t="shared" si="15"/>
        <v>0</v>
      </c>
      <c r="S84" s="151">
        <f ca="1">SUMIF($D$109:P272,$D84,S$109:S272)</f>
        <v>4.3</v>
      </c>
      <c r="T84" s="151"/>
      <c r="U84" s="45"/>
    </row>
    <row r="85" spans="3:21" s="44" customFormat="1">
      <c r="C85" s="173"/>
      <c r="D85" s="174" t="s">
        <v>12</v>
      </c>
      <c r="E85" s="151" t="s">
        <v>46</v>
      </c>
      <c r="F85" s="160">
        <f>SUMIF($D$102:D318,D85,$F$102:F318)</f>
        <v>6.26</v>
      </c>
      <c r="G85" s="151">
        <f t="shared" si="15"/>
        <v>0.12</v>
      </c>
      <c r="H85" s="151">
        <f t="shared" si="15"/>
        <v>1.38</v>
      </c>
      <c r="I85" s="151">
        <f t="shared" si="15"/>
        <v>4.2299999999999995</v>
      </c>
      <c r="J85" s="151">
        <f>SUMIF($D$102:$D$300,$D85,J$102:J$300)</f>
        <v>0.25</v>
      </c>
      <c r="K85" s="151">
        <f t="shared" si="15"/>
        <v>0.25</v>
      </c>
      <c r="L85" s="151">
        <f t="shared" si="15"/>
        <v>0.03</v>
      </c>
      <c r="M85" s="151">
        <f t="shared" si="15"/>
        <v>0</v>
      </c>
      <c r="N85" s="151">
        <f t="shared" si="15"/>
        <v>0</v>
      </c>
      <c r="O85" s="151">
        <f t="shared" si="15"/>
        <v>0</v>
      </c>
      <c r="P85" s="151">
        <f t="shared" si="15"/>
        <v>0</v>
      </c>
      <c r="Q85" s="151">
        <f t="shared" si="15"/>
        <v>0</v>
      </c>
      <c r="R85" s="151">
        <f t="shared" si="15"/>
        <v>0</v>
      </c>
      <c r="S85" s="151">
        <f ca="1">SUMIF($D$109:P273,$D85,S$109:S273)</f>
        <v>6.26</v>
      </c>
      <c r="T85" s="151"/>
      <c r="U85" s="45"/>
    </row>
    <row r="86" spans="3:21" s="44" customFormat="1">
      <c r="C86" s="173"/>
      <c r="D86" s="174" t="s">
        <v>13</v>
      </c>
      <c r="E86" s="151" t="s">
        <v>46</v>
      </c>
      <c r="F86" s="160">
        <f>SUMIF($D$102:D319,D86,$F$102:F319)</f>
        <v>21.649999999999995</v>
      </c>
      <c r="G86" s="151">
        <f t="shared" si="15"/>
        <v>6.22</v>
      </c>
      <c r="H86" s="151">
        <f t="shared" si="15"/>
        <v>7.1499999999999995</v>
      </c>
      <c r="I86" s="151">
        <f t="shared" si="15"/>
        <v>7.37</v>
      </c>
      <c r="J86" s="151">
        <f t="shared" si="15"/>
        <v>0.31</v>
      </c>
      <c r="K86" s="151">
        <f t="shared" si="15"/>
        <v>0.13</v>
      </c>
      <c r="L86" s="151">
        <f>SUMIF($D$102:$D$300,$D86,L$102:L$300)</f>
        <v>0.47</v>
      </c>
      <c r="M86" s="151">
        <f t="shared" si="15"/>
        <v>0</v>
      </c>
      <c r="N86" s="151">
        <f t="shared" si="15"/>
        <v>0</v>
      </c>
      <c r="O86" s="151">
        <f t="shared" si="15"/>
        <v>0</v>
      </c>
      <c r="P86" s="151">
        <f t="shared" si="15"/>
        <v>0</v>
      </c>
      <c r="Q86" s="151">
        <f t="shared" si="15"/>
        <v>0</v>
      </c>
      <c r="R86" s="151">
        <f t="shared" si="15"/>
        <v>0</v>
      </c>
      <c r="S86" s="151">
        <f ca="1">SUMIF($D$109:P274,$D86,S$109:S274)</f>
        <v>21.649999999999995</v>
      </c>
      <c r="T86" s="151"/>
      <c r="U86" s="45"/>
    </row>
    <row r="87" spans="3:21" s="44" customFormat="1">
      <c r="C87" s="173"/>
      <c r="D87" s="174" t="s">
        <v>14</v>
      </c>
      <c r="E87" s="151" t="s">
        <v>46</v>
      </c>
      <c r="F87" s="160">
        <f>SUMIF($D$102:D320,D87,$F$102:F320)</f>
        <v>1.6700000000000004</v>
      </c>
      <c r="G87" s="151">
        <f t="shared" si="15"/>
        <v>0.31</v>
      </c>
      <c r="H87" s="151">
        <f t="shared" si="15"/>
        <v>0.34000000000000008</v>
      </c>
      <c r="I87" s="151">
        <f t="shared" si="15"/>
        <v>0.06</v>
      </c>
      <c r="J87" s="151">
        <f>SUMIF($D$102:$D$300,$D87,J$102:J$300)</f>
        <v>0.62000000000000011</v>
      </c>
      <c r="K87" s="151">
        <f t="shared" si="15"/>
        <v>0.03</v>
      </c>
      <c r="L87" s="151">
        <f t="shared" si="15"/>
        <v>0.31</v>
      </c>
      <c r="M87" s="151">
        <f t="shared" si="15"/>
        <v>0</v>
      </c>
      <c r="N87" s="151">
        <f t="shared" si="15"/>
        <v>0</v>
      </c>
      <c r="O87" s="151">
        <f t="shared" si="15"/>
        <v>0</v>
      </c>
      <c r="P87" s="151">
        <f t="shared" si="15"/>
        <v>0</v>
      </c>
      <c r="Q87" s="151">
        <f t="shared" si="15"/>
        <v>0</v>
      </c>
      <c r="R87" s="151">
        <f t="shared" si="15"/>
        <v>0</v>
      </c>
      <c r="S87" s="151">
        <f ca="1">SUMIF($D$109:P275,$D87,S$109:S275)</f>
        <v>1.3600000000000003</v>
      </c>
      <c r="T87" s="151"/>
      <c r="U87" s="45"/>
    </row>
    <row r="88" spans="3:21" s="44" customFormat="1">
      <c r="C88" s="175"/>
      <c r="D88" s="176"/>
      <c r="E88" s="177" t="s">
        <v>65</v>
      </c>
      <c r="F88" s="160">
        <f>SUMIF($E$102:E309,E88,$F$102:F309)</f>
        <v>33.67</v>
      </c>
      <c r="G88" s="178">
        <f>SUMIF($E$102:$E$305,$E88,G$102:G$305)</f>
        <v>8.83</v>
      </c>
      <c r="H88" s="178">
        <f t="shared" ref="H88:R88" si="16">SUMIF($E$102:$E$305,$E88,H$102:H$305)</f>
        <v>3.1799999999999997</v>
      </c>
      <c r="I88" s="178">
        <f t="shared" si="16"/>
        <v>2.39</v>
      </c>
      <c r="J88" s="178">
        <f>SUMIF($E$102:$E$305,$E88,J$102:J$305)</f>
        <v>6.0299999999999994</v>
      </c>
      <c r="K88" s="178">
        <f t="shared" si="16"/>
        <v>3.64</v>
      </c>
      <c r="L88" s="178">
        <f t="shared" si="16"/>
        <v>9.6</v>
      </c>
      <c r="M88" s="178">
        <f t="shared" si="16"/>
        <v>0</v>
      </c>
      <c r="N88" s="178">
        <f t="shared" si="16"/>
        <v>0</v>
      </c>
      <c r="O88" s="178">
        <f t="shared" si="16"/>
        <v>0</v>
      </c>
      <c r="P88" s="178">
        <f t="shared" si="16"/>
        <v>0</v>
      </c>
      <c r="Q88" s="178">
        <f t="shared" si="16"/>
        <v>0</v>
      </c>
      <c r="R88" s="178">
        <f t="shared" si="16"/>
        <v>0</v>
      </c>
      <c r="S88" s="178">
        <f ca="1">SUMIF($E$109:Q276,$E88,S$109:S276)</f>
        <v>30.57</v>
      </c>
      <c r="T88" s="151"/>
      <c r="U88" s="45"/>
    </row>
    <row r="89" spans="3:21" s="44" customFormat="1">
      <c r="C89" s="175"/>
      <c r="D89" s="176"/>
      <c r="E89" s="151" t="s">
        <v>66</v>
      </c>
      <c r="F89" s="160">
        <f>SUMIF($E$102:E310,E89,$F$102:F310)</f>
        <v>0</v>
      </c>
      <c r="G89" s="151">
        <f t="shared" ref="G89:R92" si="17">SUMIF($E$102:$E$305,$E89,G$102:G$305)</f>
        <v>0</v>
      </c>
      <c r="H89" s="151">
        <f t="shared" si="17"/>
        <v>0</v>
      </c>
      <c r="I89" s="151">
        <f t="shared" si="17"/>
        <v>0</v>
      </c>
      <c r="J89" s="151">
        <f t="shared" si="17"/>
        <v>0</v>
      </c>
      <c r="K89" s="151">
        <f t="shared" si="17"/>
        <v>0</v>
      </c>
      <c r="L89" s="151">
        <f t="shared" si="17"/>
        <v>0</v>
      </c>
      <c r="M89" s="151">
        <f t="shared" si="17"/>
        <v>0</v>
      </c>
      <c r="N89" s="151">
        <f t="shared" si="17"/>
        <v>0</v>
      </c>
      <c r="O89" s="151">
        <f t="shared" si="17"/>
        <v>0</v>
      </c>
      <c r="P89" s="151">
        <f t="shared" si="17"/>
        <v>0</v>
      </c>
      <c r="Q89" s="151">
        <f t="shared" si="17"/>
        <v>0</v>
      </c>
      <c r="R89" s="151">
        <f t="shared" si="17"/>
        <v>0</v>
      </c>
      <c r="S89" s="151">
        <f ca="1">SUMIF($E$109:Q269,$E89,S$109:S269)</f>
        <v>0</v>
      </c>
      <c r="T89" s="151"/>
      <c r="U89" s="45"/>
    </row>
    <row r="90" spans="3:21" s="44" customFormat="1">
      <c r="C90" s="175"/>
      <c r="D90" s="176"/>
      <c r="E90" s="151" t="s">
        <v>67</v>
      </c>
      <c r="F90" s="160">
        <f>SUMIF($E$102:E311,E90,$F$102:F311)</f>
        <v>34.19</v>
      </c>
      <c r="G90" s="151">
        <f t="shared" si="17"/>
        <v>4.54</v>
      </c>
      <c r="H90" s="151">
        <f t="shared" si="17"/>
        <v>4.58</v>
      </c>
      <c r="I90" s="151">
        <f t="shared" si="17"/>
        <v>5.83</v>
      </c>
      <c r="J90" s="151">
        <f>SUMIF($E$102:$E$305,$E90,J$102:J$305)</f>
        <v>9.27</v>
      </c>
      <c r="K90" s="151">
        <f t="shared" si="17"/>
        <v>5.14</v>
      </c>
      <c r="L90" s="151">
        <f t="shared" si="17"/>
        <v>4.83</v>
      </c>
      <c r="M90" s="151">
        <f t="shared" si="17"/>
        <v>0</v>
      </c>
      <c r="N90" s="151">
        <f t="shared" si="17"/>
        <v>0</v>
      </c>
      <c r="O90" s="151">
        <f t="shared" si="17"/>
        <v>0</v>
      </c>
      <c r="P90" s="151">
        <f t="shared" si="17"/>
        <v>0</v>
      </c>
      <c r="Q90" s="151">
        <f t="shared" si="17"/>
        <v>0</v>
      </c>
      <c r="R90" s="151">
        <f t="shared" si="17"/>
        <v>0</v>
      </c>
      <c r="S90" s="151">
        <f ca="1">SUMIF($E$109:Q270,$E90,S$109:S270)</f>
        <v>34.19</v>
      </c>
      <c r="T90" s="151"/>
      <c r="U90" s="45"/>
    </row>
    <row r="91" spans="3:21" s="44" customFormat="1">
      <c r="C91" s="179"/>
      <c r="D91" s="180"/>
      <c r="E91" s="151" t="s">
        <v>68</v>
      </c>
      <c r="F91" s="160">
        <f>SUMIF($E$102:E312,E91,$F$102:F312)</f>
        <v>44</v>
      </c>
      <c r="G91" s="151">
        <f t="shared" si="17"/>
        <v>5</v>
      </c>
      <c r="H91" s="151">
        <f t="shared" si="17"/>
        <v>6</v>
      </c>
      <c r="I91" s="151">
        <f t="shared" si="17"/>
        <v>5</v>
      </c>
      <c r="J91" s="151">
        <f>SUMIF($E$102:$E$305,$E91,J$102:J$305)</f>
        <v>10</v>
      </c>
      <c r="K91" s="151">
        <f t="shared" si="17"/>
        <v>8</v>
      </c>
      <c r="L91" s="151">
        <f t="shared" si="17"/>
        <v>10</v>
      </c>
      <c r="M91" s="151">
        <f t="shared" si="17"/>
        <v>0</v>
      </c>
      <c r="N91" s="151">
        <f t="shared" si="17"/>
        <v>0</v>
      </c>
      <c r="O91" s="151">
        <f t="shared" si="17"/>
        <v>0</v>
      </c>
      <c r="P91" s="151">
        <f t="shared" si="17"/>
        <v>0</v>
      </c>
      <c r="Q91" s="151">
        <f t="shared" si="17"/>
        <v>0</v>
      </c>
      <c r="R91" s="151">
        <f t="shared" si="17"/>
        <v>0</v>
      </c>
      <c r="S91" s="151">
        <f ca="1">SUMIF($E$109:Q271,$E91,S$109:S271)</f>
        <v>25</v>
      </c>
      <c r="T91" s="151"/>
      <c r="U91" s="45"/>
    </row>
    <row r="92" spans="3:21" s="44" customFormat="1">
      <c r="C92" s="179"/>
      <c r="D92" s="180"/>
      <c r="E92" s="151" t="s">
        <v>10</v>
      </c>
      <c r="F92" s="160">
        <f>SUMIF($E$102:E313,E92,$F$102:F313)</f>
        <v>724.44999999999993</v>
      </c>
      <c r="G92" s="151">
        <f t="shared" si="17"/>
        <v>99.25</v>
      </c>
      <c r="H92" s="151">
        <f t="shared" si="17"/>
        <v>133.08000000000001</v>
      </c>
      <c r="I92" s="151">
        <f t="shared" si="17"/>
        <v>123.47</v>
      </c>
      <c r="J92" s="151">
        <f>SUMIF($E$102:$E$305,$E92,J$102:J$305)</f>
        <v>148.9</v>
      </c>
      <c r="K92" s="151">
        <f t="shared" si="17"/>
        <v>106.58</v>
      </c>
      <c r="L92" s="151">
        <f t="shared" si="17"/>
        <v>113.16999999999999</v>
      </c>
      <c r="M92" s="151">
        <f t="shared" si="17"/>
        <v>0</v>
      </c>
      <c r="N92" s="151">
        <f t="shared" si="17"/>
        <v>0</v>
      </c>
      <c r="O92" s="151">
        <f t="shared" si="17"/>
        <v>0</v>
      </c>
      <c r="P92" s="151">
        <f t="shared" si="17"/>
        <v>0</v>
      </c>
      <c r="Q92" s="151">
        <f t="shared" si="17"/>
        <v>0</v>
      </c>
      <c r="R92" s="151">
        <f t="shared" si="17"/>
        <v>0</v>
      </c>
      <c r="S92" s="151">
        <f ca="1">SUMIF($E$109:Q277,$E92,S$109:S277)</f>
        <v>714.19999999999993</v>
      </c>
      <c r="T92" s="151"/>
      <c r="U92" s="45"/>
    </row>
    <row r="93" spans="3:21" s="44" customFormat="1">
      <c r="C93" s="181" t="s">
        <v>69</v>
      </c>
      <c r="D93" s="182"/>
      <c r="E93" s="151"/>
      <c r="F93" s="160"/>
      <c r="G93"/>
      <c r="H93"/>
      <c r="I93"/>
      <c r="J93"/>
      <c r="K93"/>
      <c r="L93"/>
      <c r="M93"/>
      <c r="N93"/>
      <c r="O93"/>
      <c r="P93"/>
      <c r="Q93"/>
      <c r="R93"/>
      <c r="S93" s="151">
        <f>SUM(G93:R93)</f>
        <v>0</v>
      </c>
      <c r="T93" s="151"/>
      <c r="U93" s="45"/>
    </row>
    <row r="94" spans="3:21" s="44" customFormat="1">
      <c r="C94" s="183"/>
      <c r="D94" s="182"/>
      <c r="E94" s="151" t="s">
        <v>70</v>
      </c>
      <c r="F94" s="160">
        <f>SUMIF($E$102:E315,E94,$F$102:F315)</f>
        <v>-24.19</v>
      </c>
      <c r="G94" s="151">
        <f>SUMIF($E$102:$E$311,$E94,G$102:G$311)</f>
        <v>1.9999999999999996</v>
      </c>
      <c r="H94" s="151">
        <f t="shared" ref="H94:R94" si="18">SUMIF($E$102:$E$311,$E94,H$102:H$311)</f>
        <v>-7.2099999999999991</v>
      </c>
      <c r="I94" s="151">
        <f t="shared" si="18"/>
        <v>-3.68</v>
      </c>
      <c r="J94" s="151">
        <f>SUMIF($E$102:$E$311,$E94,J$102:J$311)</f>
        <v>-4.25</v>
      </c>
      <c r="K94" s="151">
        <f t="shared" si="18"/>
        <v>5.75</v>
      </c>
      <c r="L94" s="151">
        <f>SUMIF($E$102:$E$311,$E94,L$102:L$311)</f>
        <v>-16.8</v>
      </c>
      <c r="M94" s="151">
        <f t="shared" si="18"/>
        <v>0</v>
      </c>
      <c r="N94" s="151">
        <f t="shared" si="18"/>
        <v>0</v>
      </c>
      <c r="O94" s="151">
        <f t="shared" si="18"/>
        <v>0</v>
      </c>
      <c r="P94" s="151">
        <f t="shared" si="18"/>
        <v>0</v>
      </c>
      <c r="Q94" s="151">
        <f t="shared" si="18"/>
        <v>0</v>
      </c>
      <c r="R94" s="151">
        <f t="shared" si="18"/>
        <v>0</v>
      </c>
      <c r="S94" s="151">
        <f ca="1">SUMIF($E$109:Q279,$E94,S$109:S279)</f>
        <v>-23.94</v>
      </c>
      <c r="T94" s="151"/>
      <c r="U94" s="45"/>
    </row>
    <row r="95" spans="3:21" s="44" customFormat="1">
      <c r="C95" s="184"/>
      <c r="D95" s="185"/>
      <c r="E95" s="186" t="s">
        <v>43</v>
      </c>
      <c r="F95" s="160">
        <f>SUMIF($E$102:E316,E95,$F$102:F316)</f>
        <v>23</v>
      </c>
      <c r="G95" s="151">
        <f t="shared" ref="G95:R96" si="19">SUMIF($E$102:$E$311,$E95,G$102:G$311)</f>
        <v>3</v>
      </c>
      <c r="H95" s="151">
        <f t="shared" si="19"/>
        <v>7</v>
      </c>
      <c r="I95" s="151">
        <f t="shared" si="19"/>
        <v>0</v>
      </c>
      <c r="J95" s="151">
        <f>SUMIF($E$102:$E$311,$E95,J$102:J$311)</f>
        <v>0</v>
      </c>
      <c r="K95" s="151">
        <f t="shared" si="19"/>
        <v>6</v>
      </c>
      <c r="L95" s="151">
        <f t="shared" si="19"/>
        <v>7</v>
      </c>
      <c r="M95" s="151">
        <f t="shared" si="19"/>
        <v>0</v>
      </c>
      <c r="N95" s="151">
        <f t="shared" si="19"/>
        <v>0</v>
      </c>
      <c r="O95" s="151">
        <f t="shared" si="19"/>
        <v>0</v>
      </c>
      <c r="P95" s="151">
        <f t="shared" si="19"/>
        <v>0</v>
      </c>
      <c r="Q95" s="151">
        <f t="shared" si="19"/>
        <v>0</v>
      </c>
      <c r="R95" s="151">
        <f t="shared" si="19"/>
        <v>0</v>
      </c>
      <c r="S95" s="151">
        <f ca="1">SUMIF($E$109:Q280,$E95,S$109:S280)</f>
        <v>22</v>
      </c>
      <c r="T95" s="151"/>
      <c r="U95" s="45"/>
    </row>
    <row r="96" spans="3:21" s="44" customFormat="1">
      <c r="C96" s="187"/>
      <c r="D96" s="188"/>
      <c r="E96" s="189" t="s">
        <v>44</v>
      </c>
      <c r="F96" s="190">
        <f>SUMIF($E$102:E312,E96,$F$102:F312)</f>
        <v>101</v>
      </c>
      <c r="G96" s="191">
        <f t="shared" si="19"/>
        <v>20</v>
      </c>
      <c r="H96" s="191">
        <f t="shared" si="19"/>
        <v>14</v>
      </c>
      <c r="I96" s="191">
        <f t="shared" si="19"/>
        <v>15</v>
      </c>
      <c r="J96" s="191">
        <f t="shared" si="19"/>
        <v>7</v>
      </c>
      <c r="K96" s="191">
        <f t="shared" si="19"/>
        <v>28</v>
      </c>
      <c r="L96" s="191">
        <f t="shared" si="19"/>
        <v>17</v>
      </c>
      <c r="M96" s="191">
        <f t="shared" si="19"/>
        <v>0</v>
      </c>
      <c r="N96" s="191">
        <f t="shared" si="19"/>
        <v>0</v>
      </c>
      <c r="O96" s="191">
        <f t="shared" si="19"/>
        <v>0</v>
      </c>
      <c r="P96" s="191">
        <f t="shared" si="19"/>
        <v>0</v>
      </c>
      <c r="Q96" s="191">
        <f t="shared" si="19"/>
        <v>0</v>
      </c>
      <c r="R96" s="191">
        <f t="shared" si="19"/>
        <v>0</v>
      </c>
      <c r="S96" s="191">
        <f ca="1">SUMIF($E$109:Q281,$E96,S$109:S281)</f>
        <v>100</v>
      </c>
      <c r="T96" s="151"/>
      <c r="U96" s="45"/>
    </row>
    <row r="97" spans="3:21" s="44" customFormat="1">
      <c r="C97" s="151"/>
      <c r="D97" s="151"/>
      <c r="E97" s="151"/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45"/>
    </row>
    <row r="98" spans="3:21" s="44" customFormat="1"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</row>
    <row r="99" spans="3:21" s="44" customFormat="1"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</row>
    <row r="100" spans="3:21" s="44" customFormat="1"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</row>
    <row r="101" spans="3:21" s="44" customFormat="1"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</row>
    <row r="102" spans="3:21">
      <c r="C102" s="90" t="s">
        <v>71</v>
      </c>
      <c r="D102" s="91" t="s">
        <v>72</v>
      </c>
      <c r="E102" s="92" t="s">
        <v>9</v>
      </c>
      <c r="F102" s="93">
        <f>SUM(G102:R102)</f>
        <v>102.75</v>
      </c>
      <c r="G102" s="92">
        <v>17.22</v>
      </c>
      <c r="H102" s="92">
        <v>11.84</v>
      </c>
      <c r="I102" s="92">
        <v>8.66</v>
      </c>
      <c r="J102" s="92">
        <v>22.03</v>
      </c>
      <c r="K102" s="92">
        <v>20.72</v>
      </c>
      <c r="L102" s="92">
        <v>22.28</v>
      </c>
      <c r="M102" s="92"/>
      <c r="N102" s="92"/>
      <c r="O102" s="92"/>
      <c r="P102" s="92"/>
      <c r="Q102" s="92"/>
      <c r="R102" s="92"/>
      <c r="S102" s="92">
        <f>SUM(G102:R102)</f>
        <v>102.75</v>
      </c>
    </row>
    <row r="103" spans="3:21">
      <c r="C103" s="95"/>
      <c r="D103" s="66"/>
      <c r="E103" s="67" t="s">
        <v>8</v>
      </c>
      <c r="F103" s="93">
        <f t="shared" ref="F103:F166" si="20">SUM(G103:R103)</f>
        <v>123</v>
      </c>
      <c r="G103" s="56">
        <v>22</v>
      </c>
      <c r="H103" s="56">
        <v>21</v>
      </c>
      <c r="I103" s="56">
        <v>20</v>
      </c>
      <c r="J103" s="56">
        <v>21</v>
      </c>
      <c r="K103" s="56">
        <v>19</v>
      </c>
      <c r="L103" s="56">
        <v>20</v>
      </c>
      <c r="M103" s="56"/>
      <c r="N103" s="56"/>
      <c r="O103" s="56"/>
      <c r="P103" s="56"/>
      <c r="Q103" s="56"/>
      <c r="R103" s="56"/>
      <c r="S103" s="56">
        <f t="shared" ref="S103:S166" si="21">SUM(G103:R103)</f>
        <v>123</v>
      </c>
    </row>
    <row r="104" spans="3:21">
      <c r="C104" s="97"/>
      <c r="D104" s="3"/>
      <c r="E104" t="s">
        <v>42</v>
      </c>
      <c r="F104" s="93">
        <f t="shared" si="20"/>
        <v>96.41</v>
      </c>
      <c r="G104">
        <v>14</v>
      </c>
      <c r="H104">
        <v>10.91</v>
      </c>
      <c r="I104">
        <v>6.09</v>
      </c>
      <c r="J104">
        <v>22.5</v>
      </c>
      <c r="K104">
        <v>21.22</v>
      </c>
      <c r="L104">
        <v>21.69</v>
      </c>
      <c r="S104">
        <f t="shared" si="21"/>
        <v>96.41</v>
      </c>
    </row>
    <row r="105" spans="3:21">
      <c r="C105" s="97"/>
      <c r="D105" s="3"/>
      <c r="E105" t="s">
        <v>16</v>
      </c>
      <c r="F105" s="93">
        <f t="shared" si="20"/>
        <v>0.55999999999999994</v>
      </c>
      <c r="G105">
        <v>0.03</v>
      </c>
      <c r="H105">
        <v>0</v>
      </c>
      <c r="I105">
        <v>0</v>
      </c>
      <c r="J105">
        <v>0.06</v>
      </c>
      <c r="K105">
        <v>0.47</v>
      </c>
      <c r="L105">
        <v>0</v>
      </c>
      <c r="S105">
        <f t="shared" si="21"/>
        <v>0.55999999999999994</v>
      </c>
    </row>
    <row r="106" spans="3:21">
      <c r="C106" s="99"/>
      <c r="D106" s="6"/>
      <c r="E106" t="s">
        <v>45</v>
      </c>
      <c r="F106" s="93">
        <f t="shared" si="20"/>
        <v>7.61</v>
      </c>
      <c r="G106">
        <v>3.56</v>
      </c>
      <c r="H106">
        <v>1.47</v>
      </c>
      <c r="I106">
        <v>0.5</v>
      </c>
      <c r="J106">
        <v>1.1299999999999999</v>
      </c>
      <c r="K106">
        <v>0.73</v>
      </c>
      <c r="L106">
        <v>0.22</v>
      </c>
      <c r="S106">
        <f t="shared" si="21"/>
        <v>7.61</v>
      </c>
    </row>
    <row r="107" spans="3:21">
      <c r="C107" s="100"/>
      <c r="D107" s="80"/>
      <c r="E107" s="81" t="s">
        <v>63</v>
      </c>
      <c r="F107" s="93">
        <f t="shared" si="20"/>
        <v>17.43</v>
      </c>
      <c r="G107" s="85">
        <v>2.87</v>
      </c>
      <c r="H107" s="85">
        <v>1.35</v>
      </c>
      <c r="I107" s="85">
        <v>2.4300000000000002</v>
      </c>
      <c r="J107" s="85">
        <v>5.22</v>
      </c>
      <c r="K107" s="85">
        <v>3.4</v>
      </c>
      <c r="L107" s="85">
        <v>2.16</v>
      </c>
      <c r="M107" s="85"/>
      <c r="N107" s="85"/>
      <c r="O107" s="85"/>
      <c r="P107" s="85"/>
      <c r="Q107" s="85"/>
      <c r="R107" s="85"/>
      <c r="S107" s="85">
        <f t="shared" si="21"/>
        <v>17.43</v>
      </c>
    </row>
    <row r="108" spans="3:21">
      <c r="C108" s="100"/>
      <c r="D108" s="80" t="s">
        <v>64</v>
      </c>
      <c r="E108" s="81"/>
      <c r="F108" s="93">
        <f t="shared" si="20"/>
        <v>1.69</v>
      </c>
      <c r="G108" s="83">
        <f>SUM(G109:G112)</f>
        <v>0.21</v>
      </c>
      <c r="H108" s="83">
        <f t="shared" ref="H108:S108" si="22">SUM(H109:H112)</f>
        <v>0.09</v>
      </c>
      <c r="I108" s="83">
        <f t="shared" si="22"/>
        <v>0.21</v>
      </c>
      <c r="J108" s="83">
        <f t="shared" si="22"/>
        <v>0.72</v>
      </c>
      <c r="K108" s="83">
        <f t="shared" si="22"/>
        <v>0.33999999999999997</v>
      </c>
      <c r="L108" s="83">
        <f t="shared" si="22"/>
        <v>0.12</v>
      </c>
      <c r="M108" s="83">
        <f t="shared" si="22"/>
        <v>0</v>
      </c>
      <c r="N108" s="83">
        <f t="shared" si="22"/>
        <v>0</v>
      </c>
      <c r="O108" s="83">
        <f t="shared" si="22"/>
        <v>0</v>
      </c>
      <c r="P108" s="83">
        <f t="shared" si="22"/>
        <v>0</v>
      </c>
      <c r="Q108" s="83">
        <f t="shared" si="22"/>
        <v>0</v>
      </c>
      <c r="R108" s="83">
        <f t="shared" si="22"/>
        <v>0</v>
      </c>
      <c r="S108" s="83">
        <f t="shared" si="21"/>
        <v>1.69</v>
      </c>
    </row>
    <row r="109" spans="3:21">
      <c r="C109" s="58"/>
      <c r="D109" s="43" t="s">
        <v>11</v>
      </c>
      <c r="E109" t="s">
        <v>46</v>
      </c>
      <c r="F109" s="93">
        <f t="shared" si="20"/>
        <v>0.7599999999999999</v>
      </c>
      <c r="G109">
        <v>0.12</v>
      </c>
      <c r="H109">
        <v>0.06</v>
      </c>
      <c r="I109">
        <v>0.18</v>
      </c>
      <c r="J109">
        <v>0.22</v>
      </c>
      <c r="K109">
        <v>0.09</v>
      </c>
      <c r="L109">
        <v>0.09</v>
      </c>
      <c r="S109">
        <f t="shared" si="21"/>
        <v>0.7599999999999999</v>
      </c>
    </row>
    <row r="110" spans="3:21">
      <c r="C110" s="58"/>
      <c r="D110" s="43" t="s">
        <v>12</v>
      </c>
      <c r="E110" t="s">
        <v>46</v>
      </c>
      <c r="F110" s="93">
        <f t="shared" si="20"/>
        <v>0.62</v>
      </c>
      <c r="G110">
        <v>0.09</v>
      </c>
      <c r="H110">
        <v>0</v>
      </c>
      <c r="I110">
        <v>0</v>
      </c>
      <c r="J110">
        <v>0.25</v>
      </c>
      <c r="K110">
        <v>0.25</v>
      </c>
      <c r="L110">
        <v>0.03</v>
      </c>
      <c r="S110">
        <f t="shared" si="21"/>
        <v>0.62</v>
      </c>
    </row>
    <row r="111" spans="3:21">
      <c r="C111" s="58"/>
      <c r="D111" s="43" t="s">
        <v>13</v>
      </c>
      <c r="E111" t="s">
        <v>46</v>
      </c>
      <c r="F111" s="93">
        <f t="shared" si="20"/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S111">
        <f t="shared" si="21"/>
        <v>0</v>
      </c>
    </row>
    <row r="112" spans="3:21">
      <c r="C112" s="58"/>
      <c r="D112" s="43" t="s">
        <v>14</v>
      </c>
      <c r="E112" t="s">
        <v>46</v>
      </c>
      <c r="F112" s="93">
        <f t="shared" si="20"/>
        <v>0.31</v>
      </c>
      <c r="G112">
        <v>0</v>
      </c>
      <c r="H112">
        <v>0.03</v>
      </c>
      <c r="I112">
        <v>0.03</v>
      </c>
      <c r="J112">
        <v>0.25</v>
      </c>
      <c r="K112">
        <v>0</v>
      </c>
      <c r="L112">
        <v>0</v>
      </c>
      <c r="S112">
        <f t="shared" si="21"/>
        <v>0.31</v>
      </c>
    </row>
    <row r="113" spans="3:19">
      <c r="C113" s="125"/>
      <c r="D113" s="126"/>
      <c r="E113" s="127" t="s">
        <v>65</v>
      </c>
      <c r="F113" s="93">
        <f t="shared" si="20"/>
        <v>5.6400000000000006</v>
      </c>
      <c r="G113" s="128">
        <v>3.58</v>
      </c>
      <c r="H113" s="128">
        <v>0</v>
      </c>
      <c r="I113" s="128">
        <v>0.18</v>
      </c>
      <c r="J113" s="128">
        <v>0.54</v>
      </c>
      <c r="K113" s="128">
        <v>0.03</v>
      </c>
      <c r="L113" s="128">
        <v>1.31</v>
      </c>
      <c r="M113" s="128"/>
      <c r="N113" s="128"/>
      <c r="O113" s="128"/>
      <c r="P113" s="128"/>
      <c r="Q113" s="128"/>
      <c r="R113" s="128"/>
      <c r="S113" s="128">
        <f t="shared" si="21"/>
        <v>5.6400000000000006</v>
      </c>
    </row>
    <row r="114" spans="3:19">
      <c r="C114" s="124"/>
      <c r="D114" s="123"/>
      <c r="E114" t="s">
        <v>10</v>
      </c>
      <c r="F114" s="93">
        <f t="shared" si="20"/>
        <v>78.89</v>
      </c>
      <c r="G114">
        <v>9.7799999999999994</v>
      </c>
      <c r="H114">
        <v>8.94</v>
      </c>
      <c r="I114">
        <v>6.94</v>
      </c>
      <c r="J114">
        <v>16.190000000000001</v>
      </c>
      <c r="K114">
        <v>17.66</v>
      </c>
      <c r="L114">
        <v>19.38</v>
      </c>
      <c r="S114">
        <f t="shared" si="21"/>
        <v>78.89</v>
      </c>
    </row>
    <row r="115" spans="3:19">
      <c r="C115" s="115" t="s">
        <v>69</v>
      </c>
      <c r="D115" s="8"/>
      <c r="F115" s="93">
        <f t="shared" si="20"/>
        <v>0</v>
      </c>
      <c r="G115" s="136"/>
      <c r="H115" s="136"/>
      <c r="I115" s="136"/>
      <c r="J115" s="136"/>
      <c r="K115" s="136"/>
      <c r="L115" s="136"/>
      <c r="S115">
        <f t="shared" si="21"/>
        <v>0</v>
      </c>
    </row>
    <row r="116" spans="3:19">
      <c r="C116" s="135"/>
      <c r="D116" s="8"/>
      <c r="E116" t="s">
        <v>70</v>
      </c>
      <c r="F116" s="93">
        <f t="shared" si="20"/>
        <v>-7.5</v>
      </c>
      <c r="G116">
        <v>5.5</v>
      </c>
      <c r="H116">
        <v>-1</v>
      </c>
      <c r="I116">
        <v>-0.5</v>
      </c>
      <c r="J116">
        <v>-3</v>
      </c>
      <c r="K116">
        <v>-3.5</v>
      </c>
      <c r="L116">
        <v>-5</v>
      </c>
      <c r="S116">
        <f t="shared" si="21"/>
        <v>-7.5</v>
      </c>
    </row>
    <row r="117" spans="3:19">
      <c r="C117" s="52"/>
      <c r="D117" s="4"/>
      <c r="E117" s="74" t="s">
        <v>43</v>
      </c>
      <c r="F117" s="93">
        <f t="shared" si="20"/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S117">
        <f t="shared" si="21"/>
        <v>0</v>
      </c>
    </row>
    <row r="118" spans="3:19">
      <c r="C118" s="54"/>
      <c r="D118" s="55"/>
      <c r="E118" s="56" t="s">
        <v>44</v>
      </c>
      <c r="F118" s="93">
        <f t="shared" si="20"/>
        <v>20</v>
      </c>
      <c r="G118">
        <v>0</v>
      </c>
      <c r="H118">
        <v>9</v>
      </c>
      <c r="I118" s="110">
        <v>11</v>
      </c>
      <c r="J118" s="110">
        <v>0</v>
      </c>
      <c r="K118" s="110">
        <v>0</v>
      </c>
      <c r="L118" s="110">
        <v>0</v>
      </c>
      <c r="M118" s="110"/>
      <c r="N118" s="110"/>
      <c r="O118" s="110"/>
      <c r="P118" s="110"/>
      <c r="Q118" s="110"/>
      <c r="R118" s="110"/>
      <c r="S118" s="110">
        <f t="shared" si="21"/>
        <v>20</v>
      </c>
    </row>
    <row r="119" spans="3:19">
      <c r="C119" s="90" t="s">
        <v>73</v>
      </c>
      <c r="D119" s="91" t="s">
        <v>74</v>
      </c>
      <c r="E119" s="92" t="s">
        <v>9</v>
      </c>
      <c r="F119" s="93">
        <f t="shared" si="20"/>
        <v>67.039999999999992</v>
      </c>
      <c r="G119" s="92">
        <v>15.66</v>
      </c>
      <c r="H119" s="92">
        <v>15.25</v>
      </c>
      <c r="I119" s="92">
        <v>18.91</v>
      </c>
      <c r="J119" s="92">
        <v>17.22</v>
      </c>
      <c r="K119" s="92">
        <v>0</v>
      </c>
      <c r="L119" s="92">
        <v>0</v>
      </c>
      <c r="M119" s="92"/>
      <c r="N119" s="92"/>
      <c r="O119" s="92"/>
      <c r="P119" s="92"/>
      <c r="Q119" s="92"/>
      <c r="R119" s="92"/>
      <c r="S119" s="92">
        <f>SUM(G119:R119)</f>
        <v>67.039999999999992</v>
      </c>
    </row>
    <row r="120" spans="3:19">
      <c r="C120" s="95"/>
      <c r="D120" s="66"/>
      <c r="E120" s="67" t="s">
        <v>8</v>
      </c>
      <c r="F120" s="93">
        <f t="shared" si="20"/>
        <v>123</v>
      </c>
      <c r="G120" s="56">
        <v>22</v>
      </c>
      <c r="H120" s="56">
        <v>21</v>
      </c>
      <c r="I120" s="56">
        <v>20</v>
      </c>
      <c r="J120" s="56">
        <v>21</v>
      </c>
      <c r="K120" s="56">
        <v>19</v>
      </c>
      <c r="L120" s="56">
        <v>20</v>
      </c>
      <c r="M120" s="56"/>
      <c r="N120" s="56"/>
      <c r="O120" s="56"/>
      <c r="P120" s="56"/>
      <c r="Q120" s="56"/>
      <c r="R120" s="56"/>
      <c r="S120" s="56">
        <f t="shared" si="21"/>
        <v>123</v>
      </c>
    </row>
    <row r="121" spans="3:19">
      <c r="C121" s="97"/>
      <c r="D121" s="3"/>
      <c r="E121" t="s">
        <v>42</v>
      </c>
      <c r="F121" s="93">
        <f t="shared" si="20"/>
        <v>58</v>
      </c>
      <c r="G121">
        <v>14.28</v>
      </c>
      <c r="H121">
        <v>12.78</v>
      </c>
      <c r="I121">
        <v>15.41</v>
      </c>
      <c r="J121">
        <v>15.53</v>
      </c>
      <c r="K121">
        <v>0</v>
      </c>
      <c r="L121">
        <v>0</v>
      </c>
      <c r="S121">
        <f t="shared" si="21"/>
        <v>58</v>
      </c>
    </row>
    <row r="122" spans="3:19">
      <c r="C122" s="97"/>
      <c r="D122" s="3"/>
      <c r="E122" t="s">
        <v>16</v>
      </c>
      <c r="F122" s="93">
        <f t="shared" si="20"/>
        <v>4.03</v>
      </c>
      <c r="G122">
        <v>0</v>
      </c>
      <c r="H122">
        <v>1.22</v>
      </c>
      <c r="I122">
        <v>1.0900000000000001</v>
      </c>
      <c r="J122">
        <v>1.72</v>
      </c>
      <c r="K122">
        <v>0</v>
      </c>
      <c r="L122">
        <v>0</v>
      </c>
      <c r="S122">
        <f t="shared" si="21"/>
        <v>4.03</v>
      </c>
    </row>
    <row r="123" spans="3:19">
      <c r="C123" s="99"/>
      <c r="D123" s="6"/>
      <c r="E123" t="s">
        <v>45</v>
      </c>
      <c r="F123" s="93">
        <f t="shared" si="20"/>
        <v>16.12</v>
      </c>
      <c r="G123">
        <v>6.44</v>
      </c>
      <c r="H123">
        <v>3.65</v>
      </c>
      <c r="I123">
        <v>2.75</v>
      </c>
      <c r="J123">
        <v>3.28</v>
      </c>
      <c r="K123">
        <v>0</v>
      </c>
      <c r="L123">
        <v>0</v>
      </c>
      <c r="S123">
        <f t="shared" si="21"/>
        <v>16.12</v>
      </c>
    </row>
    <row r="124" spans="3:19">
      <c r="C124" s="100"/>
      <c r="D124" s="80"/>
      <c r="E124" s="81" t="s">
        <v>63</v>
      </c>
      <c r="F124" s="93">
        <f t="shared" si="20"/>
        <v>8.56</v>
      </c>
      <c r="G124" s="85">
        <v>2.52</v>
      </c>
      <c r="H124" s="85">
        <v>1.62</v>
      </c>
      <c r="I124" s="85">
        <v>1.98</v>
      </c>
      <c r="J124" s="85">
        <v>2.44</v>
      </c>
      <c r="K124" s="85">
        <v>0</v>
      </c>
      <c r="L124" s="85">
        <v>0</v>
      </c>
      <c r="M124" s="85"/>
      <c r="N124" s="85"/>
      <c r="O124" s="85"/>
      <c r="P124" s="85"/>
      <c r="Q124" s="85"/>
      <c r="R124" s="85"/>
      <c r="S124" s="85">
        <f t="shared" si="21"/>
        <v>8.56</v>
      </c>
    </row>
    <row r="125" spans="3:19">
      <c r="C125" s="100"/>
      <c r="D125" s="80" t="s">
        <v>64</v>
      </c>
      <c r="E125" s="81"/>
      <c r="F125" s="93">
        <f t="shared" si="20"/>
        <v>0</v>
      </c>
      <c r="G125" s="83">
        <f>SUM(G126:G129)</f>
        <v>0</v>
      </c>
      <c r="H125" s="83">
        <f t="shared" ref="H125:S125" si="23">SUM(H126:H129)</f>
        <v>0</v>
      </c>
      <c r="I125" s="83">
        <f t="shared" si="23"/>
        <v>0</v>
      </c>
      <c r="J125" s="83">
        <f t="shared" si="23"/>
        <v>0</v>
      </c>
      <c r="K125" s="83">
        <f t="shared" si="23"/>
        <v>0</v>
      </c>
      <c r="L125" s="83">
        <f t="shared" si="23"/>
        <v>0</v>
      </c>
      <c r="M125" s="83">
        <f t="shared" si="23"/>
        <v>0</v>
      </c>
      <c r="N125" s="83">
        <f t="shared" si="23"/>
        <v>0</v>
      </c>
      <c r="O125" s="83">
        <f t="shared" si="23"/>
        <v>0</v>
      </c>
      <c r="P125" s="83">
        <f t="shared" si="23"/>
        <v>0</v>
      </c>
      <c r="Q125" s="83">
        <f t="shared" si="23"/>
        <v>0</v>
      </c>
      <c r="R125" s="83">
        <f t="shared" si="23"/>
        <v>0</v>
      </c>
      <c r="S125" s="83">
        <f t="shared" si="21"/>
        <v>0</v>
      </c>
    </row>
    <row r="126" spans="3:19">
      <c r="C126" s="58"/>
      <c r="D126" s="43" t="s">
        <v>11</v>
      </c>
      <c r="E126" t="s">
        <v>46</v>
      </c>
      <c r="F126" s="93">
        <f t="shared" si="20"/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S126">
        <f t="shared" si="21"/>
        <v>0</v>
      </c>
    </row>
    <row r="127" spans="3:19">
      <c r="C127" s="58"/>
      <c r="D127" s="43" t="s">
        <v>12</v>
      </c>
      <c r="E127" t="s">
        <v>46</v>
      </c>
      <c r="F127" s="93">
        <f t="shared" si="20"/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S127">
        <f t="shared" si="21"/>
        <v>0</v>
      </c>
    </row>
    <row r="128" spans="3:19">
      <c r="C128" s="58"/>
      <c r="D128" s="43" t="s">
        <v>13</v>
      </c>
      <c r="E128" t="s">
        <v>46</v>
      </c>
      <c r="F128" s="93">
        <f t="shared" si="20"/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S128">
        <f t="shared" si="21"/>
        <v>0</v>
      </c>
    </row>
    <row r="129" spans="3:19">
      <c r="C129" s="58"/>
      <c r="D129" s="43" t="s">
        <v>14</v>
      </c>
      <c r="E129" t="s">
        <v>46</v>
      </c>
      <c r="F129" s="93">
        <f t="shared" si="20"/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S129">
        <f t="shared" si="21"/>
        <v>0</v>
      </c>
    </row>
    <row r="130" spans="3:19">
      <c r="C130" s="125"/>
      <c r="D130" s="126"/>
      <c r="E130" s="127" t="s">
        <v>65</v>
      </c>
      <c r="F130" s="93">
        <f t="shared" si="20"/>
        <v>0.31</v>
      </c>
      <c r="G130" s="128">
        <v>0</v>
      </c>
      <c r="H130" s="128">
        <v>0</v>
      </c>
      <c r="I130" s="128">
        <v>0.31</v>
      </c>
      <c r="J130" s="128">
        <v>0</v>
      </c>
      <c r="K130" s="128">
        <v>0</v>
      </c>
      <c r="L130" s="128">
        <v>0</v>
      </c>
      <c r="M130" s="128"/>
      <c r="N130" s="128"/>
      <c r="O130" s="128"/>
      <c r="P130" s="128"/>
      <c r="Q130" s="128"/>
      <c r="R130" s="128"/>
      <c r="S130" s="128">
        <f t="shared" si="21"/>
        <v>0.31</v>
      </c>
    </row>
    <row r="131" spans="3:19">
      <c r="C131" s="124"/>
      <c r="D131" s="123"/>
      <c r="E131" t="s">
        <v>10</v>
      </c>
      <c r="F131" s="93">
        <f t="shared" si="20"/>
        <v>49.41</v>
      </c>
      <c r="G131">
        <v>11.97</v>
      </c>
      <c r="H131">
        <v>11.16</v>
      </c>
      <c r="I131">
        <v>13.19</v>
      </c>
      <c r="J131">
        <v>13.09</v>
      </c>
      <c r="K131">
        <v>0</v>
      </c>
      <c r="L131">
        <v>0</v>
      </c>
      <c r="S131">
        <f t="shared" si="21"/>
        <v>49.41</v>
      </c>
    </row>
    <row r="132" spans="3:19">
      <c r="C132" s="115" t="s">
        <v>69</v>
      </c>
      <c r="D132" s="8"/>
      <c r="F132" s="93">
        <f t="shared" si="20"/>
        <v>0</v>
      </c>
      <c r="G132" s="136"/>
      <c r="H132" s="136"/>
      <c r="I132" s="136"/>
      <c r="J132" s="136"/>
      <c r="K132" s="136"/>
      <c r="L132" s="136"/>
      <c r="S132">
        <f t="shared" si="21"/>
        <v>0</v>
      </c>
    </row>
    <row r="133" spans="3:19">
      <c r="C133" s="135"/>
      <c r="D133" s="8"/>
      <c r="E133" t="s">
        <v>70</v>
      </c>
      <c r="F133" s="93">
        <f t="shared" si="20"/>
        <v>3.59</v>
      </c>
      <c r="G133">
        <v>1.34</v>
      </c>
      <c r="H133">
        <v>-1.5</v>
      </c>
      <c r="I133">
        <v>-1</v>
      </c>
      <c r="J133">
        <v>2.75</v>
      </c>
      <c r="K133">
        <v>2</v>
      </c>
      <c r="L133">
        <v>0</v>
      </c>
      <c r="S133">
        <f t="shared" si="21"/>
        <v>3.59</v>
      </c>
    </row>
    <row r="134" spans="3:19">
      <c r="C134" s="52"/>
      <c r="D134" s="4"/>
      <c r="E134" s="74" t="s">
        <v>43</v>
      </c>
      <c r="F134" s="93">
        <f t="shared" si="20"/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S134">
        <f t="shared" si="21"/>
        <v>2</v>
      </c>
    </row>
    <row r="135" spans="3:19">
      <c r="C135" s="54"/>
      <c r="D135" s="55"/>
      <c r="E135" s="56" t="s">
        <v>44</v>
      </c>
      <c r="F135" s="93">
        <f t="shared" si="20"/>
        <v>25</v>
      </c>
      <c r="G135">
        <v>3</v>
      </c>
      <c r="H135" s="110">
        <v>4</v>
      </c>
      <c r="I135" s="110">
        <v>0</v>
      </c>
      <c r="J135" s="110">
        <v>1</v>
      </c>
      <c r="K135" s="110">
        <v>17</v>
      </c>
      <c r="L135" s="110">
        <v>0</v>
      </c>
      <c r="M135" s="110"/>
      <c r="N135" s="110"/>
      <c r="O135" s="110"/>
      <c r="P135" s="110"/>
      <c r="Q135" s="110"/>
      <c r="R135" s="110"/>
      <c r="S135" s="110">
        <f t="shared" si="21"/>
        <v>25</v>
      </c>
    </row>
    <row r="136" spans="3:19">
      <c r="C136" s="90" t="s">
        <v>75</v>
      </c>
      <c r="D136" s="91" t="s">
        <v>76</v>
      </c>
      <c r="E136" s="92" t="s">
        <v>9</v>
      </c>
      <c r="F136" s="93">
        <f t="shared" si="20"/>
        <v>104.34</v>
      </c>
      <c r="G136" s="92">
        <v>17.84</v>
      </c>
      <c r="H136">
        <v>18.91</v>
      </c>
      <c r="I136" s="92">
        <v>17.63</v>
      </c>
      <c r="J136" s="92">
        <v>19.809999999999999</v>
      </c>
      <c r="K136" s="92">
        <v>15.84</v>
      </c>
      <c r="L136" s="92">
        <v>14.31</v>
      </c>
      <c r="M136" s="92"/>
      <c r="N136" s="92"/>
      <c r="O136" s="92"/>
      <c r="P136" s="92"/>
      <c r="Q136" s="92"/>
      <c r="R136" s="92"/>
      <c r="S136" s="92">
        <f>SUM(G136:R136)</f>
        <v>104.34</v>
      </c>
    </row>
    <row r="137" spans="3:19">
      <c r="C137" s="95"/>
      <c r="D137" s="66"/>
      <c r="E137" s="67" t="s">
        <v>8</v>
      </c>
      <c r="F137" s="93">
        <f t="shared" si="20"/>
        <v>123</v>
      </c>
      <c r="G137" s="56">
        <v>22</v>
      </c>
      <c r="H137" s="56">
        <v>21</v>
      </c>
      <c r="I137" s="56">
        <v>20</v>
      </c>
      <c r="J137" s="56">
        <v>21</v>
      </c>
      <c r="K137" s="56">
        <v>19</v>
      </c>
      <c r="L137" s="56">
        <v>20</v>
      </c>
      <c r="M137" s="56"/>
      <c r="N137" s="56"/>
      <c r="O137" s="56"/>
      <c r="P137" s="56"/>
      <c r="Q137" s="56"/>
      <c r="R137" s="56"/>
      <c r="S137" s="56">
        <f t="shared" si="21"/>
        <v>123</v>
      </c>
    </row>
    <row r="138" spans="3:19">
      <c r="C138" s="97"/>
      <c r="D138" s="3"/>
      <c r="E138" t="s">
        <v>42</v>
      </c>
      <c r="F138" s="93">
        <f t="shared" si="20"/>
        <v>99.5</v>
      </c>
      <c r="G138">
        <v>14.44</v>
      </c>
      <c r="H138">
        <v>17.09</v>
      </c>
      <c r="I138">
        <v>16.440000000000001</v>
      </c>
      <c r="J138">
        <v>21.16</v>
      </c>
      <c r="K138">
        <v>15.84</v>
      </c>
      <c r="L138">
        <v>14.53</v>
      </c>
      <c r="S138">
        <f t="shared" si="21"/>
        <v>99.5</v>
      </c>
    </row>
    <row r="139" spans="3:19">
      <c r="C139" s="97"/>
      <c r="D139" s="3"/>
      <c r="E139" t="s">
        <v>16</v>
      </c>
      <c r="F139" s="93">
        <f t="shared" si="20"/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S139">
        <f t="shared" si="21"/>
        <v>0</v>
      </c>
    </row>
    <row r="140" spans="3:19">
      <c r="C140" s="99"/>
      <c r="D140" s="6"/>
      <c r="E140" t="s">
        <v>45</v>
      </c>
      <c r="F140" s="93">
        <f t="shared" si="20"/>
        <v>0.13</v>
      </c>
      <c r="G140">
        <v>0</v>
      </c>
      <c r="H140">
        <v>0</v>
      </c>
      <c r="I140">
        <v>0</v>
      </c>
      <c r="J140">
        <v>0</v>
      </c>
      <c r="K140">
        <v>0.1</v>
      </c>
      <c r="L140">
        <v>0.03</v>
      </c>
      <c r="S140">
        <f t="shared" si="21"/>
        <v>0.13</v>
      </c>
    </row>
    <row r="141" spans="3:19">
      <c r="C141" s="100"/>
      <c r="D141" s="80"/>
      <c r="E141" s="81" t="s">
        <v>63</v>
      </c>
      <c r="F141" s="93">
        <f t="shared" si="20"/>
        <v>13.930000000000001</v>
      </c>
      <c r="G141" s="85">
        <v>2.19</v>
      </c>
      <c r="H141" s="85">
        <v>1.95</v>
      </c>
      <c r="I141" s="85">
        <v>2.02</v>
      </c>
      <c r="J141" s="85">
        <v>2.76</v>
      </c>
      <c r="K141" s="85">
        <v>3.04</v>
      </c>
      <c r="L141" s="85">
        <v>1.97</v>
      </c>
      <c r="M141" s="85"/>
      <c r="N141" s="85"/>
      <c r="O141" s="85"/>
      <c r="P141" s="85"/>
      <c r="Q141" s="85"/>
      <c r="R141" s="85"/>
      <c r="S141" s="85">
        <f t="shared" si="21"/>
        <v>13.930000000000001</v>
      </c>
    </row>
    <row r="142" spans="3:19">
      <c r="C142" s="100"/>
      <c r="D142" s="80" t="s">
        <v>64</v>
      </c>
      <c r="E142" s="81"/>
      <c r="F142" s="93">
        <f t="shared" si="20"/>
        <v>25.789999999999992</v>
      </c>
      <c r="G142" s="83">
        <f>SUM(G143:G146)</f>
        <v>6.7299999999999995</v>
      </c>
      <c r="H142" s="83">
        <f t="shared" ref="H142:S142" si="24">SUM(H143:H146)</f>
        <v>8.44</v>
      </c>
      <c r="I142" s="83">
        <f t="shared" si="24"/>
        <v>8.2799999999999994</v>
      </c>
      <c r="J142" s="83">
        <f t="shared" si="24"/>
        <v>0.81</v>
      </c>
      <c r="K142" s="83">
        <f t="shared" si="24"/>
        <v>0.31000000000000005</v>
      </c>
      <c r="L142" s="83">
        <f t="shared" si="24"/>
        <v>1.22</v>
      </c>
      <c r="M142" s="83">
        <f t="shared" si="24"/>
        <v>0</v>
      </c>
      <c r="N142" s="83">
        <f t="shared" si="24"/>
        <v>0</v>
      </c>
      <c r="O142" s="83">
        <f t="shared" si="24"/>
        <v>0</v>
      </c>
      <c r="P142" s="83">
        <f t="shared" si="24"/>
        <v>0</v>
      </c>
      <c r="Q142" s="83">
        <f t="shared" si="24"/>
        <v>0</v>
      </c>
      <c r="R142" s="83">
        <f t="shared" si="24"/>
        <v>0</v>
      </c>
      <c r="S142" s="83">
        <f t="shared" si="21"/>
        <v>25.789999999999992</v>
      </c>
    </row>
    <row r="143" spans="3:19">
      <c r="C143" s="58"/>
      <c r="D143" s="43" t="s">
        <v>11</v>
      </c>
      <c r="E143" t="s">
        <v>46</v>
      </c>
      <c r="F143" s="93">
        <f t="shared" si="20"/>
        <v>2.76</v>
      </c>
      <c r="G143">
        <v>0.45</v>
      </c>
      <c r="H143">
        <v>0.94</v>
      </c>
      <c r="I143">
        <v>0.25</v>
      </c>
      <c r="J143">
        <v>0.47</v>
      </c>
      <c r="K143">
        <v>0.15</v>
      </c>
      <c r="L143">
        <v>0.5</v>
      </c>
      <c r="S143">
        <f t="shared" si="21"/>
        <v>2.76</v>
      </c>
    </row>
    <row r="144" spans="3:19">
      <c r="C144" s="58"/>
      <c r="D144" s="43" t="s">
        <v>12</v>
      </c>
      <c r="E144" t="s">
        <v>46</v>
      </c>
      <c r="F144" s="93">
        <f t="shared" si="20"/>
        <v>0.88</v>
      </c>
      <c r="G144">
        <v>0.03</v>
      </c>
      <c r="H144">
        <v>0.13</v>
      </c>
      <c r="I144">
        <v>0.72</v>
      </c>
      <c r="J144">
        <v>0</v>
      </c>
      <c r="K144">
        <v>0</v>
      </c>
      <c r="L144">
        <v>0</v>
      </c>
      <c r="S144">
        <f t="shared" si="21"/>
        <v>0.88</v>
      </c>
    </row>
    <row r="145" spans="3:19">
      <c r="C145" s="58"/>
      <c r="D145" s="43" t="s">
        <v>13</v>
      </c>
      <c r="E145" t="s">
        <v>46</v>
      </c>
      <c r="F145" s="93">
        <f t="shared" si="20"/>
        <v>21.499999999999996</v>
      </c>
      <c r="G145">
        <v>6.22</v>
      </c>
      <c r="H145">
        <v>7.09</v>
      </c>
      <c r="I145">
        <v>7.28</v>
      </c>
      <c r="J145">
        <v>0.31</v>
      </c>
      <c r="K145">
        <v>0.13</v>
      </c>
      <c r="L145">
        <v>0.47</v>
      </c>
      <c r="S145">
        <f t="shared" si="21"/>
        <v>21.499999999999996</v>
      </c>
    </row>
    <row r="146" spans="3:19">
      <c r="C146" s="58"/>
      <c r="D146" s="43" t="s">
        <v>14</v>
      </c>
      <c r="E146" t="s">
        <v>46</v>
      </c>
      <c r="F146" s="93">
        <f t="shared" si="20"/>
        <v>0.65000000000000013</v>
      </c>
      <c r="G146">
        <v>0.03</v>
      </c>
      <c r="H146">
        <v>0.28000000000000003</v>
      </c>
      <c r="I146">
        <v>0.03</v>
      </c>
      <c r="J146">
        <v>0.03</v>
      </c>
      <c r="K146">
        <v>0.03</v>
      </c>
      <c r="L146">
        <v>0.25</v>
      </c>
      <c r="S146">
        <f t="shared" si="21"/>
        <v>0.65000000000000013</v>
      </c>
    </row>
    <row r="147" spans="3:19">
      <c r="C147" s="125"/>
      <c r="D147" s="126"/>
      <c r="E147" s="127" t="s">
        <v>65</v>
      </c>
      <c r="F147" s="93">
        <f t="shared" si="20"/>
        <v>5.61</v>
      </c>
      <c r="G147" s="128">
        <v>0.12</v>
      </c>
      <c r="H147" s="128">
        <v>2</v>
      </c>
      <c r="I147" s="128">
        <v>1.84</v>
      </c>
      <c r="J147" s="128">
        <v>0.64</v>
      </c>
      <c r="K147" s="128">
        <v>0.56999999999999995</v>
      </c>
      <c r="L147" s="128">
        <v>0.44</v>
      </c>
      <c r="M147" s="128"/>
      <c r="N147" s="128"/>
      <c r="O147" s="128"/>
      <c r="P147" s="128"/>
      <c r="Q147" s="128"/>
      <c r="R147" s="128"/>
      <c r="S147" s="128">
        <f t="shared" si="21"/>
        <v>5.61</v>
      </c>
    </row>
    <row r="148" spans="3:19">
      <c r="C148" s="124"/>
      <c r="D148" s="123"/>
      <c r="E148" t="s">
        <v>10</v>
      </c>
      <c r="F148" s="93">
        <f t="shared" si="20"/>
        <v>59.260000000000005</v>
      </c>
      <c r="G148">
        <v>5.41</v>
      </c>
      <c r="H148">
        <v>6.69</v>
      </c>
      <c r="I148">
        <v>6.13</v>
      </c>
      <c r="J148">
        <v>17.53</v>
      </c>
      <c r="K148">
        <v>12.19</v>
      </c>
      <c r="L148">
        <v>11.31</v>
      </c>
      <c r="S148">
        <f t="shared" si="21"/>
        <v>59.260000000000005</v>
      </c>
    </row>
    <row r="149" spans="3:19">
      <c r="C149" s="115" t="s">
        <v>69</v>
      </c>
      <c r="D149" s="8"/>
      <c r="F149" s="93">
        <f t="shared" si="20"/>
        <v>0</v>
      </c>
      <c r="G149" s="136"/>
      <c r="H149" s="136"/>
      <c r="I149" s="136"/>
      <c r="J149" s="136"/>
      <c r="K149" s="136"/>
      <c r="L149" s="136"/>
      <c r="S149">
        <f t="shared" si="21"/>
        <v>0</v>
      </c>
    </row>
    <row r="150" spans="3:19">
      <c r="C150" s="135"/>
      <c r="D150" s="8"/>
      <c r="E150" t="s">
        <v>70</v>
      </c>
      <c r="F150" s="93">
        <f t="shared" si="20"/>
        <v>-0.22999999999999998</v>
      </c>
      <c r="G150">
        <v>0.16</v>
      </c>
      <c r="H150">
        <v>0.16</v>
      </c>
      <c r="I150">
        <v>-0.75</v>
      </c>
      <c r="J150">
        <v>0.75</v>
      </c>
      <c r="K150">
        <v>0.25</v>
      </c>
      <c r="L150">
        <v>-0.8</v>
      </c>
      <c r="S150">
        <f t="shared" si="21"/>
        <v>-0.22999999999999998</v>
      </c>
    </row>
    <row r="151" spans="3:19">
      <c r="C151" s="52"/>
      <c r="D151" s="4"/>
      <c r="E151" s="74" t="s">
        <v>43</v>
      </c>
      <c r="F151" s="93">
        <f t="shared" si="20"/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S151">
        <f t="shared" si="21"/>
        <v>1</v>
      </c>
    </row>
    <row r="152" spans="3:19">
      <c r="C152" s="54"/>
      <c r="D152" s="55"/>
      <c r="E152" s="56" t="s">
        <v>44</v>
      </c>
      <c r="F152" s="93">
        <f t="shared" si="20"/>
        <v>6</v>
      </c>
      <c r="G152" s="110">
        <v>1</v>
      </c>
      <c r="H152" s="110">
        <v>0</v>
      </c>
      <c r="I152" s="110">
        <v>1</v>
      </c>
      <c r="J152" s="110">
        <v>0</v>
      </c>
      <c r="K152" s="110">
        <v>0</v>
      </c>
      <c r="L152" s="110">
        <v>4</v>
      </c>
      <c r="M152" s="110"/>
      <c r="N152" s="110"/>
      <c r="O152" s="110"/>
      <c r="P152" s="110"/>
      <c r="Q152" s="110"/>
      <c r="R152" s="110"/>
      <c r="S152" s="110">
        <f t="shared" si="21"/>
        <v>6</v>
      </c>
    </row>
    <row r="153" spans="3:19">
      <c r="C153" s="64" t="s">
        <v>77</v>
      </c>
      <c r="D153" s="3" t="s">
        <v>78</v>
      </c>
      <c r="E153" t="s">
        <v>9</v>
      </c>
      <c r="F153" s="93">
        <f t="shared" si="20"/>
        <v>98.9</v>
      </c>
      <c r="G153">
        <v>15.5</v>
      </c>
      <c r="H153">
        <v>17.53</v>
      </c>
      <c r="I153">
        <v>16.78</v>
      </c>
      <c r="J153">
        <v>15.03</v>
      </c>
      <c r="K153">
        <v>15.75</v>
      </c>
      <c r="L153">
        <v>18.309999999999999</v>
      </c>
      <c r="S153" s="92">
        <f>SUM(G153:R153)</f>
        <v>98.9</v>
      </c>
    </row>
    <row r="154" spans="3:19">
      <c r="C154" s="95"/>
      <c r="D154" s="66"/>
      <c r="E154" s="67" t="s">
        <v>8</v>
      </c>
      <c r="F154" s="93">
        <f t="shared" si="20"/>
        <v>123</v>
      </c>
      <c r="G154" s="56">
        <v>22</v>
      </c>
      <c r="H154" s="56">
        <v>21</v>
      </c>
      <c r="I154" s="56">
        <v>20</v>
      </c>
      <c r="J154" s="56">
        <v>21</v>
      </c>
      <c r="K154" s="56">
        <v>19</v>
      </c>
      <c r="L154" s="56">
        <v>20</v>
      </c>
      <c r="M154" s="56"/>
      <c r="N154" s="56"/>
      <c r="O154" s="56"/>
      <c r="P154" s="56"/>
      <c r="Q154" s="56"/>
      <c r="R154" s="56"/>
      <c r="S154" s="56">
        <f t="shared" si="21"/>
        <v>123</v>
      </c>
    </row>
    <row r="155" spans="3:19">
      <c r="C155" s="97"/>
      <c r="D155" s="3"/>
      <c r="E155" t="s">
        <v>42</v>
      </c>
      <c r="F155" s="93">
        <f t="shared" si="20"/>
        <v>139.6</v>
      </c>
      <c r="G155">
        <v>19.940000000000001</v>
      </c>
      <c r="H155">
        <v>28.72</v>
      </c>
      <c r="I155">
        <v>29.81</v>
      </c>
      <c r="J155">
        <v>20.41</v>
      </c>
      <c r="K155">
        <v>22.38</v>
      </c>
      <c r="L155">
        <v>18.34</v>
      </c>
      <c r="S155">
        <f t="shared" si="21"/>
        <v>139.6</v>
      </c>
    </row>
    <row r="156" spans="3:19">
      <c r="C156" s="97"/>
      <c r="D156" s="3"/>
      <c r="E156" t="s">
        <v>16</v>
      </c>
      <c r="F156" s="93">
        <f t="shared" si="20"/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S156">
        <f t="shared" si="21"/>
        <v>0</v>
      </c>
    </row>
    <row r="157" spans="3:19">
      <c r="C157" s="99"/>
      <c r="D157" s="6"/>
      <c r="E157" t="s">
        <v>45</v>
      </c>
      <c r="F157" s="93">
        <f t="shared" si="20"/>
        <v>4.4099999999999993</v>
      </c>
      <c r="G157">
        <v>2.09</v>
      </c>
      <c r="H157">
        <v>0.97</v>
      </c>
      <c r="I157">
        <v>0.34</v>
      </c>
      <c r="J157">
        <v>0.72</v>
      </c>
      <c r="K157">
        <v>0.19</v>
      </c>
      <c r="L157">
        <v>0.1</v>
      </c>
      <c r="S157">
        <f t="shared" si="21"/>
        <v>4.4099999999999993</v>
      </c>
    </row>
    <row r="158" spans="3:19">
      <c r="C158" s="100"/>
      <c r="D158" s="80"/>
      <c r="E158" s="81" t="s">
        <v>63</v>
      </c>
      <c r="F158" s="93">
        <f t="shared" si="20"/>
        <v>7.7399999999999993</v>
      </c>
      <c r="G158" s="85">
        <v>2.21</v>
      </c>
      <c r="H158" s="85">
        <v>1.41</v>
      </c>
      <c r="I158" s="85">
        <v>1.38</v>
      </c>
      <c r="J158" s="85">
        <v>0.96</v>
      </c>
      <c r="K158" s="85">
        <v>1.18</v>
      </c>
      <c r="L158" s="85">
        <v>0.6</v>
      </c>
      <c r="M158" s="85"/>
      <c r="N158" s="85"/>
      <c r="O158" s="85"/>
      <c r="P158" s="85"/>
      <c r="Q158" s="85"/>
      <c r="R158" s="85"/>
      <c r="S158" s="85">
        <f t="shared" si="21"/>
        <v>7.7399999999999993</v>
      </c>
    </row>
    <row r="159" spans="3:19">
      <c r="C159" s="100"/>
      <c r="D159" s="80" t="s">
        <v>64</v>
      </c>
      <c r="E159" s="81"/>
      <c r="F159" s="93">
        <f t="shared" si="20"/>
        <v>0.43</v>
      </c>
      <c r="G159" s="83">
        <f>SUM(G160:G163)</f>
        <v>0.06</v>
      </c>
      <c r="H159" s="83">
        <f t="shared" ref="H159:S159" si="25">SUM(H160:H163)</f>
        <v>0.06</v>
      </c>
      <c r="I159" s="83">
        <f t="shared" si="25"/>
        <v>0.19</v>
      </c>
      <c r="J159" s="83">
        <f t="shared" si="25"/>
        <v>0</v>
      </c>
      <c r="K159" s="83">
        <f t="shared" si="25"/>
        <v>0.06</v>
      </c>
      <c r="L159" s="83">
        <f t="shared" si="25"/>
        <v>0.06</v>
      </c>
      <c r="M159" s="83">
        <f t="shared" si="25"/>
        <v>0</v>
      </c>
      <c r="N159" s="83">
        <f t="shared" si="25"/>
        <v>0</v>
      </c>
      <c r="O159" s="83">
        <f t="shared" si="25"/>
        <v>0</v>
      </c>
      <c r="P159" s="83">
        <f t="shared" si="25"/>
        <v>0</v>
      </c>
      <c r="Q159" s="83">
        <f t="shared" si="25"/>
        <v>0</v>
      </c>
      <c r="R159" s="83">
        <f t="shared" si="25"/>
        <v>0</v>
      </c>
      <c r="S159" s="83">
        <f t="shared" si="21"/>
        <v>0.43</v>
      </c>
    </row>
    <row r="160" spans="3:19">
      <c r="C160" s="58"/>
      <c r="D160" s="43" t="s">
        <v>11</v>
      </c>
      <c r="E160" t="s">
        <v>46</v>
      </c>
      <c r="F160" s="93">
        <f t="shared" si="20"/>
        <v>0.21</v>
      </c>
      <c r="G160">
        <v>0.03</v>
      </c>
      <c r="H160">
        <v>0</v>
      </c>
      <c r="I160">
        <v>0.06</v>
      </c>
      <c r="J160">
        <v>0</v>
      </c>
      <c r="K160">
        <v>0.06</v>
      </c>
      <c r="L160">
        <v>0.06</v>
      </c>
      <c r="S160">
        <f t="shared" si="21"/>
        <v>0.21</v>
      </c>
    </row>
    <row r="161" spans="3:19">
      <c r="C161" s="58"/>
      <c r="D161" s="43" t="s">
        <v>12</v>
      </c>
      <c r="E161" t="s">
        <v>46</v>
      </c>
      <c r="F161" s="93">
        <f t="shared" si="20"/>
        <v>0.19</v>
      </c>
      <c r="G161">
        <v>0</v>
      </c>
      <c r="H161">
        <v>0.06</v>
      </c>
      <c r="I161">
        <v>0.13</v>
      </c>
      <c r="J161">
        <v>0</v>
      </c>
      <c r="K161">
        <v>0</v>
      </c>
      <c r="L161">
        <v>0</v>
      </c>
      <c r="S161">
        <f t="shared" si="21"/>
        <v>0.19</v>
      </c>
    </row>
    <row r="162" spans="3:19">
      <c r="C162" s="58"/>
      <c r="D162" s="43" t="s">
        <v>13</v>
      </c>
      <c r="E162" t="s">
        <v>46</v>
      </c>
      <c r="F162" s="93">
        <f t="shared" si="20"/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S162">
        <f t="shared" si="21"/>
        <v>0</v>
      </c>
    </row>
    <row r="163" spans="3:19">
      <c r="C163" s="58"/>
      <c r="D163" s="43" t="s">
        <v>14</v>
      </c>
      <c r="E163" t="s">
        <v>46</v>
      </c>
      <c r="F163" s="93">
        <f t="shared" si="20"/>
        <v>0.03</v>
      </c>
      <c r="G163">
        <v>0.03</v>
      </c>
      <c r="H163">
        <v>0</v>
      </c>
      <c r="I163">
        <v>0</v>
      </c>
      <c r="J163">
        <v>0</v>
      </c>
      <c r="K163">
        <v>0</v>
      </c>
      <c r="L163">
        <v>0</v>
      </c>
      <c r="S163">
        <f t="shared" si="21"/>
        <v>0.03</v>
      </c>
    </row>
    <row r="164" spans="3:19">
      <c r="C164" s="125"/>
      <c r="D164" s="126"/>
      <c r="E164" s="127" t="s">
        <v>65</v>
      </c>
      <c r="F164" s="93">
        <f t="shared" si="20"/>
        <v>2.9899999999999998</v>
      </c>
      <c r="G164" s="128">
        <v>0.95</v>
      </c>
      <c r="H164" s="128">
        <v>0</v>
      </c>
      <c r="I164" s="128">
        <v>0</v>
      </c>
      <c r="J164" s="128">
        <v>1.1599999999999999</v>
      </c>
      <c r="K164" s="128">
        <v>0</v>
      </c>
      <c r="L164" s="128">
        <v>0.88</v>
      </c>
      <c r="M164" s="128"/>
      <c r="N164" s="128"/>
      <c r="O164" s="128"/>
      <c r="P164" s="128"/>
      <c r="Q164" s="128"/>
      <c r="R164" s="128"/>
      <c r="S164" s="128">
        <f t="shared" si="21"/>
        <v>2.9899999999999998</v>
      </c>
    </row>
    <row r="165" spans="3:19">
      <c r="C165" s="124"/>
      <c r="D165" s="123"/>
      <c r="E165" t="s">
        <v>10</v>
      </c>
      <c r="F165" s="93">
        <f t="shared" si="20"/>
        <v>128.6</v>
      </c>
      <c r="G165">
        <v>17</v>
      </c>
      <c r="H165">
        <v>27.19</v>
      </c>
      <c r="I165">
        <v>28.25</v>
      </c>
      <c r="J165">
        <v>17.809999999999999</v>
      </c>
      <c r="K165">
        <v>21.63</v>
      </c>
      <c r="L165">
        <v>16.72</v>
      </c>
      <c r="S165">
        <f t="shared" si="21"/>
        <v>128.6</v>
      </c>
    </row>
    <row r="166" spans="3:19">
      <c r="C166" s="115" t="s">
        <v>69</v>
      </c>
      <c r="D166" s="8"/>
      <c r="F166" s="93">
        <f t="shared" si="20"/>
        <v>0</v>
      </c>
      <c r="G166" s="136"/>
      <c r="H166" s="136"/>
      <c r="I166" s="136"/>
      <c r="J166" s="136"/>
      <c r="K166" s="136"/>
      <c r="L166" s="136"/>
      <c r="S166">
        <f t="shared" si="21"/>
        <v>0</v>
      </c>
    </row>
    <row r="167" spans="3:19">
      <c r="C167" s="135"/>
      <c r="D167" s="8"/>
      <c r="E167" t="s">
        <v>70</v>
      </c>
      <c r="F167" s="93">
        <f t="shared" ref="F167:F230" si="26">SUM(G167:R167)</f>
        <v>-1.21</v>
      </c>
      <c r="G167">
        <v>-0.06</v>
      </c>
      <c r="H167">
        <v>-0.44</v>
      </c>
      <c r="I167">
        <v>0.28999999999999998</v>
      </c>
      <c r="J167">
        <v>-0.25</v>
      </c>
      <c r="K167">
        <v>0.5</v>
      </c>
      <c r="L167">
        <v>-1.25</v>
      </c>
      <c r="S167">
        <f t="shared" ref="S167:S169" si="27">SUM(G167:R167)</f>
        <v>-1.21</v>
      </c>
    </row>
    <row r="168" spans="3:19">
      <c r="C168" s="52"/>
      <c r="D168" s="4"/>
      <c r="E168" s="74" t="s">
        <v>43</v>
      </c>
      <c r="F168" s="93">
        <f t="shared" si="26"/>
        <v>3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0</v>
      </c>
      <c r="S168">
        <f t="shared" si="27"/>
        <v>3</v>
      </c>
    </row>
    <row r="169" spans="3:19">
      <c r="C169" s="54"/>
      <c r="D169" s="55"/>
      <c r="E169" s="56" t="s">
        <v>44</v>
      </c>
      <c r="F169" s="93">
        <f t="shared" si="26"/>
        <v>12</v>
      </c>
      <c r="G169" s="110">
        <v>5</v>
      </c>
      <c r="H169" s="110">
        <v>0</v>
      </c>
      <c r="I169" s="110">
        <v>1</v>
      </c>
      <c r="J169" s="110">
        <v>4</v>
      </c>
      <c r="K169" s="110">
        <v>1</v>
      </c>
      <c r="L169" s="110">
        <v>1</v>
      </c>
      <c r="M169" s="110"/>
      <c r="N169" s="110"/>
      <c r="O169" s="110"/>
      <c r="P169" s="110"/>
      <c r="Q169" s="110"/>
      <c r="R169" s="110"/>
      <c r="S169" s="110">
        <f t="shared" si="27"/>
        <v>12</v>
      </c>
    </row>
    <row r="170" spans="3:19">
      <c r="C170" s="47" t="s">
        <v>79</v>
      </c>
      <c r="D170" s="48" t="s">
        <v>80</v>
      </c>
      <c r="E170" s="49" t="s">
        <v>9</v>
      </c>
      <c r="F170" s="93">
        <f t="shared" si="26"/>
        <v>97.9</v>
      </c>
      <c r="G170" s="49">
        <v>18.059999999999999</v>
      </c>
      <c r="H170" s="49">
        <v>18.25</v>
      </c>
      <c r="I170" s="49">
        <v>18.03</v>
      </c>
      <c r="J170" s="49">
        <v>20.72</v>
      </c>
      <c r="K170" s="49">
        <v>13.56</v>
      </c>
      <c r="L170" s="49">
        <v>9.2799999999999994</v>
      </c>
      <c r="M170" s="49"/>
      <c r="N170" s="49"/>
      <c r="O170" s="49"/>
      <c r="P170" s="49"/>
      <c r="Q170" s="49"/>
      <c r="R170" s="49"/>
      <c r="S170" s="92">
        <f>SUM(G170:R170)</f>
        <v>97.9</v>
      </c>
    </row>
    <row r="171" spans="3:19">
      <c r="C171" s="65"/>
      <c r="D171" s="66"/>
      <c r="E171" s="56" t="s">
        <v>8</v>
      </c>
      <c r="F171" s="93">
        <f t="shared" si="26"/>
        <v>123</v>
      </c>
      <c r="G171" s="56">
        <v>22</v>
      </c>
      <c r="H171" s="56">
        <v>21</v>
      </c>
      <c r="I171" s="56">
        <v>20</v>
      </c>
      <c r="J171" s="56">
        <v>21</v>
      </c>
      <c r="K171" s="56">
        <v>19</v>
      </c>
      <c r="L171" s="56">
        <v>20</v>
      </c>
      <c r="M171" s="56"/>
      <c r="N171" s="56"/>
      <c r="O171" s="56"/>
      <c r="P171" s="56"/>
      <c r="Q171" s="56"/>
      <c r="R171" s="56"/>
      <c r="S171" s="56">
        <f t="shared" ref="S171:S173" si="28">SUM(G171:R171)</f>
        <v>123</v>
      </c>
    </row>
    <row r="172" spans="3:19">
      <c r="C172" s="71"/>
      <c r="D172" s="72"/>
      <c r="E172" t="s">
        <v>42</v>
      </c>
      <c r="F172" s="93">
        <f t="shared" si="26"/>
        <v>117.19</v>
      </c>
      <c r="G172">
        <v>17.97</v>
      </c>
      <c r="H172">
        <v>22.03</v>
      </c>
      <c r="I172">
        <v>22.47</v>
      </c>
      <c r="J172">
        <v>26.06</v>
      </c>
      <c r="K172">
        <v>19.25</v>
      </c>
      <c r="L172">
        <v>9.41</v>
      </c>
      <c r="S172">
        <f t="shared" si="28"/>
        <v>117.19</v>
      </c>
    </row>
    <row r="173" spans="3:19">
      <c r="C173" s="58"/>
      <c r="D173" s="43"/>
      <c r="E173" t="s">
        <v>16</v>
      </c>
      <c r="F173" s="93">
        <f t="shared" si="26"/>
        <v>0.38</v>
      </c>
      <c r="G173">
        <v>0</v>
      </c>
      <c r="H173">
        <v>0</v>
      </c>
      <c r="J173">
        <v>0.16</v>
      </c>
      <c r="K173">
        <v>0.22</v>
      </c>
      <c r="L173">
        <v>0</v>
      </c>
      <c r="S173">
        <f t="shared" si="28"/>
        <v>0.38</v>
      </c>
    </row>
    <row r="174" spans="3:19">
      <c r="C174" s="58"/>
      <c r="D174" s="43"/>
      <c r="E174" t="s">
        <v>45</v>
      </c>
      <c r="F174" s="93">
        <f t="shared" si="26"/>
        <v>1.97</v>
      </c>
      <c r="G174">
        <v>0.65</v>
      </c>
      <c r="H174">
        <v>0.44</v>
      </c>
      <c r="I174">
        <v>0.16</v>
      </c>
      <c r="J174">
        <v>0.03</v>
      </c>
      <c r="K174">
        <v>0.41</v>
      </c>
      <c r="L174">
        <v>0.28000000000000003</v>
      </c>
      <c r="S174">
        <f t="shared" ref="S174:S222" si="29">SUM(G174:R174)</f>
        <v>1.97</v>
      </c>
    </row>
    <row r="175" spans="3:19">
      <c r="C175" s="79"/>
      <c r="D175" s="80"/>
      <c r="E175" s="81" t="s">
        <v>63</v>
      </c>
      <c r="F175" s="93">
        <f t="shared" si="26"/>
        <v>12.77</v>
      </c>
      <c r="G175" s="85">
        <v>2.69</v>
      </c>
      <c r="H175" s="85">
        <v>2.37</v>
      </c>
      <c r="I175" s="85">
        <v>3.03</v>
      </c>
      <c r="J175" s="85">
        <v>2.81</v>
      </c>
      <c r="K175" s="85">
        <v>1.37</v>
      </c>
      <c r="L175" s="85">
        <v>0.5</v>
      </c>
      <c r="M175" s="85"/>
      <c r="N175" s="85"/>
      <c r="O175" s="85"/>
      <c r="P175" s="85"/>
      <c r="Q175" s="85"/>
      <c r="R175" s="85"/>
      <c r="S175" s="85">
        <f t="shared" si="29"/>
        <v>12.77</v>
      </c>
    </row>
    <row r="176" spans="3:19">
      <c r="C176" s="79"/>
      <c r="D176" s="80" t="s">
        <v>64</v>
      </c>
      <c r="E176" s="81"/>
      <c r="F176" s="93">
        <f t="shared" si="26"/>
        <v>0.49</v>
      </c>
      <c r="G176" s="83">
        <f>SUM(G177:G180)</f>
        <v>0.03</v>
      </c>
      <c r="H176" s="83">
        <f t="shared" ref="H176:S176" si="30">SUM(H177:H180)</f>
        <v>0.09</v>
      </c>
      <c r="I176" s="83">
        <f t="shared" si="30"/>
        <v>0.22</v>
      </c>
      <c r="J176" s="83">
        <f t="shared" si="30"/>
        <v>0.06</v>
      </c>
      <c r="K176" s="83">
        <f t="shared" si="30"/>
        <v>0.09</v>
      </c>
      <c r="L176" s="83">
        <f t="shared" si="30"/>
        <v>0</v>
      </c>
      <c r="M176" s="83">
        <f t="shared" si="30"/>
        <v>0</v>
      </c>
      <c r="N176" s="83">
        <f t="shared" si="30"/>
        <v>0</v>
      </c>
      <c r="O176" s="83">
        <f t="shared" si="30"/>
        <v>0</v>
      </c>
      <c r="P176" s="83">
        <f t="shared" si="30"/>
        <v>0</v>
      </c>
      <c r="Q176" s="83">
        <f t="shared" si="30"/>
        <v>0</v>
      </c>
      <c r="R176" s="83">
        <f t="shared" si="30"/>
        <v>0</v>
      </c>
      <c r="S176" s="83">
        <f t="shared" si="29"/>
        <v>0.49</v>
      </c>
    </row>
    <row r="177" spans="3:19">
      <c r="C177" s="58"/>
      <c r="D177" s="43" t="s">
        <v>11</v>
      </c>
      <c r="E177" t="s">
        <v>46</v>
      </c>
      <c r="F177" s="93">
        <f t="shared" si="26"/>
        <v>0.25</v>
      </c>
      <c r="G177">
        <v>0</v>
      </c>
      <c r="H177">
        <v>0</v>
      </c>
      <c r="I177">
        <v>0.13</v>
      </c>
      <c r="J177">
        <v>0.03</v>
      </c>
      <c r="K177">
        <v>0.09</v>
      </c>
      <c r="L177">
        <v>0</v>
      </c>
      <c r="S177">
        <f t="shared" si="29"/>
        <v>0.25</v>
      </c>
    </row>
    <row r="178" spans="3:19">
      <c r="C178" s="58"/>
      <c r="D178" s="43" t="s">
        <v>12</v>
      </c>
      <c r="E178" t="s">
        <v>46</v>
      </c>
      <c r="F178" s="93">
        <f t="shared" si="26"/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S178">
        <f t="shared" si="29"/>
        <v>0</v>
      </c>
    </row>
    <row r="179" spans="3:19">
      <c r="C179" s="58"/>
      <c r="D179" s="43" t="s">
        <v>13</v>
      </c>
      <c r="E179" t="s">
        <v>46</v>
      </c>
      <c r="F179" s="93">
        <f t="shared" si="26"/>
        <v>0.15</v>
      </c>
      <c r="G179">
        <v>0</v>
      </c>
      <c r="H179">
        <v>0.06</v>
      </c>
      <c r="I179">
        <v>0.09</v>
      </c>
      <c r="J179">
        <v>0</v>
      </c>
      <c r="K179">
        <v>0</v>
      </c>
      <c r="L179">
        <v>0</v>
      </c>
      <c r="S179">
        <f t="shared" si="29"/>
        <v>0.15</v>
      </c>
    </row>
    <row r="180" spans="3:19">
      <c r="C180" s="58"/>
      <c r="D180" s="43" t="s">
        <v>14</v>
      </c>
      <c r="E180" t="s">
        <v>46</v>
      </c>
      <c r="F180" s="93">
        <f t="shared" si="26"/>
        <v>0.09</v>
      </c>
      <c r="G180">
        <v>0.03</v>
      </c>
      <c r="H180">
        <v>0.03</v>
      </c>
      <c r="I180">
        <v>0</v>
      </c>
      <c r="J180">
        <v>0.03</v>
      </c>
      <c r="K180">
        <v>0</v>
      </c>
      <c r="L180">
        <v>0</v>
      </c>
      <c r="S180">
        <f t="shared" si="29"/>
        <v>0.09</v>
      </c>
    </row>
    <row r="181" spans="3:19">
      <c r="C181" s="125"/>
      <c r="D181" s="126"/>
      <c r="E181" s="127" t="s">
        <v>65</v>
      </c>
      <c r="F181" s="93">
        <f t="shared" si="26"/>
        <v>1.6600000000000001</v>
      </c>
      <c r="G181" s="128">
        <v>0.7</v>
      </c>
      <c r="H181" s="128">
        <v>0.34</v>
      </c>
      <c r="I181" s="128">
        <v>0.06</v>
      </c>
      <c r="J181" s="128">
        <v>0.15</v>
      </c>
      <c r="K181" s="128">
        <v>7.0000000000000007E-2</v>
      </c>
      <c r="L181" s="128">
        <v>0.34</v>
      </c>
      <c r="M181" s="128"/>
      <c r="N181" s="128"/>
      <c r="O181" s="128"/>
      <c r="P181" s="128"/>
      <c r="Q181" s="128"/>
      <c r="R181" s="128"/>
      <c r="S181" s="128">
        <f t="shared" si="29"/>
        <v>1.6600000000000001</v>
      </c>
    </row>
    <row r="182" spans="3:19">
      <c r="C182" s="124"/>
      <c r="D182" s="123"/>
      <c r="E182" t="s">
        <v>10</v>
      </c>
      <c r="F182" s="93">
        <f t="shared" si="26"/>
        <v>104.82</v>
      </c>
      <c r="G182">
        <v>14.91</v>
      </c>
      <c r="H182">
        <v>19.25</v>
      </c>
      <c r="I182">
        <v>21.31</v>
      </c>
      <c r="J182">
        <v>23.16</v>
      </c>
      <c r="K182">
        <v>17.66</v>
      </c>
      <c r="L182">
        <v>8.5299999999999994</v>
      </c>
      <c r="S182">
        <f t="shared" si="29"/>
        <v>104.82</v>
      </c>
    </row>
    <row r="183" spans="3:19">
      <c r="C183" s="115" t="s">
        <v>69</v>
      </c>
      <c r="D183" s="8"/>
      <c r="F183" s="93">
        <f t="shared" si="26"/>
        <v>0</v>
      </c>
      <c r="G183" s="136"/>
      <c r="H183" s="136"/>
      <c r="I183" s="136"/>
      <c r="J183" s="136"/>
      <c r="K183" s="136"/>
      <c r="L183" s="136"/>
      <c r="S183">
        <f t="shared" si="29"/>
        <v>0</v>
      </c>
    </row>
    <row r="184" spans="3:19">
      <c r="C184" s="135"/>
      <c r="D184" s="8"/>
      <c r="E184" t="s">
        <v>70</v>
      </c>
      <c r="F184" s="93">
        <f t="shared" si="26"/>
        <v>-4.5999999999999996</v>
      </c>
      <c r="G184">
        <v>0.06</v>
      </c>
      <c r="H184">
        <v>-0.25</v>
      </c>
      <c r="I184">
        <v>-1.1599999999999999</v>
      </c>
      <c r="J184">
        <v>-0.5</v>
      </c>
      <c r="K184">
        <v>-0.5</v>
      </c>
      <c r="L184">
        <v>-2.25</v>
      </c>
      <c r="S184">
        <f t="shared" si="29"/>
        <v>-4.5999999999999996</v>
      </c>
    </row>
    <row r="185" spans="3:19">
      <c r="C185" s="52"/>
      <c r="D185" s="4"/>
      <c r="E185" s="74" t="s">
        <v>43</v>
      </c>
      <c r="F185" s="93">
        <f t="shared" si="26"/>
        <v>2</v>
      </c>
      <c r="G185" s="74">
        <v>0</v>
      </c>
      <c r="H185" s="74">
        <v>0</v>
      </c>
      <c r="I185" s="74">
        <v>0</v>
      </c>
      <c r="J185" s="74">
        <v>0</v>
      </c>
      <c r="K185" s="74">
        <v>2</v>
      </c>
      <c r="L185" s="74">
        <v>0</v>
      </c>
      <c r="M185" s="74"/>
      <c r="N185" s="74"/>
      <c r="O185" s="74"/>
      <c r="P185" s="74"/>
      <c r="Q185" s="74"/>
      <c r="R185" s="74"/>
      <c r="S185">
        <f t="shared" si="29"/>
        <v>2</v>
      </c>
    </row>
    <row r="186" spans="3:19">
      <c r="C186" s="54"/>
      <c r="D186" s="55"/>
      <c r="E186" s="56" t="s">
        <v>44</v>
      </c>
      <c r="F186" s="93">
        <f t="shared" si="26"/>
        <v>15</v>
      </c>
      <c r="G186" s="56">
        <v>2</v>
      </c>
      <c r="H186" s="56">
        <v>1</v>
      </c>
      <c r="I186" s="56">
        <v>1</v>
      </c>
      <c r="J186" s="56">
        <v>0</v>
      </c>
      <c r="K186" s="56">
        <v>1</v>
      </c>
      <c r="L186" s="56">
        <v>10</v>
      </c>
      <c r="M186" s="56"/>
      <c r="N186" s="56"/>
      <c r="O186" s="56"/>
      <c r="P186" s="56"/>
      <c r="Q186" s="56"/>
      <c r="R186" s="56"/>
      <c r="S186" s="110">
        <f t="shared" si="29"/>
        <v>15</v>
      </c>
    </row>
    <row r="187" spans="3:19">
      <c r="C187" s="47" t="s">
        <v>81</v>
      </c>
      <c r="D187" s="48" t="s">
        <v>82</v>
      </c>
      <c r="E187" s="49" t="s">
        <v>9</v>
      </c>
      <c r="F187" s="93">
        <f t="shared" si="26"/>
        <v>122.44</v>
      </c>
      <c r="G187">
        <v>19.84</v>
      </c>
      <c r="H187">
        <v>20.059999999999999</v>
      </c>
      <c r="I187">
        <v>18.78</v>
      </c>
      <c r="J187" s="49">
        <v>23.63</v>
      </c>
      <c r="K187" s="49">
        <v>17.38</v>
      </c>
      <c r="L187" s="49">
        <v>22.75</v>
      </c>
      <c r="M187" s="49"/>
      <c r="N187" s="49"/>
      <c r="O187" s="49"/>
      <c r="P187" s="49"/>
      <c r="Q187" s="49"/>
      <c r="R187" s="49"/>
      <c r="S187" s="92">
        <f>SUM(G187:R187)</f>
        <v>122.44</v>
      </c>
    </row>
    <row r="188" spans="3:19">
      <c r="C188" s="65"/>
      <c r="D188" s="66"/>
      <c r="E188" s="56" t="s">
        <v>8</v>
      </c>
      <c r="F188" s="93">
        <f t="shared" si="26"/>
        <v>123</v>
      </c>
      <c r="G188" s="56">
        <v>22</v>
      </c>
      <c r="H188" s="56">
        <v>21</v>
      </c>
      <c r="I188" s="56">
        <v>20</v>
      </c>
      <c r="J188" s="56">
        <v>21</v>
      </c>
      <c r="K188" s="56">
        <v>19</v>
      </c>
      <c r="L188" s="56">
        <v>20</v>
      </c>
      <c r="M188" s="56"/>
      <c r="N188" s="56"/>
      <c r="O188" s="56"/>
      <c r="P188" s="56"/>
      <c r="Q188" s="56"/>
      <c r="R188" s="56"/>
      <c r="S188" s="56">
        <f t="shared" ref="S188" si="31">SUM(G188:R188)</f>
        <v>123</v>
      </c>
    </row>
    <row r="189" spans="3:19">
      <c r="C189" s="71"/>
      <c r="D189" s="72"/>
      <c r="E189" t="s">
        <v>42</v>
      </c>
      <c r="F189" s="93">
        <f t="shared" si="26"/>
        <v>132.78</v>
      </c>
      <c r="G189">
        <v>19.03</v>
      </c>
      <c r="H189">
        <v>26.38</v>
      </c>
      <c r="I189">
        <v>19.97</v>
      </c>
      <c r="J189">
        <v>26.03</v>
      </c>
      <c r="K189">
        <v>19.809999999999999</v>
      </c>
      <c r="L189">
        <v>21.56</v>
      </c>
      <c r="S189">
        <f t="shared" si="29"/>
        <v>132.78</v>
      </c>
    </row>
    <row r="190" spans="3:19">
      <c r="C190" s="58"/>
      <c r="D190" s="43"/>
      <c r="E190" t="s">
        <v>16</v>
      </c>
      <c r="F190" s="93">
        <f t="shared" si="26"/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S190">
        <f t="shared" si="29"/>
        <v>0</v>
      </c>
    </row>
    <row r="191" spans="3:19">
      <c r="C191" s="58"/>
      <c r="D191" s="43"/>
      <c r="E191" t="s">
        <v>67</v>
      </c>
      <c r="F191" s="93">
        <f t="shared" si="26"/>
        <v>34.19</v>
      </c>
      <c r="G191">
        <v>4.54</v>
      </c>
      <c r="H191">
        <v>4.58</v>
      </c>
      <c r="I191">
        <v>5.83</v>
      </c>
      <c r="J191">
        <v>9.27</v>
      </c>
      <c r="K191">
        <v>5.14</v>
      </c>
      <c r="L191">
        <v>4.83</v>
      </c>
      <c r="S191">
        <f t="shared" si="29"/>
        <v>34.19</v>
      </c>
    </row>
    <row r="192" spans="3:19">
      <c r="C192" s="58"/>
      <c r="D192" s="43"/>
      <c r="E192" t="s">
        <v>45</v>
      </c>
      <c r="F192" s="93">
        <f t="shared" si="26"/>
        <v>4.1300000000000008</v>
      </c>
      <c r="G192">
        <v>1.56</v>
      </c>
      <c r="H192">
        <v>0.51</v>
      </c>
      <c r="I192">
        <v>0.75</v>
      </c>
      <c r="J192">
        <v>1.25</v>
      </c>
      <c r="K192">
        <v>0.03</v>
      </c>
      <c r="L192">
        <v>0.03</v>
      </c>
      <c r="S192">
        <f t="shared" si="29"/>
        <v>4.1300000000000008</v>
      </c>
    </row>
    <row r="193" spans="3:19">
      <c r="C193" s="79"/>
      <c r="D193" s="80"/>
      <c r="E193" s="81" t="s">
        <v>63</v>
      </c>
      <c r="F193" s="93">
        <f t="shared" si="26"/>
        <v>19.63</v>
      </c>
      <c r="G193" s="85">
        <v>2.44</v>
      </c>
      <c r="H193" s="85">
        <v>1.38</v>
      </c>
      <c r="I193" s="85">
        <v>3.4</v>
      </c>
      <c r="J193" s="85">
        <v>3.5</v>
      </c>
      <c r="K193" s="85">
        <v>4.72</v>
      </c>
      <c r="L193" s="85">
        <v>4.1900000000000004</v>
      </c>
      <c r="M193" s="85"/>
      <c r="N193" s="85"/>
      <c r="O193" s="85"/>
      <c r="P193" s="85"/>
      <c r="Q193" s="85"/>
      <c r="R193" s="85"/>
      <c r="S193" s="85">
        <f t="shared" si="29"/>
        <v>19.63</v>
      </c>
    </row>
    <row r="194" spans="3:19">
      <c r="C194" s="79"/>
      <c r="D194" s="80" t="s">
        <v>64</v>
      </c>
      <c r="E194" s="81"/>
      <c r="F194" s="93">
        <f t="shared" si="26"/>
        <v>0</v>
      </c>
      <c r="G194" s="83">
        <f>SUM(G195:G198)</f>
        <v>0</v>
      </c>
      <c r="H194" s="83">
        <f t="shared" ref="H194:S194" si="32">SUM(H195:H198)</f>
        <v>0</v>
      </c>
      <c r="I194" s="83">
        <f t="shared" si="32"/>
        <v>0</v>
      </c>
      <c r="J194" s="83">
        <f t="shared" si="32"/>
        <v>0</v>
      </c>
      <c r="K194" s="83">
        <f t="shared" si="32"/>
        <v>0</v>
      </c>
      <c r="L194" s="83">
        <f t="shared" si="32"/>
        <v>0</v>
      </c>
      <c r="M194" s="83">
        <f t="shared" si="32"/>
        <v>0</v>
      </c>
      <c r="N194" s="83">
        <f t="shared" si="32"/>
        <v>0</v>
      </c>
      <c r="O194" s="83">
        <f t="shared" si="32"/>
        <v>0</v>
      </c>
      <c r="P194" s="83">
        <f t="shared" si="32"/>
        <v>0</v>
      </c>
      <c r="Q194" s="83">
        <f t="shared" si="32"/>
        <v>0</v>
      </c>
      <c r="R194" s="83">
        <f t="shared" si="32"/>
        <v>0</v>
      </c>
      <c r="S194" s="83">
        <f t="shared" si="29"/>
        <v>0</v>
      </c>
    </row>
    <row r="195" spans="3:19">
      <c r="C195" s="58"/>
      <c r="D195" s="43" t="s">
        <v>11</v>
      </c>
      <c r="E195" t="s">
        <v>46</v>
      </c>
      <c r="F195" s="93">
        <f t="shared" si="26"/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S195">
        <f t="shared" si="29"/>
        <v>0</v>
      </c>
    </row>
    <row r="196" spans="3:19">
      <c r="C196" s="58"/>
      <c r="D196" s="43" t="s">
        <v>12</v>
      </c>
      <c r="E196" t="s">
        <v>46</v>
      </c>
      <c r="F196" s="93">
        <f t="shared" si="26"/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S196">
        <f t="shared" si="29"/>
        <v>0</v>
      </c>
    </row>
    <row r="197" spans="3:19">
      <c r="C197" s="58"/>
      <c r="D197" s="43" t="s">
        <v>13</v>
      </c>
      <c r="E197" t="s">
        <v>46</v>
      </c>
      <c r="F197" s="93">
        <f t="shared" si="26"/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S197">
        <f t="shared" si="29"/>
        <v>0</v>
      </c>
    </row>
    <row r="198" spans="3:19">
      <c r="C198" s="58"/>
      <c r="D198" s="43" t="s">
        <v>14</v>
      </c>
      <c r="E198" t="s">
        <v>46</v>
      </c>
      <c r="F198" s="93">
        <f t="shared" si="26"/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S198">
        <f t="shared" si="29"/>
        <v>0</v>
      </c>
    </row>
    <row r="199" spans="3:19">
      <c r="C199" s="125"/>
      <c r="D199" s="126"/>
      <c r="E199" s="127" t="s">
        <v>65</v>
      </c>
      <c r="F199" s="93">
        <f t="shared" si="26"/>
        <v>2</v>
      </c>
      <c r="G199" s="128">
        <v>0</v>
      </c>
      <c r="H199" s="128">
        <v>0</v>
      </c>
      <c r="I199" s="128">
        <v>0</v>
      </c>
      <c r="J199" s="128">
        <v>0</v>
      </c>
      <c r="K199" s="128">
        <v>0</v>
      </c>
      <c r="L199" s="128">
        <v>2</v>
      </c>
      <c r="M199" s="128"/>
      <c r="N199" s="128"/>
      <c r="O199" s="128"/>
      <c r="P199" s="128"/>
      <c r="Q199" s="128"/>
      <c r="R199" s="128"/>
      <c r="S199" s="128">
        <f t="shared" si="29"/>
        <v>2</v>
      </c>
    </row>
    <row r="200" spans="3:19">
      <c r="C200" s="124"/>
      <c r="D200" s="123"/>
      <c r="E200" t="s">
        <v>10</v>
      </c>
      <c r="F200" s="93">
        <f t="shared" si="26"/>
        <v>75.509999999999991</v>
      </c>
      <c r="G200">
        <v>12</v>
      </c>
      <c r="H200">
        <v>20.25</v>
      </c>
      <c r="I200">
        <v>10.72</v>
      </c>
      <c r="J200">
        <v>13.22</v>
      </c>
      <c r="K200">
        <v>7.88</v>
      </c>
      <c r="L200">
        <v>11.44</v>
      </c>
      <c r="S200">
        <f t="shared" si="29"/>
        <v>75.509999999999991</v>
      </c>
    </row>
    <row r="201" spans="3:19">
      <c r="C201" s="115" t="s">
        <v>69</v>
      </c>
      <c r="D201" s="8"/>
      <c r="F201" s="93">
        <f t="shared" si="26"/>
        <v>0</v>
      </c>
      <c r="G201" s="136"/>
      <c r="H201" s="136"/>
      <c r="I201" s="136"/>
      <c r="J201" s="136"/>
      <c r="K201" s="136"/>
      <c r="L201" s="136"/>
      <c r="S201">
        <f t="shared" si="29"/>
        <v>0</v>
      </c>
    </row>
    <row r="202" spans="3:19">
      <c r="C202" s="135"/>
      <c r="D202" s="8"/>
      <c r="E202" t="s">
        <v>70</v>
      </c>
      <c r="F202" s="93">
        <f t="shared" si="26"/>
        <v>-21.21</v>
      </c>
      <c r="G202">
        <v>-4.9000000000000004</v>
      </c>
      <c r="H202">
        <v>-4.3099999999999996</v>
      </c>
      <c r="I202">
        <v>-1.25</v>
      </c>
      <c r="J202">
        <v>-4</v>
      </c>
      <c r="K202">
        <v>0.25</v>
      </c>
      <c r="L202">
        <v>-7</v>
      </c>
      <c r="S202">
        <f t="shared" si="29"/>
        <v>-21.21</v>
      </c>
    </row>
    <row r="203" spans="3:19">
      <c r="C203" s="52"/>
      <c r="D203" s="4"/>
      <c r="E203" s="74" t="s">
        <v>43</v>
      </c>
      <c r="F203" s="93">
        <f t="shared" si="26"/>
        <v>5</v>
      </c>
      <c r="G203" s="74">
        <v>0</v>
      </c>
      <c r="H203" s="74">
        <v>3</v>
      </c>
      <c r="I203" s="74">
        <v>0</v>
      </c>
      <c r="J203" s="74">
        <v>0</v>
      </c>
      <c r="K203" s="74">
        <v>0</v>
      </c>
      <c r="L203" s="74">
        <v>2</v>
      </c>
      <c r="M203" s="74"/>
      <c r="N203" s="74"/>
      <c r="O203" s="74"/>
      <c r="P203" s="74"/>
      <c r="Q203" s="74"/>
      <c r="R203" s="74"/>
      <c r="S203">
        <f t="shared" si="29"/>
        <v>5</v>
      </c>
    </row>
    <row r="204" spans="3:19">
      <c r="C204" s="54"/>
      <c r="D204" s="55"/>
      <c r="E204" s="56" t="s">
        <v>44</v>
      </c>
      <c r="F204" s="93">
        <f t="shared" si="26"/>
        <v>4</v>
      </c>
      <c r="G204" s="56">
        <v>4</v>
      </c>
      <c r="H204" s="56">
        <v>0</v>
      </c>
      <c r="I204" s="56">
        <v>0</v>
      </c>
      <c r="J204" s="56">
        <v>0</v>
      </c>
      <c r="K204" s="56">
        <v>0</v>
      </c>
      <c r="L204" s="56">
        <v>0</v>
      </c>
      <c r="M204" s="56"/>
      <c r="N204" s="56"/>
      <c r="O204" s="56"/>
      <c r="P204" s="56"/>
      <c r="Q204" s="56"/>
      <c r="R204" s="56"/>
      <c r="S204" s="110">
        <f t="shared" si="29"/>
        <v>4</v>
      </c>
    </row>
    <row r="205" spans="3:19">
      <c r="C205" s="90" t="s">
        <v>83</v>
      </c>
      <c r="D205" s="91" t="s">
        <v>84</v>
      </c>
      <c r="E205" s="92" t="s">
        <v>9</v>
      </c>
      <c r="F205" s="93">
        <f t="shared" si="26"/>
        <v>49.38</v>
      </c>
      <c r="G205" s="92">
        <v>10.84</v>
      </c>
      <c r="H205" s="92">
        <v>11.91</v>
      </c>
      <c r="I205" s="92">
        <v>12.63</v>
      </c>
      <c r="J205" s="92">
        <v>12.19</v>
      </c>
      <c r="K205" s="92">
        <v>1.81</v>
      </c>
      <c r="L205" s="92">
        <v>0</v>
      </c>
      <c r="M205" s="92">
        <v>0</v>
      </c>
      <c r="N205" s="92">
        <v>0</v>
      </c>
      <c r="O205" s="92">
        <v>0</v>
      </c>
      <c r="P205" s="92">
        <v>0</v>
      </c>
      <c r="Q205" s="92">
        <v>0</v>
      </c>
      <c r="R205" s="92">
        <v>0</v>
      </c>
      <c r="S205" s="92">
        <f>SUM(G205:R205)</f>
        <v>49.38</v>
      </c>
    </row>
    <row r="206" spans="3:19">
      <c r="C206" s="95"/>
      <c r="D206" s="66"/>
      <c r="E206" s="67" t="s">
        <v>8</v>
      </c>
      <c r="F206" s="93">
        <f t="shared" si="26"/>
        <v>103</v>
      </c>
      <c r="G206" s="56">
        <v>22</v>
      </c>
      <c r="H206" s="56">
        <v>21</v>
      </c>
      <c r="I206" s="56">
        <v>20</v>
      </c>
      <c r="J206" s="56">
        <v>21</v>
      </c>
      <c r="K206" s="56">
        <v>19</v>
      </c>
      <c r="L206" s="56">
        <v>0</v>
      </c>
      <c r="M206" s="56">
        <v>0</v>
      </c>
      <c r="N206" s="56">
        <v>0</v>
      </c>
      <c r="O206" s="56">
        <v>0</v>
      </c>
      <c r="P206" s="56">
        <v>0</v>
      </c>
      <c r="Q206" s="56">
        <v>0</v>
      </c>
      <c r="R206" s="56">
        <v>0</v>
      </c>
      <c r="S206" s="56">
        <f t="shared" ref="S206:S221" si="33">SUM(G206:R206)</f>
        <v>103</v>
      </c>
    </row>
    <row r="207" spans="3:19">
      <c r="C207" s="97"/>
      <c r="D207" s="3"/>
      <c r="E207" t="s">
        <v>42</v>
      </c>
      <c r="F207" s="93">
        <f t="shared" si="26"/>
        <v>50.25</v>
      </c>
      <c r="G207">
        <v>8.0299999999999994</v>
      </c>
      <c r="H207">
        <v>16.13</v>
      </c>
      <c r="I207">
        <v>13.47</v>
      </c>
      <c r="J207">
        <v>10.81</v>
      </c>
      <c r="K207">
        <v>1.81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f t="shared" si="33"/>
        <v>50.25</v>
      </c>
    </row>
    <row r="208" spans="3:19">
      <c r="C208" s="97"/>
      <c r="D208" s="3"/>
      <c r="E208" t="s">
        <v>16</v>
      </c>
      <c r="F208" s="93">
        <f t="shared" si="26"/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f t="shared" si="33"/>
        <v>0</v>
      </c>
    </row>
    <row r="209" spans="3:19">
      <c r="C209" s="99"/>
      <c r="D209" s="6"/>
      <c r="E209" t="s">
        <v>45</v>
      </c>
      <c r="F209" s="93">
        <f t="shared" si="26"/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f t="shared" si="33"/>
        <v>0</v>
      </c>
    </row>
    <row r="210" spans="3:19">
      <c r="C210" s="100"/>
      <c r="D210" s="80"/>
      <c r="E210" s="81" t="s">
        <v>63</v>
      </c>
      <c r="F210" s="93">
        <f t="shared" si="26"/>
        <v>19.89</v>
      </c>
      <c r="G210" s="85">
        <v>5.66</v>
      </c>
      <c r="H210" s="85">
        <v>4.6500000000000004</v>
      </c>
      <c r="I210" s="85">
        <v>3.77</v>
      </c>
      <c r="J210" s="85">
        <v>4.53</v>
      </c>
      <c r="K210" s="85">
        <v>1.28</v>
      </c>
      <c r="L210" s="85">
        <v>0</v>
      </c>
      <c r="M210" s="85"/>
      <c r="N210" s="85"/>
      <c r="O210" s="85"/>
      <c r="P210" s="85"/>
      <c r="Q210" s="85"/>
      <c r="R210" s="85"/>
      <c r="S210" s="85">
        <f t="shared" si="33"/>
        <v>19.89</v>
      </c>
    </row>
    <row r="211" spans="3:19">
      <c r="C211" s="100"/>
      <c r="D211" s="80" t="s">
        <v>64</v>
      </c>
      <c r="E211" s="81"/>
      <c r="F211" s="93">
        <f t="shared" si="26"/>
        <v>4.79</v>
      </c>
      <c r="G211" s="83">
        <f>SUM(G212:G215)</f>
        <v>0.03</v>
      </c>
      <c r="H211" s="83">
        <f t="shared" ref="H211:S211" si="34">SUM(H212:H215)</f>
        <v>1.25</v>
      </c>
      <c r="I211" s="83">
        <f t="shared" si="34"/>
        <v>3.51</v>
      </c>
      <c r="J211" s="83">
        <f t="shared" si="34"/>
        <v>0</v>
      </c>
      <c r="K211" s="83">
        <f t="shared" si="34"/>
        <v>0</v>
      </c>
      <c r="L211" s="83">
        <f t="shared" si="34"/>
        <v>0</v>
      </c>
      <c r="M211" s="83">
        <f t="shared" si="34"/>
        <v>0</v>
      </c>
      <c r="N211" s="83">
        <f t="shared" si="34"/>
        <v>0</v>
      </c>
      <c r="O211" s="83">
        <f t="shared" si="34"/>
        <v>0</v>
      </c>
      <c r="P211" s="83">
        <f t="shared" si="34"/>
        <v>0</v>
      </c>
      <c r="Q211" s="83">
        <f t="shared" si="34"/>
        <v>0</v>
      </c>
      <c r="R211" s="83">
        <f t="shared" si="34"/>
        <v>0</v>
      </c>
      <c r="S211" s="83">
        <f t="shared" si="33"/>
        <v>4.79</v>
      </c>
    </row>
    <row r="212" spans="3:19">
      <c r="C212" s="58"/>
      <c r="D212" s="43" t="s">
        <v>11</v>
      </c>
      <c r="E212" t="s">
        <v>46</v>
      </c>
      <c r="F212" s="93">
        <f t="shared" si="26"/>
        <v>0.19</v>
      </c>
      <c r="G212">
        <v>0</v>
      </c>
      <c r="H212">
        <v>0.06</v>
      </c>
      <c r="I212">
        <v>0.13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f t="shared" si="33"/>
        <v>0.19</v>
      </c>
    </row>
    <row r="213" spans="3:19">
      <c r="C213" s="58"/>
      <c r="D213" s="43" t="s">
        <v>12</v>
      </c>
      <c r="E213" t="s">
        <v>46</v>
      </c>
      <c r="F213" s="93">
        <f t="shared" si="26"/>
        <v>4.57</v>
      </c>
      <c r="G213">
        <v>0</v>
      </c>
      <c r="H213">
        <v>1.19</v>
      </c>
      <c r="I213">
        <v>3.38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f t="shared" si="33"/>
        <v>4.57</v>
      </c>
    </row>
    <row r="214" spans="3:19">
      <c r="C214" s="58"/>
      <c r="D214" s="43" t="s">
        <v>13</v>
      </c>
      <c r="E214" t="s">
        <v>46</v>
      </c>
      <c r="F214" s="93">
        <f t="shared" si="26"/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f t="shared" si="33"/>
        <v>0</v>
      </c>
    </row>
    <row r="215" spans="3:19">
      <c r="C215" s="58"/>
      <c r="D215" s="43" t="s">
        <v>14</v>
      </c>
      <c r="E215" t="s">
        <v>46</v>
      </c>
      <c r="F215" s="93">
        <f t="shared" si="26"/>
        <v>0.03</v>
      </c>
      <c r="G215">
        <v>0.03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f t="shared" si="33"/>
        <v>0.03</v>
      </c>
    </row>
    <row r="216" spans="3:19">
      <c r="C216" s="125"/>
      <c r="D216" s="126"/>
      <c r="E216" s="127" t="s">
        <v>65</v>
      </c>
      <c r="F216" s="93">
        <f t="shared" si="26"/>
        <v>6.4799999999999995</v>
      </c>
      <c r="G216" s="128">
        <v>2.82</v>
      </c>
      <c r="H216" s="128">
        <v>0.84</v>
      </c>
      <c r="I216" s="128">
        <v>0</v>
      </c>
      <c r="J216" s="128">
        <v>2.82</v>
      </c>
      <c r="K216" s="128">
        <v>0</v>
      </c>
      <c r="L216" s="128">
        <v>0</v>
      </c>
      <c r="M216" s="128">
        <v>0</v>
      </c>
      <c r="N216" s="128">
        <v>0</v>
      </c>
      <c r="O216" s="128">
        <v>0</v>
      </c>
      <c r="P216" s="128">
        <v>0</v>
      </c>
      <c r="Q216" s="128">
        <v>0</v>
      </c>
      <c r="R216" s="128">
        <v>0</v>
      </c>
      <c r="S216" s="128">
        <f t="shared" si="33"/>
        <v>6.4799999999999995</v>
      </c>
    </row>
    <row r="217" spans="3:19">
      <c r="C217" s="124"/>
      <c r="D217" s="123"/>
      <c r="E217" s="127" t="s">
        <v>10</v>
      </c>
      <c r="F217" s="93">
        <f t="shared" si="26"/>
        <v>26.18</v>
      </c>
      <c r="G217">
        <v>1.34</v>
      </c>
      <c r="H217">
        <v>11.66</v>
      </c>
      <c r="I217">
        <v>6.34</v>
      </c>
      <c r="J217">
        <v>6.31</v>
      </c>
      <c r="K217">
        <v>0.53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f t="shared" si="33"/>
        <v>26.18</v>
      </c>
    </row>
    <row r="218" spans="3:19">
      <c r="C218" s="115" t="s">
        <v>69</v>
      </c>
      <c r="D218" s="8"/>
      <c r="F218" s="93">
        <f t="shared" si="26"/>
        <v>0</v>
      </c>
      <c r="G218" s="53"/>
      <c r="H218" s="136"/>
      <c r="I218" s="136"/>
      <c r="J218" s="53"/>
      <c r="K218" s="53"/>
      <c r="L218" s="53"/>
      <c r="M218" s="53"/>
      <c r="N218" s="53"/>
      <c r="O218" s="53"/>
      <c r="P218" s="53"/>
      <c r="Q218" s="53"/>
      <c r="R218" s="53"/>
      <c r="S218">
        <f t="shared" si="33"/>
        <v>0</v>
      </c>
    </row>
    <row r="219" spans="3:19">
      <c r="C219" s="135"/>
      <c r="D219" s="8"/>
      <c r="E219" t="s">
        <v>68</v>
      </c>
      <c r="F219" s="93">
        <f t="shared" si="26"/>
        <v>25</v>
      </c>
      <c r="G219">
        <v>5</v>
      </c>
      <c r="H219">
        <v>6</v>
      </c>
      <c r="I219">
        <v>5</v>
      </c>
      <c r="J219">
        <v>5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f t="shared" si="33"/>
        <v>25</v>
      </c>
    </row>
    <row r="220" spans="3:19">
      <c r="C220" s="135"/>
      <c r="D220" s="8"/>
      <c r="E220" t="s">
        <v>70</v>
      </c>
      <c r="F220" s="93">
        <f t="shared" si="26"/>
        <v>8.7899999999999991</v>
      </c>
      <c r="G220">
        <v>0</v>
      </c>
      <c r="H220">
        <v>0.19</v>
      </c>
      <c r="I220">
        <v>0.85</v>
      </c>
      <c r="J220">
        <v>0.5</v>
      </c>
      <c r="K220">
        <v>7.25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f t="shared" si="33"/>
        <v>8.7899999999999991</v>
      </c>
    </row>
    <row r="221" spans="3:19">
      <c r="C221" s="52"/>
      <c r="D221" s="4"/>
      <c r="E221" s="74" t="s">
        <v>43</v>
      </c>
      <c r="F221" s="93">
        <f t="shared" si="26"/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110">
        <f t="shared" si="33"/>
        <v>1</v>
      </c>
    </row>
    <row r="222" spans="3:19">
      <c r="C222" s="54"/>
      <c r="D222" s="55"/>
      <c r="E222" s="56" t="s">
        <v>44</v>
      </c>
      <c r="F222" s="93">
        <f t="shared" si="26"/>
        <v>11</v>
      </c>
      <c r="G222" s="110">
        <v>5</v>
      </c>
      <c r="H222" s="110">
        <v>0</v>
      </c>
      <c r="I222" s="110">
        <v>0</v>
      </c>
      <c r="J222" s="110">
        <v>2</v>
      </c>
      <c r="K222" s="110">
        <v>4</v>
      </c>
      <c r="L222" s="110">
        <v>0</v>
      </c>
      <c r="M222" s="110">
        <v>0</v>
      </c>
      <c r="N222" s="110">
        <v>0</v>
      </c>
      <c r="O222" s="110">
        <v>0</v>
      </c>
      <c r="P222" s="110">
        <v>0</v>
      </c>
      <c r="Q222" s="110">
        <v>0</v>
      </c>
      <c r="R222" s="110">
        <v>0</v>
      </c>
      <c r="S222" s="94">
        <f t="shared" si="29"/>
        <v>11</v>
      </c>
    </row>
    <row r="223" spans="3:19">
      <c r="C223" s="90" t="s">
        <v>85</v>
      </c>
      <c r="D223" s="91" t="s">
        <v>86</v>
      </c>
      <c r="E223" s="92" t="s">
        <v>9</v>
      </c>
      <c r="F223" s="93">
        <f t="shared" si="26"/>
        <v>106.99000000000001</v>
      </c>
      <c r="G223" s="92">
        <v>19.97</v>
      </c>
      <c r="H223" s="92">
        <v>18.03</v>
      </c>
      <c r="I223" s="92">
        <v>17.09</v>
      </c>
      <c r="J223" s="92">
        <v>19.34</v>
      </c>
      <c r="K223" s="92">
        <v>13.78</v>
      </c>
      <c r="L223" s="92">
        <v>18.78</v>
      </c>
      <c r="M223" s="92"/>
      <c r="N223" s="92"/>
      <c r="O223" s="92"/>
      <c r="P223" s="92"/>
      <c r="Q223" s="92"/>
      <c r="R223" s="92"/>
      <c r="S223" s="92">
        <f>SUM(G223:R223)</f>
        <v>106.99000000000001</v>
      </c>
    </row>
    <row r="224" spans="3:19">
      <c r="C224" s="95"/>
      <c r="D224" s="66"/>
      <c r="E224" s="67" t="s">
        <v>8</v>
      </c>
      <c r="F224" s="93">
        <f t="shared" si="26"/>
        <v>123</v>
      </c>
      <c r="G224" s="56">
        <v>22</v>
      </c>
      <c r="H224" s="56">
        <v>21</v>
      </c>
      <c r="I224" s="56">
        <v>20</v>
      </c>
      <c r="J224" s="56">
        <v>21</v>
      </c>
      <c r="K224" s="56">
        <v>19</v>
      </c>
      <c r="L224" s="56">
        <v>20</v>
      </c>
      <c r="M224" s="56"/>
      <c r="N224" s="56"/>
      <c r="O224" s="56"/>
      <c r="P224" s="56"/>
      <c r="Q224" s="56"/>
      <c r="R224" s="56"/>
      <c r="S224" s="56">
        <f t="shared" ref="S224:S239" si="35">SUM(G224:R224)</f>
        <v>123</v>
      </c>
    </row>
    <row r="225" spans="3:19">
      <c r="C225" s="97"/>
      <c r="D225" s="3"/>
      <c r="E225" t="s">
        <v>42</v>
      </c>
      <c r="F225" s="93">
        <f t="shared" si="26"/>
        <v>144.12</v>
      </c>
      <c r="G225">
        <v>28.94</v>
      </c>
      <c r="H225">
        <v>29.22</v>
      </c>
      <c r="I225">
        <v>24.34</v>
      </c>
      <c r="J225">
        <v>27.59</v>
      </c>
      <c r="K225">
        <v>15.09</v>
      </c>
      <c r="L225">
        <v>18.940000000000001</v>
      </c>
      <c r="S225">
        <f t="shared" si="35"/>
        <v>144.12</v>
      </c>
    </row>
    <row r="226" spans="3:19">
      <c r="C226" s="97"/>
      <c r="D226" s="3"/>
      <c r="E226" t="s">
        <v>16</v>
      </c>
      <c r="F226" s="93">
        <f t="shared" si="26"/>
        <v>0.09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0.09</v>
      </c>
      <c r="S226">
        <f t="shared" si="35"/>
        <v>0.09</v>
      </c>
    </row>
    <row r="227" spans="3:19">
      <c r="C227" s="99"/>
      <c r="D227" s="6"/>
      <c r="E227" t="s">
        <v>45</v>
      </c>
      <c r="F227" s="93">
        <f t="shared" si="26"/>
        <v>0.53</v>
      </c>
      <c r="G227">
        <v>0</v>
      </c>
      <c r="H227">
        <v>0</v>
      </c>
      <c r="I227">
        <v>0</v>
      </c>
      <c r="J227">
        <v>0.09</v>
      </c>
      <c r="K227">
        <v>0.31</v>
      </c>
      <c r="L227">
        <v>0.13</v>
      </c>
      <c r="S227">
        <f t="shared" si="35"/>
        <v>0.53</v>
      </c>
    </row>
    <row r="228" spans="3:19">
      <c r="C228" s="100"/>
      <c r="D228" s="80"/>
      <c r="E228" s="81" t="s">
        <v>63</v>
      </c>
      <c r="F228" s="93">
        <f t="shared" si="26"/>
        <v>9.129999999999999</v>
      </c>
      <c r="G228" s="85">
        <v>1.78</v>
      </c>
      <c r="H228" s="85">
        <v>1.29</v>
      </c>
      <c r="I228" s="85">
        <v>1.53</v>
      </c>
      <c r="J228" s="85">
        <v>1.65</v>
      </c>
      <c r="K228" s="85">
        <v>1</v>
      </c>
      <c r="L228" s="85">
        <v>1.88</v>
      </c>
      <c r="M228" s="85"/>
      <c r="N228" s="85"/>
      <c r="O228" s="85"/>
      <c r="P228" s="85"/>
      <c r="Q228" s="85"/>
      <c r="R228" s="85"/>
      <c r="S228" s="85">
        <f t="shared" si="35"/>
        <v>9.129999999999999</v>
      </c>
    </row>
    <row r="229" spans="3:19">
      <c r="C229" s="100"/>
      <c r="D229" s="80" t="s">
        <v>64</v>
      </c>
      <c r="E229" s="81"/>
      <c r="F229" s="93">
        <f t="shared" si="26"/>
        <v>0.38</v>
      </c>
      <c r="G229" s="83">
        <f>SUM(G230:G233)</f>
        <v>0.32</v>
      </c>
      <c r="H229" s="83">
        <f t="shared" ref="H229" si="36">SUM(H230:H233)</f>
        <v>0</v>
      </c>
      <c r="I229" s="83">
        <f t="shared" ref="I229" si="37">SUM(I230:I233)</f>
        <v>0</v>
      </c>
      <c r="J229" s="83">
        <f t="shared" ref="J229" si="38">SUM(J230:J233)</f>
        <v>0</v>
      </c>
      <c r="K229" s="83">
        <f t="shared" ref="K229" si="39">SUM(K230:K233)</f>
        <v>0</v>
      </c>
      <c r="L229" s="83">
        <f t="shared" ref="L229" si="40">SUM(L230:L233)</f>
        <v>0.06</v>
      </c>
      <c r="M229" s="83">
        <f t="shared" ref="M229" si="41">SUM(M230:M233)</f>
        <v>0</v>
      </c>
      <c r="N229" s="83">
        <f t="shared" ref="N229" si="42">SUM(N230:N233)</f>
        <v>0</v>
      </c>
      <c r="O229" s="83">
        <f t="shared" ref="O229" si="43">SUM(O230:O233)</f>
        <v>0</v>
      </c>
      <c r="P229" s="83">
        <f t="shared" ref="P229" si="44">SUM(P230:P233)</f>
        <v>0</v>
      </c>
      <c r="Q229" s="83">
        <f t="shared" ref="Q229" si="45">SUM(Q230:Q233)</f>
        <v>0</v>
      </c>
      <c r="R229" s="83">
        <f t="shared" ref="R229" si="46">SUM(R230:R233)</f>
        <v>0</v>
      </c>
      <c r="S229" s="83">
        <f t="shared" si="35"/>
        <v>0.38</v>
      </c>
    </row>
    <row r="230" spans="3:19">
      <c r="C230" s="58"/>
      <c r="D230" s="43" t="s">
        <v>11</v>
      </c>
      <c r="E230" t="s">
        <v>46</v>
      </c>
      <c r="F230" s="93">
        <f t="shared" si="26"/>
        <v>0.13</v>
      </c>
      <c r="G230">
        <v>0.13</v>
      </c>
      <c r="H230">
        <v>0</v>
      </c>
      <c r="I230">
        <v>0</v>
      </c>
      <c r="J230">
        <v>0</v>
      </c>
      <c r="K230">
        <v>0</v>
      </c>
      <c r="L230">
        <v>0</v>
      </c>
      <c r="S230">
        <f t="shared" si="35"/>
        <v>0.13</v>
      </c>
    </row>
    <row r="231" spans="3:19">
      <c r="C231" s="58"/>
      <c r="D231" s="43" t="s">
        <v>12</v>
      </c>
      <c r="E231" t="s">
        <v>46</v>
      </c>
      <c r="F231" s="93">
        <f t="shared" ref="F231:F291" si="47">SUM(G231:R231)</f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S231">
        <f t="shared" si="35"/>
        <v>0</v>
      </c>
    </row>
    <row r="232" spans="3:19">
      <c r="C232" s="58"/>
      <c r="D232" s="43" t="s">
        <v>13</v>
      </c>
      <c r="E232" t="s">
        <v>46</v>
      </c>
      <c r="F232" s="93">
        <f t="shared" si="47"/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S232">
        <f t="shared" si="35"/>
        <v>0</v>
      </c>
    </row>
    <row r="233" spans="3:19">
      <c r="C233" s="58"/>
      <c r="D233" s="43" t="s">
        <v>14</v>
      </c>
      <c r="E233" t="s">
        <v>46</v>
      </c>
      <c r="F233" s="93">
        <f t="shared" si="47"/>
        <v>0.25</v>
      </c>
      <c r="G233">
        <v>0.19</v>
      </c>
      <c r="H233">
        <v>0</v>
      </c>
      <c r="I233">
        <v>0</v>
      </c>
      <c r="J233">
        <v>0</v>
      </c>
      <c r="K233">
        <v>0</v>
      </c>
      <c r="L233">
        <v>0.06</v>
      </c>
      <c r="S233">
        <f t="shared" si="35"/>
        <v>0.25</v>
      </c>
    </row>
    <row r="234" spans="3:19">
      <c r="C234" s="125"/>
      <c r="D234" s="126"/>
      <c r="E234" s="127" t="s">
        <v>65</v>
      </c>
      <c r="F234" s="93">
        <f t="shared" si="47"/>
        <v>1.2400000000000002</v>
      </c>
      <c r="G234" s="128">
        <v>0.66</v>
      </c>
      <c r="H234" s="128">
        <v>0</v>
      </c>
      <c r="I234" s="128">
        <v>0</v>
      </c>
      <c r="J234" s="128">
        <v>0.03</v>
      </c>
      <c r="K234" s="128">
        <v>0</v>
      </c>
      <c r="L234" s="128">
        <v>0.55000000000000004</v>
      </c>
      <c r="M234" s="128"/>
      <c r="N234" s="128"/>
      <c r="O234" s="128"/>
      <c r="P234" s="128"/>
      <c r="Q234" s="128"/>
      <c r="R234" s="128"/>
      <c r="S234" s="128">
        <f t="shared" si="35"/>
        <v>1.2400000000000002</v>
      </c>
    </row>
    <row r="235" spans="3:19">
      <c r="C235" s="124"/>
      <c r="D235" s="123"/>
      <c r="E235" t="s">
        <v>10</v>
      </c>
      <c r="F235" s="93">
        <f t="shared" si="47"/>
        <v>134.47</v>
      </c>
      <c r="G235">
        <v>26.84</v>
      </c>
      <c r="H235">
        <v>27.94</v>
      </c>
      <c r="I235">
        <v>22.81</v>
      </c>
      <c r="J235">
        <v>25.94</v>
      </c>
      <c r="K235">
        <v>14.06</v>
      </c>
      <c r="L235">
        <v>16.88</v>
      </c>
      <c r="S235">
        <f t="shared" si="35"/>
        <v>134.47</v>
      </c>
    </row>
    <row r="236" spans="3:19">
      <c r="C236" s="115" t="s">
        <v>69</v>
      </c>
      <c r="D236" s="8"/>
      <c r="F236" s="93">
        <f t="shared" si="47"/>
        <v>0</v>
      </c>
      <c r="G236" s="136"/>
      <c r="H236" s="136"/>
      <c r="I236" s="136"/>
      <c r="J236" s="136"/>
      <c r="K236" s="136"/>
      <c r="L236" s="136"/>
      <c r="S236">
        <f t="shared" si="35"/>
        <v>0</v>
      </c>
    </row>
    <row r="237" spans="3:19">
      <c r="C237" s="135"/>
      <c r="D237" s="8"/>
      <c r="E237" t="s">
        <v>70</v>
      </c>
      <c r="F237" s="93">
        <f t="shared" si="47"/>
        <v>-0.1100000000000001</v>
      </c>
      <c r="G237">
        <v>-0.1</v>
      </c>
      <c r="H237">
        <v>-0.06</v>
      </c>
      <c r="I237">
        <v>0</v>
      </c>
      <c r="J237">
        <v>0.5</v>
      </c>
      <c r="K237">
        <v>0.3</v>
      </c>
      <c r="L237">
        <v>-0.75</v>
      </c>
      <c r="S237">
        <f t="shared" si="35"/>
        <v>-0.1100000000000001</v>
      </c>
    </row>
    <row r="238" spans="3:19">
      <c r="C238" s="52"/>
      <c r="D238" s="4"/>
      <c r="E238" s="74" t="s">
        <v>43</v>
      </c>
      <c r="F238" s="93">
        <f t="shared" si="47"/>
        <v>3</v>
      </c>
      <c r="G238">
        <v>0</v>
      </c>
      <c r="H238">
        <v>1</v>
      </c>
      <c r="I238">
        <v>0</v>
      </c>
      <c r="J238">
        <v>0</v>
      </c>
      <c r="K238">
        <v>2</v>
      </c>
      <c r="L238">
        <v>0</v>
      </c>
      <c r="S238">
        <f t="shared" si="35"/>
        <v>3</v>
      </c>
    </row>
    <row r="239" spans="3:19">
      <c r="C239" s="54"/>
      <c r="D239" s="55"/>
      <c r="E239" s="56" t="s">
        <v>44</v>
      </c>
      <c r="F239" s="93">
        <f t="shared" si="47"/>
        <v>3</v>
      </c>
      <c r="G239" s="110">
        <v>0</v>
      </c>
      <c r="H239" s="110">
        <v>0</v>
      </c>
      <c r="I239" s="110">
        <v>1</v>
      </c>
      <c r="J239" s="110">
        <v>0</v>
      </c>
      <c r="K239" s="110">
        <v>2</v>
      </c>
      <c r="L239" s="110">
        <v>0</v>
      </c>
      <c r="M239" s="110"/>
      <c r="N239" s="110"/>
      <c r="O239" s="110"/>
      <c r="P239" s="110"/>
      <c r="Q239" s="110"/>
      <c r="R239" s="110"/>
      <c r="S239" s="110">
        <f t="shared" si="35"/>
        <v>3</v>
      </c>
    </row>
    <row r="240" spans="3:19">
      <c r="C240" s="90" t="s">
        <v>87</v>
      </c>
      <c r="D240" s="91" t="s">
        <v>88</v>
      </c>
      <c r="E240" s="92" t="s">
        <v>9</v>
      </c>
      <c r="F240" s="93">
        <f t="shared" si="47"/>
        <v>62.16</v>
      </c>
      <c r="G240" s="92">
        <v>0</v>
      </c>
      <c r="H240" s="92">
        <v>0</v>
      </c>
      <c r="I240" s="92">
        <v>9.19</v>
      </c>
      <c r="J240" s="92">
        <v>21.84</v>
      </c>
      <c r="K240" s="92">
        <v>17.91</v>
      </c>
      <c r="L240">
        <v>13.22</v>
      </c>
      <c r="M240" s="92"/>
      <c r="N240" s="92"/>
      <c r="O240" s="92"/>
      <c r="P240" s="92"/>
      <c r="Q240" s="92"/>
      <c r="R240" s="92"/>
      <c r="S240" s="92">
        <f>SUM(G240:R240)</f>
        <v>62.16</v>
      </c>
    </row>
    <row r="241" spans="3:19">
      <c r="C241" s="95"/>
      <c r="D241" s="66"/>
      <c r="E241" s="67" t="s">
        <v>8</v>
      </c>
      <c r="F241" s="93">
        <f t="shared" si="47"/>
        <v>69</v>
      </c>
      <c r="G241" s="56">
        <v>0</v>
      </c>
      <c r="H241" s="56">
        <v>0</v>
      </c>
      <c r="I241" s="56">
        <v>9</v>
      </c>
      <c r="J241" s="56">
        <v>21</v>
      </c>
      <c r="K241" s="56">
        <v>19</v>
      </c>
      <c r="L241" s="92">
        <v>20</v>
      </c>
      <c r="M241" s="56"/>
      <c r="N241" s="56"/>
      <c r="O241" s="56"/>
      <c r="P241" s="56"/>
      <c r="Q241" s="56"/>
      <c r="R241" s="56"/>
      <c r="S241" s="56">
        <f t="shared" ref="S241:S256" si="48">SUM(G241:R241)</f>
        <v>69</v>
      </c>
    </row>
    <row r="242" spans="3:19">
      <c r="C242" s="97"/>
      <c r="D242" s="3"/>
      <c r="E242" t="s">
        <v>42</v>
      </c>
      <c r="F242" s="93">
        <f t="shared" si="47"/>
        <v>63.23</v>
      </c>
      <c r="G242">
        <v>0</v>
      </c>
      <c r="H242">
        <v>0</v>
      </c>
      <c r="I242">
        <v>12.91</v>
      </c>
      <c r="J242">
        <v>21.38</v>
      </c>
      <c r="K242">
        <v>15.44</v>
      </c>
      <c r="L242">
        <v>13.5</v>
      </c>
      <c r="S242">
        <f t="shared" si="48"/>
        <v>63.23</v>
      </c>
    </row>
    <row r="243" spans="3:19">
      <c r="C243" s="97"/>
      <c r="D243" s="3"/>
      <c r="E243" t="s">
        <v>16</v>
      </c>
      <c r="F243" s="93">
        <f t="shared" si="47"/>
        <v>0.19</v>
      </c>
      <c r="G243">
        <v>0</v>
      </c>
      <c r="H243">
        <v>0</v>
      </c>
      <c r="I243">
        <v>0</v>
      </c>
      <c r="J243">
        <v>0</v>
      </c>
      <c r="K243">
        <v>0.19</v>
      </c>
      <c r="L243">
        <v>0</v>
      </c>
      <c r="S243">
        <f t="shared" si="48"/>
        <v>0.19</v>
      </c>
    </row>
    <row r="244" spans="3:19">
      <c r="C244" s="99"/>
      <c r="D244" s="6"/>
      <c r="E244" t="s">
        <v>45</v>
      </c>
      <c r="F244" s="93">
        <f t="shared" si="47"/>
        <v>1.37</v>
      </c>
      <c r="G244">
        <v>0</v>
      </c>
      <c r="H244">
        <v>0</v>
      </c>
      <c r="I244">
        <v>0</v>
      </c>
      <c r="J244">
        <v>1.37</v>
      </c>
      <c r="K244">
        <v>0</v>
      </c>
      <c r="L244">
        <v>0</v>
      </c>
      <c r="S244">
        <f t="shared" si="48"/>
        <v>1.37</v>
      </c>
    </row>
    <row r="245" spans="3:19">
      <c r="C245" s="100"/>
      <c r="D245" s="80"/>
      <c r="E245" s="81" t="s">
        <v>63</v>
      </c>
      <c r="F245" s="93">
        <f t="shared" si="47"/>
        <v>19.510000000000002</v>
      </c>
      <c r="G245" s="85">
        <v>0</v>
      </c>
      <c r="H245" s="85">
        <v>0</v>
      </c>
      <c r="I245" s="85">
        <v>5.13</v>
      </c>
      <c r="J245" s="85">
        <v>8.8800000000000008</v>
      </c>
      <c r="K245" s="85">
        <v>3.66</v>
      </c>
      <c r="L245" s="85">
        <v>1.84</v>
      </c>
      <c r="M245" s="85"/>
      <c r="N245" s="85"/>
      <c r="O245" s="85"/>
      <c r="P245" s="85"/>
      <c r="Q245" s="85"/>
      <c r="R245" s="85"/>
      <c r="S245" s="85">
        <f t="shared" si="48"/>
        <v>19.510000000000002</v>
      </c>
    </row>
    <row r="246" spans="3:19">
      <c r="C246" s="100"/>
      <c r="D246" s="80" t="s">
        <v>64</v>
      </c>
      <c r="E246" s="81"/>
      <c r="F246" s="93">
        <f t="shared" si="47"/>
        <v>0</v>
      </c>
      <c r="G246" s="83">
        <f>SUM(G247:G250)</f>
        <v>0</v>
      </c>
      <c r="H246" s="83">
        <f t="shared" ref="H246:S246" si="49">SUM(H247:H250)</f>
        <v>0</v>
      </c>
      <c r="I246" s="83">
        <f t="shared" si="49"/>
        <v>0</v>
      </c>
      <c r="J246" s="83">
        <f t="shared" si="49"/>
        <v>0</v>
      </c>
      <c r="K246" s="83">
        <f t="shared" si="49"/>
        <v>0</v>
      </c>
      <c r="L246" s="83">
        <f t="shared" si="49"/>
        <v>0</v>
      </c>
      <c r="M246" s="83">
        <f t="shared" si="49"/>
        <v>0</v>
      </c>
      <c r="N246" s="83">
        <f t="shared" si="49"/>
        <v>0</v>
      </c>
      <c r="O246" s="83">
        <f t="shared" si="49"/>
        <v>0</v>
      </c>
      <c r="P246" s="83">
        <f t="shared" si="49"/>
        <v>0</v>
      </c>
      <c r="Q246" s="83">
        <f t="shared" si="49"/>
        <v>0</v>
      </c>
      <c r="R246" s="83">
        <f t="shared" si="49"/>
        <v>0</v>
      </c>
      <c r="S246" s="83">
        <f t="shared" si="48"/>
        <v>0</v>
      </c>
    </row>
    <row r="247" spans="3:19">
      <c r="C247" s="58"/>
      <c r="D247" s="43" t="s">
        <v>11</v>
      </c>
      <c r="E247" t="s">
        <v>46</v>
      </c>
      <c r="F247" s="93">
        <f t="shared" si="47"/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S247">
        <f t="shared" si="48"/>
        <v>0</v>
      </c>
    </row>
    <row r="248" spans="3:19">
      <c r="C248" s="58"/>
      <c r="D248" s="43" t="s">
        <v>12</v>
      </c>
      <c r="E248" t="s">
        <v>46</v>
      </c>
      <c r="F248" s="93">
        <f t="shared" si="47"/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S248">
        <f t="shared" si="48"/>
        <v>0</v>
      </c>
    </row>
    <row r="249" spans="3:19">
      <c r="C249" s="58"/>
      <c r="D249" s="43" t="s">
        <v>13</v>
      </c>
      <c r="E249" t="s">
        <v>46</v>
      </c>
      <c r="F249" s="93">
        <f t="shared" si="47"/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S249">
        <f t="shared" si="48"/>
        <v>0</v>
      </c>
    </row>
    <row r="250" spans="3:19">
      <c r="C250" s="58"/>
      <c r="D250" s="43" t="s">
        <v>14</v>
      </c>
      <c r="E250" t="s">
        <v>46</v>
      </c>
      <c r="F250" s="93">
        <f t="shared" si="47"/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S250">
        <f t="shared" si="48"/>
        <v>0</v>
      </c>
    </row>
    <row r="251" spans="3:19">
      <c r="C251" s="125"/>
      <c r="D251" s="126"/>
      <c r="E251" s="127" t="s">
        <v>65</v>
      </c>
      <c r="F251" s="93">
        <f t="shared" si="47"/>
        <v>4.54</v>
      </c>
      <c r="G251" s="128">
        <v>0</v>
      </c>
      <c r="H251" s="128">
        <v>0</v>
      </c>
      <c r="I251" s="128">
        <v>0</v>
      </c>
      <c r="J251" s="128">
        <v>0.69</v>
      </c>
      <c r="K251" s="128">
        <v>2.97</v>
      </c>
      <c r="L251" s="128">
        <v>0.88</v>
      </c>
      <c r="M251" s="128"/>
      <c r="N251" s="128"/>
      <c r="O251" s="128"/>
      <c r="P251" s="128"/>
      <c r="Q251" s="128"/>
      <c r="R251" s="128"/>
      <c r="S251" s="128">
        <f t="shared" si="48"/>
        <v>4.54</v>
      </c>
    </row>
    <row r="252" spans="3:19">
      <c r="C252" s="124"/>
      <c r="D252" s="123"/>
      <c r="E252" t="s">
        <v>10</v>
      </c>
      <c r="F252" s="93">
        <f t="shared" si="47"/>
        <v>42.18</v>
      </c>
      <c r="G252">
        <v>0</v>
      </c>
      <c r="H252">
        <v>0</v>
      </c>
      <c r="I252">
        <v>7.78</v>
      </c>
      <c r="J252">
        <v>12.09</v>
      </c>
      <c r="K252">
        <v>11.53</v>
      </c>
      <c r="L252">
        <v>10.78</v>
      </c>
      <c r="S252">
        <f t="shared" si="48"/>
        <v>42.18</v>
      </c>
    </row>
    <row r="253" spans="3:19">
      <c r="C253" s="115" t="s">
        <v>69</v>
      </c>
      <c r="D253" s="8"/>
      <c r="F253" s="93">
        <f t="shared" si="47"/>
        <v>0</v>
      </c>
      <c r="G253" s="136"/>
      <c r="H253" s="136"/>
      <c r="I253" s="136"/>
      <c r="J253" s="136"/>
      <c r="K253" s="136"/>
      <c r="L253" s="136"/>
      <c r="S253">
        <f t="shared" si="48"/>
        <v>0</v>
      </c>
    </row>
    <row r="254" spans="3:19">
      <c r="C254" s="135"/>
      <c r="D254" s="8"/>
      <c r="E254" t="s">
        <v>70</v>
      </c>
      <c r="F254" s="93">
        <f t="shared" si="47"/>
        <v>-1.46</v>
      </c>
      <c r="G254">
        <v>0</v>
      </c>
      <c r="H254">
        <v>0</v>
      </c>
      <c r="I254">
        <v>-0.16</v>
      </c>
      <c r="J254">
        <v>-0.75</v>
      </c>
      <c r="K254">
        <v>-0.8</v>
      </c>
      <c r="L254">
        <v>0.25</v>
      </c>
      <c r="S254">
        <f t="shared" si="48"/>
        <v>-1.46</v>
      </c>
    </row>
    <row r="255" spans="3:19">
      <c r="C255" s="52"/>
      <c r="D255" s="4"/>
      <c r="E255" s="74" t="s">
        <v>43</v>
      </c>
      <c r="F255" s="93">
        <f t="shared" si="47"/>
        <v>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</v>
      </c>
      <c r="S255">
        <f t="shared" si="48"/>
        <v>5</v>
      </c>
    </row>
    <row r="256" spans="3:19">
      <c r="C256" s="54"/>
      <c r="D256" s="55"/>
      <c r="E256" s="56" t="s">
        <v>44</v>
      </c>
      <c r="F256" s="93">
        <f t="shared" si="47"/>
        <v>4</v>
      </c>
      <c r="G256" s="110">
        <v>0</v>
      </c>
      <c r="H256" s="110">
        <v>0</v>
      </c>
      <c r="I256" s="110">
        <v>0</v>
      </c>
      <c r="J256" s="110">
        <v>0</v>
      </c>
      <c r="K256" s="110">
        <v>2</v>
      </c>
      <c r="L256" s="110">
        <v>2</v>
      </c>
      <c r="M256" s="110"/>
      <c r="N256" s="110"/>
      <c r="O256" s="110"/>
      <c r="P256" s="110"/>
      <c r="Q256" s="110"/>
      <c r="R256" s="110"/>
      <c r="S256" s="110">
        <f t="shared" si="48"/>
        <v>4</v>
      </c>
    </row>
    <row r="257" spans="3:19">
      <c r="C257" s="90" t="s">
        <v>89</v>
      </c>
      <c r="D257" s="91" t="s">
        <v>90</v>
      </c>
      <c r="E257" s="92" t="s">
        <v>9</v>
      </c>
      <c r="F257" s="93">
        <f t="shared" si="47"/>
        <v>20.059999999999999</v>
      </c>
      <c r="G257" s="92">
        <v>0</v>
      </c>
      <c r="H257" s="92">
        <v>0</v>
      </c>
      <c r="I257" s="92">
        <v>0</v>
      </c>
      <c r="J257" s="92">
        <v>0</v>
      </c>
      <c r="K257" s="92">
        <v>0</v>
      </c>
      <c r="L257" s="92">
        <v>20.059999999999999</v>
      </c>
      <c r="M257" s="92"/>
      <c r="N257" s="92"/>
      <c r="O257" s="92"/>
      <c r="P257" s="92"/>
      <c r="Q257" s="92"/>
      <c r="R257" s="92"/>
      <c r="S257" s="92">
        <f>SUM(G257:R257)</f>
        <v>20.059999999999999</v>
      </c>
    </row>
    <row r="258" spans="3:19">
      <c r="C258" s="95"/>
      <c r="D258" s="66"/>
      <c r="E258" s="67" t="s">
        <v>8</v>
      </c>
      <c r="F258" s="93">
        <f t="shared" si="47"/>
        <v>20</v>
      </c>
      <c r="G258" s="56">
        <v>0</v>
      </c>
      <c r="H258" s="56">
        <v>0</v>
      </c>
      <c r="I258" s="56">
        <v>0</v>
      </c>
      <c r="J258" s="56">
        <v>0</v>
      </c>
      <c r="K258" s="56">
        <v>0</v>
      </c>
      <c r="L258" s="56">
        <v>20</v>
      </c>
      <c r="M258" s="56"/>
      <c r="N258" s="56"/>
      <c r="O258" s="56"/>
      <c r="P258" s="56"/>
      <c r="Q258" s="56"/>
      <c r="R258" s="56"/>
      <c r="S258" s="56">
        <f t="shared" ref="S258:S273" si="50">SUM(G258:R258)</f>
        <v>20</v>
      </c>
    </row>
    <row r="259" spans="3:19">
      <c r="C259" s="97"/>
      <c r="D259" s="3"/>
      <c r="E259" t="s">
        <v>42</v>
      </c>
      <c r="F259" s="93">
        <f t="shared" si="47"/>
        <v>20.440000000000001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20.440000000000001</v>
      </c>
      <c r="S259">
        <f t="shared" si="50"/>
        <v>20.440000000000001</v>
      </c>
    </row>
    <row r="260" spans="3:19">
      <c r="C260" s="97"/>
      <c r="D260" s="3"/>
      <c r="E260" t="s">
        <v>16</v>
      </c>
      <c r="F260" s="93">
        <f t="shared" si="47"/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S260">
        <f t="shared" si="50"/>
        <v>0</v>
      </c>
    </row>
    <row r="261" spans="3:19">
      <c r="C261" s="99"/>
      <c r="D261" s="6"/>
      <c r="E261" t="s">
        <v>45</v>
      </c>
      <c r="F261" s="93">
        <f t="shared" si="47"/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S261">
        <f t="shared" si="50"/>
        <v>0</v>
      </c>
    </row>
    <row r="262" spans="3:19">
      <c r="C262" s="100"/>
      <c r="D262" s="80"/>
      <c r="E262" s="81" t="s">
        <v>63</v>
      </c>
      <c r="F262" s="93">
        <f t="shared" si="47"/>
        <v>5.56</v>
      </c>
      <c r="G262" s="85">
        <v>0</v>
      </c>
      <c r="H262" s="85">
        <v>0</v>
      </c>
      <c r="I262" s="85">
        <v>0</v>
      </c>
      <c r="J262" s="85">
        <v>0</v>
      </c>
      <c r="K262" s="85">
        <v>0</v>
      </c>
      <c r="L262" s="85">
        <v>5.56</v>
      </c>
      <c r="M262" s="85"/>
      <c r="N262" s="85"/>
      <c r="O262" s="85"/>
      <c r="P262" s="85"/>
      <c r="Q262" s="85"/>
      <c r="R262" s="85"/>
      <c r="S262" s="85">
        <f t="shared" si="50"/>
        <v>5.56</v>
      </c>
    </row>
    <row r="263" spans="3:19">
      <c r="C263" s="100"/>
      <c r="D263" s="80" t="s">
        <v>64</v>
      </c>
      <c r="E263" s="81"/>
      <c r="F263" s="93">
        <f t="shared" si="47"/>
        <v>0</v>
      </c>
      <c r="G263" s="83">
        <f>SUM(G264:G267)</f>
        <v>0</v>
      </c>
      <c r="H263" s="83">
        <f t="shared" ref="H263:S263" si="51">SUM(H264:H267)</f>
        <v>0</v>
      </c>
      <c r="I263" s="83">
        <f t="shared" si="51"/>
        <v>0</v>
      </c>
      <c r="J263" s="83">
        <f t="shared" si="51"/>
        <v>0</v>
      </c>
      <c r="K263" s="83">
        <f t="shared" si="51"/>
        <v>0</v>
      </c>
      <c r="L263" s="83">
        <f t="shared" si="51"/>
        <v>0</v>
      </c>
      <c r="M263" s="83">
        <f t="shared" si="51"/>
        <v>0</v>
      </c>
      <c r="N263" s="83">
        <f t="shared" si="51"/>
        <v>0</v>
      </c>
      <c r="O263" s="83">
        <f t="shared" si="51"/>
        <v>0</v>
      </c>
      <c r="P263" s="83">
        <f t="shared" si="51"/>
        <v>0</v>
      </c>
      <c r="Q263" s="83">
        <f t="shared" si="51"/>
        <v>0</v>
      </c>
      <c r="R263" s="83">
        <f t="shared" si="51"/>
        <v>0</v>
      </c>
      <c r="S263" s="83">
        <f t="shared" si="50"/>
        <v>0</v>
      </c>
    </row>
    <row r="264" spans="3:19">
      <c r="C264" s="58"/>
      <c r="D264" s="43" t="s">
        <v>11</v>
      </c>
      <c r="E264" t="s">
        <v>46</v>
      </c>
      <c r="F264" s="93">
        <f t="shared" si="47"/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S264">
        <f t="shared" si="50"/>
        <v>0</v>
      </c>
    </row>
    <row r="265" spans="3:19">
      <c r="C265" s="58"/>
      <c r="D265" s="43" t="s">
        <v>12</v>
      </c>
      <c r="E265" t="s">
        <v>46</v>
      </c>
      <c r="F265" s="93">
        <f t="shared" si="47"/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S265">
        <f t="shared" si="50"/>
        <v>0</v>
      </c>
    </row>
    <row r="266" spans="3:19">
      <c r="C266" s="58"/>
      <c r="D266" s="43" t="s">
        <v>13</v>
      </c>
      <c r="E266" t="s">
        <v>46</v>
      </c>
      <c r="F266" s="93">
        <f t="shared" si="47"/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S266">
        <f t="shared" si="50"/>
        <v>0</v>
      </c>
    </row>
    <row r="267" spans="3:19">
      <c r="C267" s="58"/>
      <c r="D267" s="43" t="s">
        <v>14</v>
      </c>
      <c r="E267" t="s">
        <v>46</v>
      </c>
      <c r="F267" s="93">
        <f t="shared" si="47"/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S267">
        <f t="shared" si="50"/>
        <v>0</v>
      </c>
    </row>
    <row r="268" spans="3:19">
      <c r="C268" s="125"/>
      <c r="D268" s="126"/>
      <c r="E268" s="127" t="s">
        <v>65</v>
      </c>
      <c r="F268" s="93">
        <f t="shared" si="47"/>
        <v>0.1</v>
      </c>
      <c r="G268" s="128">
        <v>0</v>
      </c>
      <c r="H268" s="128">
        <v>0</v>
      </c>
      <c r="I268" s="128">
        <v>0</v>
      </c>
      <c r="J268" s="128">
        <v>0</v>
      </c>
      <c r="K268" s="128">
        <v>0</v>
      </c>
      <c r="L268" s="128">
        <v>0.1</v>
      </c>
      <c r="M268" s="128"/>
      <c r="N268" s="128"/>
      <c r="O268" s="128"/>
      <c r="P268" s="128"/>
      <c r="Q268" s="128"/>
      <c r="R268" s="128"/>
      <c r="S268" s="128">
        <f t="shared" si="50"/>
        <v>0.1</v>
      </c>
    </row>
    <row r="269" spans="3:19">
      <c r="C269" s="124"/>
      <c r="D269" s="123"/>
      <c r="E269" t="s">
        <v>10</v>
      </c>
      <c r="F269" s="93">
        <f t="shared" si="47"/>
        <v>14.88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14.88</v>
      </c>
      <c r="S269">
        <f t="shared" si="50"/>
        <v>14.88</v>
      </c>
    </row>
    <row r="270" spans="3:19">
      <c r="C270" s="115" t="s">
        <v>69</v>
      </c>
      <c r="D270" s="8"/>
      <c r="F270" s="93">
        <f t="shared" si="47"/>
        <v>0</v>
      </c>
      <c r="G270" s="136"/>
      <c r="H270" s="136"/>
      <c r="I270" s="136"/>
      <c r="J270" s="136"/>
      <c r="K270" s="136"/>
      <c r="L270" s="136"/>
      <c r="S270">
        <f t="shared" si="50"/>
        <v>0</v>
      </c>
    </row>
    <row r="271" spans="3:19">
      <c r="C271" s="135"/>
      <c r="D271" s="8"/>
      <c r="E271" t="s">
        <v>70</v>
      </c>
      <c r="F271" s="93">
        <f t="shared" si="47"/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S271">
        <f t="shared" si="50"/>
        <v>0</v>
      </c>
    </row>
    <row r="272" spans="3:19">
      <c r="C272" s="52"/>
      <c r="D272" s="4"/>
      <c r="E272" s="74" t="s">
        <v>43</v>
      </c>
      <c r="F272" s="93">
        <f t="shared" si="47"/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S272">
        <f t="shared" si="50"/>
        <v>0</v>
      </c>
    </row>
    <row r="273" spans="3:19">
      <c r="C273" s="54"/>
      <c r="D273" s="55"/>
      <c r="E273" s="56" t="s">
        <v>44</v>
      </c>
      <c r="F273" s="93">
        <f t="shared" si="47"/>
        <v>0</v>
      </c>
      <c r="G273" s="110">
        <v>0</v>
      </c>
      <c r="H273" s="110">
        <v>0</v>
      </c>
      <c r="I273" s="110">
        <v>0</v>
      </c>
      <c r="J273" s="110">
        <v>0</v>
      </c>
      <c r="K273" s="110">
        <v>0</v>
      </c>
      <c r="L273" s="110">
        <v>0</v>
      </c>
      <c r="M273" s="110"/>
      <c r="N273" s="110"/>
      <c r="O273" s="110"/>
      <c r="P273" s="110"/>
      <c r="Q273" s="110"/>
      <c r="R273" s="110"/>
      <c r="S273" s="110">
        <f t="shared" si="50"/>
        <v>0</v>
      </c>
    </row>
    <row r="274" spans="3:19">
      <c r="C274" s="90" t="s">
        <v>91</v>
      </c>
      <c r="D274" s="91" t="s">
        <v>92</v>
      </c>
      <c r="E274" s="92" t="s">
        <v>9</v>
      </c>
      <c r="F274" s="93">
        <f t="shared" si="47"/>
        <v>35.19</v>
      </c>
      <c r="G274" s="92">
        <v>0</v>
      </c>
      <c r="H274" s="92">
        <v>0</v>
      </c>
      <c r="I274" s="92">
        <v>0</v>
      </c>
      <c r="J274" s="92">
        <v>14.63</v>
      </c>
      <c r="K274" s="92">
        <v>11.47</v>
      </c>
      <c r="L274" s="92">
        <v>9.09</v>
      </c>
      <c r="M274" s="92"/>
      <c r="N274" s="92"/>
      <c r="O274" s="92"/>
      <c r="P274" s="92"/>
      <c r="Q274" s="92"/>
      <c r="R274" s="92"/>
      <c r="S274" s="92">
        <f>SUM(G274:R274)</f>
        <v>35.19</v>
      </c>
    </row>
    <row r="275" spans="3:19">
      <c r="C275" s="95"/>
      <c r="D275" s="66"/>
      <c r="E275" s="67" t="s">
        <v>8</v>
      </c>
      <c r="F275" s="93">
        <f t="shared" si="47"/>
        <v>36</v>
      </c>
      <c r="G275" s="56">
        <v>0</v>
      </c>
      <c r="H275" s="56">
        <v>0</v>
      </c>
      <c r="I275" s="56">
        <v>0</v>
      </c>
      <c r="J275" s="56">
        <v>11</v>
      </c>
      <c r="K275" s="56">
        <v>15</v>
      </c>
      <c r="L275" s="56">
        <v>10</v>
      </c>
      <c r="M275" s="56"/>
      <c r="N275" s="56"/>
      <c r="O275" s="56"/>
      <c r="P275" s="56"/>
      <c r="Q275" s="56"/>
      <c r="R275" s="56"/>
      <c r="S275" s="56">
        <f t="shared" ref="S275:S291" si="52">SUM(G275:R275)</f>
        <v>36</v>
      </c>
    </row>
    <row r="276" spans="3:19">
      <c r="C276" s="97"/>
      <c r="D276" s="3"/>
      <c r="E276" t="s">
        <v>42</v>
      </c>
      <c r="F276" s="93">
        <f t="shared" si="47"/>
        <v>32.5</v>
      </c>
      <c r="G276">
        <v>0</v>
      </c>
      <c r="H276">
        <v>0</v>
      </c>
      <c r="I276">
        <v>0</v>
      </c>
      <c r="J276">
        <v>15</v>
      </c>
      <c r="K276">
        <v>11.5</v>
      </c>
      <c r="L276">
        <v>6</v>
      </c>
      <c r="S276">
        <f t="shared" si="52"/>
        <v>32.5</v>
      </c>
    </row>
    <row r="277" spans="3:19">
      <c r="C277" s="97"/>
      <c r="D277" s="3"/>
      <c r="E277" t="s">
        <v>16</v>
      </c>
      <c r="F277" s="93">
        <f t="shared" si="47"/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S277">
        <f t="shared" si="52"/>
        <v>0</v>
      </c>
    </row>
    <row r="278" spans="3:19">
      <c r="C278" s="99"/>
      <c r="D278" s="6"/>
      <c r="E278" t="s">
        <v>45</v>
      </c>
      <c r="F278" s="93">
        <f t="shared" si="47"/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S278">
        <f t="shared" si="52"/>
        <v>0</v>
      </c>
    </row>
    <row r="279" spans="3:19">
      <c r="C279" s="100"/>
      <c r="D279" s="80"/>
      <c r="E279" s="81" t="s">
        <v>63</v>
      </c>
      <c r="F279" s="93">
        <f t="shared" si="47"/>
        <v>20.100000000000001</v>
      </c>
      <c r="G279" s="85">
        <v>0</v>
      </c>
      <c r="H279" s="85">
        <v>0</v>
      </c>
      <c r="I279" s="85">
        <v>0</v>
      </c>
      <c r="J279" s="85">
        <v>10.119999999999999</v>
      </c>
      <c r="K279" s="85">
        <v>7.31</v>
      </c>
      <c r="L279" s="85">
        <v>2.67</v>
      </c>
      <c r="M279" s="85"/>
      <c r="N279" s="85"/>
      <c r="O279" s="85"/>
      <c r="P279" s="85"/>
      <c r="Q279" s="85"/>
      <c r="R279" s="85"/>
      <c r="S279" s="85">
        <f t="shared" si="52"/>
        <v>20.100000000000001</v>
      </c>
    </row>
    <row r="280" spans="3:19">
      <c r="C280" s="100"/>
      <c r="D280" s="80" t="s">
        <v>64</v>
      </c>
      <c r="E280" s="81"/>
      <c r="F280" s="93">
        <f t="shared" si="47"/>
        <v>0.45999999999999996</v>
      </c>
      <c r="G280" s="83">
        <f>SUM(G281:G284)</f>
        <v>0</v>
      </c>
      <c r="H280" s="83">
        <f t="shared" ref="H280:S280" si="53">SUM(H281:H284)</f>
        <v>0</v>
      </c>
      <c r="I280" s="83">
        <f t="shared" si="53"/>
        <v>0</v>
      </c>
      <c r="J280" s="83">
        <f t="shared" si="53"/>
        <v>0.31</v>
      </c>
      <c r="K280" s="83">
        <f t="shared" si="53"/>
        <v>0.06</v>
      </c>
      <c r="L280" s="83">
        <f t="shared" si="53"/>
        <v>0.09</v>
      </c>
      <c r="M280" s="83">
        <f t="shared" si="53"/>
        <v>0</v>
      </c>
      <c r="N280" s="83">
        <f t="shared" si="53"/>
        <v>0</v>
      </c>
      <c r="O280" s="83">
        <f t="shared" si="53"/>
        <v>0</v>
      </c>
      <c r="P280" s="83">
        <f t="shared" si="53"/>
        <v>0</v>
      </c>
      <c r="Q280" s="83">
        <f t="shared" si="53"/>
        <v>0</v>
      </c>
      <c r="R280" s="83">
        <f t="shared" si="53"/>
        <v>0</v>
      </c>
      <c r="S280" s="83">
        <f t="shared" si="52"/>
        <v>0.45999999999999996</v>
      </c>
    </row>
    <row r="281" spans="3:19">
      <c r="C281" s="58"/>
      <c r="D281" s="43" t="s">
        <v>11</v>
      </c>
      <c r="E281" t="s">
        <v>46</v>
      </c>
      <c r="F281" s="93">
        <f t="shared" si="47"/>
        <v>0.15</v>
      </c>
      <c r="G281">
        <v>0</v>
      </c>
      <c r="H281">
        <v>0</v>
      </c>
      <c r="I281">
        <v>0</v>
      </c>
      <c r="J281">
        <v>0</v>
      </c>
      <c r="K281">
        <v>0.06</v>
      </c>
      <c r="L281">
        <v>0.09</v>
      </c>
      <c r="S281">
        <f t="shared" si="52"/>
        <v>0.15</v>
      </c>
    </row>
    <row r="282" spans="3:19">
      <c r="C282" s="58"/>
      <c r="D282" s="43" t="s">
        <v>12</v>
      </c>
      <c r="E282" t="s">
        <v>46</v>
      </c>
      <c r="F282" s="93">
        <f t="shared" si="47"/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S282">
        <f t="shared" si="52"/>
        <v>0</v>
      </c>
    </row>
    <row r="283" spans="3:19">
      <c r="C283" s="58"/>
      <c r="D283" s="43" t="s">
        <v>13</v>
      </c>
      <c r="E283" t="s">
        <v>46</v>
      </c>
      <c r="F283" s="93">
        <f t="shared" si="47"/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S283">
        <f t="shared" si="52"/>
        <v>0</v>
      </c>
    </row>
    <row r="284" spans="3:19">
      <c r="C284" s="58"/>
      <c r="D284" s="43" t="s">
        <v>14</v>
      </c>
      <c r="E284" t="s">
        <v>46</v>
      </c>
      <c r="F284" s="93">
        <f t="shared" si="47"/>
        <v>0.31</v>
      </c>
      <c r="G284">
        <v>0</v>
      </c>
      <c r="H284">
        <v>0</v>
      </c>
      <c r="I284">
        <v>0</v>
      </c>
      <c r="J284">
        <v>0.31</v>
      </c>
      <c r="K284">
        <v>0</v>
      </c>
      <c r="L284">
        <v>0</v>
      </c>
      <c r="S284">
        <f t="shared" si="52"/>
        <v>0.31</v>
      </c>
    </row>
    <row r="285" spans="3:19">
      <c r="C285" s="125"/>
      <c r="D285" s="126"/>
      <c r="E285" s="127" t="s">
        <v>65</v>
      </c>
      <c r="F285" s="93">
        <f t="shared" si="47"/>
        <v>3.1</v>
      </c>
      <c r="G285" s="128">
        <v>0</v>
      </c>
      <c r="H285" s="128">
        <v>0</v>
      </c>
      <c r="I285" s="128">
        <v>0</v>
      </c>
      <c r="J285" s="128">
        <v>0</v>
      </c>
      <c r="K285" s="128">
        <v>0</v>
      </c>
      <c r="L285" s="128">
        <v>3.1</v>
      </c>
      <c r="M285" s="128"/>
      <c r="N285" s="128"/>
      <c r="O285" s="128"/>
      <c r="P285" s="128"/>
      <c r="Q285" s="128"/>
      <c r="R285" s="128"/>
      <c r="S285" s="128">
        <f t="shared" si="52"/>
        <v>3.1</v>
      </c>
    </row>
    <row r="286" spans="3:19">
      <c r="C286" s="124"/>
      <c r="D286" s="123"/>
      <c r="E286" t="s">
        <v>10</v>
      </c>
      <c r="F286" s="93">
        <f t="shared" si="47"/>
        <v>10.25</v>
      </c>
      <c r="G286">
        <v>0</v>
      </c>
      <c r="H286">
        <v>0</v>
      </c>
      <c r="I286">
        <v>0</v>
      </c>
      <c r="J286">
        <v>3.56</v>
      </c>
      <c r="K286">
        <v>3.44</v>
      </c>
      <c r="L286">
        <v>3.25</v>
      </c>
      <c r="S286">
        <f t="shared" si="52"/>
        <v>10.25</v>
      </c>
    </row>
    <row r="287" spans="3:19">
      <c r="C287" s="115" t="s">
        <v>69</v>
      </c>
      <c r="D287" s="8"/>
      <c r="F287" s="93">
        <f t="shared" si="47"/>
        <v>0</v>
      </c>
      <c r="G287" s="136"/>
      <c r="H287" s="136"/>
      <c r="I287" s="136"/>
      <c r="J287" s="136"/>
      <c r="K287" s="136"/>
      <c r="L287" s="136"/>
      <c r="S287">
        <f t="shared" si="52"/>
        <v>0</v>
      </c>
    </row>
    <row r="288" spans="3:19">
      <c r="C288" s="135"/>
      <c r="D288" s="8"/>
      <c r="E288" t="s">
        <v>68</v>
      </c>
      <c r="F288" s="93">
        <f t="shared" si="47"/>
        <v>19</v>
      </c>
      <c r="G288">
        <v>0</v>
      </c>
      <c r="H288">
        <v>0</v>
      </c>
      <c r="I288">
        <v>0</v>
      </c>
      <c r="J288">
        <v>5</v>
      </c>
      <c r="K288">
        <v>4</v>
      </c>
      <c r="L288">
        <v>10</v>
      </c>
    </row>
    <row r="289" spans="3:19">
      <c r="C289" s="135"/>
      <c r="D289" s="8"/>
      <c r="E289" t="s">
        <v>70</v>
      </c>
      <c r="F289" s="93">
        <f t="shared" si="47"/>
        <v>-0.25</v>
      </c>
      <c r="G289">
        <v>0</v>
      </c>
      <c r="H289">
        <v>0</v>
      </c>
      <c r="I289">
        <v>0</v>
      </c>
      <c r="J289">
        <v>-0.25</v>
      </c>
      <c r="K289">
        <v>0</v>
      </c>
      <c r="L289">
        <v>0</v>
      </c>
      <c r="S289">
        <f t="shared" si="52"/>
        <v>-0.25</v>
      </c>
    </row>
    <row r="290" spans="3:19">
      <c r="C290" s="52"/>
      <c r="D290" s="4"/>
      <c r="E290" s="74" t="s">
        <v>43</v>
      </c>
      <c r="F290" s="93">
        <f t="shared" si="47"/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S290">
        <f t="shared" si="52"/>
        <v>1</v>
      </c>
    </row>
    <row r="291" spans="3:19">
      <c r="C291" s="54"/>
      <c r="D291" s="55"/>
      <c r="E291" s="56" t="s">
        <v>44</v>
      </c>
      <c r="F291" s="93">
        <f t="shared" si="47"/>
        <v>1</v>
      </c>
      <c r="G291" s="110">
        <v>0</v>
      </c>
      <c r="H291" s="110">
        <v>0</v>
      </c>
      <c r="I291" s="110">
        <v>0</v>
      </c>
      <c r="J291" s="110">
        <v>0</v>
      </c>
      <c r="K291" s="110">
        <v>1</v>
      </c>
      <c r="L291" s="110">
        <v>0</v>
      </c>
      <c r="M291" s="110"/>
      <c r="N291" s="110"/>
      <c r="O291" s="110"/>
      <c r="P291" s="110"/>
      <c r="Q291" s="110"/>
      <c r="R291" s="110"/>
      <c r="S291" s="110">
        <f t="shared" si="52"/>
        <v>1</v>
      </c>
    </row>
  </sheetData>
  <mergeCells count="3">
    <mergeCell ref="H36:H39"/>
    <mergeCell ref="H42:H47"/>
    <mergeCell ref="I58:W58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8032-332C-43C1-A71E-DAF88107CED0}">
  <dimension ref="A2:W34"/>
  <sheetViews>
    <sheetView workbookViewId="0">
      <selection activeCell="I6" sqref="I6"/>
    </sheetView>
  </sheetViews>
  <sheetFormatPr defaultRowHeight="15"/>
  <cols>
    <col min="1" max="2" width="18.28515625" customWidth="1"/>
    <col min="3" max="3" width="18.140625" customWidth="1"/>
    <col min="4" max="5" width="18.42578125" customWidth="1"/>
    <col min="6" max="6" width="18.28515625" customWidth="1"/>
    <col min="7" max="8" width="18.42578125" customWidth="1"/>
    <col min="9" max="11" width="18.28515625" customWidth="1"/>
    <col min="12" max="12" width="18" customWidth="1"/>
    <col min="13" max="14" width="18.140625" customWidth="1"/>
    <col min="15" max="15" width="18" customWidth="1"/>
    <col min="16" max="17" width="18.28515625" customWidth="1"/>
    <col min="18" max="20" width="18.42578125" customWidth="1"/>
    <col min="21" max="21" width="18.28515625" customWidth="1"/>
    <col min="22" max="22" width="18.7109375" customWidth="1"/>
    <col min="23" max="23" width="18.140625" customWidth="1"/>
    <col min="24" max="24" width="18.28515625" customWidth="1"/>
  </cols>
  <sheetData>
    <row r="2" spans="1:22">
      <c r="B2" s="19" t="s">
        <v>93</v>
      </c>
      <c r="C2" s="19" t="s">
        <v>94</v>
      </c>
    </row>
    <row r="3" spans="1:22">
      <c r="B3" s="19" t="s">
        <v>95</v>
      </c>
      <c r="C3" s="20" t="s">
        <v>96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V4" s="1"/>
    </row>
    <row r="5" spans="1:22">
      <c r="A5" s="2" t="s">
        <v>97</v>
      </c>
      <c r="B5" s="2" t="s">
        <v>98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5" t="s">
        <v>29</v>
      </c>
      <c r="K5" s="25" t="s">
        <v>30</v>
      </c>
      <c r="L5" s="25" t="s">
        <v>31</v>
      </c>
      <c r="M5" s="25" t="s">
        <v>32</v>
      </c>
      <c r="N5" s="25" t="s">
        <v>33</v>
      </c>
      <c r="O5" s="25" t="s">
        <v>34</v>
      </c>
      <c r="P5" s="25" t="s">
        <v>35</v>
      </c>
      <c r="Q5" s="25" t="s">
        <v>36</v>
      </c>
      <c r="R5" s="25" t="s">
        <v>37</v>
      </c>
      <c r="S5" s="25" t="s">
        <v>38</v>
      </c>
      <c r="T5" s="25" t="s">
        <v>39</v>
      </c>
      <c r="U5" s="25" t="s">
        <v>40</v>
      </c>
      <c r="V5" s="1"/>
    </row>
    <row r="6" spans="1:22">
      <c r="A6" s="6" t="s">
        <v>71</v>
      </c>
      <c r="B6" s="6" t="s">
        <v>72</v>
      </c>
      <c r="C6" s="6" t="s">
        <v>106</v>
      </c>
      <c r="D6" s="6" t="s">
        <v>107</v>
      </c>
      <c r="E6" s="6" t="s">
        <v>4</v>
      </c>
      <c r="F6" s="6" t="s">
        <v>108</v>
      </c>
      <c r="G6" s="31">
        <v>0.9</v>
      </c>
      <c r="H6" s="6">
        <v>4583</v>
      </c>
      <c r="I6" s="143">
        <v>4783</v>
      </c>
      <c r="J6" s="1">
        <f>$H6</f>
        <v>4583</v>
      </c>
      <c r="K6" s="1">
        <f t="shared" ref="K6:U6" si="0">$H6</f>
        <v>4583</v>
      </c>
      <c r="L6" s="1">
        <f t="shared" si="0"/>
        <v>4583</v>
      </c>
      <c r="M6" s="1">
        <f t="shared" si="0"/>
        <v>4583</v>
      </c>
      <c r="N6" s="1">
        <f t="shared" si="0"/>
        <v>4583</v>
      </c>
      <c r="O6" s="1">
        <f t="shared" si="0"/>
        <v>4583</v>
      </c>
      <c r="P6" s="1">
        <f t="shared" si="0"/>
        <v>4583</v>
      </c>
      <c r="Q6" s="1">
        <f t="shared" si="0"/>
        <v>4583</v>
      </c>
      <c r="R6" s="1">
        <f t="shared" si="0"/>
        <v>4583</v>
      </c>
      <c r="S6" s="1">
        <f t="shared" si="0"/>
        <v>4583</v>
      </c>
      <c r="T6" s="1">
        <f t="shared" si="0"/>
        <v>4583</v>
      </c>
      <c r="U6" s="1">
        <f t="shared" si="0"/>
        <v>4583</v>
      </c>
      <c r="V6" s="1"/>
    </row>
    <row r="7" spans="1:22">
      <c r="A7" s="4"/>
      <c r="B7" s="4"/>
      <c r="C7" s="4"/>
      <c r="D7" s="4"/>
      <c r="E7" s="4" t="s">
        <v>4</v>
      </c>
      <c r="F7" s="4" t="s">
        <v>109</v>
      </c>
      <c r="G7" s="30">
        <v>0.1</v>
      </c>
      <c r="H7" s="4"/>
      <c r="I7" s="4">
        <v>14</v>
      </c>
      <c r="J7" s="5">
        <f t="shared" ref="J7:U9" si="1">$I7</f>
        <v>14</v>
      </c>
      <c r="K7" s="5">
        <f t="shared" si="1"/>
        <v>14</v>
      </c>
      <c r="L7" s="5">
        <f t="shared" si="1"/>
        <v>14</v>
      </c>
      <c r="M7" s="5">
        <f t="shared" si="1"/>
        <v>14</v>
      </c>
      <c r="N7" s="5">
        <f t="shared" si="1"/>
        <v>14</v>
      </c>
      <c r="O7" s="5">
        <f t="shared" si="1"/>
        <v>14</v>
      </c>
      <c r="P7" s="5">
        <f t="shared" si="1"/>
        <v>14</v>
      </c>
      <c r="Q7" s="5">
        <f t="shared" si="1"/>
        <v>14</v>
      </c>
      <c r="R7" s="5">
        <f t="shared" si="1"/>
        <v>14</v>
      </c>
      <c r="S7" s="5">
        <f t="shared" si="1"/>
        <v>14</v>
      </c>
      <c r="T7" s="5">
        <f t="shared" si="1"/>
        <v>14</v>
      </c>
      <c r="U7" s="5">
        <f t="shared" si="1"/>
        <v>14</v>
      </c>
      <c r="V7" s="1"/>
    </row>
    <row r="8" spans="1:22">
      <c r="A8" s="6" t="s">
        <v>73</v>
      </c>
      <c r="B8" s="6" t="s">
        <v>74</v>
      </c>
      <c r="C8" s="6" t="s">
        <v>110</v>
      </c>
      <c r="D8" s="6" t="s">
        <v>111</v>
      </c>
      <c r="E8" s="6" t="s">
        <v>4</v>
      </c>
      <c r="F8" s="6" t="s">
        <v>108</v>
      </c>
      <c r="G8" s="3"/>
      <c r="H8" s="3">
        <v>1111</v>
      </c>
      <c r="I8" s="3">
        <v>1111</v>
      </c>
      <c r="J8" s="1">
        <f>$H8</f>
        <v>1111</v>
      </c>
      <c r="K8" s="1">
        <f t="shared" ref="K6:U20" si="2">$H8</f>
        <v>1111</v>
      </c>
      <c r="L8" s="1">
        <f t="shared" si="2"/>
        <v>1111</v>
      </c>
      <c r="M8" s="1">
        <f t="shared" si="2"/>
        <v>1111</v>
      </c>
      <c r="N8" s="1">
        <f t="shared" si="2"/>
        <v>1111</v>
      </c>
      <c r="O8" s="1">
        <v>0</v>
      </c>
      <c r="P8" s="1">
        <v>1111</v>
      </c>
      <c r="Q8" s="1">
        <v>1111</v>
      </c>
      <c r="R8" s="1">
        <v>1111</v>
      </c>
      <c r="S8" s="1">
        <v>1111</v>
      </c>
      <c r="T8" s="1">
        <v>1111</v>
      </c>
      <c r="U8" s="1">
        <v>1111</v>
      </c>
      <c r="V8" s="1"/>
    </row>
    <row r="9" spans="1:22">
      <c r="A9" s="4"/>
      <c r="B9" s="7"/>
      <c r="C9" s="7"/>
      <c r="D9" s="7"/>
      <c r="E9" s="4" t="s">
        <v>4</v>
      </c>
      <c r="F9" s="7" t="s">
        <v>109</v>
      </c>
      <c r="G9" s="7"/>
      <c r="H9" s="7"/>
      <c r="I9" s="4">
        <v>14</v>
      </c>
      <c r="J9" s="5">
        <f t="shared" si="1"/>
        <v>14</v>
      </c>
      <c r="K9" s="5">
        <f t="shared" si="1"/>
        <v>14</v>
      </c>
      <c r="L9" s="5">
        <f t="shared" si="1"/>
        <v>14</v>
      </c>
      <c r="M9" s="5">
        <f t="shared" si="1"/>
        <v>14</v>
      </c>
      <c r="N9" s="5">
        <v>14</v>
      </c>
      <c r="O9" s="5">
        <v>0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1"/>
    </row>
    <row r="10" spans="1:22">
      <c r="A10" s="6" t="s">
        <v>75</v>
      </c>
      <c r="B10" s="6" t="s">
        <v>76</v>
      </c>
      <c r="C10" s="6" t="s">
        <v>110</v>
      </c>
      <c r="D10" s="6" t="s">
        <v>112</v>
      </c>
      <c r="E10" s="6" t="s">
        <v>4</v>
      </c>
      <c r="F10" s="6" t="s">
        <v>108</v>
      </c>
      <c r="G10" s="32"/>
      <c r="H10" s="6">
        <v>3800</v>
      </c>
      <c r="I10" s="143">
        <v>4000</v>
      </c>
      <c r="J10" s="1">
        <f>$H10</f>
        <v>3800</v>
      </c>
      <c r="K10" s="1">
        <f t="shared" ref="K10:U10" si="3">$H10</f>
        <v>3800</v>
      </c>
      <c r="L10" s="1">
        <f t="shared" si="3"/>
        <v>3800</v>
      </c>
      <c r="M10" s="145">
        <v>4000</v>
      </c>
      <c r="N10" s="145">
        <v>4000</v>
      </c>
      <c r="O10" s="145">
        <v>4000</v>
      </c>
      <c r="P10" s="145">
        <v>4000</v>
      </c>
      <c r="Q10" s="145">
        <v>4000</v>
      </c>
      <c r="R10" s="145">
        <v>4000</v>
      </c>
      <c r="S10" s="145">
        <v>4000</v>
      </c>
      <c r="T10" s="145">
        <v>4000</v>
      </c>
      <c r="U10" s="145">
        <v>4000</v>
      </c>
      <c r="V10" s="1"/>
    </row>
    <row r="11" spans="1:22">
      <c r="A11" s="4"/>
      <c r="B11" s="4"/>
      <c r="C11" s="4"/>
      <c r="D11" s="4"/>
      <c r="E11" s="4" t="s">
        <v>4</v>
      </c>
      <c r="F11" s="4" t="s">
        <v>109</v>
      </c>
      <c r="G11" s="4"/>
      <c r="H11" s="4"/>
      <c r="I11" s="4">
        <v>14</v>
      </c>
      <c r="J11" s="5">
        <v>7</v>
      </c>
      <c r="K11" s="5">
        <v>7</v>
      </c>
      <c r="L11" s="5">
        <v>7</v>
      </c>
      <c r="M11" s="5">
        <v>14</v>
      </c>
      <c r="N11" s="5">
        <v>14</v>
      </c>
      <c r="O11" s="5">
        <v>14</v>
      </c>
      <c r="P11" s="5">
        <v>14</v>
      </c>
      <c r="Q11" s="5">
        <v>14</v>
      </c>
      <c r="R11" s="5">
        <v>14</v>
      </c>
      <c r="S11" s="5">
        <v>14</v>
      </c>
      <c r="T11" s="5">
        <v>14</v>
      </c>
      <c r="U11" s="5">
        <v>14</v>
      </c>
      <c r="V11" s="1"/>
    </row>
    <row r="12" spans="1:22">
      <c r="A12" s="6" t="s">
        <v>77</v>
      </c>
      <c r="B12" s="6" t="s">
        <v>78</v>
      </c>
      <c r="C12" s="6" t="s">
        <v>113</v>
      </c>
      <c r="D12" s="6" t="s">
        <v>114</v>
      </c>
      <c r="E12" s="6" t="s">
        <v>4</v>
      </c>
      <c r="F12" s="6" t="s">
        <v>108</v>
      </c>
      <c r="G12" s="3"/>
      <c r="H12" s="3">
        <v>3200</v>
      </c>
      <c r="I12" s="3">
        <v>3200</v>
      </c>
      <c r="J12" s="1">
        <f>$H12</f>
        <v>3200</v>
      </c>
      <c r="K12" s="1">
        <f t="shared" ref="K12:U12" si="4">$H12</f>
        <v>3200</v>
      </c>
      <c r="L12" s="1">
        <f t="shared" si="4"/>
        <v>3200</v>
      </c>
      <c r="M12" s="1">
        <f t="shared" si="4"/>
        <v>3200</v>
      </c>
      <c r="N12" s="1">
        <f t="shared" si="4"/>
        <v>3200</v>
      </c>
      <c r="O12" s="1">
        <f t="shared" si="4"/>
        <v>3200</v>
      </c>
      <c r="P12" s="1">
        <f t="shared" si="4"/>
        <v>3200</v>
      </c>
      <c r="Q12" s="1">
        <f t="shared" si="4"/>
        <v>3200</v>
      </c>
      <c r="R12" s="1">
        <f t="shared" si="4"/>
        <v>3200</v>
      </c>
      <c r="S12" s="1">
        <f t="shared" si="4"/>
        <v>3200</v>
      </c>
      <c r="T12" s="1">
        <f t="shared" si="4"/>
        <v>3200</v>
      </c>
      <c r="U12" s="1">
        <f t="shared" si="4"/>
        <v>3200</v>
      </c>
    </row>
    <row r="13" spans="1:22">
      <c r="A13" s="8"/>
      <c r="B13" s="8"/>
      <c r="C13" s="8"/>
      <c r="D13" s="8"/>
      <c r="E13" s="4" t="s">
        <v>4</v>
      </c>
      <c r="F13" s="4" t="s">
        <v>109</v>
      </c>
      <c r="G13" s="8"/>
      <c r="H13" s="8"/>
      <c r="I13" s="4">
        <v>14</v>
      </c>
      <c r="J13" s="5">
        <f>$I13</f>
        <v>14</v>
      </c>
      <c r="K13" s="5">
        <f t="shared" ref="K13:U13" si="5">$I13</f>
        <v>14</v>
      </c>
      <c r="L13" s="5">
        <f t="shared" si="5"/>
        <v>14</v>
      </c>
      <c r="M13" s="5">
        <f t="shared" si="5"/>
        <v>14</v>
      </c>
      <c r="N13" s="5">
        <f t="shared" si="5"/>
        <v>14</v>
      </c>
      <c r="O13" s="5">
        <f t="shared" si="5"/>
        <v>14</v>
      </c>
      <c r="P13" s="5">
        <f t="shared" si="5"/>
        <v>14</v>
      </c>
      <c r="Q13" s="5">
        <f t="shared" si="5"/>
        <v>14</v>
      </c>
      <c r="R13" s="5">
        <f t="shared" si="5"/>
        <v>14</v>
      </c>
      <c r="S13" s="5">
        <f t="shared" si="5"/>
        <v>14</v>
      </c>
      <c r="T13" s="5">
        <f t="shared" si="5"/>
        <v>14</v>
      </c>
      <c r="U13" s="5">
        <f t="shared" si="5"/>
        <v>14</v>
      </c>
      <c r="V13" s="1"/>
    </row>
    <row r="14" spans="1:22">
      <c r="A14" s="6" t="s">
        <v>79</v>
      </c>
      <c r="B14" s="6" t="s">
        <v>80</v>
      </c>
      <c r="C14" s="6" t="s">
        <v>110</v>
      </c>
      <c r="D14" s="6" t="s">
        <v>111</v>
      </c>
      <c r="E14" s="6" t="s">
        <v>4</v>
      </c>
      <c r="F14" s="6" t="s">
        <v>108</v>
      </c>
      <c r="G14" s="32"/>
      <c r="H14" s="3">
        <v>5000</v>
      </c>
      <c r="I14" s="3">
        <v>5000</v>
      </c>
      <c r="J14" s="1">
        <f>$H14</f>
        <v>5000</v>
      </c>
      <c r="K14" s="1">
        <f t="shared" ref="K14:U14" si="6">$H14</f>
        <v>5000</v>
      </c>
      <c r="L14" s="1">
        <f t="shared" si="6"/>
        <v>5000</v>
      </c>
      <c r="M14" s="1">
        <f t="shared" si="6"/>
        <v>5000</v>
      </c>
      <c r="N14" s="1">
        <f t="shared" si="6"/>
        <v>5000</v>
      </c>
      <c r="O14" s="1">
        <f t="shared" si="6"/>
        <v>5000</v>
      </c>
      <c r="P14" s="1">
        <f t="shared" si="6"/>
        <v>5000</v>
      </c>
      <c r="Q14" s="1">
        <f t="shared" si="6"/>
        <v>5000</v>
      </c>
      <c r="R14" s="1">
        <f t="shared" si="6"/>
        <v>5000</v>
      </c>
      <c r="S14" s="1">
        <f t="shared" si="6"/>
        <v>5000</v>
      </c>
      <c r="T14" s="1">
        <f t="shared" si="6"/>
        <v>5000</v>
      </c>
      <c r="U14" s="1">
        <f t="shared" si="6"/>
        <v>5000</v>
      </c>
    </row>
    <row r="15" spans="1:22">
      <c r="A15" s="8"/>
      <c r="B15" s="8"/>
      <c r="C15" s="8"/>
      <c r="D15" s="8"/>
      <c r="E15" s="4" t="s">
        <v>4</v>
      </c>
      <c r="F15" s="4" t="s">
        <v>109</v>
      </c>
      <c r="G15" s="8"/>
      <c r="H15" s="8"/>
      <c r="I15" s="4">
        <v>10</v>
      </c>
      <c r="J15" s="5">
        <f>$I15</f>
        <v>10</v>
      </c>
      <c r="K15" s="5">
        <f t="shared" ref="K15:U15" si="7">$I15</f>
        <v>10</v>
      </c>
      <c r="L15" s="5">
        <f t="shared" si="7"/>
        <v>10</v>
      </c>
      <c r="M15" s="5">
        <f t="shared" si="7"/>
        <v>10</v>
      </c>
      <c r="N15" s="5">
        <f t="shared" si="7"/>
        <v>10</v>
      </c>
      <c r="O15" s="5">
        <f t="shared" si="7"/>
        <v>10</v>
      </c>
      <c r="P15" s="5">
        <f t="shared" si="7"/>
        <v>10</v>
      </c>
      <c r="Q15" s="5">
        <f t="shared" si="7"/>
        <v>10</v>
      </c>
      <c r="R15" s="5">
        <f t="shared" si="7"/>
        <v>10</v>
      </c>
      <c r="S15" s="5">
        <f t="shared" si="7"/>
        <v>10</v>
      </c>
      <c r="T15" s="5">
        <f t="shared" si="7"/>
        <v>10</v>
      </c>
      <c r="U15" s="5">
        <f t="shared" si="7"/>
        <v>10</v>
      </c>
      <c r="V15" s="1"/>
    </row>
    <row r="16" spans="1:22">
      <c r="A16" s="6" t="s">
        <v>81</v>
      </c>
      <c r="B16" s="6" t="s">
        <v>115</v>
      </c>
      <c r="C16" s="6" t="s">
        <v>116</v>
      </c>
      <c r="D16" s="6" t="s">
        <v>117</v>
      </c>
      <c r="E16" s="6" t="s">
        <v>4</v>
      </c>
      <c r="F16" s="6" t="s">
        <v>108</v>
      </c>
      <c r="G16" s="32"/>
      <c r="H16" s="143">
        <v>9000</v>
      </c>
      <c r="I16" s="6">
        <v>9000</v>
      </c>
      <c r="J16" s="1">
        <f>$H16</f>
        <v>9000</v>
      </c>
      <c r="K16" s="1">
        <f t="shared" ref="K16:U16" si="8">$H16</f>
        <v>9000</v>
      </c>
      <c r="L16" s="1">
        <f t="shared" si="8"/>
        <v>9000</v>
      </c>
      <c r="M16" s="1">
        <f t="shared" si="8"/>
        <v>9000</v>
      </c>
      <c r="N16" s="1">
        <f t="shared" si="8"/>
        <v>9000</v>
      </c>
      <c r="O16" s="1">
        <f t="shared" si="8"/>
        <v>9000</v>
      </c>
      <c r="P16" s="1">
        <f t="shared" si="8"/>
        <v>9000</v>
      </c>
      <c r="Q16" s="1">
        <f t="shared" si="8"/>
        <v>9000</v>
      </c>
      <c r="R16" s="1">
        <f t="shared" si="8"/>
        <v>9000</v>
      </c>
      <c r="S16" s="1">
        <f t="shared" si="8"/>
        <v>9000</v>
      </c>
      <c r="T16" s="1">
        <f t="shared" si="8"/>
        <v>9000</v>
      </c>
      <c r="U16" s="1">
        <f t="shared" si="8"/>
        <v>9000</v>
      </c>
      <c r="V16" s="1"/>
    </row>
    <row r="17" spans="1:23">
      <c r="A17" s="8"/>
      <c r="B17" s="8"/>
      <c r="C17" s="8"/>
      <c r="D17" s="8"/>
      <c r="E17" s="4" t="s">
        <v>4</v>
      </c>
      <c r="F17" s="4" t="s">
        <v>109</v>
      </c>
      <c r="G17" s="8"/>
      <c r="H17" s="8"/>
      <c r="I17" s="4">
        <v>6</v>
      </c>
      <c r="J17" s="5">
        <f t="shared" ref="J17:U21" si="9">$I17</f>
        <v>6</v>
      </c>
      <c r="K17" s="5">
        <f t="shared" si="9"/>
        <v>6</v>
      </c>
      <c r="L17" s="5">
        <f t="shared" si="9"/>
        <v>6</v>
      </c>
      <c r="M17" s="5">
        <f t="shared" si="9"/>
        <v>6</v>
      </c>
      <c r="N17" s="5">
        <f t="shared" si="9"/>
        <v>6</v>
      </c>
      <c r="O17" s="5">
        <f t="shared" si="9"/>
        <v>6</v>
      </c>
      <c r="P17" s="5">
        <f t="shared" si="9"/>
        <v>6</v>
      </c>
      <c r="Q17" s="5">
        <f t="shared" si="9"/>
        <v>6</v>
      </c>
      <c r="R17" s="5">
        <f t="shared" si="9"/>
        <v>6</v>
      </c>
      <c r="S17" s="5">
        <f t="shared" si="9"/>
        <v>6</v>
      </c>
      <c r="T17" s="5">
        <f t="shared" si="9"/>
        <v>6</v>
      </c>
      <c r="U17" s="5">
        <f t="shared" si="9"/>
        <v>6</v>
      </c>
      <c r="V17" s="1"/>
    </row>
    <row r="18" spans="1:23">
      <c r="A18" s="6" t="s">
        <v>118</v>
      </c>
      <c r="B18" s="6" t="s">
        <v>119</v>
      </c>
      <c r="C18" s="6" t="s">
        <v>110</v>
      </c>
      <c r="D18" s="6" t="s">
        <v>120</v>
      </c>
      <c r="E18" s="6" t="s">
        <v>4</v>
      </c>
      <c r="F18" s="6" t="s">
        <v>108</v>
      </c>
      <c r="G18" s="32"/>
      <c r="H18" s="3">
        <v>850</v>
      </c>
      <c r="I18" s="144">
        <v>950</v>
      </c>
      <c r="J18" s="1">
        <f>$H18</f>
        <v>850</v>
      </c>
      <c r="K18" s="1">
        <f t="shared" ref="K18:Q18" si="10">$H18</f>
        <v>850</v>
      </c>
      <c r="L18" s="1">
        <f t="shared" si="10"/>
        <v>850</v>
      </c>
      <c r="M18" s="1">
        <f t="shared" si="10"/>
        <v>850</v>
      </c>
      <c r="N18" s="1">
        <f t="shared" si="10"/>
        <v>850</v>
      </c>
      <c r="O18" s="1">
        <f t="shared" si="10"/>
        <v>850</v>
      </c>
      <c r="P18" s="1">
        <f t="shared" si="10"/>
        <v>850</v>
      </c>
      <c r="Q18" s="1">
        <f t="shared" si="10"/>
        <v>850</v>
      </c>
      <c r="R18" s="1">
        <v>950</v>
      </c>
      <c r="S18" s="1">
        <v>950</v>
      </c>
      <c r="T18" s="1">
        <v>950</v>
      </c>
      <c r="U18" s="1">
        <v>950</v>
      </c>
      <c r="V18" s="1"/>
    </row>
    <row r="19" spans="1:23">
      <c r="A19" s="8"/>
      <c r="B19" s="8"/>
      <c r="C19" s="8"/>
      <c r="D19" s="8"/>
      <c r="E19" s="4" t="s">
        <v>4</v>
      </c>
      <c r="F19" s="4" t="s">
        <v>109</v>
      </c>
      <c r="G19" s="8"/>
      <c r="H19" s="8"/>
      <c r="I19" s="4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3</v>
      </c>
      <c r="T19" s="5">
        <v>3</v>
      </c>
      <c r="U19" s="5">
        <v>3</v>
      </c>
      <c r="V19" s="1"/>
    </row>
    <row r="20" spans="1:23">
      <c r="A20" s="6" t="s">
        <v>85</v>
      </c>
      <c r="B20" s="6" t="s">
        <v>86</v>
      </c>
      <c r="C20" s="6" t="s">
        <v>110</v>
      </c>
      <c r="D20" s="6" t="s">
        <v>114</v>
      </c>
      <c r="E20" s="6" t="s">
        <v>4</v>
      </c>
      <c r="F20" s="6" t="s">
        <v>108</v>
      </c>
      <c r="G20" s="32"/>
      <c r="H20" s="3">
        <v>4200</v>
      </c>
      <c r="I20" s="3">
        <v>4200</v>
      </c>
      <c r="J20" s="1">
        <f>$H20</f>
        <v>4200</v>
      </c>
      <c r="K20" s="1">
        <f t="shared" si="2"/>
        <v>4200</v>
      </c>
      <c r="L20" s="1">
        <f t="shared" si="2"/>
        <v>4200</v>
      </c>
      <c r="M20" s="1">
        <f t="shared" si="2"/>
        <v>4200</v>
      </c>
      <c r="N20" s="1">
        <f t="shared" si="2"/>
        <v>4200</v>
      </c>
      <c r="O20" s="1">
        <f t="shared" si="2"/>
        <v>4200</v>
      </c>
      <c r="P20" s="1">
        <f t="shared" si="2"/>
        <v>4200</v>
      </c>
      <c r="Q20" s="1">
        <f t="shared" si="2"/>
        <v>4200</v>
      </c>
      <c r="R20" s="1">
        <f t="shared" si="2"/>
        <v>4200</v>
      </c>
      <c r="S20" s="1">
        <f t="shared" si="2"/>
        <v>4200</v>
      </c>
      <c r="T20" s="1">
        <f t="shared" si="2"/>
        <v>4200</v>
      </c>
      <c r="U20" s="1">
        <f t="shared" si="2"/>
        <v>4200</v>
      </c>
      <c r="V20" s="1"/>
    </row>
    <row r="21" spans="1:23">
      <c r="A21" s="8"/>
      <c r="B21" s="8"/>
      <c r="C21" s="8"/>
      <c r="D21" s="8"/>
      <c r="E21" s="4" t="s">
        <v>4</v>
      </c>
      <c r="F21" s="4" t="s">
        <v>109</v>
      </c>
      <c r="G21" s="8"/>
      <c r="H21" s="8"/>
      <c r="I21" s="4">
        <v>14</v>
      </c>
      <c r="J21" s="5">
        <f t="shared" si="9"/>
        <v>14</v>
      </c>
      <c r="K21" s="5">
        <f t="shared" si="9"/>
        <v>14</v>
      </c>
      <c r="L21" s="5">
        <f t="shared" si="9"/>
        <v>14</v>
      </c>
      <c r="M21" s="5">
        <f t="shared" si="9"/>
        <v>14</v>
      </c>
      <c r="N21" s="5">
        <f t="shared" si="9"/>
        <v>14</v>
      </c>
      <c r="O21" s="5">
        <f t="shared" si="9"/>
        <v>14</v>
      </c>
      <c r="P21" s="5">
        <f t="shared" si="9"/>
        <v>14</v>
      </c>
      <c r="Q21" s="5">
        <f t="shared" si="9"/>
        <v>14</v>
      </c>
      <c r="R21" s="5">
        <f t="shared" si="9"/>
        <v>14</v>
      </c>
      <c r="S21" s="5">
        <f t="shared" si="9"/>
        <v>14</v>
      </c>
      <c r="T21" s="5">
        <f t="shared" si="9"/>
        <v>14</v>
      </c>
      <c r="U21" s="5">
        <f t="shared" si="9"/>
        <v>14</v>
      </c>
      <c r="V21" s="1"/>
    </row>
    <row r="22" spans="1:23">
      <c r="A22" s="6" t="s">
        <v>87</v>
      </c>
      <c r="B22" s="6" t="s">
        <v>88</v>
      </c>
      <c r="C22" s="6" t="s">
        <v>121</v>
      </c>
      <c r="D22" s="6" t="s">
        <v>122</v>
      </c>
      <c r="E22" s="6" t="s">
        <v>4</v>
      </c>
      <c r="F22" s="6" t="s">
        <v>108</v>
      </c>
      <c r="G22" s="32"/>
      <c r="H22" s="3">
        <v>5000</v>
      </c>
      <c r="I22" s="144">
        <v>5200</v>
      </c>
      <c r="J22" s="1">
        <v>5000</v>
      </c>
      <c r="K22" s="1">
        <v>5000</v>
      </c>
      <c r="L22" s="1">
        <v>5000</v>
      </c>
      <c r="M22" s="1">
        <v>5000</v>
      </c>
      <c r="N22" s="1">
        <v>5000</v>
      </c>
      <c r="O22" s="1">
        <v>5000</v>
      </c>
      <c r="P22" s="1">
        <v>5000</v>
      </c>
      <c r="Q22" s="1">
        <v>5000</v>
      </c>
      <c r="R22" s="1">
        <v>5000</v>
      </c>
      <c r="S22" s="1">
        <v>5000</v>
      </c>
      <c r="T22" s="1">
        <v>5000</v>
      </c>
      <c r="U22" s="1">
        <v>5000</v>
      </c>
      <c r="V22" s="1"/>
    </row>
    <row r="23" spans="1:23">
      <c r="A23" s="8"/>
      <c r="B23" s="8"/>
      <c r="C23" s="8"/>
      <c r="D23" s="8"/>
      <c r="E23" s="4" t="s">
        <v>4</v>
      </c>
      <c r="F23" s="4" t="s">
        <v>109</v>
      </c>
      <c r="G23" s="8"/>
      <c r="H23" s="8"/>
      <c r="I23" s="4">
        <v>14</v>
      </c>
      <c r="J23" s="4">
        <v>14</v>
      </c>
      <c r="K23" s="4">
        <v>14</v>
      </c>
      <c r="L23" s="4">
        <v>14</v>
      </c>
      <c r="M23" s="4">
        <v>14</v>
      </c>
      <c r="N23" s="4">
        <v>14</v>
      </c>
      <c r="O23" s="4">
        <v>14</v>
      </c>
      <c r="P23" s="4">
        <v>14</v>
      </c>
      <c r="Q23" s="4">
        <v>14</v>
      </c>
      <c r="R23" s="4">
        <v>14</v>
      </c>
      <c r="S23" s="4">
        <v>14</v>
      </c>
      <c r="T23" s="4">
        <v>14</v>
      </c>
      <c r="U23" s="4">
        <v>14</v>
      </c>
      <c r="V23" s="1"/>
    </row>
    <row r="24" spans="1:23">
      <c r="A24" s="6" t="s">
        <v>89</v>
      </c>
      <c r="B24" s="6" t="s">
        <v>123</v>
      </c>
      <c r="C24" s="6" t="s">
        <v>110</v>
      </c>
      <c r="D24" s="6" t="s">
        <v>111</v>
      </c>
      <c r="E24" s="6" t="s">
        <v>4</v>
      </c>
      <c r="F24" s="6" t="s">
        <v>108</v>
      </c>
      <c r="G24" s="32"/>
      <c r="H24" s="3">
        <v>4330</v>
      </c>
      <c r="I24" s="3">
        <v>4330</v>
      </c>
      <c r="J24" s="1">
        <v>4330</v>
      </c>
      <c r="K24" s="1">
        <v>4330</v>
      </c>
      <c r="L24" s="1">
        <v>4330</v>
      </c>
      <c r="M24" s="1">
        <v>4330</v>
      </c>
      <c r="N24" s="1">
        <v>4330</v>
      </c>
      <c r="O24" s="1">
        <v>4330</v>
      </c>
      <c r="P24" s="1">
        <v>4330</v>
      </c>
      <c r="Q24" s="1">
        <v>4330</v>
      </c>
      <c r="R24" s="1">
        <v>4330</v>
      </c>
      <c r="S24" s="1">
        <v>4330</v>
      </c>
      <c r="T24" s="1">
        <v>4330</v>
      </c>
      <c r="U24" s="1">
        <v>4330</v>
      </c>
      <c r="V24" s="1"/>
    </row>
    <row r="25" spans="1:23">
      <c r="A25" s="8"/>
      <c r="B25" s="8"/>
      <c r="C25" s="8"/>
      <c r="D25" s="8"/>
      <c r="E25" s="4" t="s">
        <v>4</v>
      </c>
      <c r="F25" s="4" t="s">
        <v>109</v>
      </c>
      <c r="G25" s="8"/>
      <c r="H25" s="8"/>
      <c r="I25" s="4">
        <v>14</v>
      </c>
      <c r="J25" s="5">
        <v>14</v>
      </c>
      <c r="K25" s="5">
        <v>14</v>
      </c>
      <c r="L25" s="5">
        <v>14</v>
      </c>
      <c r="M25" s="5">
        <v>14</v>
      </c>
      <c r="N25" s="5">
        <v>14</v>
      </c>
      <c r="O25" s="5">
        <v>14</v>
      </c>
      <c r="P25" s="5">
        <v>14</v>
      </c>
      <c r="Q25" s="5">
        <v>14</v>
      </c>
      <c r="R25" s="5">
        <v>14</v>
      </c>
      <c r="S25" s="5">
        <v>14</v>
      </c>
      <c r="T25" s="5">
        <v>14</v>
      </c>
      <c r="U25" s="5">
        <v>14</v>
      </c>
      <c r="V25" s="1"/>
    </row>
    <row r="26" spans="1:23">
      <c r="A26" s="6" t="s">
        <v>118</v>
      </c>
      <c r="B26" s="6" t="s">
        <v>119</v>
      </c>
      <c r="C26" s="6" t="s">
        <v>124</v>
      </c>
      <c r="D26" s="6" t="s">
        <v>125</v>
      </c>
      <c r="E26" s="6" t="s">
        <v>4</v>
      </c>
      <c r="F26" s="6" t="s">
        <v>108</v>
      </c>
      <c r="G26" s="32"/>
      <c r="H26" s="3">
        <v>500</v>
      </c>
      <c r="I26" s="3">
        <v>500</v>
      </c>
      <c r="J26" s="1">
        <v>500</v>
      </c>
      <c r="K26" s="1">
        <v>500</v>
      </c>
      <c r="L26" s="1">
        <v>500</v>
      </c>
      <c r="M26" s="1">
        <v>500</v>
      </c>
      <c r="N26" s="1">
        <v>500</v>
      </c>
      <c r="O26" s="1">
        <v>500</v>
      </c>
      <c r="P26" s="1">
        <v>500</v>
      </c>
      <c r="Q26" s="1">
        <v>500</v>
      </c>
      <c r="R26" s="1">
        <v>500</v>
      </c>
      <c r="S26" s="1">
        <v>500</v>
      </c>
      <c r="T26" s="1">
        <v>500</v>
      </c>
      <c r="U26" s="1">
        <v>500</v>
      </c>
      <c r="V26" s="1"/>
    </row>
    <row r="27" spans="1:23">
      <c r="A27" s="8"/>
      <c r="B27" s="8"/>
      <c r="C27" s="8"/>
      <c r="D27" s="8"/>
      <c r="E27" s="4" t="s">
        <v>4</v>
      </c>
      <c r="F27" s="4" t="s">
        <v>109</v>
      </c>
      <c r="G27" s="8"/>
      <c r="H27" s="8"/>
      <c r="I27" s="4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1"/>
    </row>
    <row r="28" spans="1:23">
      <c r="A28" s="6" t="s">
        <v>91</v>
      </c>
      <c r="B28" s="6" t="s">
        <v>92</v>
      </c>
      <c r="C28" s="6" t="s">
        <v>110</v>
      </c>
      <c r="D28" s="6" t="s">
        <v>120</v>
      </c>
      <c r="E28" s="6" t="s">
        <v>4</v>
      </c>
      <c r="F28" s="6" t="s">
        <v>108</v>
      </c>
      <c r="G28" s="32"/>
      <c r="H28" s="3">
        <v>1150</v>
      </c>
      <c r="I28" s="144">
        <v>0</v>
      </c>
      <c r="J28" s="1">
        <v>1150</v>
      </c>
      <c r="K28" s="1">
        <v>1150</v>
      </c>
      <c r="L28" s="1">
        <v>1150</v>
      </c>
      <c r="M28" s="1">
        <v>1150</v>
      </c>
      <c r="N28" s="1">
        <v>1150</v>
      </c>
      <c r="O28" s="1">
        <v>1150</v>
      </c>
      <c r="P28" s="1">
        <v>1150</v>
      </c>
      <c r="Q28" s="1">
        <v>1150</v>
      </c>
      <c r="R28" s="1">
        <v>1150</v>
      </c>
      <c r="S28" s="1">
        <v>0</v>
      </c>
      <c r="T28" s="1">
        <v>0</v>
      </c>
      <c r="U28" s="1">
        <v>0</v>
      </c>
      <c r="V28" s="1"/>
    </row>
    <row r="29" spans="1:23">
      <c r="A29" s="8"/>
      <c r="B29" s="8"/>
      <c r="C29" s="8"/>
      <c r="D29" s="8"/>
      <c r="E29" s="4" t="s">
        <v>4</v>
      </c>
      <c r="F29" s="4" t="s">
        <v>109</v>
      </c>
      <c r="G29" s="8"/>
      <c r="H29" s="8"/>
      <c r="I29" s="4">
        <v>5</v>
      </c>
      <c r="J29" s="5">
        <v>5</v>
      </c>
      <c r="K29" s="5">
        <v>5</v>
      </c>
      <c r="L29" s="5">
        <v>5</v>
      </c>
      <c r="M29" s="5">
        <v>5</v>
      </c>
      <c r="N29" s="5">
        <v>5</v>
      </c>
      <c r="O29" s="5">
        <v>5</v>
      </c>
      <c r="P29" s="5">
        <v>5</v>
      </c>
      <c r="Q29" s="5">
        <v>5</v>
      </c>
      <c r="R29" s="5">
        <v>5</v>
      </c>
      <c r="S29" s="1">
        <v>0</v>
      </c>
      <c r="T29" s="1">
        <v>0</v>
      </c>
      <c r="U29" s="1">
        <v>0</v>
      </c>
      <c r="V29" s="1"/>
    </row>
    <row r="30" spans="1:23">
      <c r="A30" s="22"/>
      <c r="B30" s="22"/>
      <c r="C30" s="22"/>
      <c r="D30" s="22"/>
      <c r="E30" s="23" t="s">
        <v>81</v>
      </c>
      <c r="F30" s="23" t="s">
        <v>109</v>
      </c>
      <c r="G30" s="23"/>
      <c r="H30" s="23">
        <f ca="1">SUMIF(F6:F217,F30,H6:H217)</f>
        <v>0</v>
      </c>
      <c r="I30" s="23">
        <f>SUM(I7,I9,I11,I13,I15,I17,I19,I21,I23,I25,I29)</f>
        <v>120</v>
      </c>
      <c r="J30" s="23">
        <f t="shared" ref="J30:U30" si="11">SUM(J7,J9,J11,J13,J15,J17,J19,J21,J23,J25,J29)</f>
        <v>113</v>
      </c>
      <c r="K30" s="23">
        <f t="shared" si="11"/>
        <v>113</v>
      </c>
      <c r="L30" s="23">
        <f t="shared" si="11"/>
        <v>113</v>
      </c>
      <c r="M30" s="23">
        <f t="shared" si="11"/>
        <v>120</v>
      </c>
      <c r="N30" s="23">
        <f t="shared" si="11"/>
        <v>120</v>
      </c>
      <c r="O30" s="23">
        <f t="shared" si="11"/>
        <v>106</v>
      </c>
      <c r="P30" s="23">
        <f t="shared" si="11"/>
        <v>110</v>
      </c>
      <c r="Q30" s="23">
        <f t="shared" si="11"/>
        <v>110</v>
      </c>
      <c r="R30" s="23">
        <f t="shared" si="11"/>
        <v>110</v>
      </c>
      <c r="S30" s="23">
        <f t="shared" si="11"/>
        <v>107</v>
      </c>
      <c r="T30" s="23">
        <f t="shared" si="11"/>
        <v>107</v>
      </c>
      <c r="U30" s="23">
        <f t="shared" si="11"/>
        <v>107</v>
      </c>
      <c r="V30" s="1">
        <f>SUM(J30:U30)</f>
        <v>1336</v>
      </c>
    </row>
    <row r="31" spans="1:23">
      <c r="A31" s="8"/>
      <c r="B31" s="8"/>
      <c r="C31" s="8"/>
      <c r="D31" s="8"/>
      <c r="E31" s="8"/>
      <c r="F31" s="4" t="s">
        <v>108</v>
      </c>
      <c r="G31" s="8"/>
      <c r="H31" s="24"/>
      <c r="I31" s="24"/>
      <c r="J31" s="24">
        <f>SUMIF($F6:$F29,$F31,J6:J29)</f>
        <v>42724</v>
      </c>
      <c r="K31" s="24">
        <f t="shared" ref="K31:U31" si="12">SUMIF($F6:$F29,$F31,K6:K29)</f>
        <v>42724</v>
      </c>
      <c r="L31" s="24">
        <f t="shared" si="12"/>
        <v>42724</v>
      </c>
      <c r="M31" s="24">
        <f t="shared" si="12"/>
        <v>42924</v>
      </c>
      <c r="N31" s="24">
        <f t="shared" si="12"/>
        <v>42924</v>
      </c>
      <c r="O31" s="24">
        <f t="shared" si="12"/>
        <v>41813</v>
      </c>
      <c r="P31" s="24">
        <f t="shared" si="12"/>
        <v>42924</v>
      </c>
      <c r="Q31" s="24">
        <f t="shared" si="12"/>
        <v>42924</v>
      </c>
      <c r="R31" s="24">
        <f t="shared" si="12"/>
        <v>43024</v>
      </c>
      <c r="S31" s="24">
        <f t="shared" si="12"/>
        <v>41874</v>
      </c>
      <c r="T31" s="24">
        <f t="shared" si="12"/>
        <v>41874</v>
      </c>
      <c r="U31" s="24">
        <f t="shared" si="12"/>
        <v>41874</v>
      </c>
      <c r="V31" s="33">
        <f>SUM(J31:U31)</f>
        <v>510327</v>
      </c>
      <c r="W31" s="122">
        <f>V31*1.21</f>
        <v>617495.66999999993</v>
      </c>
    </row>
    <row r="32" spans="1:23">
      <c r="A32" s="21"/>
      <c r="B32" s="21"/>
      <c r="C32" s="21"/>
      <c r="D32" s="21"/>
      <c r="E32" s="21"/>
      <c r="F32" s="21"/>
      <c r="G32" s="21"/>
      <c r="H32" s="21"/>
      <c r="I32" s="21" t="s">
        <v>126</v>
      </c>
      <c r="J32" s="1">
        <v>21</v>
      </c>
      <c r="K32" s="1">
        <v>21</v>
      </c>
      <c r="L32" s="1">
        <v>21</v>
      </c>
      <c r="M32" s="1">
        <v>21</v>
      </c>
      <c r="N32" s="1">
        <v>21</v>
      </c>
      <c r="O32" s="1">
        <v>21</v>
      </c>
      <c r="P32" s="1">
        <v>21</v>
      </c>
      <c r="Q32" s="1">
        <v>21</v>
      </c>
      <c r="R32" s="1">
        <v>21</v>
      </c>
      <c r="S32" s="1">
        <v>21</v>
      </c>
      <c r="T32" s="1">
        <v>21</v>
      </c>
      <c r="U32" s="1">
        <v>21</v>
      </c>
      <c r="V32" s="1"/>
    </row>
    <row r="33" spans="1:22">
      <c r="A33" s="21"/>
      <c r="B33" s="21"/>
      <c r="C33" s="21"/>
      <c r="D33" s="21"/>
      <c r="E33" s="21"/>
      <c r="F33" s="21"/>
      <c r="G33" s="21"/>
      <c r="H33" s="21"/>
      <c r="I33" s="2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1"/>
      <c r="B34" s="21"/>
      <c r="C34" s="21"/>
      <c r="D34" s="21"/>
      <c r="E34" s="21"/>
      <c r="F34" s="21"/>
      <c r="G34" s="21"/>
      <c r="H34" s="21"/>
      <c r="I34" s="2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8732-F576-6842-9F7B-5EB97B27385C}">
  <dimension ref="A2:W143"/>
  <sheetViews>
    <sheetView zoomScaleNormal="100" workbookViewId="0">
      <selection activeCell="A3" sqref="A3"/>
    </sheetView>
  </sheetViews>
  <sheetFormatPr defaultColWidth="11.42578125" defaultRowHeight="15"/>
  <cols>
    <col min="1" max="1" width="11" bestFit="1" customWidth="1"/>
    <col min="2" max="2" width="12.42578125" bestFit="1" customWidth="1"/>
    <col min="3" max="3" width="14.28515625" bestFit="1" customWidth="1"/>
    <col min="4" max="4" width="46.140625" customWidth="1"/>
    <col min="5" max="5" width="15.140625" bestFit="1" customWidth="1"/>
    <col min="6" max="6" width="16.140625" bestFit="1" customWidth="1"/>
    <col min="7" max="7" width="16.140625" customWidth="1"/>
    <col min="8" max="8" width="17.28515625" bestFit="1" customWidth="1"/>
    <col min="9" max="9" width="17.85546875" customWidth="1"/>
    <col min="10" max="10" width="29.85546875" customWidth="1"/>
    <col min="11" max="11" width="20.85546875" customWidth="1"/>
    <col min="12" max="12" width="13.140625" bestFit="1" customWidth="1"/>
    <col min="13" max="13" width="28" customWidth="1"/>
    <col min="14" max="14" width="21" customWidth="1"/>
    <col min="15" max="15" width="25.42578125" customWidth="1"/>
    <col min="16" max="16" width="13.140625" bestFit="1" customWidth="1"/>
    <col min="17" max="17" width="29.140625" customWidth="1"/>
    <col min="18" max="18" width="25.85546875" customWidth="1"/>
    <col min="19" max="19" width="13.140625" bestFit="1" customWidth="1"/>
    <col min="20" max="20" width="17.28515625" bestFit="1" customWidth="1"/>
    <col min="21" max="21" width="13.140625" bestFit="1" customWidth="1"/>
    <col min="22" max="22" width="14.85546875" bestFit="1" customWidth="1"/>
  </cols>
  <sheetData>
    <row r="2" spans="1:22">
      <c r="B2" s="19" t="s">
        <v>93</v>
      </c>
      <c r="C2" s="19" t="s">
        <v>94</v>
      </c>
    </row>
    <row r="3" spans="1:22">
      <c r="B3" s="19"/>
      <c r="C3" s="20"/>
    </row>
    <row r="4" spans="1:22">
      <c r="A4" s="1"/>
      <c r="B4" s="1"/>
      <c r="C4" s="1"/>
      <c r="D4" s="1"/>
      <c r="E4" s="1"/>
      <c r="F4" s="1"/>
      <c r="G4" s="1"/>
      <c r="H4" s="1"/>
      <c r="I4" s="1"/>
      <c r="V4" s="1"/>
    </row>
    <row r="5" spans="1:22">
      <c r="A5" s="2"/>
      <c r="B5" s="2"/>
      <c r="C5" s="2"/>
      <c r="D5" s="2"/>
      <c r="E5" s="2"/>
      <c r="F5" s="2"/>
      <c r="G5" s="2"/>
      <c r="H5" s="2"/>
      <c r="I5" s="2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1"/>
    </row>
    <row r="6" spans="1:22">
      <c r="A6" s="6"/>
      <c r="B6" s="6"/>
      <c r="C6" s="6"/>
      <c r="D6" s="6"/>
      <c r="E6" s="6"/>
      <c r="F6" s="6"/>
      <c r="G6" s="31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20"/>
      <c r="T6" s="120"/>
      <c r="U6" s="120"/>
      <c r="V6" s="1"/>
    </row>
    <row r="7" spans="1:22">
      <c r="A7" s="4"/>
      <c r="B7" s="4"/>
      <c r="C7" s="4"/>
      <c r="D7" s="4"/>
      <c r="E7" s="4"/>
      <c r="F7" s="4"/>
      <c r="G7" s="30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"/>
    </row>
    <row r="8" spans="1:22">
      <c r="A8" s="6"/>
      <c r="B8" s="6"/>
      <c r="C8" s="6"/>
      <c r="D8" s="6"/>
      <c r="E8" s="6"/>
      <c r="F8" s="6"/>
      <c r="G8" s="3"/>
      <c r="H8" s="3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4"/>
      <c r="B9" s="7"/>
      <c r="C9" s="7"/>
      <c r="D9" s="7"/>
      <c r="E9" s="4"/>
      <c r="F9" s="7"/>
      <c r="G9" s="7"/>
      <c r="H9" s="7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"/>
    </row>
    <row r="10" spans="1:22">
      <c r="A10" s="6"/>
      <c r="B10" s="6"/>
      <c r="C10" s="6"/>
      <c r="D10" s="6"/>
      <c r="E10" s="6"/>
      <c r="F10" s="6"/>
      <c r="G10" s="32"/>
      <c r="H10" s="3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4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1"/>
    </row>
    <row r="12" spans="1:22">
      <c r="A12" s="6"/>
      <c r="B12" s="6"/>
      <c r="C12" s="6"/>
      <c r="D12" s="6"/>
      <c r="E12" s="6"/>
      <c r="F12" s="6"/>
      <c r="G12" s="3"/>
      <c r="H12" s="3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21"/>
      <c r="V12" s="1"/>
    </row>
    <row r="13" spans="1:22">
      <c r="A13" s="8"/>
      <c r="B13" s="8"/>
      <c r="C13" s="8"/>
      <c r="D13" s="8"/>
      <c r="E13" s="4"/>
      <c r="F13" s="4"/>
      <c r="G13" s="8"/>
      <c r="H13" s="8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1"/>
    </row>
    <row r="14" spans="1:22">
      <c r="A14" s="6"/>
      <c r="B14" s="6"/>
      <c r="C14" s="6"/>
      <c r="D14" s="6"/>
      <c r="E14" s="6"/>
      <c r="F14" s="6"/>
      <c r="G14" s="32"/>
      <c r="H14" s="3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8"/>
      <c r="B15" s="8"/>
      <c r="C15" s="8"/>
      <c r="D15" s="8"/>
      <c r="E15" s="4"/>
      <c r="F15" s="4"/>
      <c r="G15" s="8"/>
      <c r="H15" s="8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1"/>
    </row>
    <row r="16" spans="1:22">
      <c r="A16" s="6"/>
      <c r="B16" s="6"/>
      <c r="C16" s="6"/>
      <c r="D16" s="6"/>
      <c r="E16" s="6"/>
      <c r="F16" s="6"/>
      <c r="G16" s="32"/>
      <c r="H16" s="3"/>
      <c r="I16" s="6"/>
      <c r="J16" s="1"/>
      <c r="K16" s="1"/>
      <c r="L16" s="1"/>
      <c r="M16" s="1"/>
      <c r="N16" s="1"/>
      <c r="O16" s="1"/>
      <c r="P16" s="1"/>
      <c r="Q16" s="1"/>
      <c r="R16" s="1"/>
      <c r="S16" s="120"/>
      <c r="T16" s="120"/>
      <c r="U16" s="120"/>
      <c r="V16" s="1"/>
    </row>
    <row r="17" spans="1:22">
      <c r="A17" s="8"/>
      <c r="B17" s="8"/>
      <c r="C17" s="8"/>
      <c r="D17" s="8"/>
      <c r="E17" s="4"/>
      <c r="F17" s="4"/>
      <c r="G17" s="8"/>
      <c r="H17" s="8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"/>
    </row>
    <row r="18" spans="1:22">
      <c r="A18" s="6"/>
      <c r="B18" s="6"/>
      <c r="C18" s="6"/>
      <c r="D18" s="6"/>
      <c r="E18" s="6"/>
      <c r="F18" s="6"/>
      <c r="G18" s="32"/>
      <c r="H18" s="3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8"/>
      <c r="B19" s="8"/>
      <c r="C19" s="8"/>
      <c r="D19" s="8"/>
      <c r="E19" s="4"/>
      <c r="F19" s="4"/>
      <c r="G19" s="8"/>
      <c r="H19" s="8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1"/>
    </row>
    <row r="20" spans="1:22">
      <c r="A20" s="22"/>
      <c r="B20" s="22"/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1"/>
    </row>
    <row r="21" spans="1:22">
      <c r="A21" s="8"/>
      <c r="B21" s="8"/>
      <c r="C21" s="8"/>
      <c r="D21" s="8"/>
      <c r="E21" s="8"/>
      <c r="F21" s="4"/>
      <c r="G21" s="8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33"/>
    </row>
    <row r="22" spans="1:22">
      <c r="A22" s="21"/>
      <c r="B22" s="21"/>
      <c r="C22" s="21"/>
      <c r="D22" s="21"/>
      <c r="E22" s="21"/>
      <c r="F22" s="21"/>
      <c r="G22" s="21"/>
      <c r="H22" s="21"/>
      <c r="I22" s="2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21"/>
      <c r="B23" s="21"/>
      <c r="C23" s="21"/>
      <c r="D23" s="21"/>
      <c r="E23" s="21"/>
      <c r="F23" s="21"/>
      <c r="G23" s="21"/>
      <c r="H23" s="21"/>
      <c r="I23" s="2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1"/>
      <c r="B24" s="21"/>
      <c r="C24" s="21"/>
      <c r="D24" s="21"/>
      <c r="E24" s="21"/>
      <c r="F24" s="21"/>
      <c r="G24" s="2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21"/>
      <c r="B25" s="21"/>
      <c r="C25" s="21"/>
      <c r="D25" s="21"/>
      <c r="E25" s="21"/>
      <c r="F25" s="21"/>
      <c r="G25" s="21"/>
      <c r="H25" s="21"/>
      <c r="I25" s="2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21"/>
      <c r="F26" s="21"/>
      <c r="G26" s="21"/>
      <c r="H26" s="21"/>
      <c r="I26" s="2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thickBot="1">
      <c r="A27" s="1"/>
      <c r="F27" s="1"/>
      <c r="G27" s="1"/>
      <c r="H27" s="1"/>
      <c r="I27" s="1" t="s">
        <v>2</v>
      </c>
      <c r="J27" s="1">
        <v>1100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F28" s="1"/>
      <c r="G28" s="1"/>
      <c r="H28" s="234" t="s">
        <v>3</v>
      </c>
      <c r="I28" s="1" t="s">
        <v>4</v>
      </c>
      <c r="J28" s="1">
        <f t="shared" ref="J28:U28" si="0">SUMIF($F6:$F19,"Kapazität",J6:J19)</f>
        <v>0</v>
      </c>
      <c r="K28" s="1">
        <f t="shared" si="0"/>
        <v>0</v>
      </c>
      <c r="L28" s="1">
        <f t="shared" si="0"/>
        <v>0</v>
      </c>
      <c r="M28" s="1">
        <f t="shared" si="0"/>
        <v>0</v>
      </c>
      <c r="N28" s="1">
        <f t="shared" si="0"/>
        <v>0</v>
      </c>
      <c r="O28" s="1">
        <f t="shared" si="0"/>
        <v>0</v>
      </c>
      <c r="P28" s="1">
        <f t="shared" si="0"/>
        <v>0</v>
      </c>
      <c r="Q28" s="1">
        <f t="shared" si="0"/>
        <v>0</v>
      </c>
      <c r="R28" s="1">
        <f t="shared" si="0"/>
        <v>0</v>
      </c>
      <c r="S28" s="1">
        <f t="shared" si="0"/>
        <v>0</v>
      </c>
      <c r="T28" s="1">
        <f t="shared" si="0"/>
        <v>0</v>
      </c>
      <c r="U28" s="1">
        <f t="shared" si="0"/>
        <v>0</v>
      </c>
      <c r="V28" s="1">
        <f>SUM(J28:U28)</f>
        <v>0</v>
      </c>
    </row>
    <row r="29" spans="1:22">
      <c r="H29" s="235"/>
      <c r="I29" s="9" t="s">
        <v>5</v>
      </c>
      <c r="J29" s="9">
        <v>20</v>
      </c>
      <c r="K29" s="9">
        <v>20</v>
      </c>
      <c r="L29" s="9">
        <v>20</v>
      </c>
      <c r="M29" s="9">
        <v>20</v>
      </c>
      <c r="N29" s="9">
        <v>20</v>
      </c>
      <c r="O29" s="9">
        <v>20</v>
      </c>
      <c r="P29" s="9">
        <v>20</v>
      </c>
      <c r="Q29" s="9">
        <v>20</v>
      </c>
      <c r="R29" s="9">
        <v>20</v>
      </c>
      <c r="S29" s="9">
        <v>20</v>
      </c>
      <c r="T29" s="9">
        <v>20</v>
      </c>
      <c r="U29" s="9">
        <v>20</v>
      </c>
      <c r="V29" s="1">
        <f t="shared" ref="V29:V30" si="1">SUM(J29:U29)</f>
        <v>240</v>
      </c>
    </row>
    <row r="30" spans="1:22">
      <c r="H30" s="235"/>
      <c r="I30" s="10" t="s">
        <v>6</v>
      </c>
      <c r="J30" s="10">
        <f>J28-J29</f>
        <v>-20</v>
      </c>
      <c r="K30" s="10">
        <f t="shared" ref="K30:U30" si="2">K28-K29</f>
        <v>-20</v>
      </c>
      <c r="L30" s="10">
        <f t="shared" si="2"/>
        <v>-20</v>
      </c>
      <c r="M30" s="10">
        <f t="shared" si="2"/>
        <v>-20</v>
      </c>
      <c r="N30" s="10">
        <f t="shared" si="2"/>
        <v>-20</v>
      </c>
      <c r="O30" s="10">
        <f t="shared" si="2"/>
        <v>-20</v>
      </c>
      <c r="P30" s="10">
        <f t="shared" si="2"/>
        <v>-20</v>
      </c>
      <c r="Q30" s="10">
        <f t="shared" si="2"/>
        <v>-20</v>
      </c>
      <c r="R30" s="10">
        <f t="shared" si="2"/>
        <v>-20</v>
      </c>
      <c r="S30" s="10">
        <f t="shared" si="2"/>
        <v>-20</v>
      </c>
      <c r="T30" s="10">
        <f t="shared" si="2"/>
        <v>-20</v>
      </c>
      <c r="U30" s="10">
        <f t="shared" si="2"/>
        <v>-20</v>
      </c>
      <c r="V30" s="1">
        <f t="shared" si="1"/>
        <v>-240</v>
      </c>
    </row>
    <row r="31" spans="1:22">
      <c r="F31" s="28"/>
      <c r="G31" s="28"/>
      <c r="H31" s="235"/>
      <c r="I31" s="11" t="s">
        <v>7</v>
      </c>
      <c r="J31" s="12">
        <f>J30*$J$27</f>
        <v>-22000</v>
      </c>
      <c r="K31" s="12">
        <f t="shared" ref="K31:U31" si="3">K30*$J$27</f>
        <v>-22000</v>
      </c>
      <c r="L31" s="12">
        <f t="shared" si="3"/>
        <v>-22000</v>
      </c>
      <c r="M31" s="12">
        <f t="shared" si="3"/>
        <v>-22000</v>
      </c>
      <c r="N31" s="12">
        <f t="shared" si="3"/>
        <v>-22000</v>
      </c>
      <c r="O31" s="12">
        <f t="shared" si="3"/>
        <v>-22000</v>
      </c>
      <c r="P31" s="12">
        <f t="shared" si="3"/>
        <v>-22000</v>
      </c>
      <c r="Q31" s="12">
        <f t="shared" si="3"/>
        <v>-22000</v>
      </c>
      <c r="R31" s="12">
        <f t="shared" si="3"/>
        <v>-22000</v>
      </c>
      <c r="S31" s="12">
        <f t="shared" si="3"/>
        <v>-22000</v>
      </c>
      <c r="T31" s="12">
        <f t="shared" si="3"/>
        <v>-22000</v>
      </c>
      <c r="U31" s="12">
        <f t="shared" si="3"/>
        <v>-22000</v>
      </c>
      <c r="V31" s="12">
        <f>SUM(J31:U31)</f>
        <v>-264000</v>
      </c>
    </row>
    <row r="33" spans="8:22">
      <c r="H33" s="236"/>
      <c r="I33" t="s">
        <v>9</v>
      </c>
      <c r="J33" s="46">
        <v>107.67</v>
      </c>
      <c r="K33" s="46">
        <v>115.42</v>
      </c>
      <c r="L33">
        <v>131.53</v>
      </c>
      <c r="M33">
        <v>112.94</v>
      </c>
      <c r="N33">
        <v>111.78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8:22">
      <c r="H34" s="236"/>
      <c r="I34" t="s">
        <v>10</v>
      </c>
      <c r="J34">
        <v>26.42</v>
      </c>
      <c r="K34">
        <v>17.29</v>
      </c>
      <c r="L34">
        <v>33.69</v>
      </c>
      <c r="M34">
        <v>32.31</v>
      </c>
      <c r="N34">
        <v>39.19</v>
      </c>
      <c r="O34">
        <v>26.16</v>
      </c>
      <c r="P34">
        <f>P33*0.77</f>
        <v>0</v>
      </c>
      <c r="Q34">
        <f>Q33*0.6</f>
        <v>0</v>
      </c>
      <c r="R34">
        <f>R33*0.61</f>
        <v>0</v>
      </c>
      <c r="S34">
        <f>S33*0.58</f>
        <v>0</v>
      </c>
      <c r="T34">
        <f>T33*0.62</f>
        <v>0</v>
      </c>
    </row>
    <row r="35" spans="8:22">
      <c r="H35" s="236"/>
      <c r="I35" t="s">
        <v>12</v>
      </c>
      <c r="J35" s="26">
        <f>3.56+1.41</f>
        <v>4.97</v>
      </c>
      <c r="K35" s="26">
        <v>6.07</v>
      </c>
      <c r="L35" s="26">
        <v>4.78</v>
      </c>
      <c r="M35" s="26">
        <v>0.5</v>
      </c>
      <c r="N35" s="26"/>
      <c r="O35" s="26"/>
      <c r="P35" s="26"/>
      <c r="Q35" s="26"/>
      <c r="R35" s="26"/>
      <c r="S35" s="26"/>
      <c r="T35" s="26"/>
      <c r="U35" s="26"/>
    </row>
    <row r="36" spans="8:22">
      <c r="H36" s="236"/>
      <c r="I36" t="s">
        <v>13</v>
      </c>
      <c r="J36" s="26">
        <v>4.38</v>
      </c>
      <c r="K36" s="26">
        <v>1.66</v>
      </c>
      <c r="L36" s="26">
        <v>1.03</v>
      </c>
      <c r="M36" s="26"/>
      <c r="N36" s="26"/>
      <c r="O36" s="26"/>
      <c r="P36" s="26"/>
      <c r="Q36" s="26"/>
      <c r="R36" s="26"/>
      <c r="S36" s="26"/>
      <c r="T36" s="26"/>
      <c r="U36" s="26"/>
    </row>
    <row r="37" spans="8:22">
      <c r="H37" s="236"/>
      <c r="I37" t="s">
        <v>127</v>
      </c>
      <c r="J37" s="26">
        <v>5.2</v>
      </c>
      <c r="K37" s="26">
        <v>0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8:22">
      <c r="H38" s="236"/>
      <c r="I38" t="s">
        <v>128</v>
      </c>
      <c r="J38" s="26">
        <v>2.38</v>
      </c>
      <c r="K38" s="26"/>
      <c r="L38" s="26">
        <f>1.06+0.03+0.06+0.19</f>
        <v>1.34</v>
      </c>
      <c r="M38" s="26"/>
      <c r="N38" s="26"/>
      <c r="O38" s="26"/>
      <c r="P38" s="26"/>
      <c r="Q38" s="26"/>
      <c r="R38" s="26"/>
      <c r="S38" s="27"/>
      <c r="T38" s="26"/>
      <c r="U38" s="26"/>
    </row>
    <row r="39" spans="8:22">
      <c r="H39" s="29"/>
      <c r="I39" s="35" t="s">
        <v>15</v>
      </c>
      <c r="J39" s="36">
        <f>SUM(J35:J38)</f>
        <v>16.93</v>
      </c>
      <c r="K39" s="36">
        <v>11.08</v>
      </c>
      <c r="L39" s="36">
        <f>SUM(L35:L38)</f>
        <v>7.15</v>
      </c>
      <c r="M39" s="36"/>
      <c r="N39" s="36"/>
      <c r="O39" s="36"/>
      <c r="P39" s="36"/>
      <c r="Q39" s="36"/>
      <c r="R39" s="36"/>
      <c r="S39" s="37"/>
      <c r="T39" s="36"/>
      <c r="U39" s="36"/>
      <c r="V39" s="38"/>
    </row>
    <row r="40" spans="8:22">
      <c r="H40" s="29"/>
      <c r="I40" s="42" t="s">
        <v>17</v>
      </c>
      <c r="J40" s="36">
        <v>31.16</v>
      </c>
      <c r="K40" s="36">
        <v>26.67</v>
      </c>
      <c r="L40" s="36"/>
      <c r="M40" s="36">
        <v>17.25</v>
      </c>
      <c r="N40" s="36">
        <v>11.56</v>
      </c>
      <c r="O40" s="36"/>
      <c r="P40" s="36"/>
      <c r="Q40" s="36"/>
      <c r="R40" s="36"/>
      <c r="S40" s="37"/>
      <c r="T40" s="36"/>
      <c r="U40" s="36"/>
      <c r="V40" s="38"/>
    </row>
    <row r="41" spans="8:22">
      <c r="H41" s="29"/>
      <c r="I41" s="39" t="s">
        <v>18</v>
      </c>
      <c r="J41" s="40">
        <f>J39+J40</f>
        <v>48.09</v>
      </c>
      <c r="K41" s="40">
        <f>K39+K40</f>
        <v>37.75</v>
      </c>
      <c r="L41" s="40"/>
      <c r="M41" s="40"/>
      <c r="N41" s="40"/>
      <c r="O41" s="40"/>
      <c r="P41" s="40"/>
      <c r="Q41" s="40"/>
      <c r="R41" s="40"/>
      <c r="S41" s="41"/>
      <c r="T41" s="40"/>
      <c r="U41" s="40"/>
      <c r="V41" s="39"/>
    </row>
    <row r="42" spans="8:22">
      <c r="H42" s="29"/>
      <c r="I42" s="34" t="s">
        <v>19</v>
      </c>
      <c r="J42" s="26">
        <f>J34-J30</f>
        <v>46.42</v>
      </c>
      <c r="K42" s="26">
        <f>K34-K30</f>
        <v>37.29</v>
      </c>
      <c r="L42" s="26"/>
      <c r="M42" s="26"/>
      <c r="N42" s="26"/>
      <c r="O42" s="26"/>
      <c r="P42" s="26"/>
      <c r="Q42" s="26"/>
      <c r="R42" s="26"/>
      <c r="S42" s="27"/>
      <c r="T42" s="26"/>
      <c r="U42" s="26"/>
    </row>
    <row r="43" spans="8:22">
      <c r="H43" s="29"/>
      <c r="I43" s="11" t="s">
        <v>20</v>
      </c>
      <c r="J43" s="12">
        <f t="shared" ref="J43:T43" si="4">J34*$J$27</f>
        <v>29062.000000000004</v>
      </c>
      <c r="K43" s="12">
        <f t="shared" si="4"/>
        <v>19019</v>
      </c>
      <c r="L43" s="12">
        <f t="shared" si="4"/>
        <v>37059</v>
      </c>
      <c r="M43" s="12">
        <f t="shared" si="4"/>
        <v>35541</v>
      </c>
      <c r="N43" s="12">
        <f t="shared" si="4"/>
        <v>43109</v>
      </c>
      <c r="O43" s="12">
        <f t="shared" si="4"/>
        <v>28776</v>
      </c>
      <c r="P43" s="12">
        <f t="shared" si="4"/>
        <v>0</v>
      </c>
      <c r="Q43" s="12">
        <f t="shared" si="4"/>
        <v>0</v>
      </c>
      <c r="R43" s="12">
        <f t="shared" si="4"/>
        <v>0</v>
      </c>
      <c r="S43" s="12">
        <f t="shared" si="4"/>
        <v>0</v>
      </c>
      <c r="T43" s="12">
        <f t="shared" si="4"/>
        <v>0</v>
      </c>
      <c r="U43" s="12"/>
      <c r="V43" s="12">
        <f>SUM(J43:U43)</f>
        <v>192566</v>
      </c>
    </row>
    <row r="45" spans="8:22">
      <c r="I45" s="13" t="s">
        <v>19</v>
      </c>
      <c r="J45" s="14">
        <f t="shared" ref="J45:T45" si="5">J43-J31</f>
        <v>51062</v>
      </c>
      <c r="K45" s="14">
        <f t="shared" si="5"/>
        <v>41019</v>
      </c>
      <c r="L45" s="14">
        <f t="shared" si="5"/>
        <v>59059</v>
      </c>
      <c r="M45" s="14">
        <f t="shared" si="5"/>
        <v>57541</v>
      </c>
      <c r="N45" s="14">
        <f t="shared" si="5"/>
        <v>65109</v>
      </c>
      <c r="O45" s="14">
        <f t="shared" si="5"/>
        <v>50776</v>
      </c>
      <c r="P45" s="14">
        <f t="shared" si="5"/>
        <v>22000</v>
      </c>
      <c r="Q45" s="14">
        <f t="shared" si="5"/>
        <v>22000</v>
      </c>
      <c r="R45" s="14">
        <f t="shared" si="5"/>
        <v>22000</v>
      </c>
      <c r="S45" s="14">
        <f t="shared" si="5"/>
        <v>22000</v>
      </c>
      <c r="T45" s="14">
        <f t="shared" si="5"/>
        <v>22000</v>
      </c>
      <c r="U45" s="13"/>
      <c r="V45" s="13"/>
    </row>
    <row r="47" spans="8:22">
      <c r="I47" t="s">
        <v>26</v>
      </c>
      <c r="J47" s="18">
        <v>133910.4375</v>
      </c>
      <c r="K47" s="18">
        <v>108528</v>
      </c>
      <c r="L47" s="18">
        <v>130483.50000000001</v>
      </c>
      <c r="M47" s="18">
        <v>84341.25</v>
      </c>
      <c r="N47" s="18">
        <v>92988</v>
      </c>
      <c r="O47" s="18">
        <v>108570</v>
      </c>
      <c r="P47" s="18">
        <v>67957.3125</v>
      </c>
      <c r="Q47" s="18">
        <v>84990.937500000015</v>
      </c>
      <c r="R47" s="18">
        <v>72973.6875</v>
      </c>
      <c r="S47" s="18">
        <v>41564.25</v>
      </c>
      <c r="T47" s="18">
        <v>66307.5</v>
      </c>
      <c r="U47" s="18">
        <v>45556.874999999993</v>
      </c>
      <c r="V47" s="18">
        <v>1038171.75</v>
      </c>
    </row>
    <row r="49" spans="7:23">
      <c r="I49" s="237"/>
      <c r="J49" s="237"/>
      <c r="K49" s="237"/>
      <c r="L49" s="237"/>
      <c r="M49" s="237"/>
      <c r="N49" s="237"/>
      <c r="O49" s="237"/>
      <c r="P49" s="237"/>
      <c r="Q49" s="237"/>
      <c r="R49" s="237"/>
      <c r="S49" s="237"/>
      <c r="T49" s="237"/>
      <c r="U49" s="237"/>
      <c r="V49" s="237"/>
      <c r="W49" s="237"/>
    </row>
    <row r="51" spans="7:23">
      <c r="I51" t="s">
        <v>28</v>
      </c>
      <c r="J51" s="25" t="s">
        <v>29</v>
      </c>
      <c r="K51" s="25" t="s">
        <v>30</v>
      </c>
      <c r="L51" s="25" t="s">
        <v>31</v>
      </c>
      <c r="M51" s="25" t="s">
        <v>32</v>
      </c>
      <c r="N51" s="25" t="s">
        <v>33</v>
      </c>
      <c r="O51" s="25" t="s">
        <v>34</v>
      </c>
      <c r="P51" s="25" t="s">
        <v>35</v>
      </c>
      <c r="Q51" s="25" t="s">
        <v>36</v>
      </c>
      <c r="R51" s="25" t="s">
        <v>37</v>
      </c>
      <c r="S51" s="25" t="s">
        <v>38</v>
      </c>
      <c r="T51" s="25" t="s">
        <v>39</v>
      </c>
      <c r="U51" s="25" t="s">
        <v>40</v>
      </c>
    </row>
    <row r="52" spans="7:23" s="44" customFormat="1">
      <c r="G52" s="44" t="s">
        <v>41</v>
      </c>
      <c r="H52" s="44" t="s">
        <v>9</v>
      </c>
      <c r="J52" s="45">
        <f t="shared" ref="J52:K58" si="6">SUMIF($H$71:$H$143,$H52,J$71:J$143)</f>
        <v>73.790000000000006</v>
      </c>
      <c r="K52" s="45">
        <f t="shared" si="6"/>
        <v>84.6</v>
      </c>
      <c r="L52" s="45"/>
      <c r="M52" s="45"/>
      <c r="N52" s="45"/>
      <c r="O52" s="45"/>
      <c r="P52" s="45"/>
      <c r="Q52" s="45"/>
      <c r="R52" s="45"/>
      <c r="S52" s="45"/>
      <c r="T52" s="45"/>
      <c r="U52" s="45"/>
    </row>
    <row r="53" spans="7:23" s="44" customFormat="1">
      <c r="G53" s="44" t="s">
        <v>41</v>
      </c>
      <c r="H53" s="44" t="s">
        <v>42</v>
      </c>
      <c r="J53" s="45">
        <f t="shared" si="6"/>
        <v>43.54</v>
      </c>
      <c r="K53" s="45">
        <f t="shared" si="6"/>
        <v>83.75</v>
      </c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 spans="7:23" s="44" customFormat="1">
      <c r="G54" s="44" t="s">
        <v>41</v>
      </c>
      <c r="H54" s="44" t="s">
        <v>10</v>
      </c>
      <c r="J54" s="45">
        <f t="shared" si="6"/>
        <v>13.629999999999999</v>
      </c>
      <c r="K54" s="45">
        <f t="shared" si="6"/>
        <v>8.25</v>
      </c>
      <c r="L54" s="45"/>
      <c r="M54" s="45"/>
      <c r="N54" s="45"/>
      <c r="O54" s="45"/>
      <c r="P54" s="45"/>
      <c r="Q54" s="45"/>
      <c r="R54" s="45"/>
      <c r="S54" s="45"/>
      <c r="T54" s="45"/>
      <c r="U54" s="45"/>
    </row>
    <row r="55" spans="7:23" s="44" customFormat="1">
      <c r="G55" s="44" t="s">
        <v>41</v>
      </c>
      <c r="H55" s="44" t="s">
        <v>43</v>
      </c>
      <c r="J55" s="45">
        <f t="shared" si="6"/>
        <v>9</v>
      </c>
      <c r="K55" s="45">
        <f t="shared" si="6"/>
        <v>3</v>
      </c>
      <c r="L55" s="45"/>
      <c r="M55" s="45"/>
      <c r="N55" s="45"/>
      <c r="O55" s="45"/>
      <c r="P55" s="45"/>
      <c r="Q55" s="45"/>
      <c r="R55" s="45"/>
      <c r="S55" s="45"/>
      <c r="T55" s="45"/>
      <c r="U55" s="45"/>
    </row>
    <row r="56" spans="7:23" s="44" customFormat="1">
      <c r="G56" s="44" t="s">
        <v>41</v>
      </c>
      <c r="H56" s="44" t="s">
        <v>44</v>
      </c>
      <c r="J56" s="45">
        <f t="shared" si="6"/>
        <v>19</v>
      </c>
      <c r="K56" s="45">
        <f t="shared" si="6"/>
        <v>5</v>
      </c>
      <c r="L56" s="45"/>
      <c r="M56" s="45"/>
      <c r="N56" s="45"/>
      <c r="O56" s="45"/>
      <c r="P56" s="45"/>
      <c r="Q56" s="45"/>
      <c r="R56" s="45"/>
      <c r="S56" s="45"/>
      <c r="T56" s="45"/>
      <c r="U56" s="45"/>
    </row>
    <row r="57" spans="7:23" s="44" customFormat="1">
      <c r="G57" s="44" t="s">
        <v>41</v>
      </c>
      <c r="H57" s="44" t="s">
        <v>45</v>
      </c>
      <c r="J57" s="45">
        <f t="shared" si="6"/>
        <v>24.6</v>
      </c>
      <c r="K57" s="45">
        <f t="shared" si="6"/>
        <v>22.42</v>
      </c>
      <c r="L57" s="45"/>
      <c r="M57" s="45"/>
      <c r="N57" s="45"/>
      <c r="O57" s="45"/>
      <c r="P57" s="45"/>
      <c r="Q57" s="45"/>
      <c r="R57" s="45"/>
      <c r="S57" s="45"/>
      <c r="T57" s="45"/>
      <c r="U57" s="45"/>
    </row>
    <row r="58" spans="7:23" s="44" customFormat="1">
      <c r="G58" s="44" t="s">
        <v>41</v>
      </c>
      <c r="H58" s="44" t="s">
        <v>46</v>
      </c>
      <c r="J58" s="45">
        <f t="shared" si="6"/>
        <v>14.219999999999997</v>
      </c>
      <c r="K58" s="45">
        <f t="shared" si="6"/>
        <v>11.080000000000002</v>
      </c>
      <c r="L58" s="45"/>
      <c r="M58" s="45"/>
      <c r="N58" s="45"/>
      <c r="O58" s="45"/>
      <c r="P58" s="45"/>
      <c r="Q58" s="45"/>
      <c r="R58" s="45"/>
      <c r="S58" s="45"/>
      <c r="T58" s="45"/>
      <c r="U58" s="45"/>
    </row>
    <row r="59" spans="7:23" s="44" customFormat="1"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</row>
    <row r="60" spans="7:23" s="44" customFormat="1">
      <c r="H60" s="44" t="s">
        <v>129</v>
      </c>
      <c r="J60" s="45">
        <f t="shared" ref="J60:K67" si="7">SUMIF($G$71:$G$143,$H60,J$71:J$143)</f>
        <v>1.41</v>
      </c>
      <c r="K60" s="45">
        <f t="shared" si="7"/>
        <v>2</v>
      </c>
      <c r="L60" s="45"/>
      <c r="M60" s="45"/>
      <c r="N60" s="45"/>
      <c r="O60" s="45"/>
      <c r="P60" s="45"/>
      <c r="Q60" s="45"/>
      <c r="R60" s="45"/>
      <c r="S60" s="45"/>
      <c r="T60" s="45"/>
      <c r="U60" s="45"/>
    </row>
    <row r="61" spans="7:23" s="44" customFormat="1">
      <c r="H61" s="44" t="s">
        <v>12</v>
      </c>
      <c r="J61" s="45">
        <f t="shared" si="7"/>
        <v>3.5700000000000003</v>
      </c>
      <c r="K61" s="45">
        <f t="shared" si="7"/>
        <v>4.0699999999999994</v>
      </c>
      <c r="L61" s="45"/>
      <c r="M61" s="45"/>
      <c r="N61" s="45"/>
      <c r="O61" s="45"/>
      <c r="P61" s="45"/>
      <c r="Q61" s="45"/>
      <c r="R61" s="45"/>
      <c r="S61" s="45"/>
      <c r="T61" s="45"/>
      <c r="U61" s="45"/>
    </row>
    <row r="62" spans="7:23" s="44" customFormat="1">
      <c r="H62" s="44" t="s">
        <v>130</v>
      </c>
      <c r="J62" s="45">
        <f t="shared" si="7"/>
        <v>0.12</v>
      </c>
      <c r="K62" s="45">
        <f t="shared" si="7"/>
        <v>0.06</v>
      </c>
      <c r="L62" s="45"/>
      <c r="M62" s="45"/>
      <c r="N62" s="45"/>
      <c r="O62" s="45"/>
      <c r="P62" s="45"/>
      <c r="Q62" s="45"/>
      <c r="R62" s="45"/>
      <c r="S62" s="45"/>
      <c r="T62" s="45"/>
      <c r="U62" s="45"/>
    </row>
    <row r="63" spans="7:23" s="44" customFormat="1">
      <c r="H63" s="44" t="s">
        <v>13</v>
      </c>
      <c r="J63" s="45">
        <f t="shared" si="7"/>
        <v>4.25</v>
      </c>
      <c r="K63" s="45">
        <f t="shared" si="7"/>
        <v>1.66</v>
      </c>
      <c r="L63" s="45"/>
      <c r="M63" s="45"/>
      <c r="N63" s="45"/>
      <c r="O63" s="45"/>
      <c r="P63" s="45"/>
      <c r="Q63" s="45"/>
      <c r="R63" s="45"/>
      <c r="S63" s="45"/>
      <c r="T63" s="45"/>
      <c r="U63" s="45"/>
    </row>
    <row r="64" spans="7:23" s="44" customFormat="1">
      <c r="H64" s="44" t="s">
        <v>127</v>
      </c>
      <c r="J64" s="45">
        <f t="shared" si="7"/>
        <v>0.06</v>
      </c>
      <c r="K64" s="45">
        <f t="shared" si="7"/>
        <v>0</v>
      </c>
      <c r="L64" s="45"/>
      <c r="M64" s="45"/>
      <c r="N64" s="45"/>
      <c r="O64" s="45"/>
      <c r="P64" s="45"/>
      <c r="Q64" s="45"/>
      <c r="R64" s="45"/>
      <c r="S64" s="45"/>
      <c r="T64" s="45"/>
      <c r="U64" s="45"/>
    </row>
    <row r="65" spans="6:22" s="44" customFormat="1">
      <c r="H65" s="44" t="s">
        <v>131</v>
      </c>
      <c r="J65" s="45">
        <f t="shared" si="7"/>
        <v>2.09</v>
      </c>
      <c r="K65" s="45">
        <f t="shared" si="7"/>
        <v>0.28000000000000003</v>
      </c>
      <c r="L65" s="45"/>
      <c r="M65" s="45"/>
      <c r="N65" s="45"/>
      <c r="O65" s="45"/>
      <c r="P65" s="45"/>
      <c r="Q65" s="45"/>
      <c r="R65" s="45"/>
      <c r="S65" s="45"/>
      <c r="T65" s="45"/>
      <c r="U65" s="45"/>
    </row>
    <row r="66" spans="6:22" s="44" customFormat="1">
      <c r="H66" s="44" t="s">
        <v>132</v>
      </c>
      <c r="J66" s="45">
        <f t="shared" si="7"/>
        <v>0.03</v>
      </c>
      <c r="K66" s="45">
        <f t="shared" si="7"/>
        <v>0</v>
      </c>
      <c r="L66" s="45"/>
      <c r="M66" s="45"/>
      <c r="N66" s="45"/>
      <c r="O66" s="45"/>
      <c r="P66" s="45"/>
      <c r="Q66" s="45"/>
      <c r="R66" s="45"/>
      <c r="S66" s="45"/>
      <c r="T66" s="45"/>
      <c r="U66" s="45"/>
    </row>
    <row r="67" spans="6:22" s="44" customFormat="1">
      <c r="H67" s="44" t="s">
        <v>11</v>
      </c>
      <c r="J67" s="45">
        <f t="shared" si="7"/>
        <v>1.25</v>
      </c>
      <c r="K67" s="45">
        <f t="shared" si="7"/>
        <v>1.44</v>
      </c>
      <c r="L67" s="45"/>
      <c r="M67" s="45"/>
      <c r="N67" s="45"/>
      <c r="O67" s="45"/>
      <c r="P67" s="45"/>
      <c r="Q67" s="45"/>
      <c r="R67" s="45"/>
      <c r="S67" s="45"/>
      <c r="T67" s="45"/>
      <c r="U67" s="45"/>
    </row>
    <row r="68" spans="6:22" s="44" customFormat="1">
      <c r="H68" s="44" t="s">
        <v>47</v>
      </c>
      <c r="J68" s="45">
        <f>SUM(J60:J67)</f>
        <v>12.780000000000001</v>
      </c>
      <c r="K68" s="45">
        <f>SUM(K60:K67)</f>
        <v>9.509999999999998</v>
      </c>
      <c r="L68" s="45"/>
      <c r="M68" s="45"/>
      <c r="N68" s="45"/>
      <c r="O68" s="45"/>
      <c r="P68" s="45"/>
      <c r="Q68" s="45"/>
      <c r="R68" s="45"/>
      <c r="S68" s="45"/>
      <c r="T68" s="45"/>
      <c r="U68" s="45"/>
    </row>
    <row r="69" spans="6:22" s="44" customFormat="1"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</row>
    <row r="70" spans="6:22" s="44" customFormat="1" ht="15.95" thickBot="1">
      <c r="H70" s="44" t="s">
        <v>61</v>
      </c>
      <c r="J70" s="45">
        <v>21</v>
      </c>
      <c r="K70" s="45">
        <v>20</v>
      </c>
      <c r="L70" s="45">
        <v>23</v>
      </c>
      <c r="M70" s="45">
        <v>18</v>
      </c>
      <c r="N70" s="45">
        <v>20</v>
      </c>
      <c r="O70" s="45">
        <v>21</v>
      </c>
      <c r="P70" s="45">
        <v>21</v>
      </c>
      <c r="Q70" s="45">
        <v>23</v>
      </c>
      <c r="R70" s="45">
        <v>21</v>
      </c>
      <c r="S70" s="45">
        <v>21</v>
      </c>
      <c r="T70" s="45">
        <v>21</v>
      </c>
      <c r="U70" s="45">
        <v>19</v>
      </c>
    </row>
    <row r="71" spans="6:22" ht="15.95" thickTop="1">
      <c r="F71" s="90" t="s">
        <v>71</v>
      </c>
      <c r="G71" s="91" t="s">
        <v>72</v>
      </c>
      <c r="H71" s="92" t="s">
        <v>9</v>
      </c>
      <c r="I71" s="93">
        <v>16</v>
      </c>
      <c r="J71" s="92">
        <v>16.75</v>
      </c>
      <c r="K71" s="92">
        <v>18.72</v>
      </c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4"/>
    </row>
    <row r="72" spans="6:22" ht="15.95" thickBot="1">
      <c r="F72" s="95"/>
      <c r="G72" s="66"/>
      <c r="H72" s="67" t="s">
        <v>8</v>
      </c>
      <c r="I72" s="69">
        <f>J70-I85-I86</f>
        <v>17.5</v>
      </c>
      <c r="J72" s="56">
        <f t="shared" ref="J72:U72" si="8">J70-J85-J86</f>
        <v>17</v>
      </c>
      <c r="K72" s="56">
        <f t="shared" si="8"/>
        <v>18</v>
      </c>
      <c r="L72" s="56">
        <f t="shared" si="8"/>
        <v>23</v>
      </c>
      <c r="M72" s="56">
        <f t="shared" si="8"/>
        <v>18</v>
      </c>
      <c r="N72" s="56">
        <f t="shared" si="8"/>
        <v>20</v>
      </c>
      <c r="O72" s="56">
        <f t="shared" si="8"/>
        <v>21</v>
      </c>
      <c r="P72" s="56">
        <f t="shared" si="8"/>
        <v>21</v>
      </c>
      <c r="Q72" s="56">
        <f t="shared" si="8"/>
        <v>23</v>
      </c>
      <c r="R72" s="56">
        <f t="shared" si="8"/>
        <v>21</v>
      </c>
      <c r="S72" s="56">
        <f t="shared" si="8"/>
        <v>21</v>
      </c>
      <c r="T72" s="56">
        <f t="shared" si="8"/>
        <v>21</v>
      </c>
      <c r="U72" s="56">
        <f t="shared" si="8"/>
        <v>19</v>
      </c>
      <c r="V72" s="96"/>
    </row>
    <row r="73" spans="6:22">
      <c r="F73" s="97"/>
      <c r="G73" s="3"/>
      <c r="H73" t="s">
        <v>42</v>
      </c>
      <c r="I73" s="70"/>
      <c r="J73">
        <v>10.09</v>
      </c>
      <c r="K73">
        <v>18.5</v>
      </c>
      <c r="V73" s="98"/>
    </row>
    <row r="74" spans="6:22" ht="15.95" thickBot="1">
      <c r="F74" s="99"/>
      <c r="G74" s="6"/>
      <c r="H74" t="s">
        <v>45</v>
      </c>
      <c r="I74" s="70"/>
      <c r="J74">
        <v>5.44</v>
      </c>
      <c r="K74" s="46">
        <v>4.63</v>
      </c>
      <c r="V74" s="98"/>
    </row>
    <row r="75" spans="6:22" ht="15.95" thickBot="1">
      <c r="F75" s="100"/>
      <c r="G75" s="80"/>
      <c r="H75" s="81" t="s">
        <v>63</v>
      </c>
      <c r="I75" s="82"/>
      <c r="J75" s="85">
        <f>1.84+1.47+0.06+0.06</f>
        <v>3.43</v>
      </c>
      <c r="K75" s="85">
        <f>1.41+2.44+0.22</f>
        <v>4.0699999999999994</v>
      </c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117"/>
    </row>
    <row r="76" spans="6:22" ht="15.95" thickBot="1">
      <c r="F76" s="100"/>
      <c r="G76" s="80" t="s">
        <v>64</v>
      </c>
      <c r="H76" s="81"/>
      <c r="I76" s="82"/>
      <c r="J76" s="83">
        <f>SUM(J77:J81)</f>
        <v>2.94</v>
      </c>
      <c r="K76" s="83">
        <f>SUM(K77:K81)</f>
        <v>3.75</v>
      </c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101"/>
    </row>
    <row r="77" spans="6:22">
      <c r="F77" s="102"/>
      <c r="G77" s="48" t="s">
        <v>129</v>
      </c>
      <c r="H77" s="49" t="s">
        <v>46</v>
      </c>
      <c r="I77" s="68"/>
      <c r="J77" s="49">
        <v>1.41</v>
      </c>
      <c r="K77" s="49">
        <v>2</v>
      </c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103"/>
    </row>
    <row r="78" spans="6:22">
      <c r="F78" s="99"/>
      <c r="G78" s="6" t="s">
        <v>12</v>
      </c>
      <c r="H78" t="s">
        <v>46</v>
      </c>
      <c r="I78" s="70"/>
      <c r="J78">
        <v>1.22</v>
      </c>
      <c r="K78">
        <v>1.1599999999999999</v>
      </c>
      <c r="V78" s="98"/>
    </row>
    <row r="79" spans="6:22">
      <c r="F79" s="99"/>
      <c r="G79" s="6" t="s">
        <v>130</v>
      </c>
      <c r="H79" t="s">
        <v>46</v>
      </c>
      <c r="I79" s="70"/>
      <c r="J79">
        <v>0.06</v>
      </c>
      <c r="K79">
        <v>0.03</v>
      </c>
      <c r="V79" s="98"/>
    </row>
    <row r="80" spans="6:22">
      <c r="F80" s="99"/>
      <c r="G80" s="6" t="s">
        <v>11</v>
      </c>
      <c r="H80" t="s">
        <v>46</v>
      </c>
      <c r="I80" s="70"/>
      <c r="J80">
        <f>0.06+0.16+0.03</f>
        <v>0.25</v>
      </c>
      <c r="K80">
        <f>0.09+0.22+0.13+0.06</f>
        <v>0.5</v>
      </c>
      <c r="V80" s="98"/>
    </row>
    <row r="81" spans="6:22">
      <c r="F81" s="99"/>
      <c r="G81" s="6" t="s">
        <v>131</v>
      </c>
      <c r="H81" s="77" t="s">
        <v>46</v>
      </c>
      <c r="I81" s="78"/>
      <c r="J81" s="77"/>
      <c r="K81" s="77">
        <v>0.06</v>
      </c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104"/>
    </row>
    <row r="82" spans="6:22">
      <c r="F82" s="97"/>
      <c r="G82" s="3"/>
      <c r="H82" t="s">
        <v>65</v>
      </c>
      <c r="I82" s="70"/>
      <c r="J82" s="118">
        <f>J73-(J83+J75+J76)</f>
        <v>1.5299999999999994</v>
      </c>
      <c r="K82" s="118">
        <f>K73-(K83+K75+K76)</f>
        <v>9.3000000000000007</v>
      </c>
      <c r="V82" s="98"/>
    </row>
    <row r="83" spans="6:22">
      <c r="F83" s="105"/>
      <c r="G83" s="7"/>
      <c r="H83" t="s">
        <v>10</v>
      </c>
      <c r="I83" s="70">
        <v>8</v>
      </c>
      <c r="J83" s="53">
        <v>2.19</v>
      </c>
      <c r="K83">
        <v>1.38</v>
      </c>
      <c r="V83" s="98"/>
    </row>
    <row r="84" spans="6:22" ht="15.95">
      <c r="F84" s="106" t="s">
        <v>69</v>
      </c>
      <c r="G84" s="4"/>
      <c r="I84" s="70"/>
      <c r="J84" s="89" t="s">
        <v>133</v>
      </c>
      <c r="K84" s="88" t="s">
        <v>134</v>
      </c>
      <c r="V84" s="98"/>
    </row>
    <row r="85" spans="6:22">
      <c r="F85" s="107"/>
      <c r="G85" s="4"/>
      <c r="H85" t="s">
        <v>43</v>
      </c>
      <c r="I85" s="70">
        <v>1</v>
      </c>
      <c r="J85">
        <v>1</v>
      </c>
      <c r="K85">
        <v>0</v>
      </c>
      <c r="V85" s="98"/>
    </row>
    <row r="86" spans="6:22" ht="15.95" thickBot="1">
      <c r="F86" s="108"/>
      <c r="G86" s="109"/>
      <c r="H86" s="110" t="s">
        <v>44</v>
      </c>
      <c r="I86" s="111">
        <v>2.5</v>
      </c>
      <c r="J86" s="110">
        <v>3</v>
      </c>
      <c r="K86" s="110">
        <v>2</v>
      </c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2"/>
    </row>
    <row r="87" spans="6:22" ht="15.95" thickTop="1">
      <c r="F87" s="90" t="s">
        <v>73</v>
      </c>
      <c r="G87" s="91" t="s">
        <v>74</v>
      </c>
      <c r="H87" s="92" t="s">
        <v>9</v>
      </c>
      <c r="I87" s="93">
        <v>16</v>
      </c>
      <c r="J87" s="92">
        <v>14.88</v>
      </c>
      <c r="K87" s="92">
        <v>16.690000000000001</v>
      </c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4"/>
    </row>
    <row r="88" spans="6:22" ht="15.95" thickBot="1">
      <c r="F88" s="95"/>
      <c r="G88" s="66"/>
      <c r="H88" s="56" t="s">
        <v>8</v>
      </c>
      <c r="I88" s="69">
        <f>J70-I96-I97</f>
        <v>17.5</v>
      </c>
      <c r="J88" s="56">
        <f t="shared" ref="J88:U88" si="9">J70-J96-J97</f>
        <v>15</v>
      </c>
      <c r="K88" s="56">
        <f t="shared" si="9"/>
        <v>17</v>
      </c>
      <c r="L88" s="56">
        <f t="shared" si="9"/>
        <v>23</v>
      </c>
      <c r="M88" s="56">
        <f t="shared" si="9"/>
        <v>18</v>
      </c>
      <c r="N88" s="56">
        <f t="shared" si="9"/>
        <v>20</v>
      </c>
      <c r="O88" s="56">
        <f t="shared" si="9"/>
        <v>21</v>
      </c>
      <c r="P88" s="56">
        <f t="shared" si="9"/>
        <v>21</v>
      </c>
      <c r="Q88" s="56">
        <f t="shared" si="9"/>
        <v>23</v>
      </c>
      <c r="R88" s="56">
        <f t="shared" si="9"/>
        <v>21</v>
      </c>
      <c r="S88" s="56">
        <f t="shared" si="9"/>
        <v>21</v>
      </c>
      <c r="T88" s="56">
        <f t="shared" si="9"/>
        <v>21</v>
      </c>
      <c r="U88" s="56">
        <f t="shared" si="9"/>
        <v>19</v>
      </c>
      <c r="V88" s="96"/>
    </row>
    <row r="89" spans="6:22">
      <c r="F89" s="97"/>
      <c r="G89" s="3"/>
      <c r="H89" t="s">
        <v>42</v>
      </c>
      <c r="I89" s="70"/>
      <c r="J89">
        <v>5.25</v>
      </c>
      <c r="K89">
        <v>16.66</v>
      </c>
      <c r="V89" s="98"/>
    </row>
    <row r="90" spans="6:22" ht="15.95" thickBot="1">
      <c r="F90" s="99"/>
      <c r="G90" s="3" t="s">
        <v>135</v>
      </c>
      <c r="H90" t="s">
        <v>45</v>
      </c>
      <c r="I90" s="70"/>
      <c r="J90">
        <v>8</v>
      </c>
      <c r="K90" s="46">
        <v>10.41</v>
      </c>
      <c r="V90" s="98"/>
    </row>
    <row r="91" spans="6:22" ht="15.95" thickBot="1">
      <c r="F91" s="100"/>
      <c r="G91" s="80"/>
      <c r="H91" s="81" t="s">
        <v>63</v>
      </c>
      <c r="I91" s="82"/>
      <c r="J91" s="85">
        <f>0.28+0.06+1.47</f>
        <v>1.81</v>
      </c>
      <c r="K91" s="85">
        <f>0.16+1.41</f>
        <v>1.5699999999999998</v>
      </c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117"/>
    </row>
    <row r="92" spans="6:22" ht="15.95" thickBot="1">
      <c r="F92" s="100"/>
      <c r="G92" s="80" t="s">
        <v>64</v>
      </c>
      <c r="H92" s="81"/>
      <c r="I92" s="82"/>
      <c r="J92" s="83">
        <f>0.06+0.09</f>
        <v>0.15</v>
      </c>
      <c r="K92" s="83">
        <v>0.13</v>
      </c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101"/>
    </row>
    <row r="93" spans="6:22">
      <c r="F93" s="113"/>
      <c r="G93" s="72"/>
      <c r="H93" t="s">
        <v>65</v>
      </c>
      <c r="I93" s="70"/>
      <c r="J93" s="118">
        <f>J89-(J94+J91+J92)</f>
        <v>1.0399999999999991</v>
      </c>
      <c r="K93" s="118">
        <f>K89-(K94+K91+K92)</f>
        <v>14.9</v>
      </c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9"/>
    </row>
    <row r="94" spans="6:22">
      <c r="F94" s="107"/>
      <c r="G94" s="7"/>
      <c r="H94" t="s">
        <v>10</v>
      </c>
      <c r="I94" s="70">
        <v>14</v>
      </c>
      <c r="J94" s="53">
        <v>2.25</v>
      </c>
      <c r="K94">
        <v>0.06</v>
      </c>
      <c r="V94" s="98"/>
    </row>
    <row r="95" spans="6:22" ht="15.95">
      <c r="F95" s="87" t="s">
        <v>69</v>
      </c>
      <c r="G95" s="8"/>
      <c r="I95" s="70"/>
      <c r="J95" s="89" t="s">
        <v>133</v>
      </c>
      <c r="K95" s="88" t="s">
        <v>134</v>
      </c>
      <c r="V95" s="98"/>
    </row>
    <row r="96" spans="6:22">
      <c r="F96" s="107"/>
      <c r="G96" s="4"/>
      <c r="H96" t="s">
        <v>43</v>
      </c>
      <c r="I96" s="70">
        <v>1</v>
      </c>
      <c r="J96">
        <v>3</v>
      </c>
      <c r="K96">
        <v>0</v>
      </c>
      <c r="V96" s="98"/>
    </row>
    <row r="97" spans="6:22" ht="15.95" thickBot="1">
      <c r="F97" s="108"/>
      <c r="G97" s="109"/>
      <c r="H97" s="110" t="s">
        <v>44</v>
      </c>
      <c r="I97" s="111">
        <v>2.5</v>
      </c>
      <c r="J97" s="110">
        <v>3</v>
      </c>
      <c r="K97" s="110">
        <v>3</v>
      </c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2"/>
    </row>
    <row r="98" spans="6:22" ht="15.95" thickTop="1">
      <c r="F98" s="90" t="s">
        <v>75</v>
      </c>
      <c r="G98" s="91" t="s">
        <v>76</v>
      </c>
      <c r="H98" s="92" t="s">
        <v>9</v>
      </c>
      <c r="I98" s="93"/>
      <c r="J98" s="92">
        <v>15.03</v>
      </c>
      <c r="K98" s="116">
        <v>16.53</v>
      </c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4"/>
    </row>
    <row r="99" spans="6:22" ht="15.95" thickBot="1">
      <c r="F99" s="95"/>
      <c r="G99" s="66"/>
      <c r="H99" s="56" t="s">
        <v>8</v>
      </c>
      <c r="I99" s="69"/>
      <c r="J99" s="56">
        <f t="shared" ref="J99:U99" si="10">J70-J112-J113</f>
        <v>16</v>
      </c>
      <c r="K99" s="73">
        <f t="shared" si="10"/>
        <v>18</v>
      </c>
      <c r="L99" s="56">
        <f t="shared" si="10"/>
        <v>23</v>
      </c>
      <c r="M99" s="56">
        <f t="shared" si="10"/>
        <v>18</v>
      </c>
      <c r="N99" s="56">
        <f t="shared" si="10"/>
        <v>20</v>
      </c>
      <c r="O99" s="56">
        <f t="shared" si="10"/>
        <v>21</v>
      </c>
      <c r="P99" s="56">
        <f t="shared" si="10"/>
        <v>21</v>
      </c>
      <c r="Q99" s="56">
        <f t="shared" si="10"/>
        <v>23</v>
      </c>
      <c r="R99" s="56">
        <f t="shared" si="10"/>
        <v>21</v>
      </c>
      <c r="S99" s="56">
        <f t="shared" si="10"/>
        <v>21</v>
      </c>
      <c r="T99" s="56">
        <f t="shared" si="10"/>
        <v>21</v>
      </c>
      <c r="U99" s="56">
        <f t="shared" si="10"/>
        <v>19</v>
      </c>
      <c r="V99" s="96"/>
    </row>
    <row r="100" spans="6:22">
      <c r="F100" s="97"/>
      <c r="G100" s="3"/>
      <c r="H100" t="s">
        <v>42</v>
      </c>
      <c r="I100" s="70"/>
      <c r="J100">
        <v>10.88</v>
      </c>
      <c r="K100">
        <v>16.53</v>
      </c>
      <c r="V100" s="98"/>
    </row>
    <row r="101" spans="6:22" ht="15.95" thickBot="1">
      <c r="F101" s="114"/>
      <c r="G101" s="43"/>
      <c r="H101" t="s">
        <v>45</v>
      </c>
      <c r="I101" s="70"/>
      <c r="J101">
        <v>2.66</v>
      </c>
      <c r="K101">
        <v>0.16</v>
      </c>
      <c r="V101" s="98"/>
    </row>
    <row r="102" spans="6:22" ht="15.95" thickBot="1">
      <c r="F102" s="100"/>
      <c r="G102" s="80"/>
      <c r="H102" s="81" t="s">
        <v>63</v>
      </c>
      <c r="I102" s="82"/>
      <c r="J102" s="85">
        <f>0.16+1.53+0.03+0.03</f>
        <v>1.75</v>
      </c>
      <c r="K102" s="85">
        <f>0.28+1.13</f>
        <v>1.41</v>
      </c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117"/>
    </row>
    <row r="103" spans="6:22" ht="15.95" thickBot="1">
      <c r="F103" s="100"/>
      <c r="G103" s="80" t="s">
        <v>64</v>
      </c>
      <c r="H103" s="81"/>
      <c r="I103" s="82"/>
      <c r="J103" s="83">
        <f>SUM(J104:J108)</f>
        <v>7.2499999999999991</v>
      </c>
      <c r="K103" s="83">
        <f>SUM(K104:K108)</f>
        <v>4.8499999999999996</v>
      </c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101"/>
    </row>
    <row r="104" spans="6:22">
      <c r="F104" s="97"/>
      <c r="G104" s="3" t="s">
        <v>12</v>
      </c>
      <c r="H104" t="s">
        <v>46</v>
      </c>
      <c r="I104" s="70"/>
      <c r="J104">
        <v>2.19</v>
      </c>
      <c r="K104">
        <v>2.44</v>
      </c>
      <c r="V104" s="98"/>
    </row>
    <row r="105" spans="6:22">
      <c r="F105" s="99"/>
      <c r="G105" s="6" t="s">
        <v>13</v>
      </c>
      <c r="H105" t="s">
        <v>46</v>
      </c>
      <c r="I105" s="70"/>
      <c r="J105">
        <v>4.25</v>
      </c>
      <c r="K105">
        <v>1.66</v>
      </c>
      <c r="V105" s="98"/>
    </row>
    <row r="106" spans="6:22">
      <c r="F106" s="99"/>
      <c r="G106" s="6" t="s">
        <v>130</v>
      </c>
      <c r="H106" t="s">
        <v>46</v>
      </c>
      <c r="I106" s="70"/>
      <c r="J106">
        <v>0.03</v>
      </c>
      <c r="K106">
        <v>0.03</v>
      </c>
      <c r="V106" s="98"/>
    </row>
    <row r="107" spans="6:22">
      <c r="F107" s="99"/>
      <c r="G107" s="6" t="s">
        <v>11</v>
      </c>
      <c r="H107" t="s">
        <v>46</v>
      </c>
      <c r="I107" s="70"/>
      <c r="J107">
        <f>0.03+0.56+0.13</f>
        <v>0.72000000000000008</v>
      </c>
      <c r="K107">
        <f>0.16+0.47+0.09</f>
        <v>0.72</v>
      </c>
      <c r="V107" s="98"/>
    </row>
    <row r="108" spans="6:22">
      <c r="F108" s="99"/>
      <c r="G108" s="6" t="s">
        <v>127</v>
      </c>
      <c r="H108" s="77" t="s">
        <v>46</v>
      </c>
      <c r="I108" s="78"/>
      <c r="J108" s="77">
        <v>0.06</v>
      </c>
      <c r="K108" s="77">
        <v>0</v>
      </c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104"/>
    </row>
    <row r="109" spans="6:22">
      <c r="F109" s="113"/>
      <c r="G109" s="72"/>
      <c r="H109" t="s">
        <v>65</v>
      </c>
      <c r="I109" s="70"/>
      <c r="J109" s="118">
        <f>J100-(J110+J102+J103)</f>
        <v>4.0000000000000924E-2</v>
      </c>
      <c r="K109" s="118">
        <f>K100-(K110+K102+K103)</f>
        <v>9.2100000000000009</v>
      </c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9"/>
    </row>
    <row r="110" spans="6:22">
      <c r="F110" s="105"/>
      <c r="G110" s="7"/>
      <c r="H110" t="s">
        <v>10</v>
      </c>
      <c r="I110" s="70"/>
      <c r="J110">
        <v>1.84</v>
      </c>
      <c r="K110">
        <v>1.06</v>
      </c>
      <c r="V110" s="98"/>
    </row>
    <row r="111" spans="6:22" ht="15.95">
      <c r="F111" s="115" t="s">
        <v>69</v>
      </c>
      <c r="G111" s="8"/>
      <c r="I111" s="70"/>
      <c r="J111" s="89" t="s">
        <v>133</v>
      </c>
      <c r="K111" s="88" t="s">
        <v>134</v>
      </c>
      <c r="V111" s="98"/>
    </row>
    <row r="112" spans="6:22">
      <c r="F112" s="107"/>
      <c r="G112" s="4"/>
      <c r="H112" t="s">
        <v>43</v>
      </c>
      <c r="I112" s="70">
        <v>1</v>
      </c>
      <c r="J112">
        <v>1</v>
      </c>
      <c r="K112">
        <v>2</v>
      </c>
      <c r="V112" s="98"/>
    </row>
    <row r="113" spans="6:22" ht="15.95" thickBot="1">
      <c r="F113" s="108"/>
      <c r="G113" s="109"/>
      <c r="H113" s="110" t="s">
        <v>44</v>
      </c>
      <c r="I113" s="111">
        <v>2.5</v>
      </c>
      <c r="J113" s="110">
        <v>4</v>
      </c>
      <c r="K113" s="110">
        <v>0</v>
      </c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2"/>
    </row>
    <row r="114" spans="6:22" ht="15.95" thickTop="1">
      <c r="F114" s="64" t="s">
        <v>77</v>
      </c>
      <c r="G114" s="3" t="s">
        <v>78</v>
      </c>
      <c r="H114" t="s">
        <v>9</v>
      </c>
      <c r="I114" s="70"/>
      <c r="J114">
        <v>11.44</v>
      </c>
      <c r="K114" s="46">
        <v>16.28</v>
      </c>
      <c r="V114" s="51"/>
    </row>
    <row r="115" spans="6:22" ht="15.95" thickBot="1">
      <c r="F115" s="65"/>
      <c r="G115" s="66"/>
      <c r="H115" s="56" t="s">
        <v>8</v>
      </c>
      <c r="I115" s="69"/>
      <c r="J115" s="56">
        <f t="shared" ref="J115:U115" si="11">J70-J121-J122</f>
        <v>12</v>
      </c>
      <c r="K115" s="73">
        <f t="shared" si="11"/>
        <v>20</v>
      </c>
      <c r="L115" s="56">
        <f t="shared" si="11"/>
        <v>23</v>
      </c>
      <c r="M115" s="56">
        <f t="shared" si="11"/>
        <v>18</v>
      </c>
      <c r="N115" s="56">
        <f t="shared" si="11"/>
        <v>20</v>
      </c>
      <c r="O115" s="56">
        <f t="shared" si="11"/>
        <v>21</v>
      </c>
      <c r="P115" s="56">
        <f t="shared" si="11"/>
        <v>21</v>
      </c>
      <c r="Q115" s="56">
        <f t="shared" si="11"/>
        <v>23</v>
      </c>
      <c r="R115" s="56">
        <f t="shared" si="11"/>
        <v>21</v>
      </c>
      <c r="S115" s="56">
        <f t="shared" si="11"/>
        <v>21</v>
      </c>
      <c r="T115" s="56">
        <f t="shared" si="11"/>
        <v>21</v>
      </c>
      <c r="U115" s="56">
        <f t="shared" si="11"/>
        <v>19</v>
      </c>
      <c r="V115" s="57"/>
    </row>
    <row r="116" spans="6:22">
      <c r="F116" s="71"/>
      <c r="G116" s="72"/>
      <c r="H116" t="s">
        <v>42</v>
      </c>
      <c r="I116" s="70"/>
      <c r="J116">
        <v>2.88</v>
      </c>
      <c r="K116">
        <v>16.28</v>
      </c>
      <c r="V116" s="51"/>
    </row>
    <row r="117" spans="6:22" ht="15.95" thickBot="1">
      <c r="F117" s="58"/>
      <c r="G117" s="43"/>
      <c r="H117" t="s">
        <v>45</v>
      </c>
      <c r="I117" s="70"/>
      <c r="J117">
        <v>8.5</v>
      </c>
      <c r="K117" s="46">
        <v>7.19</v>
      </c>
      <c r="V117" s="51"/>
    </row>
    <row r="118" spans="6:22" ht="15.95" thickBot="1">
      <c r="F118" s="100"/>
      <c r="G118" s="80"/>
      <c r="H118" s="81" t="s">
        <v>63</v>
      </c>
      <c r="I118" s="82"/>
      <c r="J118" s="85">
        <f>0.19+2.44</f>
        <v>2.63</v>
      </c>
      <c r="K118" s="85">
        <f>0.28+3.28</f>
        <v>3.5599999999999996</v>
      </c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117"/>
    </row>
    <row r="119" spans="6:22">
      <c r="F119" s="59"/>
      <c r="G119" s="8"/>
      <c r="H119" t="s">
        <v>10</v>
      </c>
      <c r="I119" s="70"/>
      <c r="J119">
        <v>0.19</v>
      </c>
      <c r="K119">
        <v>0.03</v>
      </c>
      <c r="V119" s="51"/>
    </row>
    <row r="120" spans="6:22" ht="15.95">
      <c r="F120" s="115" t="s">
        <v>69</v>
      </c>
      <c r="G120" s="8"/>
      <c r="I120" s="70"/>
      <c r="J120" s="89" t="s">
        <v>133</v>
      </c>
      <c r="K120" s="88" t="s">
        <v>134</v>
      </c>
      <c r="V120" s="51"/>
    </row>
    <row r="121" spans="6:22">
      <c r="F121" s="52"/>
      <c r="G121" s="4"/>
      <c r="H121" t="s">
        <v>43</v>
      </c>
      <c r="I121" s="70">
        <v>1</v>
      </c>
      <c r="J121">
        <v>4</v>
      </c>
      <c r="K121">
        <v>0</v>
      </c>
      <c r="V121" s="51"/>
    </row>
    <row r="122" spans="6:22" ht="15.95" thickBot="1">
      <c r="F122" s="54"/>
      <c r="G122" s="55"/>
      <c r="H122" s="56" t="s">
        <v>44</v>
      </c>
      <c r="I122" s="69">
        <v>2.5</v>
      </c>
      <c r="J122" s="56">
        <v>5</v>
      </c>
      <c r="K122" s="56">
        <v>0</v>
      </c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7"/>
    </row>
    <row r="123" spans="6:22">
      <c r="F123" s="47" t="s">
        <v>79</v>
      </c>
      <c r="G123" s="48" t="s">
        <v>80</v>
      </c>
      <c r="H123" s="49" t="s">
        <v>9</v>
      </c>
      <c r="I123" s="68"/>
      <c r="J123" s="49">
        <v>15.69</v>
      </c>
      <c r="K123" s="49">
        <v>16.38</v>
      </c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50"/>
    </row>
    <row r="124" spans="6:22" ht="15.95" thickBot="1">
      <c r="F124" s="65"/>
      <c r="G124" s="66"/>
      <c r="H124" s="56" t="s">
        <v>8</v>
      </c>
      <c r="I124" s="69"/>
      <c r="J124" s="56">
        <f t="shared" ref="J124:U124" si="12">J70-J138-J139</f>
        <v>17</v>
      </c>
      <c r="K124" s="56">
        <f t="shared" si="12"/>
        <v>19</v>
      </c>
      <c r="L124" s="56">
        <f t="shared" si="12"/>
        <v>23</v>
      </c>
      <c r="M124" s="56">
        <f t="shared" si="12"/>
        <v>18</v>
      </c>
      <c r="N124" s="56">
        <f t="shared" si="12"/>
        <v>20</v>
      </c>
      <c r="O124" s="56">
        <f t="shared" si="12"/>
        <v>21</v>
      </c>
      <c r="P124" s="56">
        <f t="shared" si="12"/>
        <v>21</v>
      </c>
      <c r="Q124" s="56">
        <f t="shared" si="12"/>
        <v>23</v>
      </c>
      <c r="R124" s="56">
        <f t="shared" si="12"/>
        <v>21</v>
      </c>
      <c r="S124" s="56">
        <f t="shared" si="12"/>
        <v>21</v>
      </c>
      <c r="T124" s="56">
        <f t="shared" si="12"/>
        <v>21</v>
      </c>
      <c r="U124" s="56">
        <f t="shared" si="12"/>
        <v>19</v>
      </c>
      <c r="V124" s="57"/>
    </row>
    <row r="125" spans="6:22">
      <c r="F125" s="71"/>
      <c r="G125" s="72"/>
      <c r="H125" t="s">
        <v>42</v>
      </c>
      <c r="I125" s="70"/>
      <c r="J125">
        <v>14.44</v>
      </c>
      <c r="K125">
        <v>15.78</v>
      </c>
      <c r="V125" s="51"/>
    </row>
    <row r="126" spans="6:22" ht="15.95" thickBot="1">
      <c r="F126" s="58"/>
      <c r="G126" s="43"/>
      <c r="H126" t="s">
        <v>45</v>
      </c>
      <c r="I126" s="70"/>
      <c r="K126">
        <v>0.03</v>
      </c>
      <c r="V126" s="51"/>
    </row>
    <row r="127" spans="6:22" ht="15.95" thickBot="1">
      <c r="F127" s="79"/>
      <c r="G127" s="80"/>
      <c r="H127" s="81" t="s">
        <v>63</v>
      </c>
      <c r="I127" s="82"/>
      <c r="J127" s="85">
        <f>0.91+0.69+0.06+0.28+0.13</f>
        <v>2.0700000000000003</v>
      </c>
      <c r="K127" s="85">
        <f>1.75+0.53+0.19+0.13</f>
        <v>2.6</v>
      </c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6"/>
    </row>
    <row r="128" spans="6:22" ht="15.95" thickBot="1">
      <c r="F128" s="79"/>
      <c r="G128" s="80" t="s">
        <v>64</v>
      </c>
      <c r="H128" s="81"/>
      <c r="I128" s="82"/>
      <c r="J128" s="83">
        <f>SUM(J129:J134)</f>
        <v>4.0299999999999994</v>
      </c>
      <c r="K128" s="83">
        <f>SUM(K129:K134)</f>
        <v>2.48</v>
      </c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4"/>
    </row>
    <row r="129" spans="6:22">
      <c r="F129" s="58"/>
      <c r="G129" s="43" t="s">
        <v>136</v>
      </c>
      <c r="H129" t="s">
        <v>46</v>
      </c>
      <c r="I129" s="70"/>
      <c r="J129">
        <v>1.44</v>
      </c>
      <c r="K129" s="46">
        <f>0.72+0.72+0.13</f>
        <v>1.5699999999999998</v>
      </c>
      <c r="V129" s="51"/>
    </row>
    <row r="130" spans="6:22">
      <c r="F130" s="58"/>
      <c r="G130" s="43" t="s">
        <v>11</v>
      </c>
      <c r="H130" t="s">
        <v>46</v>
      </c>
      <c r="I130" s="70"/>
      <c r="J130">
        <v>0.28000000000000003</v>
      </c>
      <c r="K130" s="46">
        <f>0.19+0.03</f>
        <v>0.22</v>
      </c>
      <c r="V130" s="51"/>
    </row>
    <row r="131" spans="6:22">
      <c r="F131" s="58"/>
      <c r="G131" s="43" t="s">
        <v>12</v>
      </c>
      <c r="H131" t="s">
        <v>46</v>
      </c>
      <c r="I131" s="70"/>
      <c r="J131">
        <v>0.16</v>
      </c>
      <c r="K131" s="46">
        <v>0.47</v>
      </c>
      <c r="V131" s="51"/>
    </row>
    <row r="132" spans="6:22">
      <c r="F132" s="58"/>
      <c r="G132" s="43" t="s">
        <v>131</v>
      </c>
      <c r="H132" t="s">
        <v>46</v>
      </c>
      <c r="I132" s="70"/>
      <c r="J132">
        <v>2.09</v>
      </c>
      <c r="K132" s="46">
        <v>0.22</v>
      </c>
      <c r="V132" s="51"/>
    </row>
    <row r="133" spans="6:22">
      <c r="F133" s="58"/>
      <c r="G133" s="43" t="s">
        <v>130</v>
      </c>
      <c r="H133" t="s">
        <v>46</v>
      </c>
      <c r="I133" s="70"/>
      <c r="J133">
        <v>0.03</v>
      </c>
      <c r="K133" s="46"/>
      <c r="V133" s="51"/>
    </row>
    <row r="134" spans="6:22">
      <c r="F134" s="58"/>
      <c r="G134" s="43" t="s">
        <v>132</v>
      </c>
      <c r="H134" t="s">
        <v>46</v>
      </c>
      <c r="I134" s="70"/>
      <c r="J134">
        <v>0.03</v>
      </c>
      <c r="K134" s="46"/>
      <c r="V134" s="51"/>
    </row>
    <row r="135" spans="6:22">
      <c r="F135" s="113"/>
      <c r="G135" s="72"/>
      <c r="H135" t="s">
        <v>65</v>
      </c>
      <c r="I135" s="70"/>
      <c r="J135" s="118">
        <f>J125-(J136+J127+J128)</f>
        <v>1.1799999999999997</v>
      </c>
      <c r="K135" s="118">
        <f>K125-(K136+K127+K128)</f>
        <v>4.9799999999999986</v>
      </c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9"/>
    </row>
    <row r="136" spans="6:22">
      <c r="F136" s="59"/>
      <c r="G136" s="8"/>
      <c r="H136" t="s">
        <v>10</v>
      </c>
      <c r="I136" s="70"/>
      <c r="J136">
        <v>7.16</v>
      </c>
      <c r="K136">
        <v>5.72</v>
      </c>
      <c r="V136" s="51"/>
    </row>
    <row r="137" spans="6:22" ht="15.95">
      <c r="F137" s="115" t="s">
        <v>69</v>
      </c>
      <c r="G137" s="8"/>
      <c r="I137" s="70"/>
      <c r="J137" s="89" t="s">
        <v>133</v>
      </c>
      <c r="K137" s="88" t="s">
        <v>134</v>
      </c>
      <c r="V137" s="51"/>
    </row>
    <row r="138" spans="6:22">
      <c r="F138" s="52"/>
      <c r="G138" s="4"/>
      <c r="H138" s="74" t="s">
        <v>43</v>
      </c>
      <c r="I138" s="75">
        <v>1</v>
      </c>
      <c r="J138" s="74">
        <v>0</v>
      </c>
      <c r="K138" s="74">
        <v>1</v>
      </c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6"/>
    </row>
    <row r="139" spans="6:22" ht="15.95" thickBot="1">
      <c r="F139" s="54"/>
      <c r="G139" s="55"/>
      <c r="H139" s="56" t="s">
        <v>44</v>
      </c>
      <c r="I139" s="69">
        <v>2.5</v>
      </c>
      <c r="J139" s="56">
        <v>4</v>
      </c>
      <c r="K139" s="56">
        <v>0</v>
      </c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7"/>
    </row>
    <row r="140" spans="6:22">
      <c r="F140" s="47" t="s">
        <v>81</v>
      </c>
      <c r="G140" s="48" t="s">
        <v>82</v>
      </c>
      <c r="H140" s="49" t="s">
        <v>9</v>
      </c>
      <c r="I140" s="68"/>
      <c r="J140" s="60"/>
      <c r="K140" s="60"/>
      <c r="L140" s="60"/>
      <c r="M140" s="49"/>
      <c r="N140" s="49"/>
      <c r="O140" s="49"/>
      <c r="P140" s="49"/>
      <c r="Q140" s="49"/>
      <c r="R140" s="49"/>
      <c r="S140" s="49"/>
      <c r="T140" s="49"/>
      <c r="U140" s="49"/>
      <c r="V140" s="50"/>
    </row>
    <row r="141" spans="6:22">
      <c r="F141" s="61"/>
      <c r="H141" t="s">
        <v>10</v>
      </c>
      <c r="I141" s="70"/>
      <c r="J141" s="62"/>
      <c r="K141" s="62"/>
      <c r="L141" s="62"/>
      <c r="V141" s="51"/>
    </row>
    <row r="142" spans="6:22">
      <c r="F142" s="52"/>
      <c r="G142" s="4"/>
      <c r="H142" t="s">
        <v>43</v>
      </c>
      <c r="I142" s="70">
        <v>1</v>
      </c>
      <c r="J142" s="62"/>
      <c r="K142" s="62"/>
      <c r="L142" s="62"/>
      <c r="V142" s="51"/>
    </row>
    <row r="143" spans="6:22" ht="15.95" thickBot="1">
      <c r="F143" s="54"/>
      <c r="G143" s="55"/>
      <c r="H143" s="56" t="s">
        <v>44</v>
      </c>
      <c r="I143" s="69">
        <v>2.5</v>
      </c>
      <c r="J143" s="63"/>
      <c r="K143" s="63"/>
      <c r="L143" s="63"/>
      <c r="M143" s="56"/>
      <c r="N143" s="56"/>
      <c r="O143" s="56"/>
      <c r="P143" s="56"/>
      <c r="Q143" s="56"/>
      <c r="R143" s="56"/>
      <c r="S143" s="56"/>
      <c r="T143" s="56"/>
      <c r="U143" s="56"/>
      <c r="V143" s="57"/>
    </row>
  </sheetData>
  <mergeCells count="3">
    <mergeCell ref="H28:H31"/>
    <mergeCell ref="H33:H38"/>
    <mergeCell ref="I49:W49"/>
  </mergeCells>
  <pageMargins left="0.7" right="0.7" top="0.78740157499999996" bottom="0.78740157499999996" header="0.3" footer="0.3"/>
  <ignoredErrors>
    <ignoredError sqref="J103:K103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4B8C-761C-45A0-A9ED-319491A8BCD5}">
  <dimension ref="A1:AD395"/>
  <sheetViews>
    <sheetView workbookViewId="0">
      <selection activeCell="F36" sqref="F36"/>
    </sheetView>
  </sheetViews>
  <sheetFormatPr defaultRowHeight="15"/>
  <cols>
    <col min="1" max="1" width="19.140625" bestFit="1" customWidth="1"/>
    <col min="2" max="2" width="35.85546875" customWidth="1"/>
    <col min="3" max="3" width="12.140625" bestFit="1" customWidth="1"/>
    <col min="4" max="4" width="44" bestFit="1" customWidth="1"/>
    <col min="5" max="5" width="10.7109375" bestFit="1" customWidth="1"/>
    <col min="6" max="6" width="17.42578125" bestFit="1" customWidth="1"/>
    <col min="7" max="7" width="13.28515625" bestFit="1" customWidth="1"/>
    <col min="8" max="8" width="16.85546875" bestFit="1" customWidth="1"/>
    <col min="9" max="9" width="16.42578125" bestFit="1" customWidth="1"/>
    <col min="10" max="10" width="6.85546875" bestFit="1" customWidth="1"/>
    <col min="11" max="11" width="5.85546875" bestFit="1" customWidth="1"/>
    <col min="12" max="12" width="16.28515625" bestFit="1" customWidth="1"/>
    <col min="13" max="13" width="15.42578125" bestFit="1" customWidth="1"/>
    <col min="14" max="14" width="11.28515625" bestFit="1" customWidth="1"/>
    <col min="15" max="15" width="13.85546875" bestFit="1" customWidth="1"/>
    <col min="16" max="16" width="12" bestFit="1" customWidth="1"/>
    <col min="17" max="17" width="6.140625" bestFit="1" customWidth="1"/>
    <col min="18" max="18" width="14.42578125" bestFit="1" customWidth="1"/>
    <col min="19" max="19" width="16.140625" bestFit="1" customWidth="1"/>
    <col min="20" max="20" width="7" bestFit="1" customWidth="1"/>
    <col min="21" max="23" width="10.28515625" bestFit="1" customWidth="1"/>
    <col min="24" max="24" width="63.85546875" bestFit="1" customWidth="1"/>
    <col min="25" max="25" width="15.140625" bestFit="1" customWidth="1"/>
    <col min="26" max="26" width="15" bestFit="1" customWidth="1"/>
    <col min="27" max="27" width="11.140625" bestFit="1" customWidth="1"/>
    <col min="28" max="28" width="11.7109375" bestFit="1" customWidth="1"/>
    <col min="29" max="29" width="13.85546875" bestFit="1" customWidth="1"/>
    <col min="30" max="30" width="10.28515625" bestFit="1" customWidth="1"/>
  </cols>
  <sheetData>
    <row r="1" spans="1:30">
      <c r="A1" s="151" t="s">
        <v>137</v>
      </c>
      <c r="B1" s="151"/>
      <c r="C1" s="151"/>
      <c r="D1" s="151"/>
      <c r="E1" s="151"/>
      <c r="F1" s="151"/>
      <c r="G1" s="151" t="str">
        <f>B27</f>
        <v>gebuchte tage</v>
      </c>
      <c r="H1" s="151" t="str">
        <f>B28</f>
        <v>gebuchte tage soll</v>
      </c>
      <c r="I1" s="151" t="str">
        <f>B29</f>
        <v>fakturierbare tage</v>
      </c>
      <c r="J1" s="151" t="str">
        <f>B30</f>
        <v>Urlaub</v>
      </c>
      <c r="K1" s="151" t="str">
        <f>B31</f>
        <v>krank</v>
      </c>
      <c r="L1" s="151" t="str">
        <f>B32</f>
        <v>Interne Aufwände</v>
      </c>
      <c r="M1" s="151" t="str">
        <f>B33</f>
        <v>Abschläge Sonst</v>
      </c>
      <c r="N1" s="151" t="str">
        <f>B34</f>
        <v>faktura tage</v>
      </c>
      <c r="O1" s="151" t="str">
        <f>B35</f>
        <v>Stundenabbau</v>
      </c>
      <c r="P1" s="151" t="str">
        <f>B36</f>
        <v>KIS Premium</v>
      </c>
      <c r="Q1" s="151" t="str">
        <f>B37</f>
        <v>OTLG</v>
      </c>
      <c r="R1" s="151" t="str">
        <f>B38</f>
        <v>Lead Dev Tasks</v>
      </c>
      <c r="S1" s="151" t="str">
        <f>B39</f>
        <v>Circle Lead Tasks</v>
      </c>
      <c r="T1" s="151" t="str">
        <f>B40</f>
        <v>Schule</v>
      </c>
      <c r="U1" s="151" t="str">
        <f>B41</f>
        <v>Platzhalter</v>
      </c>
      <c r="V1" s="151" t="str">
        <f>B42</f>
        <v>Platzhalter</v>
      </c>
      <c r="W1" s="151" t="str">
        <f>B43</f>
        <v>Platzhalter</v>
      </c>
      <c r="X1" s="152" t="str">
        <f>B44</f>
        <v>Vorsicht Namenszelle ab hier andere Zeile
 in Kreis TRADE - 2024 Mappe!</v>
      </c>
      <c r="Y1" s="151" t="str">
        <f>B45</f>
        <v>Gesamt Produkt</v>
      </c>
      <c r="Z1" s="151" t="str">
        <f>B46</f>
        <v>ADITO Plattform</v>
      </c>
      <c r="AA1" s="151" t="str">
        <f>B47</f>
        <v>xRM-TRADE</v>
      </c>
      <c r="AB1" s="151" t="str">
        <f>B48</f>
        <v>xRM-Service</v>
      </c>
      <c r="AC1" s="151" t="str">
        <f>B49</f>
        <v>xRM-Sonstiges</v>
      </c>
      <c r="AD1" s="151" t="str">
        <f>B50</f>
        <v>Platzhalter</v>
      </c>
    </row>
    <row r="2" spans="1:30">
      <c r="A2" s="151" t="str">
        <f>PieChart!I5</f>
        <v>Alle Mitarbeiter</v>
      </c>
      <c r="B2" s="151"/>
      <c r="C2" s="151"/>
      <c r="D2" s="151"/>
      <c r="E2" s="151"/>
      <c r="F2" s="151" t="str">
        <f>IF(AND('Kreis TRADE - 2024'!C2&lt;&gt;"",'Kreis TRADE - 2024'!D2&lt;&gt;"",'Kreis TRADE - 2024'!E2="Gebuchte Tage"),'Kreis TRADE - 2024'!C2 &amp; " " &amp; 'Kreis TRADE - 2024'!D2,"")</f>
        <v/>
      </c>
      <c r="G2" s="151" t="str" cm="1">
        <f t="array" aca="1" ref="G2" ca="1">IF('Kreis TRADE - 2024'!$E2 = 'PieChart Hilfstabelle'!G$1, INDIRECT(ADDRESS(ROW(), 6 + $A$7, 1, 1, "Kreis TRADE - 2024")), "")</f>
        <v/>
      </c>
      <c r="H2" s="151" t="str" cm="1">
        <f t="array" aca="1" ref="H2" ca="1">IF('Kreis TRADE - 2024'!$E2 = 'PieChart Hilfstabelle'!H$1, INDIRECT(ADDRESS(ROW(), 6 + $A$7, 1, 1, "Kreis TRADE - 2024")), "")</f>
        <v/>
      </c>
      <c r="I2" s="151" t="str" cm="1">
        <f t="array" aca="1" ref="I2" ca="1">IF('Kreis TRADE - 2024'!$E2 = 'PieChart Hilfstabelle'!I$1, INDIRECT(ADDRESS(ROW(), 6 + $A$7, 1, 1, "Kreis TRADE - 2024")), "")</f>
        <v/>
      </c>
      <c r="J2" s="151" t="str" cm="1">
        <f t="array" aca="1" ref="J2" ca="1">IF('Kreis TRADE - 2024'!$E2 = 'PieChart Hilfstabelle'!J$1, INDIRECT(ADDRESS(ROW(), 6 + $A$7, 1, 1, "Kreis TRADE - 2024")), "")</f>
        <v/>
      </c>
      <c r="K2" s="151" t="str" cm="1">
        <f t="array" aca="1" ref="K2" ca="1">IF('Kreis TRADE - 2024'!$E2 = 'PieChart Hilfstabelle'!K$1, INDIRECT(ADDRESS(ROW(), 6 + $A$7, 1, 1, "Kreis TRADE - 2024")), "")</f>
        <v/>
      </c>
      <c r="L2" s="151" t="str" cm="1">
        <f t="array" aca="1" ref="L2" ca="1">IF('Kreis TRADE - 2024'!$E2 = 'PieChart Hilfstabelle'!L$1, INDIRECT(ADDRESS(ROW(), 6 + $A$7, 1, 1, "Kreis TRADE - 2024")), "")</f>
        <v/>
      </c>
      <c r="M2" s="151" t="str" cm="1">
        <f t="array" aca="1" ref="M2" ca="1">IF('Kreis TRADE - 2024'!$E2 = 'PieChart Hilfstabelle'!M$1, INDIRECT(ADDRESS(ROW(), 6 + $A$7, 1, 1, "Kreis TRADE - 2024")), "")</f>
        <v/>
      </c>
      <c r="N2" s="151" t="str" cm="1">
        <f t="array" aca="1" ref="N2" ca="1">IF('Kreis TRADE - 2024'!$E2 = 'PieChart Hilfstabelle'!N$1, INDIRECT(ADDRESS(ROW(), 6 + $A$7, 1, 1, "Kreis TRADE - 2024")), "")</f>
        <v/>
      </c>
      <c r="O2" s="151" t="str" cm="1">
        <f t="array" aca="1" ref="O2" ca="1">IF('Kreis TRADE - 2024'!$E2 = 'PieChart Hilfstabelle'!O$1, INDIRECT(ADDRESS(ROW(), 6 + $A$7, 1, 1, "Kreis TRADE - 2024")), "")</f>
        <v/>
      </c>
      <c r="P2" s="151" t="str" cm="1">
        <f t="array" aca="1" ref="P2" ca="1">IF('Kreis TRADE - 2024'!$E2 = 'PieChart Hilfstabelle'!P$1, INDIRECT(ADDRESS(ROW(), 6 + $A$7, 1, 1, "Kreis TRADE - 2024")), "")</f>
        <v/>
      </c>
      <c r="Q2" s="151" t="str" cm="1">
        <f t="array" aca="1" ref="Q2" ca="1">IF('Kreis TRADE - 2024'!$E2 = 'PieChart Hilfstabelle'!Q$1, INDIRECT(ADDRESS(ROW(), 6 + $A$7, 1, 1, "Kreis TRADE - 2024")), "")</f>
        <v/>
      </c>
      <c r="R2" s="151" t="str" cm="1">
        <f t="array" aca="1" ref="R2" ca="1">IF('Kreis TRADE - 2024'!$E2 = 'PieChart Hilfstabelle'!R$1, INDIRECT(ADDRESS(ROW(), 6 + $A$7, 1, 1, "Kreis TRADE - 2024")), "")</f>
        <v/>
      </c>
      <c r="S2" s="151" t="str" cm="1">
        <f t="array" aca="1" ref="S2" ca="1">IF('Kreis TRADE - 2024'!$E2 = 'PieChart Hilfstabelle'!S$1, INDIRECT(ADDRESS(ROW(), 6 + $A$7, 1, 1, "Kreis TRADE - 2024")), "")</f>
        <v/>
      </c>
      <c r="T2" s="151" t="str" cm="1">
        <f t="array" aca="1" ref="T2" ca="1">IF('Kreis TRADE - 2024'!$E2 = 'PieChart Hilfstabelle'!T$1, INDIRECT(ADDRESS(ROW(), 6 + $A$7, 1, 1, "Kreis TRADE - 2024")), "")</f>
        <v/>
      </c>
      <c r="U2" s="151" t="str" cm="1">
        <f t="array" aca="1" ref="U2" ca="1">IF('Kreis TRADE - 2024'!$E2 = 'PieChart Hilfstabelle'!U$1, INDIRECT(ADDRESS(ROW(), 6 + $A$7, 1, 1, "Kreis TRADE - 2024")), "")</f>
        <v/>
      </c>
      <c r="V2" s="151" t="str" cm="1">
        <f t="array" aca="1" ref="V2" ca="1">IF('Kreis TRADE - 2024'!$E2 = 'PieChart Hilfstabelle'!V$1, INDIRECT(ADDRESS(ROW(), 6 + $A$7, 1, 1, "Kreis TRADE - 2024")), "")</f>
        <v/>
      </c>
      <c r="W2" s="151" t="str" cm="1">
        <f t="array" aca="1" ref="W2" ca="1">IF('Kreis TRADE - 2024'!$E2 = 'PieChart Hilfstabelle'!W$1, INDIRECT(ADDRESS(ROW(), 6 + $A$7, 1, 1, "Kreis TRADE - 2024")), "")</f>
        <v/>
      </c>
      <c r="X2" s="152"/>
      <c r="Y2" s="151" t="str" cm="1">
        <f t="array" aca="1" ref="Y2" ca="1">IF('Kreis TRADE - 2024'!$D2 = 'PieChart Hilfstabelle'!Y$1, INDIRECT(ADDRESS(ROW(), 6 + $A$7, 1, 1, "Kreis TRADE - 2024")), "")</f>
        <v/>
      </c>
      <c r="Z2" s="151" t="str" cm="1">
        <f t="array" aca="1" ref="Z2" ca="1">IF('Kreis TRADE - 2024'!$D2 = 'PieChart Hilfstabelle'!Z$1, INDIRECT(ADDRESS(ROW(), 6 + $A$7, 1, 1, "Kreis TRADE - 2024")), "")</f>
        <v/>
      </c>
      <c r="AA2" s="151" t="str" cm="1">
        <f t="array" aca="1" ref="AA2" ca="1">IF('Kreis TRADE - 2024'!$D2 = 'PieChart Hilfstabelle'!AA$1, INDIRECT(ADDRESS(ROW(), 6 + $A$7, 1, 1, "Kreis TRADE - 2024")), "")</f>
        <v/>
      </c>
      <c r="AB2" s="151" t="str" cm="1">
        <f t="array" aca="1" ref="AB2" ca="1">IF('Kreis TRADE - 2024'!$D2 = 'PieChart Hilfstabelle'!AB$1, INDIRECT(ADDRESS(ROW(), 6 + $A$7, 1, 1, "Kreis TRADE - 2024")), "")</f>
        <v/>
      </c>
      <c r="AC2" s="151" t="str" cm="1">
        <f t="array" aca="1" ref="AC2" ca="1">IF('Kreis TRADE - 2024'!$D2 = 'PieChart Hilfstabelle'!AC$1, INDIRECT(ADDRESS(ROW(), 6 + $A$7, 1, 1, "Kreis TRADE - 2024")), "")</f>
        <v/>
      </c>
      <c r="AD2" s="151" t="str" cm="1">
        <f t="array" aca="1" ref="AD2" ca="1">IF('Kreis TRADE - 2024'!$D2 = 'PieChart Hilfstabelle'!AD$1, INDIRECT(ADDRESS(ROW(), 6 + $A$7, 1, 1, "Kreis TRADE - 2024")), "")</f>
        <v/>
      </c>
    </row>
    <row r="3" spans="1:30">
      <c r="A3" s="151"/>
      <c r="B3" s="151"/>
      <c r="C3" s="151"/>
      <c r="D3" s="151"/>
      <c r="E3" s="151"/>
      <c r="F3" s="151" t="str">
        <f>IF(AND('Kreis TRADE - 2024'!C3&lt;&gt;"",'Kreis TRADE - 2024'!D3&lt;&gt;"",'Kreis TRADE - 2024'!E3="Gebuchte Tage"),'Kreis TRADE - 2024'!C3 &amp; " " &amp; 'Kreis TRADE - 2024'!D3,"")</f>
        <v/>
      </c>
      <c r="G3" s="151" t="str" cm="1">
        <f t="array" aca="1" ref="G3" ca="1">IF('Kreis TRADE - 2024'!$E3 = 'PieChart Hilfstabelle'!G$1, INDIRECT(ADDRESS(ROW(), 6 + $A$7, 1, 1, "Kreis TRADE - 2024")), "")</f>
        <v/>
      </c>
      <c r="H3" s="151" t="str" cm="1">
        <f t="array" aca="1" ref="H3" ca="1">IF('Kreis TRADE - 2024'!$E3 = 'PieChart Hilfstabelle'!H$1, INDIRECT(ADDRESS(ROW(), 6 + $A$7, 1, 1, "Kreis TRADE - 2024")), "")</f>
        <v/>
      </c>
      <c r="I3" s="151" t="str" cm="1">
        <f t="array" aca="1" ref="I3" ca="1">IF('Kreis TRADE - 2024'!$E3 = 'PieChart Hilfstabelle'!I$1, INDIRECT(ADDRESS(ROW(), 6 + $A$7, 1, 1, "Kreis TRADE - 2024")), "")</f>
        <v/>
      </c>
      <c r="J3" s="151" t="str" cm="1">
        <f t="array" aca="1" ref="J3" ca="1">IF('Kreis TRADE - 2024'!$E3 = 'PieChart Hilfstabelle'!J$1, INDIRECT(ADDRESS(ROW(), 6 + $A$7, 1, 1, "Kreis TRADE - 2024")), "")</f>
        <v/>
      </c>
      <c r="K3" s="151" t="str" cm="1">
        <f t="array" aca="1" ref="K3" ca="1">IF('Kreis TRADE - 2024'!$E3 = 'PieChart Hilfstabelle'!K$1, INDIRECT(ADDRESS(ROW(), 6 + $A$7, 1, 1, "Kreis TRADE - 2024")), "")</f>
        <v/>
      </c>
      <c r="L3" s="151" t="str" cm="1">
        <f t="array" aca="1" ref="L3" ca="1">IF('Kreis TRADE - 2024'!$E3 = 'PieChart Hilfstabelle'!L$1, INDIRECT(ADDRESS(ROW(), 6 + $A$7, 1, 1, "Kreis TRADE - 2024")), "")</f>
        <v/>
      </c>
      <c r="M3" s="151" t="str" cm="1">
        <f t="array" aca="1" ref="M3" ca="1">IF('Kreis TRADE - 2024'!$E3 = 'PieChart Hilfstabelle'!M$1, INDIRECT(ADDRESS(ROW(), 6 + $A$7, 1, 1, "Kreis TRADE - 2024")), "")</f>
        <v/>
      </c>
      <c r="N3" s="151" t="str" cm="1">
        <f t="array" aca="1" ref="N3" ca="1">IF('Kreis TRADE - 2024'!$E3 = 'PieChart Hilfstabelle'!N$1, INDIRECT(ADDRESS(ROW(), 6 + $A$7, 1, 1, "Kreis TRADE - 2024")), "")</f>
        <v/>
      </c>
      <c r="O3" s="151" t="str" cm="1">
        <f t="array" aca="1" ref="O3" ca="1">IF('Kreis TRADE - 2024'!$E3 = 'PieChart Hilfstabelle'!O$1, INDIRECT(ADDRESS(ROW(), 6 + $A$7, 1, 1, "Kreis TRADE - 2024")), "")</f>
        <v/>
      </c>
      <c r="P3" s="151" t="str" cm="1">
        <f t="array" aca="1" ref="P3" ca="1">IF('Kreis TRADE - 2024'!$E3 = 'PieChart Hilfstabelle'!P$1, INDIRECT(ADDRESS(ROW(), 6 + $A$7, 1, 1, "Kreis TRADE - 2024")), "")</f>
        <v/>
      </c>
      <c r="Q3" s="151" t="str" cm="1">
        <f t="array" aca="1" ref="Q3" ca="1">IF('Kreis TRADE - 2024'!$E3 = 'PieChart Hilfstabelle'!Q$1, INDIRECT(ADDRESS(ROW(), 6 + $A$7, 1, 1, "Kreis TRADE - 2024")), "")</f>
        <v/>
      </c>
      <c r="R3" s="151" t="str" cm="1">
        <f t="array" aca="1" ref="R3" ca="1">IF('Kreis TRADE - 2024'!$E3 = 'PieChart Hilfstabelle'!R$1, INDIRECT(ADDRESS(ROW(), 6 + $A$7, 1, 1, "Kreis TRADE - 2024")), "")</f>
        <v/>
      </c>
      <c r="S3" s="151" t="str" cm="1">
        <f t="array" aca="1" ref="S3" ca="1">IF('Kreis TRADE - 2024'!$E3 = 'PieChart Hilfstabelle'!S$1, INDIRECT(ADDRESS(ROW(), 6 + $A$7, 1, 1, "Kreis TRADE - 2024")), "")</f>
        <v/>
      </c>
      <c r="T3" s="151" t="str" cm="1">
        <f t="array" aca="1" ref="T3" ca="1">IF('Kreis TRADE - 2024'!$E3 = 'PieChart Hilfstabelle'!T$1, INDIRECT(ADDRESS(ROW(), 6 + $A$7, 1, 1, "Kreis TRADE - 2024")), "")</f>
        <v/>
      </c>
      <c r="U3" s="151" t="str" cm="1">
        <f t="array" aca="1" ref="U3" ca="1">IF('Kreis TRADE - 2024'!$E3 = 'PieChart Hilfstabelle'!U$1, INDIRECT(ADDRESS(ROW(), 6 + $A$7, 1, 1, "Kreis TRADE - 2024")), "")</f>
        <v/>
      </c>
      <c r="V3" s="151" t="str" cm="1">
        <f t="array" aca="1" ref="V3" ca="1">IF('Kreis TRADE - 2024'!$E3 = 'PieChart Hilfstabelle'!V$1, INDIRECT(ADDRESS(ROW(), 6 + $A$7, 1, 1, "Kreis TRADE - 2024")), "")</f>
        <v/>
      </c>
      <c r="W3" s="151" t="str" cm="1">
        <f t="array" aca="1" ref="W3" ca="1">IF('Kreis TRADE - 2024'!$E3 = 'PieChart Hilfstabelle'!W$1, INDIRECT(ADDRESS(ROW(), 6 + $A$7, 1, 1, "Kreis TRADE - 2024")), "")</f>
        <v/>
      </c>
      <c r="X3" s="152"/>
      <c r="Y3" s="151" t="str" cm="1">
        <f t="array" aca="1" ref="Y3" ca="1">IF('Kreis TRADE - 2024'!$D3 = 'PieChart Hilfstabelle'!Y$1, INDIRECT(ADDRESS(ROW(), 6 + $A$7, 1, 1, "Kreis TRADE - 2024")), "")</f>
        <v/>
      </c>
      <c r="Z3" s="151" t="str" cm="1">
        <f t="array" aca="1" ref="Z3" ca="1">IF('Kreis TRADE - 2024'!$D3 = 'PieChart Hilfstabelle'!Z$1, INDIRECT(ADDRESS(ROW(), 6 + $A$7, 1, 1, "Kreis TRADE - 2024")), "")</f>
        <v/>
      </c>
      <c r="AA3" s="151" t="str" cm="1">
        <f t="array" aca="1" ref="AA3" ca="1">IF('Kreis TRADE - 2024'!$D3 = 'PieChart Hilfstabelle'!AA$1, INDIRECT(ADDRESS(ROW(), 6 + $A$7, 1, 1, "Kreis TRADE - 2024")), "")</f>
        <v/>
      </c>
      <c r="AB3" s="151" t="str" cm="1">
        <f t="array" aca="1" ref="AB3" ca="1">IF('Kreis TRADE - 2024'!$D3 = 'PieChart Hilfstabelle'!AB$1, INDIRECT(ADDRESS(ROW(), 6 + $A$7, 1, 1, "Kreis TRADE - 2024")), "")</f>
        <v/>
      </c>
      <c r="AC3" s="151" t="str" cm="1">
        <f t="array" aca="1" ref="AC3" ca="1">IF('Kreis TRADE - 2024'!$D3 = 'PieChart Hilfstabelle'!AC$1, INDIRECT(ADDRESS(ROW(), 6 + $A$7, 1, 1, "Kreis TRADE - 2024")), "")</f>
        <v/>
      </c>
      <c r="AD3" s="151" t="str" cm="1">
        <f t="array" aca="1" ref="AD3" ca="1">IF('Kreis TRADE - 2024'!$D3 = 'PieChart Hilfstabelle'!AD$1, INDIRECT(ADDRESS(ROW(), 6 + $A$7, 1, 1, "Kreis TRADE - 2024")), "")</f>
        <v/>
      </c>
    </row>
    <row r="4" spans="1:30">
      <c r="A4" s="151" t="s">
        <v>48</v>
      </c>
      <c r="B4" s="151"/>
      <c r="C4" s="151"/>
      <c r="D4" s="151"/>
      <c r="E4" s="151"/>
      <c r="F4" s="151" t="str">
        <f>IF(AND('Kreis TRADE - 2024'!C4&lt;&gt;"",'Kreis TRADE - 2024'!D4&lt;&gt;"",'Kreis TRADE - 2024'!E4="Gebuchte Tage"),'Kreis TRADE - 2024'!C4 &amp; " " &amp; 'Kreis TRADE - 2024'!D4,"")</f>
        <v/>
      </c>
      <c r="G4" s="151" t="str" cm="1">
        <f t="array" aca="1" ref="G4" ca="1">IF('Kreis TRADE - 2024'!$E4 = 'PieChart Hilfstabelle'!G$1, INDIRECT(ADDRESS(ROW(), 6 + $A$7, 1, 1, "Kreis TRADE - 2024")), "")</f>
        <v/>
      </c>
      <c r="H4" s="151" t="str" cm="1">
        <f t="array" aca="1" ref="H4" ca="1">IF('Kreis TRADE - 2024'!$E4 = 'PieChart Hilfstabelle'!H$1, INDIRECT(ADDRESS(ROW(), 6 + $A$7, 1, 1, "Kreis TRADE - 2024")), "")</f>
        <v/>
      </c>
      <c r="I4" s="151" t="str" cm="1">
        <f t="array" aca="1" ref="I4" ca="1">IF('Kreis TRADE - 2024'!$E4 = 'PieChart Hilfstabelle'!I$1, INDIRECT(ADDRESS(ROW(), 6 + $A$7, 1, 1, "Kreis TRADE - 2024")), "")</f>
        <v/>
      </c>
      <c r="J4" s="151" t="str" cm="1">
        <f t="array" aca="1" ref="J4" ca="1">IF('Kreis TRADE - 2024'!$E4 = 'PieChart Hilfstabelle'!J$1, INDIRECT(ADDRESS(ROW(), 6 + $A$7, 1, 1, "Kreis TRADE - 2024")), "")</f>
        <v/>
      </c>
      <c r="K4" s="151" t="str" cm="1">
        <f t="array" aca="1" ref="K4" ca="1">IF('Kreis TRADE - 2024'!$E4 = 'PieChart Hilfstabelle'!K$1, INDIRECT(ADDRESS(ROW(), 6 + $A$7, 1, 1, "Kreis TRADE - 2024")), "")</f>
        <v/>
      </c>
      <c r="L4" s="151" t="str" cm="1">
        <f t="array" aca="1" ref="L4" ca="1">IF('Kreis TRADE - 2024'!$E4 = 'PieChart Hilfstabelle'!L$1, INDIRECT(ADDRESS(ROW(), 6 + $A$7, 1, 1, "Kreis TRADE - 2024")), "")</f>
        <v/>
      </c>
      <c r="M4" s="151" t="str" cm="1">
        <f t="array" aca="1" ref="M4" ca="1">IF('Kreis TRADE - 2024'!$E4 = 'PieChart Hilfstabelle'!M$1, INDIRECT(ADDRESS(ROW(), 6 + $A$7, 1, 1, "Kreis TRADE - 2024")), "")</f>
        <v/>
      </c>
      <c r="N4" s="151" t="str" cm="1">
        <f t="array" aca="1" ref="N4" ca="1">IF('Kreis TRADE - 2024'!$E4 = 'PieChart Hilfstabelle'!N$1, INDIRECT(ADDRESS(ROW(), 6 + $A$7, 1, 1, "Kreis TRADE - 2024")), "")</f>
        <v/>
      </c>
      <c r="O4" s="151" t="str" cm="1">
        <f t="array" aca="1" ref="O4" ca="1">IF('Kreis TRADE - 2024'!$E4 = 'PieChart Hilfstabelle'!O$1, INDIRECT(ADDRESS(ROW(), 6 + $A$7, 1, 1, "Kreis TRADE - 2024")), "")</f>
        <v/>
      </c>
      <c r="P4" s="151" t="str" cm="1">
        <f t="array" aca="1" ref="P4" ca="1">IF('Kreis TRADE - 2024'!$E4 = 'PieChart Hilfstabelle'!P$1, INDIRECT(ADDRESS(ROW(), 6 + $A$7, 1, 1, "Kreis TRADE - 2024")), "")</f>
        <v/>
      </c>
      <c r="Q4" s="151" t="str" cm="1">
        <f t="array" aca="1" ref="Q4" ca="1">IF('Kreis TRADE - 2024'!$E4 = 'PieChart Hilfstabelle'!Q$1, INDIRECT(ADDRESS(ROW(), 6 + $A$7, 1, 1, "Kreis TRADE - 2024")), "")</f>
        <v/>
      </c>
      <c r="R4" s="151" t="str" cm="1">
        <f t="array" aca="1" ref="R4" ca="1">IF('Kreis TRADE - 2024'!$E4 = 'PieChart Hilfstabelle'!R$1, INDIRECT(ADDRESS(ROW(), 6 + $A$7, 1, 1, "Kreis TRADE - 2024")), "")</f>
        <v/>
      </c>
      <c r="S4" s="151" t="str" cm="1">
        <f t="array" aca="1" ref="S4" ca="1">IF('Kreis TRADE - 2024'!$E4 = 'PieChart Hilfstabelle'!S$1, INDIRECT(ADDRESS(ROW(), 6 + $A$7, 1, 1, "Kreis TRADE - 2024")), "")</f>
        <v/>
      </c>
      <c r="T4" s="151" t="str" cm="1">
        <f t="array" aca="1" ref="T4" ca="1">IF('Kreis TRADE - 2024'!$E4 = 'PieChart Hilfstabelle'!T$1, INDIRECT(ADDRESS(ROW(), 6 + $A$7, 1, 1, "Kreis TRADE - 2024")), "")</f>
        <v/>
      </c>
      <c r="U4" s="151" t="str" cm="1">
        <f t="array" aca="1" ref="U4" ca="1">IF('Kreis TRADE - 2024'!$E4 = 'PieChart Hilfstabelle'!U$1, INDIRECT(ADDRESS(ROW(), 6 + $A$7, 1, 1, "Kreis TRADE - 2024")), "")</f>
        <v/>
      </c>
      <c r="V4" s="151" t="str" cm="1">
        <f t="array" aca="1" ref="V4" ca="1">IF('Kreis TRADE - 2024'!$E4 = 'PieChart Hilfstabelle'!V$1, INDIRECT(ADDRESS(ROW(), 6 + $A$7, 1, 1, "Kreis TRADE - 2024")), "")</f>
        <v/>
      </c>
      <c r="W4" s="151" t="str" cm="1">
        <f t="array" aca="1" ref="W4" ca="1">IF('Kreis TRADE - 2024'!$E4 = 'PieChart Hilfstabelle'!W$1, INDIRECT(ADDRESS(ROW(), 6 + $A$7, 1, 1, "Kreis TRADE - 2024")), "")</f>
        <v/>
      </c>
      <c r="X4" s="152"/>
      <c r="Y4" s="151" t="str" cm="1">
        <f t="array" aca="1" ref="Y4" ca="1">IF('Kreis TRADE - 2024'!$D4 = 'PieChart Hilfstabelle'!Y$1, INDIRECT(ADDRESS(ROW(), 6 + $A$7, 1, 1, "Kreis TRADE - 2024")), "")</f>
        <v/>
      </c>
      <c r="Z4" s="151" t="str" cm="1">
        <f t="array" aca="1" ref="Z4" ca="1">IF('Kreis TRADE - 2024'!$D4 = 'PieChart Hilfstabelle'!Z$1, INDIRECT(ADDRESS(ROW(), 6 + $A$7, 1, 1, "Kreis TRADE - 2024")), "")</f>
        <v/>
      </c>
      <c r="AA4" s="151" t="str" cm="1">
        <f t="array" aca="1" ref="AA4" ca="1">IF('Kreis TRADE - 2024'!$D4 = 'PieChart Hilfstabelle'!AA$1, INDIRECT(ADDRESS(ROW(), 6 + $A$7, 1, 1, "Kreis TRADE - 2024")), "")</f>
        <v/>
      </c>
      <c r="AB4" s="151" t="str" cm="1">
        <f t="array" aca="1" ref="AB4" ca="1">IF('Kreis TRADE - 2024'!$D4 = 'PieChart Hilfstabelle'!AB$1, INDIRECT(ADDRESS(ROW(), 6 + $A$7, 1, 1, "Kreis TRADE - 2024")), "")</f>
        <v/>
      </c>
      <c r="AC4" s="151" t="str" cm="1">
        <f t="array" aca="1" ref="AC4" ca="1">IF('Kreis TRADE - 2024'!$D4 = 'PieChart Hilfstabelle'!AC$1, INDIRECT(ADDRESS(ROW(), 6 + $A$7, 1, 1, "Kreis TRADE - 2024")), "")</f>
        <v/>
      </c>
      <c r="AD4" s="151" t="str" cm="1">
        <f t="array" aca="1" ref="AD4" ca="1">IF('Kreis TRADE - 2024'!$D4 = 'PieChart Hilfstabelle'!AD$1, INDIRECT(ADDRESS(ROW(), 6 + $A$7, 1, 1, "Kreis TRADE - 2024")), "")</f>
        <v/>
      </c>
    </row>
    <row r="5" spans="1:30">
      <c r="A5" s="151" t="str">
        <f>PieChart!J5</f>
        <v>Mai</v>
      </c>
      <c r="B5" s="151"/>
      <c r="C5" s="151"/>
      <c r="D5" s="151"/>
      <c r="E5" s="151"/>
      <c r="F5" s="151" t="str">
        <f>IF(AND('Kreis TRADE - 2024'!C5&lt;&gt;"",'Kreis TRADE - 2024'!D5&lt;&gt;"",'Kreis TRADE - 2024'!E5="Gebuchte Tage"),'Kreis TRADE - 2024'!C5 &amp; " " &amp; 'Kreis TRADE - 2024'!D5,"")</f>
        <v/>
      </c>
      <c r="G5" s="151" t="str" cm="1">
        <f t="array" aca="1" ref="G5" ca="1">IF('Kreis TRADE - 2024'!$E5 = 'PieChart Hilfstabelle'!G$1, INDIRECT(ADDRESS(ROW(), 6 + $A$7, 1, 1, "Kreis TRADE - 2024")), "")</f>
        <v/>
      </c>
      <c r="H5" s="151" t="str" cm="1">
        <f t="array" aca="1" ref="H5" ca="1">IF('Kreis TRADE - 2024'!$E5 = 'PieChart Hilfstabelle'!H$1, INDIRECT(ADDRESS(ROW(), 6 + $A$7, 1, 1, "Kreis TRADE - 2024")), "")</f>
        <v/>
      </c>
      <c r="I5" s="151" t="str" cm="1">
        <f t="array" aca="1" ref="I5" ca="1">IF('Kreis TRADE - 2024'!$E5 = 'PieChart Hilfstabelle'!I$1, INDIRECT(ADDRESS(ROW(), 6 + $A$7, 1, 1, "Kreis TRADE - 2024")), "")</f>
        <v/>
      </c>
      <c r="J5" s="151" t="str" cm="1">
        <f t="array" aca="1" ref="J5" ca="1">IF('Kreis TRADE - 2024'!$E5 = 'PieChart Hilfstabelle'!J$1, INDIRECT(ADDRESS(ROW(), 6 + $A$7, 1, 1, "Kreis TRADE - 2024")), "")</f>
        <v/>
      </c>
      <c r="K5" s="151" t="str" cm="1">
        <f t="array" aca="1" ref="K5" ca="1">IF('Kreis TRADE - 2024'!$E5 = 'PieChart Hilfstabelle'!K$1, INDIRECT(ADDRESS(ROW(), 6 + $A$7, 1, 1, "Kreis TRADE - 2024")), "")</f>
        <v/>
      </c>
      <c r="L5" s="151" t="str" cm="1">
        <f t="array" aca="1" ref="L5" ca="1">IF('Kreis TRADE - 2024'!$E5 = 'PieChart Hilfstabelle'!L$1, INDIRECT(ADDRESS(ROW(), 6 + $A$7, 1, 1, "Kreis TRADE - 2024")), "")</f>
        <v/>
      </c>
      <c r="M5" s="151" t="str" cm="1">
        <f t="array" aca="1" ref="M5" ca="1">IF('Kreis TRADE - 2024'!$E5 = 'PieChart Hilfstabelle'!M$1, INDIRECT(ADDRESS(ROW(), 6 + $A$7, 1, 1, "Kreis TRADE - 2024")), "")</f>
        <v/>
      </c>
      <c r="N5" s="151" t="str" cm="1">
        <f t="array" aca="1" ref="N5" ca="1">IF('Kreis TRADE - 2024'!$E5 = 'PieChart Hilfstabelle'!N$1, INDIRECT(ADDRESS(ROW(), 6 + $A$7, 1, 1, "Kreis TRADE - 2024")), "")</f>
        <v/>
      </c>
      <c r="O5" s="151" t="str" cm="1">
        <f t="array" aca="1" ref="O5" ca="1">IF('Kreis TRADE - 2024'!$E5 = 'PieChart Hilfstabelle'!O$1, INDIRECT(ADDRESS(ROW(), 6 + $A$7, 1, 1, "Kreis TRADE - 2024")), "")</f>
        <v/>
      </c>
      <c r="P5" s="151" t="str" cm="1">
        <f t="array" aca="1" ref="P5" ca="1">IF('Kreis TRADE - 2024'!$E5 = 'PieChart Hilfstabelle'!P$1, INDIRECT(ADDRESS(ROW(), 6 + $A$7, 1, 1, "Kreis TRADE - 2024")), "")</f>
        <v/>
      </c>
      <c r="Q5" s="151" t="str" cm="1">
        <f t="array" aca="1" ref="Q5" ca="1">IF('Kreis TRADE - 2024'!$E5 = 'PieChart Hilfstabelle'!Q$1, INDIRECT(ADDRESS(ROW(), 6 + $A$7, 1, 1, "Kreis TRADE - 2024")), "")</f>
        <v/>
      </c>
      <c r="R5" s="151" t="str" cm="1">
        <f t="array" aca="1" ref="R5" ca="1">IF('Kreis TRADE - 2024'!$E5 = 'PieChart Hilfstabelle'!R$1, INDIRECT(ADDRESS(ROW(), 6 + $A$7, 1, 1, "Kreis TRADE - 2024")), "")</f>
        <v/>
      </c>
      <c r="S5" s="151" t="str" cm="1">
        <f t="array" aca="1" ref="S5" ca="1">IF('Kreis TRADE - 2024'!$E5 = 'PieChart Hilfstabelle'!S$1, INDIRECT(ADDRESS(ROW(), 6 + $A$7, 1, 1, "Kreis TRADE - 2024")), "")</f>
        <v/>
      </c>
      <c r="T5" s="151" t="str" cm="1">
        <f t="array" aca="1" ref="T5" ca="1">IF('Kreis TRADE - 2024'!$E5 = 'PieChart Hilfstabelle'!T$1, INDIRECT(ADDRESS(ROW(), 6 + $A$7, 1, 1, "Kreis TRADE - 2024")), "")</f>
        <v/>
      </c>
      <c r="U5" s="151" t="str" cm="1">
        <f t="array" aca="1" ref="U5" ca="1">IF('Kreis TRADE - 2024'!$E5 = 'PieChart Hilfstabelle'!U$1, INDIRECT(ADDRESS(ROW(), 6 + $A$7, 1, 1, "Kreis TRADE - 2024")), "")</f>
        <v/>
      </c>
      <c r="V5" s="151" t="str" cm="1">
        <f t="array" aca="1" ref="V5" ca="1">IF('Kreis TRADE - 2024'!$E5 = 'PieChart Hilfstabelle'!V$1, INDIRECT(ADDRESS(ROW(), 6 + $A$7, 1, 1, "Kreis TRADE - 2024")), "")</f>
        <v/>
      </c>
      <c r="W5" s="151" t="str" cm="1">
        <f t="array" aca="1" ref="W5" ca="1">IF('Kreis TRADE - 2024'!$E5 = 'PieChart Hilfstabelle'!W$1, INDIRECT(ADDRESS(ROW(), 6 + $A$7, 1, 1, "Kreis TRADE - 2024")), "")</f>
        <v/>
      </c>
      <c r="X5" s="152"/>
      <c r="Y5" s="151" t="str" cm="1">
        <f t="array" aca="1" ref="Y5" ca="1">IF('Kreis TRADE - 2024'!$D5 = 'PieChart Hilfstabelle'!Y$1, INDIRECT(ADDRESS(ROW(), 6 + $A$7, 1, 1, "Kreis TRADE - 2024")), "")</f>
        <v/>
      </c>
      <c r="Z5" s="151" t="str" cm="1">
        <f t="array" aca="1" ref="Z5" ca="1">IF('Kreis TRADE - 2024'!$D5 = 'PieChart Hilfstabelle'!Z$1, INDIRECT(ADDRESS(ROW(), 6 + $A$7, 1, 1, "Kreis TRADE - 2024")), "")</f>
        <v/>
      </c>
      <c r="AA5" s="151" t="str" cm="1">
        <f t="array" aca="1" ref="AA5" ca="1">IF('Kreis TRADE - 2024'!$D5 = 'PieChart Hilfstabelle'!AA$1, INDIRECT(ADDRESS(ROW(), 6 + $A$7, 1, 1, "Kreis TRADE - 2024")), "")</f>
        <v/>
      </c>
      <c r="AB5" s="151" t="str" cm="1">
        <f t="array" aca="1" ref="AB5" ca="1">IF('Kreis TRADE - 2024'!$D5 = 'PieChart Hilfstabelle'!AB$1, INDIRECT(ADDRESS(ROW(), 6 + $A$7, 1, 1, "Kreis TRADE - 2024")), "")</f>
        <v/>
      </c>
      <c r="AC5" s="151" t="str" cm="1">
        <f t="array" aca="1" ref="AC5" ca="1">IF('Kreis TRADE - 2024'!$D5 = 'PieChart Hilfstabelle'!AC$1, INDIRECT(ADDRESS(ROW(), 6 + $A$7, 1, 1, "Kreis TRADE - 2024")), "")</f>
        <v/>
      </c>
      <c r="AD5" s="151" t="str" cm="1">
        <f t="array" aca="1" ref="AD5" ca="1">IF('Kreis TRADE - 2024'!$D5 = 'PieChart Hilfstabelle'!AD$1, INDIRECT(ADDRESS(ROW(), 6 + $A$7, 1, 1, "Kreis TRADE - 2024")), "")</f>
        <v/>
      </c>
    </row>
    <row r="6" spans="1:30">
      <c r="A6" s="151" t="s">
        <v>138</v>
      </c>
      <c r="B6" s="151"/>
      <c r="C6" s="151"/>
      <c r="D6" s="151"/>
      <c r="E6" s="151"/>
      <c r="F6" s="151" t="str">
        <f>IF(AND('Kreis TRADE - 2024'!C6&lt;&gt;"",'Kreis TRADE - 2024'!D6&lt;&gt;"",'Kreis TRADE - 2024'!E6="Gebuchte Tage"),'Kreis TRADE - 2024'!C6 &amp; " " &amp; 'Kreis TRADE - 2024'!D6,"")</f>
        <v/>
      </c>
      <c r="G6" s="151" t="str" cm="1">
        <f t="array" aca="1" ref="G6" ca="1">IF('Kreis TRADE - 2024'!$E6 = 'PieChart Hilfstabelle'!G$1, INDIRECT(ADDRESS(ROW(), 6 + $A$7, 1, 1, "Kreis TRADE - 2024")), "")</f>
        <v/>
      </c>
      <c r="H6" s="151" t="str" cm="1">
        <f t="array" aca="1" ref="H6" ca="1">IF('Kreis TRADE - 2024'!$E6 = 'PieChart Hilfstabelle'!H$1, INDIRECT(ADDRESS(ROW(), 6 + $A$7, 1, 1, "Kreis TRADE - 2024")), "")</f>
        <v/>
      </c>
      <c r="I6" s="151" t="str" cm="1">
        <f t="array" aca="1" ref="I6" ca="1">IF('Kreis TRADE - 2024'!$E6 = 'PieChart Hilfstabelle'!I$1, INDIRECT(ADDRESS(ROW(), 6 + $A$7, 1, 1, "Kreis TRADE - 2024")), "")</f>
        <v/>
      </c>
      <c r="J6" s="151" t="str" cm="1">
        <f t="array" aca="1" ref="J6" ca="1">IF('Kreis TRADE - 2024'!$E6 = 'PieChart Hilfstabelle'!J$1, INDIRECT(ADDRESS(ROW(), 6 + $A$7, 1, 1, "Kreis TRADE - 2024")), "")</f>
        <v/>
      </c>
      <c r="K6" s="151" t="str" cm="1">
        <f t="array" aca="1" ref="K6" ca="1">IF('Kreis TRADE - 2024'!$E6 = 'PieChart Hilfstabelle'!K$1, INDIRECT(ADDRESS(ROW(), 6 + $A$7, 1, 1, "Kreis TRADE - 2024")), "")</f>
        <v/>
      </c>
      <c r="L6" s="151" t="str" cm="1">
        <f t="array" aca="1" ref="L6" ca="1">IF('Kreis TRADE - 2024'!$E6 = 'PieChart Hilfstabelle'!L$1, INDIRECT(ADDRESS(ROW(), 6 + $A$7, 1, 1, "Kreis TRADE - 2024")), "")</f>
        <v/>
      </c>
      <c r="M6" s="151" t="str" cm="1">
        <f t="array" aca="1" ref="M6" ca="1">IF('Kreis TRADE - 2024'!$E6 = 'PieChart Hilfstabelle'!M$1, INDIRECT(ADDRESS(ROW(), 6 + $A$7, 1, 1, "Kreis TRADE - 2024")), "")</f>
        <v/>
      </c>
      <c r="N6" s="151" t="str" cm="1">
        <f t="array" aca="1" ref="N6" ca="1">IF('Kreis TRADE - 2024'!$E6 = 'PieChart Hilfstabelle'!N$1, INDIRECT(ADDRESS(ROW(), 6 + $A$7, 1, 1, "Kreis TRADE - 2024")), "")</f>
        <v/>
      </c>
      <c r="O6" s="151" t="str" cm="1">
        <f t="array" aca="1" ref="O6" ca="1">IF('Kreis TRADE - 2024'!$E6 = 'PieChart Hilfstabelle'!O$1, INDIRECT(ADDRESS(ROW(), 6 + $A$7, 1, 1, "Kreis TRADE - 2024")), "")</f>
        <v/>
      </c>
      <c r="P6" s="151" t="str" cm="1">
        <f t="array" aca="1" ref="P6" ca="1">IF('Kreis TRADE - 2024'!$E6 = 'PieChart Hilfstabelle'!P$1, INDIRECT(ADDRESS(ROW(), 6 + $A$7, 1, 1, "Kreis TRADE - 2024")), "")</f>
        <v/>
      </c>
      <c r="Q6" s="151" t="str" cm="1">
        <f t="array" aca="1" ref="Q6" ca="1">IF('Kreis TRADE - 2024'!$E6 = 'PieChart Hilfstabelle'!Q$1, INDIRECT(ADDRESS(ROW(), 6 + $A$7, 1, 1, "Kreis TRADE - 2024")), "")</f>
        <v/>
      </c>
      <c r="R6" s="151" t="str" cm="1">
        <f t="array" aca="1" ref="R6" ca="1">IF('Kreis TRADE - 2024'!$E6 = 'PieChart Hilfstabelle'!R$1, INDIRECT(ADDRESS(ROW(), 6 + $A$7, 1, 1, "Kreis TRADE - 2024")), "")</f>
        <v/>
      </c>
      <c r="S6" s="151" t="str" cm="1">
        <f t="array" aca="1" ref="S6" ca="1">IF('Kreis TRADE - 2024'!$E6 = 'PieChart Hilfstabelle'!S$1, INDIRECT(ADDRESS(ROW(), 6 + $A$7, 1, 1, "Kreis TRADE - 2024")), "")</f>
        <v/>
      </c>
      <c r="T6" s="151" t="str" cm="1">
        <f t="array" aca="1" ref="T6" ca="1">IF('Kreis TRADE - 2024'!$E6 = 'PieChart Hilfstabelle'!T$1, INDIRECT(ADDRESS(ROW(), 6 + $A$7, 1, 1, "Kreis TRADE - 2024")), "")</f>
        <v/>
      </c>
      <c r="U6" s="151" t="str" cm="1">
        <f t="array" aca="1" ref="U6" ca="1">IF('Kreis TRADE - 2024'!$E6 = 'PieChart Hilfstabelle'!U$1, INDIRECT(ADDRESS(ROW(), 6 + $A$7, 1, 1, "Kreis TRADE - 2024")), "")</f>
        <v/>
      </c>
      <c r="V6" s="151" t="str" cm="1">
        <f t="array" aca="1" ref="V6" ca="1">IF('Kreis TRADE - 2024'!$E6 = 'PieChart Hilfstabelle'!V$1, INDIRECT(ADDRESS(ROW(), 6 + $A$7, 1, 1, "Kreis TRADE - 2024")), "")</f>
        <v/>
      </c>
      <c r="W6" s="151" t="str" cm="1">
        <f t="array" aca="1" ref="W6" ca="1">IF('Kreis TRADE - 2024'!$E6 = 'PieChart Hilfstabelle'!W$1, INDIRECT(ADDRESS(ROW(), 6 + $A$7, 1, 1, "Kreis TRADE - 2024")), "")</f>
        <v/>
      </c>
      <c r="X6" s="152"/>
      <c r="Y6" s="151" t="str" cm="1">
        <f t="array" aca="1" ref="Y6" ca="1">IF('Kreis TRADE - 2024'!$D6 = 'PieChart Hilfstabelle'!Y$1, INDIRECT(ADDRESS(ROW(), 6 + $A$7, 1, 1, "Kreis TRADE - 2024")), "")</f>
        <v/>
      </c>
      <c r="Z6" s="151" t="str" cm="1">
        <f t="array" aca="1" ref="Z6" ca="1">IF('Kreis TRADE - 2024'!$D6 = 'PieChart Hilfstabelle'!Z$1, INDIRECT(ADDRESS(ROW(), 6 + $A$7, 1, 1, "Kreis TRADE - 2024")), "")</f>
        <v/>
      </c>
      <c r="AA6" s="151" t="str" cm="1">
        <f t="array" aca="1" ref="AA6" ca="1">IF('Kreis TRADE - 2024'!$D6 = 'PieChart Hilfstabelle'!AA$1, INDIRECT(ADDRESS(ROW(), 6 + $A$7, 1, 1, "Kreis TRADE - 2024")), "")</f>
        <v/>
      </c>
      <c r="AB6" s="151" t="str" cm="1">
        <f t="array" aca="1" ref="AB6" ca="1">IF('Kreis TRADE - 2024'!$D6 = 'PieChart Hilfstabelle'!AB$1, INDIRECT(ADDRESS(ROW(), 6 + $A$7, 1, 1, "Kreis TRADE - 2024")), "")</f>
        <v/>
      </c>
      <c r="AC6" s="151" t="str" cm="1">
        <f t="array" aca="1" ref="AC6" ca="1">IF('Kreis TRADE - 2024'!$D6 = 'PieChart Hilfstabelle'!AC$1, INDIRECT(ADDRESS(ROW(), 6 + $A$7, 1, 1, "Kreis TRADE - 2024")), "")</f>
        <v/>
      </c>
      <c r="AD6" s="151" t="str" cm="1">
        <f t="array" aca="1" ref="AD6" ca="1">IF('Kreis TRADE - 2024'!$D6 = 'PieChart Hilfstabelle'!AD$1, INDIRECT(ADDRESS(ROW(), 6 + $A$7, 1, 1, "Kreis TRADE - 2024")), "")</f>
        <v/>
      </c>
    </row>
    <row r="7" spans="1:30">
      <c r="A7" s="151">
        <f>MATCH(A5,'Kreis TRADE - 2024'!F75:R75,0)-1</f>
        <v>5</v>
      </c>
      <c r="B7" s="151"/>
      <c r="C7" s="151"/>
      <c r="D7" s="151"/>
      <c r="E7" s="151"/>
      <c r="F7" s="151" t="str">
        <f>IF(AND('Kreis TRADE - 2024'!C7&lt;&gt;"",'Kreis TRADE - 2024'!D7&lt;&gt;"",'Kreis TRADE - 2024'!E7="Gebuchte Tage"),'Kreis TRADE - 2024'!C7 &amp; " " &amp; 'Kreis TRADE - 2024'!D7,"")</f>
        <v/>
      </c>
      <c r="G7" s="151" t="str" cm="1">
        <f t="array" aca="1" ref="G7" ca="1">IF('Kreis TRADE - 2024'!$E7 = 'PieChart Hilfstabelle'!G$1, INDIRECT(ADDRESS(ROW(), 6 + $A$7, 1, 1, "Kreis TRADE - 2024")), "")</f>
        <v/>
      </c>
      <c r="H7" s="151" t="str" cm="1">
        <f t="array" aca="1" ref="H7" ca="1">IF('Kreis TRADE - 2024'!$E7 = 'PieChart Hilfstabelle'!H$1, INDIRECT(ADDRESS(ROW(), 6 + $A$7, 1, 1, "Kreis TRADE - 2024")), "")</f>
        <v/>
      </c>
      <c r="I7" s="151" t="str" cm="1">
        <f t="array" aca="1" ref="I7" ca="1">IF('Kreis TRADE - 2024'!$E7 = 'PieChart Hilfstabelle'!I$1, INDIRECT(ADDRESS(ROW(), 6 + $A$7, 1, 1, "Kreis TRADE - 2024")), "")</f>
        <v/>
      </c>
      <c r="J7" s="151" t="str" cm="1">
        <f t="array" aca="1" ref="J7" ca="1">IF('Kreis TRADE - 2024'!$E7 = 'PieChart Hilfstabelle'!J$1, INDIRECT(ADDRESS(ROW(), 6 + $A$7, 1, 1, "Kreis TRADE - 2024")), "")</f>
        <v/>
      </c>
      <c r="K7" s="151" t="str" cm="1">
        <f t="array" aca="1" ref="K7" ca="1">IF('Kreis TRADE - 2024'!$E7 = 'PieChart Hilfstabelle'!K$1, INDIRECT(ADDRESS(ROW(), 6 + $A$7, 1, 1, "Kreis TRADE - 2024")), "")</f>
        <v/>
      </c>
      <c r="L7" s="151" t="str" cm="1">
        <f t="array" aca="1" ref="L7" ca="1">IF('Kreis TRADE - 2024'!$E7 = 'PieChart Hilfstabelle'!L$1, INDIRECT(ADDRESS(ROW(), 6 + $A$7, 1, 1, "Kreis TRADE - 2024")), "")</f>
        <v/>
      </c>
      <c r="M7" s="151" t="str" cm="1">
        <f t="array" aca="1" ref="M7" ca="1">IF('Kreis TRADE - 2024'!$E7 = 'PieChart Hilfstabelle'!M$1, INDIRECT(ADDRESS(ROW(), 6 + $A$7, 1, 1, "Kreis TRADE - 2024")), "")</f>
        <v/>
      </c>
      <c r="N7" s="151" t="str" cm="1">
        <f t="array" aca="1" ref="N7" ca="1">IF('Kreis TRADE - 2024'!$E7 = 'PieChart Hilfstabelle'!N$1, INDIRECT(ADDRESS(ROW(), 6 + $A$7, 1, 1, "Kreis TRADE - 2024")), "")</f>
        <v/>
      </c>
      <c r="O7" s="151" t="str" cm="1">
        <f t="array" aca="1" ref="O7" ca="1">IF('Kreis TRADE - 2024'!$E7 = 'PieChart Hilfstabelle'!O$1, INDIRECT(ADDRESS(ROW(), 6 + $A$7, 1, 1, "Kreis TRADE - 2024")), "")</f>
        <v/>
      </c>
      <c r="P7" s="151" t="str" cm="1">
        <f t="array" aca="1" ref="P7" ca="1">IF('Kreis TRADE - 2024'!$E7 = 'PieChart Hilfstabelle'!P$1, INDIRECT(ADDRESS(ROW(), 6 + $A$7, 1, 1, "Kreis TRADE - 2024")), "")</f>
        <v/>
      </c>
      <c r="Q7" s="151" t="str" cm="1">
        <f t="array" aca="1" ref="Q7" ca="1">IF('Kreis TRADE - 2024'!$E7 = 'PieChart Hilfstabelle'!Q$1, INDIRECT(ADDRESS(ROW(), 6 + $A$7, 1, 1, "Kreis TRADE - 2024")), "")</f>
        <v/>
      </c>
      <c r="R7" s="151" t="str" cm="1">
        <f t="array" aca="1" ref="R7" ca="1">IF('Kreis TRADE - 2024'!$E7 = 'PieChart Hilfstabelle'!R$1, INDIRECT(ADDRESS(ROW(), 6 + $A$7, 1, 1, "Kreis TRADE - 2024")), "")</f>
        <v/>
      </c>
      <c r="S7" s="151" t="str" cm="1">
        <f t="array" aca="1" ref="S7" ca="1">IF('Kreis TRADE - 2024'!$E7 = 'PieChart Hilfstabelle'!S$1, INDIRECT(ADDRESS(ROW(), 6 + $A$7, 1, 1, "Kreis TRADE - 2024")), "")</f>
        <v/>
      </c>
      <c r="T7" s="151" t="str" cm="1">
        <f t="array" aca="1" ref="T7" ca="1">IF('Kreis TRADE - 2024'!$E7 = 'PieChart Hilfstabelle'!T$1, INDIRECT(ADDRESS(ROW(), 6 + $A$7, 1, 1, "Kreis TRADE - 2024")), "")</f>
        <v/>
      </c>
      <c r="U7" s="151" t="str" cm="1">
        <f t="array" aca="1" ref="U7" ca="1">IF('Kreis TRADE - 2024'!$E7 = 'PieChart Hilfstabelle'!U$1, INDIRECT(ADDRESS(ROW(), 6 + $A$7, 1, 1, "Kreis TRADE - 2024")), "")</f>
        <v/>
      </c>
      <c r="V7" s="151" t="str" cm="1">
        <f t="array" aca="1" ref="V7" ca="1">IF('Kreis TRADE - 2024'!$E7 = 'PieChart Hilfstabelle'!V$1, INDIRECT(ADDRESS(ROW(), 6 + $A$7, 1, 1, "Kreis TRADE - 2024")), "")</f>
        <v/>
      </c>
      <c r="W7" s="151" t="str" cm="1">
        <f t="array" aca="1" ref="W7" ca="1">IF('Kreis TRADE - 2024'!$E7 = 'PieChart Hilfstabelle'!W$1, INDIRECT(ADDRESS(ROW(), 6 + $A$7, 1, 1, "Kreis TRADE - 2024")), "")</f>
        <v/>
      </c>
      <c r="X7" s="152"/>
      <c r="Y7" s="151" t="str" cm="1">
        <f t="array" aca="1" ref="Y7" ca="1">IF('Kreis TRADE - 2024'!$D7 = 'PieChart Hilfstabelle'!Y$1, INDIRECT(ADDRESS(ROW(), 6 + $A$7, 1, 1, "Kreis TRADE - 2024")), "")</f>
        <v/>
      </c>
      <c r="Z7" s="151" t="str" cm="1">
        <f t="array" aca="1" ref="Z7" ca="1">IF('Kreis TRADE - 2024'!$D7 = 'PieChart Hilfstabelle'!Z$1, INDIRECT(ADDRESS(ROW(), 6 + $A$7, 1, 1, "Kreis TRADE - 2024")), "")</f>
        <v/>
      </c>
      <c r="AA7" s="151" t="str" cm="1">
        <f t="array" aca="1" ref="AA7" ca="1">IF('Kreis TRADE - 2024'!$D7 = 'PieChart Hilfstabelle'!AA$1, INDIRECT(ADDRESS(ROW(), 6 + $A$7, 1, 1, "Kreis TRADE - 2024")), "")</f>
        <v/>
      </c>
      <c r="AB7" s="151" t="str" cm="1">
        <f t="array" aca="1" ref="AB7" ca="1">IF('Kreis TRADE - 2024'!$D7 = 'PieChart Hilfstabelle'!AB$1, INDIRECT(ADDRESS(ROW(), 6 + $A$7, 1, 1, "Kreis TRADE - 2024")), "")</f>
        <v/>
      </c>
      <c r="AC7" s="151" t="str" cm="1">
        <f t="array" aca="1" ref="AC7" ca="1">IF('Kreis TRADE - 2024'!$D7 = 'PieChart Hilfstabelle'!AC$1, INDIRECT(ADDRESS(ROW(), 6 + $A$7, 1, 1, "Kreis TRADE - 2024")), "")</f>
        <v/>
      </c>
      <c r="AD7" s="151" t="str" cm="1">
        <f t="array" aca="1" ref="AD7" ca="1">IF('Kreis TRADE - 2024'!$D7 = 'PieChart Hilfstabelle'!AD$1, INDIRECT(ADDRESS(ROW(), 6 + $A$7, 1, 1, "Kreis TRADE - 2024")), "")</f>
        <v/>
      </c>
    </row>
    <row r="8" spans="1:30">
      <c r="A8" s="151"/>
      <c r="B8" s="151"/>
      <c r="C8" s="151"/>
      <c r="D8" s="151"/>
      <c r="E8" s="151"/>
      <c r="F8" s="151" t="str">
        <f>IF(AND('Kreis TRADE - 2024'!C8&lt;&gt;"",'Kreis TRADE - 2024'!D8&lt;&gt;"",'Kreis TRADE - 2024'!E8="Gebuchte Tage"),'Kreis TRADE - 2024'!C8 &amp; " " &amp; 'Kreis TRADE - 2024'!D8,"")</f>
        <v/>
      </c>
      <c r="G8" s="151" t="str" cm="1">
        <f t="array" aca="1" ref="G8" ca="1">IF('Kreis TRADE - 2024'!$E8 = 'PieChart Hilfstabelle'!G$1, INDIRECT(ADDRESS(ROW(), 6 + $A$7, 1, 1, "Kreis TRADE - 2024")), "")</f>
        <v/>
      </c>
      <c r="H8" s="151" t="str" cm="1">
        <f t="array" aca="1" ref="H8" ca="1">IF('Kreis TRADE - 2024'!$E8 = 'PieChart Hilfstabelle'!H$1, INDIRECT(ADDRESS(ROW(), 6 + $A$7, 1, 1, "Kreis TRADE - 2024")), "")</f>
        <v/>
      </c>
      <c r="I8" s="151" t="str" cm="1">
        <f t="array" aca="1" ref="I8" ca="1">IF('Kreis TRADE - 2024'!$E8 = 'PieChart Hilfstabelle'!I$1, INDIRECT(ADDRESS(ROW(), 6 + $A$7, 1, 1, "Kreis TRADE - 2024")), "")</f>
        <v/>
      </c>
      <c r="J8" s="151" t="str" cm="1">
        <f t="array" aca="1" ref="J8" ca="1">IF('Kreis TRADE - 2024'!$E8 = 'PieChart Hilfstabelle'!J$1, INDIRECT(ADDRESS(ROW(), 6 + $A$7, 1, 1, "Kreis TRADE - 2024")), "")</f>
        <v/>
      </c>
      <c r="K8" s="151" t="str" cm="1">
        <f t="array" aca="1" ref="K8" ca="1">IF('Kreis TRADE - 2024'!$E8 = 'PieChart Hilfstabelle'!K$1, INDIRECT(ADDRESS(ROW(), 6 + $A$7, 1, 1, "Kreis TRADE - 2024")), "")</f>
        <v/>
      </c>
      <c r="L8" s="151" t="str" cm="1">
        <f t="array" aca="1" ref="L8" ca="1">IF('Kreis TRADE - 2024'!$E8 = 'PieChart Hilfstabelle'!L$1, INDIRECT(ADDRESS(ROW(), 6 + $A$7, 1, 1, "Kreis TRADE - 2024")), "")</f>
        <v/>
      </c>
      <c r="M8" s="151" t="str" cm="1">
        <f t="array" aca="1" ref="M8" ca="1">IF('Kreis TRADE - 2024'!$E8 = 'PieChart Hilfstabelle'!M$1, INDIRECT(ADDRESS(ROW(), 6 + $A$7, 1, 1, "Kreis TRADE - 2024")), "")</f>
        <v/>
      </c>
      <c r="N8" s="151" t="str" cm="1">
        <f t="array" aca="1" ref="N8" ca="1">IF('Kreis TRADE - 2024'!$E8 = 'PieChart Hilfstabelle'!N$1, INDIRECT(ADDRESS(ROW(), 6 + $A$7, 1, 1, "Kreis TRADE - 2024")), "")</f>
        <v/>
      </c>
      <c r="O8" s="151" t="str" cm="1">
        <f t="array" aca="1" ref="O8" ca="1">IF('Kreis TRADE - 2024'!$E8 = 'PieChart Hilfstabelle'!O$1, INDIRECT(ADDRESS(ROW(), 6 + $A$7, 1, 1, "Kreis TRADE - 2024")), "")</f>
        <v/>
      </c>
      <c r="P8" s="151" t="str" cm="1">
        <f t="array" aca="1" ref="P8" ca="1">IF('Kreis TRADE - 2024'!$E8 = 'PieChart Hilfstabelle'!P$1, INDIRECT(ADDRESS(ROW(), 6 + $A$7, 1, 1, "Kreis TRADE - 2024")), "")</f>
        <v/>
      </c>
      <c r="Q8" s="151" t="str" cm="1">
        <f t="array" aca="1" ref="Q8" ca="1">IF('Kreis TRADE - 2024'!$E8 = 'PieChart Hilfstabelle'!Q$1, INDIRECT(ADDRESS(ROW(), 6 + $A$7, 1, 1, "Kreis TRADE - 2024")), "")</f>
        <v/>
      </c>
      <c r="R8" s="151" t="str" cm="1">
        <f t="array" aca="1" ref="R8" ca="1">IF('Kreis TRADE - 2024'!$E8 = 'PieChart Hilfstabelle'!R$1, INDIRECT(ADDRESS(ROW(), 6 + $A$7, 1, 1, "Kreis TRADE - 2024")), "")</f>
        <v/>
      </c>
      <c r="S8" s="151" t="str" cm="1">
        <f t="array" aca="1" ref="S8" ca="1">IF('Kreis TRADE - 2024'!$E8 = 'PieChart Hilfstabelle'!S$1, INDIRECT(ADDRESS(ROW(), 6 + $A$7, 1, 1, "Kreis TRADE - 2024")), "")</f>
        <v/>
      </c>
      <c r="T8" s="151" t="str" cm="1">
        <f t="array" aca="1" ref="T8" ca="1">IF('Kreis TRADE - 2024'!$E8 = 'PieChart Hilfstabelle'!T$1, INDIRECT(ADDRESS(ROW(), 6 + $A$7, 1, 1, "Kreis TRADE - 2024")), "")</f>
        <v/>
      </c>
      <c r="U8" s="151" t="str" cm="1">
        <f t="array" aca="1" ref="U8" ca="1">IF('Kreis TRADE - 2024'!$E8 = 'PieChart Hilfstabelle'!U$1, INDIRECT(ADDRESS(ROW(), 6 + $A$7, 1, 1, "Kreis TRADE - 2024")), "")</f>
        <v/>
      </c>
      <c r="V8" s="151" t="str" cm="1">
        <f t="array" aca="1" ref="V8" ca="1">IF('Kreis TRADE - 2024'!$E8 = 'PieChart Hilfstabelle'!V$1, INDIRECT(ADDRESS(ROW(), 6 + $A$7, 1, 1, "Kreis TRADE - 2024")), "")</f>
        <v/>
      </c>
      <c r="W8" s="151" t="str" cm="1">
        <f t="array" aca="1" ref="W8" ca="1">IF('Kreis TRADE - 2024'!$E8 = 'PieChart Hilfstabelle'!W$1, INDIRECT(ADDRESS(ROW(), 6 + $A$7, 1, 1, "Kreis TRADE - 2024")), "")</f>
        <v/>
      </c>
      <c r="X8" s="152"/>
      <c r="Y8" s="151" t="str" cm="1">
        <f t="array" aca="1" ref="Y8" ca="1">IF('Kreis TRADE - 2024'!$D8 = 'PieChart Hilfstabelle'!Y$1, INDIRECT(ADDRESS(ROW(), 6 + $A$7, 1, 1, "Kreis TRADE - 2024")), "")</f>
        <v/>
      </c>
      <c r="Z8" s="151" t="str" cm="1">
        <f t="array" aca="1" ref="Z8" ca="1">IF('Kreis TRADE - 2024'!$D8 = 'PieChart Hilfstabelle'!Z$1, INDIRECT(ADDRESS(ROW(), 6 + $A$7, 1, 1, "Kreis TRADE - 2024")), "")</f>
        <v/>
      </c>
      <c r="AA8" s="151" t="str" cm="1">
        <f t="array" aca="1" ref="AA8" ca="1">IF('Kreis TRADE - 2024'!$D8 = 'PieChart Hilfstabelle'!AA$1, INDIRECT(ADDRESS(ROW(), 6 + $A$7, 1, 1, "Kreis TRADE - 2024")), "")</f>
        <v/>
      </c>
      <c r="AB8" s="151" t="str" cm="1">
        <f t="array" aca="1" ref="AB8" ca="1">IF('Kreis TRADE - 2024'!$D8 = 'PieChart Hilfstabelle'!AB$1, INDIRECT(ADDRESS(ROW(), 6 + $A$7, 1, 1, "Kreis TRADE - 2024")), "")</f>
        <v/>
      </c>
      <c r="AC8" s="151" t="str" cm="1">
        <f t="array" aca="1" ref="AC8" ca="1">IF('Kreis TRADE - 2024'!$D8 = 'PieChart Hilfstabelle'!AC$1, INDIRECT(ADDRESS(ROW(), 6 + $A$7, 1, 1, "Kreis TRADE - 2024")), "")</f>
        <v/>
      </c>
      <c r="AD8" s="151" t="str" cm="1">
        <f t="array" aca="1" ref="AD8" ca="1">IF('Kreis TRADE - 2024'!$D8 = 'PieChart Hilfstabelle'!AD$1, INDIRECT(ADDRESS(ROW(), 6 + $A$7, 1, 1, "Kreis TRADE - 2024")), "")</f>
        <v/>
      </c>
    </row>
    <row r="9" spans="1:30">
      <c r="A9" s="151"/>
      <c r="B9" s="151"/>
      <c r="C9" s="151"/>
      <c r="D9" s="151"/>
      <c r="E9" s="151"/>
      <c r="F9" s="151" t="str">
        <f>IF(AND('Kreis TRADE - 2024'!C9&lt;&gt;"",'Kreis TRADE - 2024'!D9&lt;&gt;"",'Kreis TRADE - 2024'!E9="Gebuchte Tage"),'Kreis TRADE - 2024'!C9 &amp; " " &amp; 'Kreis TRADE - 2024'!D9,"")</f>
        <v/>
      </c>
      <c r="G9" s="151" t="str" cm="1">
        <f t="array" aca="1" ref="G9" ca="1">IF('Kreis TRADE - 2024'!$E9 = 'PieChart Hilfstabelle'!G$1, INDIRECT(ADDRESS(ROW(), 6 + $A$7, 1, 1, "Kreis TRADE - 2024")), "")</f>
        <v/>
      </c>
      <c r="H9" s="151" t="str" cm="1">
        <f t="array" aca="1" ref="H9" ca="1">IF('Kreis TRADE - 2024'!$E9 = 'PieChart Hilfstabelle'!H$1, INDIRECT(ADDRESS(ROW(), 6 + $A$7, 1, 1, "Kreis TRADE - 2024")), "")</f>
        <v/>
      </c>
      <c r="I9" s="151" t="str" cm="1">
        <f t="array" aca="1" ref="I9" ca="1">IF('Kreis TRADE - 2024'!$E9 = 'PieChart Hilfstabelle'!I$1, INDIRECT(ADDRESS(ROW(), 6 + $A$7, 1, 1, "Kreis TRADE - 2024")), "")</f>
        <v/>
      </c>
      <c r="J9" s="151" t="str" cm="1">
        <f t="array" aca="1" ref="J9" ca="1">IF('Kreis TRADE - 2024'!$E9 = 'PieChart Hilfstabelle'!J$1, INDIRECT(ADDRESS(ROW(), 6 + $A$7, 1, 1, "Kreis TRADE - 2024")), "")</f>
        <v/>
      </c>
      <c r="K9" s="151" t="str" cm="1">
        <f t="array" aca="1" ref="K9" ca="1">IF('Kreis TRADE - 2024'!$E9 = 'PieChart Hilfstabelle'!K$1, INDIRECT(ADDRESS(ROW(), 6 + $A$7, 1, 1, "Kreis TRADE - 2024")), "")</f>
        <v/>
      </c>
      <c r="L9" s="151" t="str" cm="1">
        <f t="array" aca="1" ref="L9" ca="1">IF('Kreis TRADE - 2024'!$E9 = 'PieChart Hilfstabelle'!L$1, INDIRECT(ADDRESS(ROW(), 6 + $A$7, 1, 1, "Kreis TRADE - 2024")), "")</f>
        <v/>
      </c>
      <c r="M9" s="151" t="str" cm="1">
        <f t="array" aca="1" ref="M9" ca="1">IF('Kreis TRADE - 2024'!$E9 = 'PieChart Hilfstabelle'!M$1, INDIRECT(ADDRESS(ROW(), 6 + $A$7, 1, 1, "Kreis TRADE - 2024")), "")</f>
        <v/>
      </c>
      <c r="N9" s="151" t="str" cm="1">
        <f t="array" aca="1" ref="N9" ca="1">IF('Kreis TRADE - 2024'!$E9 = 'PieChart Hilfstabelle'!N$1, INDIRECT(ADDRESS(ROW(), 6 + $A$7, 1, 1, "Kreis TRADE - 2024")), "")</f>
        <v/>
      </c>
      <c r="O9" s="151" t="str" cm="1">
        <f t="array" aca="1" ref="O9" ca="1">IF('Kreis TRADE - 2024'!$E9 = 'PieChart Hilfstabelle'!O$1, INDIRECT(ADDRESS(ROW(), 6 + $A$7, 1, 1, "Kreis TRADE - 2024")), "")</f>
        <v/>
      </c>
      <c r="P9" s="151" t="str" cm="1">
        <f t="array" aca="1" ref="P9" ca="1">IF('Kreis TRADE - 2024'!$E9 = 'PieChart Hilfstabelle'!P$1, INDIRECT(ADDRESS(ROW(), 6 + $A$7, 1, 1, "Kreis TRADE - 2024")), "")</f>
        <v/>
      </c>
      <c r="Q9" s="151" t="str" cm="1">
        <f t="array" aca="1" ref="Q9" ca="1">IF('Kreis TRADE - 2024'!$E9 = 'PieChart Hilfstabelle'!Q$1, INDIRECT(ADDRESS(ROW(), 6 + $A$7, 1, 1, "Kreis TRADE - 2024")), "")</f>
        <v/>
      </c>
      <c r="R9" s="151" t="str" cm="1">
        <f t="array" aca="1" ref="R9" ca="1">IF('Kreis TRADE - 2024'!$E9 = 'PieChart Hilfstabelle'!R$1, INDIRECT(ADDRESS(ROW(), 6 + $A$7, 1, 1, "Kreis TRADE - 2024")), "")</f>
        <v/>
      </c>
      <c r="S9" s="151" t="str" cm="1">
        <f t="array" aca="1" ref="S9" ca="1">IF('Kreis TRADE - 2024'!$E9 = 'PieChart Hilfstabelle'!S$1, INDIRECT(ADDRESS(ROW(), 6 + $A$7, 1, 1, "Kreis TRADE - 2024")), "")</f>
        <v/>
      </c>
      <c r="T9" s="151" t="str" cm="1">
        <f t="array" aca="1" ref="T9" ca="1">IF('Kreis TRADE - 2024'!$E9 = 'PieChart Hilfstabelle'!T$1, INDIRECT(ADDRESS(ROW(), 6 + $A$7, 1, 1, "Kreis TRADE - 2024")), "")</f>
        <v/>
      </c>
      <c r="U9" s="151" t="str" cm="1">
        <f t="array" aca="1" ref="U9" ca="1">IF('Kreis TRADE - 2024'!$E9 = 'PieChart Hilfstabelle'!U$1, INDIRECT(ADDRESS(ROW(), 6 + $A$7, 1, 1, "Kreis TRADE - 2024")), "")</f>
        <v/>
      </c>
      <c r="V9" s="151" t="str" cm="1">
        <f t="array" aca="1" ref="V9" ca="1">IF('Kreis TRADE - 2024'!$E9 = 'PieChart Hilfstabelle'!V$1, INDIRECT(ADDRESS(ROW(), 6 + $A$7, 1, 1, "Kreis TRADE - 2024")), "")</f>
        <v/>
      </c>
      <c r="W9" s="151" t="str" cm="1">
        <f t="array" aca="1" ref="W9" ca="1">IF('Kreis TRADE - 2024'!$E9 = 'PieChart Hilfstabelle'!W$1, INDIRECT(ADDRESS(ROW(), 6 + $A$7, 1, 1, "Kreis TRADE - 2024")), "")</f>
        <v/>
      </c>
      <c r="X9" s="152"/>
      <c r="Y9" s="151" t="str" cm="1">
        <f t="array" aca="1" ref="Y9" ca="1">IF('Kreis TRADE - 2024'!$D9 = 'PieChart Hilfstabelle'!Y$1, INDIRECT(ADDRESS(ROW(), 6 + $A$7, 1, 1, "Kreis TRADE - 2024")), "")</f>
        <v/>
      </c>
      <c r="Z9" s="151" t="str" cm="1">
        <f t="array" aca="1" ref="Z9" ca="1">IF('Kreis TRADE - 2024'!$D9 = 'PieChart Hilfstabelle'!Z$1, INDIRECT(ADDRESS(ROW(), 6 + $A$7, 1, 1, "Kreis TRADE - 2024")), "")</f>
        <v/>
      </c>
      <c r="AA9" s="151" t="str" cm="1">
        <f t="array" aca="1" ref="AA9" ca="1">IF('Kreis TRADE - 2024'!$D9 = 'PieChart Hilfstabelle'!AA$1, INDIRECT(ADDRESS(ROW(), 6 + $A$7, 1, 1, "Kreis TRADE - 2024")), "")</f>
        <v/>
      </c>
      <c r="AB9" s="151" t="str" cm="1">
        <f t="array" aca="1" ref="AB9" ca="1">IF('Kreis TRADE - 2024'!$D9 = 'PieChart Hilfstabelle'!AB$1, INDIRECT(ADDRESS(ROW(), 6 + $A$7, 1, 1, "Kreis TRADE - 2024")), "")</f>
        <v/>
      </c>
      <c r="AC9" s="151" t="str" cm="1">
        <f t="array" aca="1" ref="AC9" ca="1">IF('Kreis TRADE - 2024'!$D9 = 'PieChart Hilfstabelle'!AC$1, INDIRECT(ADDRESS(ROW(), 6 + $A$7, 1, 1, "Kreis TRADE - 2024")), "")</f>
        <v/>
      </c>
      <c r="AD9" s="151" t="str" cm="1">
        <f t="array" aca="1" ref="AD9" ca="1">IF('Kreis TRADE - 2024'!$D9 = 'PieChart Hilfstabelle'!AD$1, INDIRECT(ADDRESS(ROW(), 6 + $A$7, 1, 1, "Kreis TRADE - 2024")), "")</f>
        <v/>
      </c>
    </row>
    <row r="10" spans="1:30">
      <c r="A10" s="151"/>
      <c r="B10" s="151"/>
      <c r="C10" s="151"/>
      <c r="D10" s="151"/>
      <c r="E10" s="151"/>
      <c r="F10" s="151" t="str">
        <f>IF(AND('Kreis TRADE - 2024'!C10&lt;&gt;"",'Kreis TRADE - 2024'!D10&lt;&gt;"",'Kreis TRADE - 2024'!E10="Gebuchte Tage"),'Kreis TRADE - 2024'!C10 &amp; " " &amp; 'Kreis TRADE - 2024'!D10,"")</f>
        <v/>
      </c>
      <c r="G10" s="151" t="str" cm="1">
        <f t="array" aca="1" ref="G10" ca="1">IF('Kreis TRADE - 2024'!$E10 = 'PieChart Hilfstabelle'!G$1, INDIRECT(ADDRESS(ROW(), 6 + $A$7, 1, 1, "Kreis TRADE - 2024")), "")</f>
        <v/>
      </c>
      <c r="H10" s="151" t="str" cm="1">
        <f t="array" aca="1" ref="H10" ca="1">IF('Kreis TRADE - 2024'!$E10 = 'PieChart Hilfstabelle'!H$1, INDIRECT(ADDRESS(ROW(), 6 + $A$7, 1, 1, "Kreis TRADE - 2024")), "")</f>
        <v/>
      </c>
      <c r="I10" s="151" t="str" cm="1">
        <f t="array" aca="1" ref="I10" ca="1">IF('Kreis TRADE - 2024'!$E10 = 'PieChart Hilfstabelle'!I$1, INDIRECT(ADDRESS(ROW(), 6 + $A$7, 1, 1, "Kreis TRADE - 2024")), "")</f>
        <v/>
      </c>
      <c r="J10" s="151" t="str" cm="1">
        <f t="array" aca="1" ref="J10" ca="1">IF('Kreis TRADE - 2024'!$E10 = 'PieChart Hilfstabelle'!J$1, INDIRECT(ADDRESS(ROW(), 6 + $A$7, 1, 1, "Kreis TRADE - 2024")), "")</f>
        <v/>
      </c>
      <c r="K10" s="151" t="str" cm="1">
        <f t="array" aca="1" ref="K10" ca="1">IF('Kreis TRADE - 2024'!$E10 = 'PieChart Hilfstabelle'!K$1, INDIRECT(ADDRESS(ROW(), 6 + $A$7, 1, 1, "Kreis TRADE - 2024")), "")</f>
        <v/>
      </c>
      <c r="L10" s="151" t="str" cm="1">
        <f t="array" aca="1" ref="L10" ca="1">IF('Kreis TRADE - 2024'!$E10 = 'PieChart Hilfstabelle'!L$1, INDIRECT(ADDRESS(ROW(), 6 + $A$7, 1, 1, "Kreis TRADE - 2024")), "")</f>
        <v/>
      </c>
      <c r="M10" s="151" t="str" cm="1">
        <f t="array" aca="1" ref="M10" ca="1">IF('Kreis TRADE - 2024'!$E10 = 'PieChart Hilfstabelle'!M$1, INDIRECT(ADDRESS(ROW(), 6 + $A$7, 1, 1, "Kreis TRADE - 2024")), "")</f>
        <v/>
      </c>
      <c r="N10" s="151" t="str" cm="1">
        <f t="array" aca="1" ref="N10" ca="1">IF('Kreis TRADE - 2024'!$E10 = 'PieChart Hilfstabelle'!N$1, INDIRECT(ADDRESS(ROW(), 6 + $A$7, 1, 1, "Kreis TRADE - 2024")), "")</f>
        <v/>
      </c>
      <c r="O10" s="151" t="str" cm="1">
        <f t="array" aca="1" ref="O10" ca="1">IF('Kreis TRADE - 2024'!$E10 = 'PieChart Hilfstabelle'!O$1, INDIRECT(ADDRESS(ROW(), 6 + $A$7, 1, 1, "Kreis TRADE - 2024")), "")</f>
        <v/>
      </c>
      <c r="P10" s="151" t="str" cm="1">
        <f t="array" aca="1" ref="P10" ca="1">IF('Kreis TRADE - 2024'!$E10 = 'PieChart Hilfstabelle'!P$1, INDIRECT(ADDRESS(ROW(), 6 + $A$7, 1, 1, "Kreis TRADE - 2024")), "")</f>
        <v/>
      </c>
      <c r="Q10" s="151" t="str" cm="1">
        <f t="array" aca="1" ref="Q10" ca="1">IF('Kreis TRADE - 2024'!$E10 = 'PieChart Hilfstabelle'!Q$1, INDIRECT(ADDRESS(ROW(), 6 + $A$7, 1, 1, "Kreis TRADE - 2024")), "")</f>
        <v/>
      </c>
      <c r="R10" s="151" t="str" cm="1">
        <f t="array" aca="1" ref="R10" ca="1">IF('Kreis TRADE - 2024'!$E10 = 'PieChart Hilfstabelle'!R$1, INDIRECT(ADDRESS(ROW(), 6 + $A$7, 1, 1, "Kreis TRADE - 2024")), "")</f>
        <v/>
      </c>
      <c r="S10" s="151" t="str" cm="1">
        <f t="array" aca="1" ref="S10" ca="1">IF('Kreis TRADE - 2024'!$E10 = 'PieChart Hilfstabelle'!S$1, INDIRECT(ADDRESS(ROW(), 6 + $A$7, 1, 1, "Kreis TRADE - 2024")), "")</f>
        <v/>
      </c>
      <c r="T10" s="151" t="str" cm="1">
        <f t="array" aca="1" ref="T10" ca="1">IF('Kreis TRADE - 2024'!$E10 = 'PieChart Hilfstabelle'!T$1, INDIRECT(ADDRESS(ROW(), 6 + $A$7, 1, 1, "Kreis TRADE - 2024")), "")</f>
        <v/>
      </c>
      <c r="U10" s="151" t="str" cm="1">
        <f t="array" aca="1" ref="U10" ca="1">IF('Kreis TRADE - 2024'!$E10 = 'PieChart Hilfstabelle'!U$1, INDIRECT(ADDRESS(ROW(), 6 + $A$7, 1, 1, "Kreis TRADE - 2024")), "")</f>
        <v/>
      </c>
      <c r="V10" s="151" t="str" cm="1">
        <f t="array" aca="1" ref="V10" ca="1">IF('Kreis TRADE - 2024'!$E10 = 'PieChart Hilfstabelle'!V$1, INDIRECT(ADDRESS(ROW(), 6 + $A$7, 1, 1, "Kreis TRADE - 2024")), "")</f>
        <v/>
      </c>
      <c r="W10" s="151" t="str" cm="1">
        <f t="array" aca="1" ref="W10" ca="1">IF('Kreis TRADE - 2024'!$E10 = 'PieChart Hilfstabelle'!W$1, INDIRECT(ADDRESS(ROW(), 6 + $A$7, 1, 1, "Kreis TRADE - 2024")), "")</f>
        <v/>
      </c>
      <c r="X10" s="152"/>
      <c r="Y10" s="151" t="str" cm="1">
        <f t="array" aca="1" ref="Y10" ca="1">IF('Kreis TRADE - 2024'!$D10 = 'PieChart Hilfstabelle'!Y$1, INDIRECT(ADDRESS(ROW(), 6 + $A$7, 1, 1, "Kreis TRADE - 2024")), "")</f>
        <v/>
      </c>
      <c r="Z10" s="151" t="str" cm="1">
        <f t="array" aca="1" ref="Z10" ca="1">IF('Kreis TRADE - 2024'!$D10 = 'PieChart Hilfstabelle'!Z$1, INDIRECT(ADDRESS(ROW(), 6 + $A$7, 1, 1, "Kreis TRADE - 2024")), "")</f>
        <v/>
      </c>
      <c r="AA10" s="151" t="str" cm="1">
        <f t="array" aca="1" ref="AA10" ca="1">IF('Kreis TRADE - 2024'!$D10 = 'PieChart Hilfstabelle'!AA$1, INDIRECT(ADDRESS(ROW(), 6 + $A$7, 1, 1, "Kreis TRADE - 2024")), "")</f>
        <v/>
      </c>
      <c r="AB10" s="151" t="str" cm="1">
        <f t="array" aca="1" ref="AB10" ca="1">IF('Kreis TRADE - 2024'!$D10 = 'PieChart Hilfstabelle'!AB$1, INDIRECT(ADDRESS(ROW(), 6 + $A$7, 1, 1, "Kreis TRADE - 2024")), "")</f>
        <v/>
      </c>
      <c r="AC10" s="151" t="str" cm="1">
        <f t="array" aca="1" ref="AC10" ca="1">IF('Kreis TRADE - 2024'!$D10 = 'PieChart Hilfstabelle'!AC$1, INDIRECT(ADDRESS(ROW(), 6 + $A$7, 1, 1, "Kreis TRADE - 2024")), "")</f>
        <v/>
      </c>
      <c r="AD10" s="151" t="str" cm="1">
        <f t="array" aca="1" ref="AD10" ca="1">IF('Kreis TRADE - 2024'!$D10 = 'PieChart Hilfstabelle'!AD$1, INDIRECT(ADDRESS(ROW(), 6 + $A$7, 1, 1, "Kreis TRADE - 2024")), "")</f>
        <v/>
      </c>
    </row>
    <row r="11" spans="1:30">
      <c r="A11" s="151"/>
      <c r="B11" s="151"/>
      <c r="C11" s="151"/>
      <c r="D11" s="151"/>
      <c r="E11" s="151"/>
      <c r="F11" s="151" t="str">
        <f>IF(AND('Kreis TRADE - 2024'!C11&lt;&gt;"",'Kreis TRADE - 2024'!D11&lt;&gt;"",'Kreis TRADE - 2024'!E11="Gebuchte Tage"),'Kreis TRADE - 2024'!C11 &amp; " " &amp; 'Kreis TRADE - 2024'!D11,"")</f>
        <v/>
      </c>
      <c r="G11" s="151" t="str" cm="1">
        <f t="array" aca="1" ref="G11" ca="1">IF('Kreis TRADE - 2024'!$E11 = 'PieChart Hilfstabelle'!G$1, INDIRECT(ADDRESS(ROW(), 6 + $A$7, 1, 1, "Kreis TRADE - 2024")), "")</f>
        <v/>
      </c>
      <c r="H11" s="151" t="str" cm="1">
        <f t="array" aca="1" ref="H11" ca="1">IF('Kreis TRADE - 2024'!$E11 = 'PieChart Hilfstabelle'!H$1, INDIRECT(ADDRESS(ROW(), 6 + $A$7, 1, 1, "Kreis TRADE - 2024")), "")</f>
        <v/>
      </c>
      <c r="I11" s="151" t="str" cm="1">
        <f t="array" aca="1" ref="I11" ca="1">IF('Kreis TRADE - 2024'!$E11 = 'PieChart Hilfstabelle'!I$1, INDIRECT(ADDRESS(ROW(), 6 + $A$7, 1, 1, "Kreis TRADE - 2024")), "")</f>
        <v/>
      </c>
      <c r="J11" s="151" t="str" cm="1">
        <f t="array" aca="1" ref="J11" ca="1">IF('Kreis TRADE - 2024'!$E11 = 'PieChart Hilfstabelle'!J$1, INDIRECT(ADDRESS(ROW(), 6 + $A$7, 1, 1, "Kreis TRADE - 2024")), "")</f>
        <v/>
      </c>
      <c r="K11" s="151" t="str" cm="1">
        <f t="array" aca="1" ref="K11" ca="1">IF('Kreis TRADE - 2024'!$E11 = 'PieChart Hilfstabelle'!K$1, INDIRECT(ADDRESS(ROW(), 6 + $A$7, 1, 1, "Kreis TRADE - 2024")), "")</f>
        <v/>
      </c>
      <c r="L11" s="151" t="str" cm="1">
        <f t="array" aca="1" ref="L11" ca="1">IF('Kreis TRADE - 2024'!$E11 = 'PieChart Hilfstabelle'!L$1, INDIRECT(ADDRESS(ROW(), 6 + $A$7, 1, 1, "Kreis TRADE - 2024")), "")</f>
        <v/>
      </c>
      <c r="M11" s="151" t="str" cm="1">
        <f t="array" aca="1" ref="M11" ca="1">IF('Kreis TRADE - 2024'!$E11 = 'PieChart Hilfstabelle'!M$1, INDIRECT(ADDRESS(ROW(), 6 + $A$7, 1, 1, "Kreis TRADE - 2024")), "")</f>
        <v/>
      </c>
      <c r="N11" s="151" t="str" cm="1">
        <f t="array" aca="1" ref="N11" ca="1">IF('Kreis TRADE - 2024'!$E11 = 'PieChart Hilfstabelle'!N$1, INDIRECT(ADDRESS(ROW(), 6 + $A$7, 1, 1, "Kreis TRADE - 2024")), "")</f>
        <v/>
      </c>
      <c r="O11" s="151" t="str" cm="1">
        <f t="array" aca="1" ref="O11" ca="1">IF('Kreis TRADE - 2024'!$E11 = 'PieChart Hilfstabelle'!O$1, INDIRECT(ADDRESS(ROW(), 6 + $A$7, 1, 1, "Kreis TRADE - 2024")), "")</f>
        <v/>
      </c>
      <c r="P11" s="151" t="str" cm="1">
        <f t="array" aca="1" ref="P11" ca="1">IF('Kreis TRADE - 2024'!$E11 = 'PieChart Hilfstabelle'!P$1, INDIRECT(ADDRESS(ROW(), 6 + $A$7, 1, 1, "Kreis TRADE - 2024")), "")</f>
        <v/>
      </c>
      <c r="Q11" s="151" t="str" cm="1">
        <f t="array" aca="1" ref="Q11" ca="1">IF('Kreis TRADE - 2024'!$E11 = 'PieChart Hilfstabelle'!Q$1, INDIRECT(ADDRESS(ROW(), 6 + $A$7, 1, 1, "Kreis TRADE - 2024")), "")</f>
        <v/>
      </c>
      <c r="R11" s="151" t="str" cm="1">
        <f t="array" aca="1" ref="R11" ca="1">IF('Kreis TRADE - 2024'!$E11 = 'PieChart Hilfstabelle'!R$1, INDIRECT(ADDRESS(ROW(), 6 + $A$7, 1, 1, "Kreis TRADE - 2024")), "")</f>
        <v/>
      </c>
      <c r="S11" s="151" t="str" cm="1">
        <f t="array" aca="1" ref="S11" ca="1">IF('Kreis TRADE - 2024'!$E11 = 'PieChart Hilfstabelle'!S$1, INDIRECT(ADDRESS(ROW(), 6 + $A$7, 1, 1, "Kreis TRADE - 2024")), "")</f>
        <v/>
      </c>
      <c r="T11" s="151" t="str" cm="1">
        <f t="array" aca="1" ref="T11" ca="1">IF('Kreis TRADE - 2024'!$E11 = 'PieChart Hilfstabelle'!T$1, INDIRECT(ADDRESS(ROW(), 6 + $A$7, 1, 1, "Kreis TRADE - 2024")), "")</f>
        <v/>
      </c>
      <c r="U11" s="151" t="str" cm="1">
        <f t="array" aca="1" ref="U11" ca="1">IF('Kreis TRADE - 2024'!$E11 = 'PieChart Hilfstabelle'!U$1, INDIRECT(ADDRESS(ROW(), 6 + $A$7, 1, 1, "Kreis TRADE - 2024")), "")</f>
        <v/>
      </c>
      <c r="V11" s="151" t="str" cm="1">
        <f t="array" aca="1" ref="V11" ca="1">IF('Kreis TRADE - 2024'!$E11 = 'PieChart Hilfstabelle'!V$1, INDIRECT(ADDRESS(ROW(), 6 + $A$7, 1, 1, "Kreis TRADE - 2024")), "")</f>
        <v/>
      </c>
      <c r="W11" s="151" t="str" cm="1">
        <f t="array" aca="1" ref="W11" ca="1">IF('Kreis TRADE - 2024'!$E11 = 'PieChart Hilfstabelle'!W$1, INDIRECT(ADDRESS(ROW(), 6 + $A$7, 1, 1, "Kreis TRADE - 2024")), "")</f>
        <v/>
      </c>
      <c r="X11" s="152"/>
      <c r="Y11" s="151" t="str" cm="1">
        <f t="array" aca="1" ref="Y11" ca="1">IF('Kreis TRADE - 2024'!$D11 = 'PieChart Hilfstabelle'!Y$1, INDIRECT(ADDRESS(ROW(), 6 + $A$7, 1, 1, "Kreis TRADE - 2024")), "")</f>
        <v/>
      </c>
      <c r="Z11" s="151" t="str" cm="1">
        <f t="array" aca="1" ref="Z11" ca="1">IF('Kreis TRADE - 2024'!$D11 = 'PieChart Hilfstabelle'!Z$1, INDIRECT(ADDRESS(ROW(), 6 + $A$7, 1, 1, "Kreis TRADE - 2024")), "")</f>
        <v/>
      </c>
      <c r="AA11" s="151" t="str" cm="1">
        <f t="array" aca="1" ref="AA11" ca="1">IF('Kreis TRADE - 2024'!$D11 = 'PieChart Hilfstabelle'!AA$1, INDIRECT(ADDRESS(ROW(), 6 + $A$7, 1, 1, "Kreis TRADE - 2024")), "")</f>
        <v/>
      </c>
      <c r="AB11" s="151" t="str" cm="1">
        <f t="array" aca="1" ref="AB11" ca="1">IF('Kreis TRADE - 2024'!$D11 = 'PieChart Hilfstabelle'!AB$1, INDIRECT(ADDRESS(ROW(), 6 + $A$7, 1, 1, "Kreis TRADE - 2024")), "")</f>
        <v/>
      </c>
      <c r="AC11" s="151" t="str" cm="1">
        <f t="array" aca="1" ref="AC11" ca="1">IF('Kreis TRADE - 2024'!$D11 = 'PieChart Hilfstabelle'!AC$1, INDIRECT(ADDRESS(ROW(), 6 + $A$7, 1, 1, "Kreis TRADE - 2024")), "")</f>
        <v/>
      </c>
      <c r="AD11" s="151" t="str" cm="1">
        <f t="array" aca="1" ref="AD11" ca="1">IF('Kreis TRADE - 2024'!$D11 = 'PieChart Hilfstabelle'!AD$1, INDIRECT(ADDRESS(ROW(), 6 + $A$7, 1, 1, "Kreis TRADE - 2024")), "")</f>
        <v/>
      </c>
    </row>
    <row r="12" spans="1:30">
      <c r="A12" s="151"/>
      <c r="B12" s="151"/>
      <c r="C12" s="151"/>
      <c r="D12" s="151"/>
      <c r="E12" s="151"/>
      <c r="F12" s="151" t="str">
        <f>IF(AND('Kreis TRADE - 2024'!C12&lt;&gt;"",'Kreis TRADE - 2024'!D12&lt;&gt;"",'Kreis TRADE - 2024'!E12="Gebuchte Tage"),'Kreis TRADE - 2024'!C12 &amp; " " &amp; 'Kreis TRADE - 2024'!D12,"")</f>
        <v/>
      </c>
      <c r="G12" s="151" t="str" cm="1">
        <f t="array" aca="1" ref="G12" ca="1">IF('Kreis TRADE - 2024'!$E12 = 'PieChart Hilfstabelle'!G$1, INDIRECT(ADDRESS(ROW(), 6 + $A$7, 1, 1, "Kreis TRADE - 2024")), "")</f>
        <v/>
      </c>
      <c r="H12" s="151" t="str" cm="1">
        <f t="array" aca="1" ref="H12" ca="1">IF('Kreis TRADE - 2024'!$E12 = 'PieChart Hilfstabelle'!H$1, INDIRECT(ADDRESS(ROW(), 6 + $A$7, 1, 1, "Kreis TRADE - 2024")), "")</f>
        <v/>
      </c>
      <c r="I12" s="151" t="str" cm="1">
        <f t="array" aca="1" ref="I12" ca="1">IF('Kreis TRADE - 2024'!$E12 = 'PieChart Hilfstabelle'!I$1, INDIRECT(ADDRESS(ROW(), 6 + $A$7, 1, 1, "Kreis TRADE - 2024")), "")</f>
        <v/>
      </c>
      <c r="J12" s="151" t="str" cm="1">
        <f t="array" aca="1" ref="J12" ca="1">IF('Kreis TRADE - 2024'!$E12 = 'PieChart Hilfstabelle'!J$1, INDIRECT(ADDRESS(ROW(), 6 + $A$7, 1, 1, "Kreis TRADE - 2024")), "")</f>
        <v/>
      </c>
      <c r="K12" s="151" t="str" cm="1">
        <f t="array" aca="1" ref="K12" ca="1">IF('Kreis TRADE - 2024'!$E12 = 'PieChart Hilfstabelle'!K$1, INDIRECT(ADDRESS(ROW(), 6 + $A$7, 1, 1, "Kreis TRADE - 2024")), "")</f>
        <v/>
      </c>
      <c r="L12" s="151" t="str" cm="1">
        <f t="array" aca="1" ref="L12" ca="1">IF('Kreis TRADE - 2024'!$E12 = 'PieChart Hilfstabelle'!L$1, INDIRECT(ADDRESS(ROW(), 6 + $A$7, 1, 1, "Kreis TRADE - 2024")), "")</f>
        <v/>
      </c>
      <c r="M12" s="151" t="str" cm="1">
        <f t="array" aca="1" ref="M12" ca="1">IF('Kreis TRADE - 2024'!$E12 = 'PieChart Hilfstabelle'!M$1, INDIRECT(ADDRESS(ROW(), 6 + $A$7, 1, 1, "Kreis TRADE - 2024")), "")</f>
        <v/>
      </c>
      <c r="N12" s="151" t="str" cm="1">
        <f t="array" aca="1" ref="N12" ca="1">IF('Kreis TRADE - 2024'!$E12 = 'PieChart Hilfstabelle'!N$1, INDIRECT(ADDRESS(ROW(), 6 + $A$7, 1, 1, "Kreis TRADE - 2024")), "")</f>
        <v/>
      </c>
      <c r="O12" s="151" t="str" cm="1">
        <f t="array" aca="1" ref="O12" ca="1">IF('Kreis TRADE - 2024'!$E12 = 'PieChart Hilfstabelle'!O$1, INDIRECT(ADDRESS(ROW(), 6 + $A$7, 1, 1, "Kreis TRADE - 2024")), "")</f>
        <v/>
      </c>
      <c r="P12" s="151" t="str" cm="1">
        <f t="array" aca="1" ref="P12" ca="1">IF('Kreis TRADE - 2024'!$E12 = 'PieChart Hilfstabelle'!P$1, INDIRECT(ADDRESS(ROW(), 6 + $A$7, 1, 1, "Kreis TRADE - 2024")), "")</f>
        <v/>
      </c>
      <c r="Q12" s="151" t="str" cm="1">
        <f t="array" aca="1" ref="Q12" ca="1">IF('Kreis TRADE - 2024'!$E12 = 'PieChart Hilfstabelle'!Q$1, INDIRECT(ADDRESS(ROW(), 6 + $A$7, 1, 1, "Kreis TRADE - 2024")), "")</f>
        <v/>
      </c>
      <c r="R12" s="151" t="str" cm="1">
        <f t="array" aca="1" ref="R12" ca="1">IF('Kreis TRADE - 2024'!$E12 = 'PieChart Hilfstabelle'!R$1, INDIRECT(ADDRESS(ROW(), 6 + $A$7, 1, 1, "Kreis TRADE - 2024")), "")</f>
        <v/>
      </c>
      <c r="S12" s="151" t="str" cm="1">
        <f t="array" aca="1" ref="S12" ca="1">IF('Kreis TRADE - 2024'!$E12 = 'PieChart Hilfstabelle'!S$1, INDIRECT(ADDRESS(ROW(), 6 + $A$7, 1, 1, "Kreis TRADE - 2024")), "")</f>
        <v/>
      </c>
      <c r="T12" s="151" t="str" cm="1">
        <f t="array" aca="1" ref="T12" ca="1">IF('Kreis TRADE - 2024'!$E12 = 'PieChart Hilfstabelle'!T$1, INDIRECT(ADDRESS(ROW(), 6 + $A$7, 1, 1, "Kreis TRADE - 2024")), "")</f>
        <v/>
      </c>
      <c r="U12" s="151" t="str" cm="1">
        <f t="array" aca="1" ref="U12" ca="1">IF('Kreis TRADE - 2024'!$E12 = 'PieChart Hilfstabelle'!U$1, INDIRECT(ADDRESS(ROW(), 6 + $A$7, 1, 1, "Kreis TRADE - 2024")), "")</f>
        <v/>
      </c>
      <c r="V12" s="151" t="str" cm="1">
        <f t="array" aca="1" ref="V12" ca="1">IF('Kreis TRADE - 2024'!$E12 = 'PieChart Hilfstabelle'!V$1, INDIRECT(ADDRESS(ROW(), 6 + $A$7, 1, 1, "Kreis TRADE - 2024")), "")</f>
        <v/>
      </c>
      <c r="W12" s="151" t="str" cm="1">
        <f t="array" aca="1" ref="W12" ca="1">IF('Kreis TRADE - 2024'!$E12 = 'PieChart Hilfstabelle'!W$1, INDIRECT(ADDRESS(ROW(), 6 + $A$7, 1, 1, "Kreis TRADE - 2024")), "")</f>
        <v/>
      </c>
      <c r="X12" s="152"/>
      <c r="Y12" s="151" t="str" cm="1">
        <f t="array" aca="1" ref="Y12" ca="1">IF('Kreis TRADE - 2024'!$D12 = 'PieChart Hilfstabelle'!Y$1, INDIRECT(ADDRESS(ROW(), 6 + $A$7, 1, 1, "Kreis TRADE - 2024")), "")</f>
        <v/>
      </c>
      <c r="Z12" s="151" t="str" cm="1">
        <f t="array" aca="1" ref="Z12" ca="1">IF('Kreis TRADE - 2024'!$D12 = 'PieChart Hilfstabelle'!Z$1, INDIRECT(ADDRESS(ROW(), 6 + $A$7, 1, 1, "Kreis TRADE - 2024")), "")</f>
        <v/>
      </c>
      <c r="AA12" s="151" t="str" cm="1">
        <f t="array" aca="1" ref="AA12" ca="1">IF('Kreis TRADE - 2024'!$D12 = 'PieChart Hilfstabelle'!AA$1, INDIRECT(ADDRESS(ROW(), 6 + $A$7, 1, 1, "Kreis TRADE - 2024")), "")</f>
        <v/>
      </c>
      <c r="AB12" s="151" t="str" cm="1">
        <f t="array" aca="1" ref="AB12" ca="1">IF('Kreis TRADE - 2024'!$D12 = 'PieChart Hilfstabelle'!AB$1, INDIRECT(ADDRESS(ROW(), 6 + $A$7, 1, 1, "Kreis TRADE - 2024")), "")</f>
        <v/>
      </c>
      <c r="AC12" s="151" t="str" cm="1">
        <f t="array" aca="1" ref="AC12" ca="1">IF('Kreis TRADE - 2024'!$D12 = 'PieChart Hilfstabelle'!AC$1, INDIRECT(ADDRESS(ROW(), 6 + $A$7, 1, 1, "Kreis TRADE - 2024")), "")</f>
        <v/>
      </c>
      <c r="AD12" s="151" t="str" cm="1">
        <f t="array" aca="1" ref="AD12" ca="1">IF('Kreis TRADE - 2024'!$D12 = 'PieChart Hilfstabelle'!AD$1, INDIRECT(ADDRESS(ROW(), 6 + $A$7, 1, 1, "Kreis TRADE - 2024")), "")</f>
        <v/>
      </c>
    </row>
    <row r="13" spans="1:30">
      <c r="A13" s="151"/>
      <c r="B13" s="151"/>
      <c r="C13" s="151"/>
      <c r="D13" s="151"/>
      <c r="E13" s="151"/>
      <c r="F13" s="151" t="str">
        <f>IF(AND('Kreis TRADE - 2024'!C13&lt;&gt;"",'Kreis TRADE - 2024'!D13&lt;&gt;"",'Kreis TRADE - 2024'!E13="Gebuchte Tage"),'Kreis TRADE - 2024'!C13 &amp; " " &amp; 'Kreis TRADE - 2024'!D13,"")</f>
        <v/>
      </c>
      <c r="G13" s="151" t="str" cm="1">
        <f t="array" aca="1" ref="G13" ca="1">IF('Kreis TRADE - 2024'!$E13 = 'PieChart Hilfstabelle'!G$1, INDIRECT(ADDRESS(ROW(), 6 + $A$7, 1, 1, "Kreis TRADE - 2024")), "")</f>
        <v/>
      </c>
      <c r="H13" s="151" t="str" cm="1">
        <f t="array" aca="1" ref="H13" ca="1">IF('Kreis TRADE - 2024'!$E13 = 'PieChart Hilfstabelle'!H$1, INDIRECT(ADDRESS(ROW(), 6 + $A$7, 1, 1, "Kreis TRADE - 2024")), "")</f>
        <v/>
      </c>
      <c r="I13" s="151" t="str" cm="1">
        <f t="array" aca="1" ref="I13" ca="1">IF('Kreis TRADE - 2024'!$E13 = 'PieChart Hilfstabelle'!I$1, INDIRECT(ADDRESS(ROW(), 6 + $A$7, 1, 1, "Kreis TRADE - 2024")), "")</f>
        <v/>
      </c>
      <c r="J13" s="151" t="str" cm="1">
        <f t="array" aca="1" ref="J13" ca="1">IF('Kreis TRADE - 2024'!$E13 = 'PieChart Hilfstabelle'!J$1, INDIRECT(ADDRESS(ROW(), 6 + $A$7, 1, 1, "Kreis TRADE - 2024")), "")</f>
        <v/>
      </c>
      <c r="K13" s="151" t="str" cm="1">
        <f t="array" aca="1" ref="K13" ca="1">IF('Kreis TRADE - 2024'!$E13 = 'PieChart Hilfstabelle'!K$1, INDIRECT(ADDRESS(ROW(), 6 + $A$7, 1, 1, "Kreis TRADE - 2024")), "")</f>
        <v/>
      </c>
      <c r="L13" s="151" t="str" cm="1">
        <f t="array" aca="1" ref="L13" ca="1">IF('Kreis TRADE - 2024'!$E13 = 'PieChart Hilfstabelle'!L$1, INDIRECT(ADDRESS(ROW(), 6 + $A$7, 1, 1, "Kreis TRADE - 2024")), "")</f>
        <v/>
      </c>
      <c r="M13" s="151" t="str" cm="1">
        <f t="array" aca="1" ref="M13" ca="1">IF('Kreis TRADE - 2024'!$E13 = 'PieChart Hilfstabelle'!M$1, INDIRECT(ADDRESS(ROW(), 6 + $A$7, 1, 1, "Kreis TRADE - 2024")), "")</f>
        <v/>
      </c>
      <c r="N13" s="151" t="str" cm="1">
        <f t="array" aca="1" ref="N13" ca="1">IF('Kreis TRADE - 2024'!$E13 = 'PieChart Hilfstabelle'!N$1, INDIRECT(ADDRESS(ROW(), 6 + $A$7, 1, 1, "Kreis TRADE - 2024")), "")</f>
        <v/>
      </c>
      <c r="O13" s="151" t="str" cm="1">
        <f t="array" aca="1" ref="O13" ca="1">IF('Kreis TRADE - 2024'!$E13 = 'PieChart Hilfstabelle'!O$1, INDIRECT(ADDRESS(ROW(), 6 + $A$7, 1, 1, "Kreis TRADE - 2024")), "")</f>
        <v/>
      </c>
      <c r="P13" s="151" t="str" cm="1">
        <f t="array" aca="1" ref="P13" ca="1">IF('Kreis TRADE - 2024'!$E13 = 'PieChart Hilfstabelle'!P$1, INDIRECT(ADDRESS(ROW(), 6 + $A$7, 1, 1, "Kreis TRADE - 2024")), "")</f>
        <v/>
      </c>
      <c r="Q13" s="151" t="str" cm="1">
        <f t="array" aca="1" ref="Q13" ca="1">IF('Kreis TRADE - 2024'!$E13 = 'PieChart Hilfstabelle'!Q$1, INDIRECT(ADDRESS(ROW(), 6 + $A$7, 1, 1, "Kreis TRADE - 2024")), "")</f>
        <v/>
      </c>
      <c r="R13" s="151" t="str" cm="1">
        <f t="array" aca="1" ref="R13" ca="1">IF('Kreis TRADE - 2024'!$E13 = 'PieChart Hilfstabelle'!R$1, INDIRECT(ADDRESS(ROW(), 6 + $A$7, 1, 1, "Kreis TRADE - 2024")), "")</f>
        <v/>
      </c>
      <c r="S13" s="151" t="str" cm="1">
        <f t="array" aca="1" ref="S13" ca="1">IF('Kreis TRADE - 2024'!$E13 = 'PieChart Hilfstabelle'!S$1, INDIRECT(ADDRESS(ROW(), 6 + $A$7, 1, 1, "Kreis TRADE - 2024")), "")</f>
        <v/>
      </c>
      <c r="T13" s="151" t="str" cm="1">
        <f t="array" aca="1" ref="T13" ca="1">IF('Kreis TRADE - 2024'!$E13 = 'PieChart Hilfstabelle'!T$1, INDIRECT(ADDRESS(ROW(), 6 + $A$7, 1, 1, "Kreis TRADE - 2024")), "")</f>
        <v/>
      </c>
      <c r="U13" s="151" t="str" cm="1">
        <f t="array" aca="1" ref="U13" ca="1">IF('Kreis TRADE - 2024'!$E13 = 'PieChart Hilfstabelle'!U$1, INDIRECT(ADDRESS(ROW(), 6 + $A$7, 1, 1, "Kreis TRADE - 2024")), "")</f>
        <v/>
      </c>
      <c r="V13" s="151" t="str" cm="1">
        <f t="array" aca="1" ref="V13" ca="1">IF('Kreis TRADE - 2024'!$E13 = 'PieChart Hilfstabelle'!V$1, INDIRECT(ADDRESS(ROW(), 6 + $A$7, 1, 1, "Kreis TRADE - 2024")), "")</f>
        <v/>
      </c>
      <c r="W13" s="151" t="str" cm="1">
        <f t="array" aca="1" ref="W13" ca="1">IF('Kreis TRADE - 2024'!$E13 = 'PieChart Hilfstabelle'!W$1, INDIRECT(ADDRESS(ROW(), 6 + $A$7, 1, 1, "Kreis TRADE - 2024")), "")</f>
        <v/>
      </c>
      <c r="X13" s="152"/>
      <c r="Y13" s="151" t="str" cm="1">
        <f t="array" aca="1" ref="Y13" ca="1">IF('Kreis TRADE - 2024'!$D13 = 'PieChart Hilfstabelle'!Y$1, INDIRECT(ADDRESS(ROW(), 6 + $A$7, 1, 1, "Kreis TRADE - 2024")), "")</f>
        <v/>
      </c>
      <c r="Z13" s="151" t="str" cm="1">
        <f t="array" aca="1" ref="Z13" ca="1">IF('Kreis TRADE - 2024'!$D13 = 'PieChart Hilfstabelle'!Z$1, INDIRECT(ADDRESS(ROW(), 6 + $A$7, 1, 1, "Kreis TRADE - 2024")), "")</f>
        <v/>
      </c>
      <c r="AA13" s="151" t="str" cm="1">
        <f t="array" aca="1" ref="AA13" ca="1">IF('Kreis TRADE - 2024'!$D13 = 'PieChart Hilfstabelle'!AA$1, INDIRECT(ADDRESS(ROW(), 6 + $A$7, 1, 1, "Kreis TRADE - 2024")), "")</f>
        <v/>
      </c>
      <c r="AB13" s="151" t="str" cm="1">
        <f t="array" aca="1" ref="AB13" ca="1">IF('Kreis TRADE - 2024'!$D13 = 'PieChart Hilfstabelle'!AB$1, INDIRECT(ADDRESS(ROW(), 6 + $A$7, 1, 1, "Kreis TRADE - 2024")), "")</f>
        <v/>
      </c>
      <c r="AC13" s="151" t="str" cm="1">
        <f t="array" aca="1" ref="AC13" ca="1">IF('Kreis TRADE - 2024'!$D13 = 'PieChart Hilfstabelle'!AC$1, INDIRECT(ADDRESS(ROW(), 6 + $A$7, 1, 1, "Kreis TRADE - 2024")), "")</f>
        <v/>
      </c>
      <c r="AD13" s="151" t="str" cm="1">
        <f t="array" aca="1" ref="AD13" ca="1">IF('Kreis TRADE - 2024'!$D13 = 'PieChart Hilfstabelle'!AD$1, INDIRECT(ADDRESS(ROW(), 6 + $A$7, 1, 1, "Kreis TRADE - 2024")), "")</f>
        <v/>
      </c>
    </row>
    <row r="14" spans="1:30">
      <c r="A14" s="151"/>
      <c r="B14" s="151"/>
      <c r="C14" s="151"/>
      <c r="D14" s="151"/>
      <c r="E14" s="151"/>
      <c r="F14" s="151" t="str">
        <f>IF(AND('Kreis TRADE - 2024'!C14&lt;&gt;"",'Kreis TRADE - 2024'!D14&lt;&gt;"",'Kreis TRADE - 2024'!E14="Gebuchte Tage"),'Kreis TRADE - 2024'!C14 &amp; " " &amp; 'Kreis TRADE - 2024'!D14,"")</f>
        <v/>
      </c>
      <c r="G14" s="151" t="str" cm="1">
        <f t="array" aca="1" ref="G14" ca="1">IF('Kreis TRADE - 2024'!$E14 = 'PieChart Hilfstabelle'!G$1, INDIRECT(ADDRESS(ROW(), 6 + $A$7, 1, 1, "Kreis TRADE - 2024")), "")</f>
        <v/>
      </c>
      <c r="H14" s="151" t="str" cm="1">
        <f t="array" aca="1" ref="H14" ca="1">IF('Kreis TRADE - 2024'!$E14 = 'PieChart Hilfstabelle'!H$1, INDIRECT(ADDRESS(ROW(), 6 + $A$7, 1, 1, "Kreis TRADE - 2024")), "")</f>
        <v/>
      </c>
      <c r="I14" s="151" t="str" cm="1">
        <f t="array" aca="1" ref="I14" ca="1">IF('Kreis TRADE - 2024'!$E14 = 'PieChart Hilfstabelle'!I$1, INDIRECT(ADDRESS(ROW(), 6 + $A$7, 1, 1, "Kreis TRADE - 2024")), "")</f>
        <v/>
      </c>
      <c r="J14" s="151" t="str" cm="1">
        <f t="array" aca="1" ref="J14" ca="1">IF('Kreis TRADE - 2024'!$E14 = 'PieChart Hilfstabelle'!J$1, INDIRECT(ADDRESS(ROW(), 6 + $A$7, 1, 1, "Kreis TRADE - 2024")), "")</f>
        <v/>
      </c>
      <c r="K14" s="151" t="str" cm="1">
        <f t="array" aca="1" ref="K14" ca="1">IF('Kreis TRADE - 2024'!$E14 = 'PieChart Hilfstabelle'!K$1, INDIRECT(ADDRESS(ROW(), 6 + $A$7, 1, 1, "Kreis TRADE - 2024")), "")</f>
        <v/>
      </c>
      <c r="L14" s="151" t="str" cm="1">
        <f t="array" aca="1" ref="L14" ca="1">IF('Kreis TRADE - 2024'!$E14 = 'PieChart Hilfstabelle'!L$1, INDIRECT(ADDRESS(ROW(), 6 + $A$7, 1, 1, "Kreis TRADE - 2024")), "")</f>
        <v/>
      </c>
      <c r="M14" s="151" t="str" cm="1">
        <f t="array" aca="1" ref="M14" ca="1">IF('Kreis TRADE - 2024'!$E14 = 'PieChart Hilfstabelle'!M$1, INDIRECT(ADDRESS(ROW(), 6 + $A$7, 1, 1, "Kreis TRADE - 2024")), "")</f>
        <v/>
      </c>
      <c r="N14" s="151" t="str" cm="1">
        <f t="array" aca="1" ref="N14" ca="1">IF('Kreis TRADE - 2024'!$E14 = 'PieChart Hilfstabelle'!N$1, INDIRECT(ADDRESS(ROW(), 6 + $A$7, 1, 1, "Kreis TRADE - 2024")), "")</f>
        <v/>
      </c>
      <c r="O14" s="151" t="str" cm="1">
        <f t="array" aca="1" ref="O14" ca="1">IF('Kreis TRADE - 2024'!$E14 = 'PieChart Hilfstabelle'!O$1, INDIRECT(ADDRESS(ROW(), 6 + $A$7, 1, 1, "Kreis TRADE - 2024")), "")</f>
        <v/>
      </c>
      <c r="P14" s="151" t="str" cm="1">
        <f t="array" aca="1" ref="P14" ca="1">IF('Kreis TRADE - 2024'!$E14 = 'PieChart Hilfstabelle'!P$1, INDIRECT(ADDRESS(ROW(), 6 + $A$7, 1, 1, "Kreis TRADE - 2024")), "")</f>
        <v/>
      </c>
      <c r="Q14" s="151" t="str" cm="1">
        <f t="array" aca="1" ref="Q14" ca="1">IF('Kreis TRADE - 2024'!$E14 = 'PieChart Hilfstabelle'!Q$1, INDIRECT(ADDRESS(ROW(), 6 + $A$7, 1, 1, "Kreis TRADE - 2024")), "")</f>
        <v/>
      </c>
      <c r="R14" s="151" t="str" cm="1">
        <f t="array" aca="1" ref="R14" ca="1">IF('Kreis TRADE - 2024'!$E14 = 'PieChart Hilfstabelle'!R$1, INDIRECT(ADDRESS(ROW(), 6 + $A$7, 1, 1, "Kreis TRADE - 2024")), "")</f>
        <v/>
      </c>
      <c r="S14" s="151" t="str" cm="1">
        <f t="array" aca="1" ref="S14" ca="1">IF('Kreis TRADE - 2024'!$E14 = 'PieChart Hilfstabelle'!S$1, INDIRECT(ADDRESS(ROW(), 6 + $A$7, 1, 1, "Kreis TRADE - 2024")), "")</f>
        <v/>
      </c>
      <c r="T14" s="151" t="str" cm="1">
        <f t="array" aca="1" ref="T14" ca="1">IF('Kreis TRADE - 2024'!$E14 = 'PieChart Hilfstabelle'!T$1, INDIRECT(ADDRESS(ROW(), 6 + $A$7, 1, 1, "Kreis TRADE - 2024")), "")</f>
        <v/>
      </c>
      <c r="U14" s="151" t="str" cm="1">
        <f t="array" aca="1" ref="U14" ca="1">IF('Kreis TRADE - 2024'!$E14 = 'PieChart Hilfstabelle'!U$1, INDIRECT(ADDRESS(ROW(), 6 + $A$7, 1, 1, "Kreis TRADE - 2024")), "")</f>
        <v/>
      </c>
      <c r="V14" s="151" t="str" cm="1">
        <f t="array" aca="1" ref="V14" ca="1">IF('Kreis TRADE - 2024'!$E14 = 'PieChart Hilfstabelle'!V$1, INDIRECT(ADDRESS(ROW(), 6 + $A$7, 1, 1, "Kreis TRADE - 2024")), "")</f>
        <v/>
      </c>
      <c r="W14" s="151" t="str" cm="1">
        <f t="array" aca="1" ref="W14" ca="1">IF('Kreis TRADE - 2024'!$E14 = 'PieChart Hilfstabelle'!W$1, INDIRECT(ADDRESS(ROW(), 6 + $A$7, 1, 1, "Kreis TRADE - 2024")), "")</f>
        <v/>
      </c>
      <c r="X14" s="152"/>
      <c r="Y14" s="151" t="str" cm="1">
        <f t="array" aca="1" ref="Y14" ca="1">IF('Kreis TRADE - 2024'!$D14 = 'PieChart Hilfstabelle'!Y$1, INDIRECT(ADDRESS(ROW(), 6 + $A$7, 1, 1, "Kreis TRADE - 2024")), "")</f>
        <v/>
      </c>
      <c r="Z14" s="151" t="str" cm="1">
        <f t="array" aca="1" ref="Z14" ca="1">IF('Kreis TRADE - 2024'!$D14 = 'PieChart Hilfstabelle'!Z$1, INDIRECT(ADDRESS(ROW(), 6 + $A$7, 1, 1, "Kreis TRADE - 2024")), "")</f>
        <v/>
      </c>
      <c r="AA14" s="151" t="str" cm="1">
        <f t="array" aca="1" ref="AA14" ca="1">IF('Kreis TRADE - 2024'!$D14 = 'PieChart Hilfstabelle'!AA$1, INDIRECT(ADDRESS(ROW(), 6 + $A$7, 1, 1, "Kreis TRADE - 2024")), "")</f>
        <v/>
      </c>
      <c r="AB14" s="151" t="str" cm="1">
        <f t="array" aca="1" ref="AB14" ca="1">IF('Kreis TRADE - 2024'!$D14 = 'PieChart Hilfstabelle'!AB$1, INDIRECT(ADDRESS(ROW(), 6 + $A$7, 1, 1, "Kreis TRADE - 2024")), "")</f>
        <v/>
      </c>
      <c r="AC14" s="151" t="str" cm="1">
        <f t="array" aca="1" ref="AC14" ca="1">IF('Kreis TRADE - 2024'!$D14 = 'PieChart Hilfstabelle'!AC$1, INDIRECT(ADDRESS(ROW(), 6 + $A$7, 1, 1, "Kreis TRADE - 2024")), "")</f>
        <v/>
      </c>
      <c r="AD14" s="151" t="str" cm="1">
        <f t="array" aca="1" ref="AD14" ca="1">IF('Kreis TRADE - 2024'!$D14 = 'PieChart Hilfstabelle'!AD$1, INDIRECT(ADDRESS(ROW(), 6 + $A$7, 1, 1, "Kreis TRADE - 2024")), "")</f>
        <v/>
      </c>
    </row>
    <row r="15" spans="1:30">
      <c r="A15" s="151"/>
      <c r="B15" s="151"/>
      <c r="C15" s="151"/>
      <c r="D15" s="151"/>
      <c r="E15" s="151"/>
      <c r="F15" s="151" t="str">
        <f>IF(AND('Kreis TRADE - 2024'!C15&lt;&gt;"",'Kreis TRADE - 2024'!D15&lt;&gt;"",'Kreis TRADE - 2024'!E15="Gebuchte Tage"),'Kreis TRADE - 2024'!C15 &amp; " " &amp; 'Kreis TRADE - 2024'!D15,"")</f>
        <v/>
      </c>
      <c r="G15" s="151" t="str" cm="1">
        <f t="array" aca="1" ref="G15" ca="1">IF('Kreis TRADE - 2024'!$E15 = 'PieChart Hilfstabelle'!G$1, INDIRECT(ADDRESS(ROW(), 6 + $A$7, 1, 1, "Kreis TRADE - 2024")), "")</f>
        <v/>
      </c>
      <c r="H15" s="151" t="str" cm="1">
        <f t="array" aca="1" ref="H15" ca="1">IF('Kreis TRADE - 2024'!$E15 = 'PieChart Hilfstabelle'!H$1, INDIRECT(ADDRESS(ROW(), 6 + $A$7, 1, 1, "Kreis TRADE - 2024")), "")</f>
        <v/>
      </c>
      <c r="I15" s="151" t="str" cm="1">
        <f t="array" aca="1" ref="I15" ca="1">IF('Kreis TRADE - 2024'!$E15 = 'PieChart Hilfstabelle'!I$1, INDIRECT(ADDRESS(ROW(), 6 + $A$7, 1, 1, "Kreis TRADE - 2024")), "")</f>
        <v/>
      </c>
      <c r="J15" s="151" t="str" cm="1">
        <f t="array" aca="1" ref="J15" ca="1">IF('Kreis TRADE - 2024'!$E15 = 'PieChart Hilfstabelle'!J$1, INDIRECT(ADDRESS(ROW(), 6 + $A$7, 1, 1, "Kreis TRADE - 2024")), "")</f>
        <v/>
      </c>
      <c r="K15" s="151" t="str" cm="1">
        <f t="array" aca="1" ref="K15" ca="1">IF('Kreis TRADE - 2024'!$E15 = 'PieChart Hilfstabelle'!K$1, INDIRECT(ADDRESS(ROW(), 6 + $A$7, 1, 1, "Kreis TRADE - 2024")), "")</f>
        <v/>
      </c>
      <c r="L15" s="151" t="str" cm="1">
        <f t="array" aca="1" ref="L15" ca="1">IF('Kreis TRADE - 2024'!$E15 = 'PieChart Hilfstabelle'!L$1, INDIRECT(ADDRESS(ROW(), 6 + $A$7, 1, 1, "Kreis TRADE - 2024")), "")</f>
        <v/>
      </c>
      <c r="M15" s="151" t="str" cm="1">
        <f t="array" aca="1" ref="M15" ca="1">IF('Kreis TRADE - 2024'!$E15 = 'PieChart Hilfstabelle'!M$1, INDIRECT(ADDRESS(ROW(), 6 + $A$7, 1, 1, "Kreis TRADE - 2024")), "")</f>
        <v/>
      </c>
      <c r="N15" s="151" t="str" cm="1">
        <f t="array" aca="1" ref="N15" ca="1">IF('Kreis TRADE - 2024'!$E15 = 'PieChart Hilfstabelle'!N$1, INDIRECT(ADDRESS(ROW(), 6 + $A$7, 1, 1, "Kreis TRADE - 2024")), "")</f>
        <v/>
      </c>
      <c r="O15" s="151" t="str" cm="1">
        <f t="array" aca="1" ref="O15" ca="1">IF('Kreis TRADE - 2024'!$E15 = 'PieChart Hilfstabelle'!O$1, INDIRECT(ADDRESS(ROW(), 6 + $A$7, 1, 1, "Kreis TRADE - 2024")), "")</f>
        <v/>
      </c>
      <c r="P15" s="151" t="str" cm="1">
        <f t="array" aca="1" ref="P15" ca="1">IF('Kreis TRADE - 2024'!$E15 = 'PieChart Hilfstabelle'!P$1, INDIRECT(ADDRESS(ROW(), 6 + $A$7, 1, 1, "Kreis TRADE - 2024")), "")</f>
        <v/>
      </c>
      <c r="Q15" s="151" t="str" cm="1">
        <f t="array" aca="1" ref="Q15" ca="1">IF('Kreis TRADE - 2024'!$E15 = 'PieChart Hilfstabelle'!Q$1, INDIRECT(ADDRESS(ROW(), 6 + $A$7, 1, 1, "Kreis TRADE - 2024")), "")</f>
        <v/>
      </c>
      <c r="R15" s="151" t="str" cm="1">
        <f t="array" aca="1" ref="R15" ca="1">IF('Kreis TRADE - 2024'!$E15 = 'PieChart Hilfstabelle'!R$1, INDIRECT(ADDRESS(ROW(), 6 + $A$7, 1, 1, "Kreis TRADE - 2024")), "")</f>
        <v/>
      </c>
      <c r="S15" s="151" t="str" cm="1">
        <f t="array" aca="1" ref="S15" ca="1">IF('Kreis TRADE - 2024'!$E15 = 'PieChart Hilfstabelle'!S$1, INDIRECT(ADDRESS(ROW(), 6 + $A$7, 1, 1, "Kreis TRADE - 2024")), "")</f>
        <v/>
      </c>
      <c r="T15" s="151" t="str" cm="1">
        <f t="array" aca="1" ref="T15" ca="1">IF('Kreis TRADE - 2024'!$E15 = 'PieChart Hilfstabelle'!T$1, INDIRECT(ADDRESS(ROW(), 6 + $A$7, 1, 1, "Kreis TRADE - 2024")), "")</f>
        <v/>
      </c>
      <c r="U15" s="151" t="str" cm="1">
        <f t="array" aca="1" ref="U15" ca="1">IF('Kreis TRADE - 2024'!$E15 = 'PieChart Hilfstabelle'!U$1, INDIRECT(ADDRESS(ROW(), 6 + $A$7, 1, 1, "Kreis TRADE - 2024")), "")</f>
        <v/>
      </c>
      <c r="V15" s="151" t="str" cm="1">
        <f t="array" aca="1" ref="V15" ca="1">IF('Kreis TRADE - 2024'!$E15 = 'PieChart Hilfstabelle'!V$1, INDIRECT(ADDRESS(ROW(), 6 + $A$7, 1, 1, "Kreis TRADE - 2024")), "")</f>
        <v/>
      </c>
      <c r="W15" s="151" t="str" cm="1">
        <f t="array" aca="1" ref="W15" ca="1">IF('Kreis TRADE - 2024'!$E15 = 'PieChart Hilfstabelle'!W$1, INDIRECT(ADDRESS(ROW(), 6 + $A$7, 1, 1, "Kreis TRADE - 2024")), "")</f>
        <v/>
      </c>
      <c r="X15" s="152"/>
      <c r="Y15" s="151" t="str" cm="1">
        <f t="array" aca="1" ref="Y15" ca="1">IF('Kreis TRADE - 2024'!$D15 = 'PieChart Hilfstabelle'!Y$1, INDIRECT(ADDRESS(ROW(), 6 + $A$7, 1, 1, "Kreis TRADE - 2024")), "")</f>
        <v/>
      </c>
      <c r="Z15" s="151" t="str" cm="1">
        <f t="array" aca="1" ref="Z15" ca="1">IF('Kreis TRADE - 2024'!$D15 = 'PieChart Hilfstabelle'!Z$1, INDIRECT(ADDRESS(ROW(), 6 + $A$7, 1, 1, "Kreis TRADE - 2024")), "")</f>
        <v/>
      </c>
      <c r="AA15" s="151" t="str" cm="1">
        <f t="array" aca="1" ref="AA15" ca="1">IF('Kreis TRADE - 2024'!$D15 = 'PieChart Hilfstabelle'!AA$1, INDIRECT(ADDRESS(ROW(), 6 + $A$7, 1, 1, "Kreis TRADE - 2024")), "")</f>
        <v/>
      </c>
      <c r="AB15" s="151" t="str" cm="1">
        <f t="array" aca="1" ref="AB15" ca="1">IF('Kreis TRADE - 2024'!$D15 = 'PieChart Hilfstabelle'!AB$1, INDIRECT(ADDRESS(ROW(), 6 + $A$7, 1, 1, "Kreis TRADE - 2024")), "")</f>
        <v/>
      </c>
      <c r="AC15" s="151" t="str" cm="1">
        <f t="array" aca="1" ref="AC15" ca="1">IF('Kreis TRADE - 2024'!$D15 = 'PieChart Hilfstabelle'!AC$1, INDIRECT(ADDRESS(ROW(), 6 + $A$7, 1, 1, "Kreis TRADE - 2024")), "")</f>
        <v/>
      </c>
      <c r="AD15" s="151" t="str" cm="1">
        <f t="array" aca="1" ref="AD15" ca="1">IF('Kreis TRADE - 2024'!$D15 = 'PieChart Hilfstabelle'!AD$1, INDIRECT(ADDRESS(ROW(), 6 + $A$7, 1, 1, "Kreis TRADE - 2024")), "")</f>
        <v/>
      </c>
    </row>
    <row r="16" spans="1:30">
      <c r="A16" s="151"/>
      <c r="B16" s="151"/>
      <c r="C16" s="151"/>
      <c r="D16" s="151"/>
      <c r="E16" s="151"/>
      <c r="F16" s="151" t="str">
        <f>IF(AND('Kreis TRADE - 2024'!C16&lt;&gt;"",'Kreis TRADE - 2024'!D16&lt;&gt;"",'Kreis TRADE - 2024'!E16="Gebuchte Tage"),'Kreis TRADE - 2024'!C16 &amp; " " &amp; 'Kreis TRADE - 2024'!D16,"")</f>
        <v/>
      </c>
      <c r="G16" s="151" t="str" cm="1">
        <f t="array" aca="1" ref="G16" ca="1">IF('Kreis TRADE - 2024'!$E16 = 'PieChart Hilfstabelle'!G$1, INDIRECT(ADDRESS(ROW(), 6 + $A$7, 1, 1, "Kreis TRADE - 2024")), "")</f>
        <v/>
      </c>
      <c r="H16" s="151" t="str" cm="1">
        <f t="array" aca="1" ref="H16" ca="1">IF('Kreis TRADE - 2024'!$E16 = 'PieChart Hilfstabelle'!H$1, INDIRECT(ADDRESS(ROW(), 6 + $A$7, 1, 1, "Kreis TRADE - 2024")), "")</f>
        <v/>
      </c>
      <c r="I16" s="151" t="str" cm="1">
        <f t="array" aca="1" ref="I16" ca="1">IF('Kreis TRADE - 2024'!$E16 = 'PieChart Hilfstabelle'!I$1, INDIRECT(ADDRESS(ROW(), 6 + $A$7, 1, 1, "Kreis TRADE - 2024")), "")</f>
        <v/>
      </c>
      <c r="J16" s="151" t="str" cm="1">
        <f t="array" aca="1" ref="J16" ca="1">IF('Kreis TRADE - 2024'!$E16 = 'PieChart Hilfstabelle'!J$1, INDIRECT(ADDRESS(ROW(), 6 + $A$7, 1, 1, "Kreis TRADE - 2024")), "")</f>
        <v/>
      </c>
      <c r="K16" s="151" t="str" cm="1">
        <f t="array" aca="1" ref="K16" ca="1">IF('Kreis TRADE - 2024'!$E16 = 'PieChart Hilfstabelle'!K$1, INDIRECT(ADDRESS(ROW(), 6 + $A$7, 1, 1, "Kreis TRADE - 2024")), "")</f>
        <v/>
      </c>
      <c r="L16" s="151" t="str" cm="1">
        <f t="array" aca="1" ref="L16" ca="1">IF('Kreis TRADE - 2024'!$E16 = 'PieChart Hilfstabelle'!L$1, INDIRECT(ADDRESS(ROW(), 6 + $A$7, 1, 1, "Kreis TRADE - 2024")), "")</f>
        <v/>
      </c>
      <c r="M16" s="151" t="str" cm="1">
        <f t="array" aca="1" ref="M16" ca="1">IF('Kreis TRADE - 2024'!$E16 = 'PieChart Hilfstabelle'!M$1, INDIRECT(ADDRESS(ROW(), 6 + $A$7, 1, 1, "Kreis TRADE - 2024")), "")</f>
        <v/>
      </c>
      <c r="N16" s="151" t="str" cm="1">
        <f t="array" aca="1" ref="N16" ca="1">IF('Kreis TRADE - 2024'!$E16 = 'PieChart Hilfstabelle'!N$1, INDIRECT(ADDRESS(ROW(), 6 + $A$7, 1, 1, "Kreis TRADE - 2024")), "")</f>
        <v/>
      </c>
      <c r="O16" s="151" t="str" cm="1">
        <f t="array" aca="1" ref="O16" ca="1">IF('Kreis TRADE - 2024'!$E16 = 'PieChart Hilfstabelle'!O$1, INDIRECT(ADDRESS(ROW(), 6 + $A$7, 1, 1, "Kreis TRADE - 2024")), "")</f>
        <v/>
      </c>
      <c r="P16" s="151" t="str" cm="1">
        <f t="array" aca="1" ref="P16" ca="1">IF('Kreis TRADE - 2024'!$E16 = 'PieChart Hilfstabelle'!P$1, INDIRECT(ADDRESS(ROW(), 6 + $A$7, 1, 1, "Kreis TRADE - 2024")), "")</f>
        <v/>
      </c>
      <c r="Q16" s="151" t="str" cm="1">
        <f t="array" aca="1" ref="Q16" ca="1">IF('Kreis TRADE - 2024'!$E16 = 'PieChart Hilfstabelle'!Q$1, INDIRECT(ADDRESS(ROW(), 6 + $A$7, 1, 1, "Kreis TRADE - 2024")), "")</f>
        <v/>
      </c>
      <c r="R16" s="151" t="str" cm="1">
        <f t="array" aca="1" ref="R16" ca="1">IF('Kreis TRADE - 2024'!$E16 = 'PieChart Hilfstabelle'!R$1, INDIRECT(ADDRESS(ROW(), 6 + $A$7, 1, 1, "Kreis TRADE - 2024")), "")</f>
        <v/>
      </c>
      <c r="S16" s="151" t="str" cm="1">
        <f t="array" aca="1" ref="S16" ca="1">IF('Kreis TRADE - 2024'!$E16 = 'PieChart Hilfstabelle'!S$1, INDIRECT(ADDRESS(ROW(), 6 + $A$7, 1, 1, "Kreis TRADE - 2024")), "")</f>
        <v/>
      </c>
      <c r="T16" s="151" t="str" cm="1">
        <f t="array" aca="1" ref="T16" ca="1">IF('Kreis TRADE - 2024'!$E16 = 'PieChart Hilfstabelle'!T$1, INDIRECT(ADDRESS(ROW(), 6 + $A$7, 1, 1, "Kreis TRADE - 2024")), "")</f>
        <v/>
      </c>
      <c r="U16" s="151" t="str" cm="1">
        <f t="array" aca="1" ref="U16" ca="1">IF('Kreis TRADE - 2024'!$E16 = 'PieChart Hilfstabelle'!U$1, INDIRECT(ADDRESS(ROW(), 6 + $A$7, 1, 1, "Kreis TRADE - 2024")), "")</f>
        <v/>
      </c>
      <c r="V16" s="151" t="str" cm="1">
        <f t="array" aca="1" ref="V16" ca="1">IF('Kreis TRADE - 2024'!$E16 = 'PieChart Hilfstabelle'!V$1, INDIRECT(ADDRESS(ROW(), 6 + $A$7, 1, 1, "Kreis TRADE - 2024")), "")</f>
        <v/>
      </c>
      <c r="W16" s="151" t="str" cm="1">
        <f t="array" aca="1" ref="W16" ca="1">IF('Kreis TRADE - 2024'!$E16 = 'PieChart Hilfstabelle'!W$1, INDIRECT(ADDRESS(ROW(), 6 + $A$7, 1, 1, "Kreis TRADE - 2024")), "")</f>
        <v/>
      </c>
      <c r="X16" s="152"/>
      <c r="Y16" s="151" t="str" cm="1">
        <f t="array" aca="1" ref="Y16" ca="1">IF('Kreis TRADE - 2024'!$D16 = 'PieChart Hilfstabelle'!Y$1, INDIRECT(ADDRESS(ROW(), 6 + $A$7, 1, 1, "Kreis TRADE - 2024")), "")</f>
        <v/>
      </c>
      <c r="Z16" s="151" t="str" cm="1">
        <f t="array" aca="1" ref="Z16" ca="1">IF('Kreis TRADE - 2024'!$D16 = 'PieChart Hilfstabelle'!Z$1, INDIRECT(ADDRESS(ROW(), 6 + $A$7, 1, 1, "Kreis TRADE - 2024")), "")</f>
        <v/>
      </c>
      <c r="AA16" s="151" t="str" cm="1">
        <f t="array" aca="1" ref="AA16" ca="1">IF('Kreis TRADE - 2024'!$D16 = 'PieChart Hilfstabelle'!AA$1, INDIRECT(ADDRESS(ROW(), 6 + $A$7, 1, 1, "Kreis TRADE - 2024")), "")</f>
        <v/>
      </c>
      <c r="AB16" s="151" t="str" cm="1">
        <f t="array" aca="1" ref="AB16" ca="1">IF('Kreis TRADE - 2024'!$D16 = 'PieChart Hilfstabelle'!AB$1, INDIRECT(ADDRESS(ROW(), 6 + $A$7, 1, 1, "Kreis TRADE - 2024")), "")</f>
        <v/>
      </c>
      <c r="AC16" s="151" t="str" cm="1">
        <f t="array" aca="1" ref="AC16" ca="1">IF('Kreis TRADE - 2024'!$D16 = 'PieChart Hilfstabelle'!AC$1, INDIRECT(ADDRESS(ROW(), 6 + $A$7, 1, 1, "Kreis TRADE - 2024")), "")</f>
        <v/>
      </c>
      <c r="AD16" s="151" t="str" cm="1">
        <f t="array" aca="1" ref="AD16" ca="1">IF('Kreis TRADE - 2024'!$D16 = 'PieChart Hilfstabelle'!AD$1, INDIRECT(ADDRESS(ROW(), 6 + $A$7, 1, 1, "Kreis TRADE - 2024")), "")</f>
        <v/>
      </c>
    </row>
    <row r="17" spans="1:30">
      <c r="A17" s="151"/>
      <c r="B17" s="151"/>
      <c r="C17" s="151"/>
      <c r="D17" s="151"/>
      <c r="E17" s="151"/>
      <c r="F17" s="151" t="str">
        <f>IF(AND('Kreis TRADE - 2024'!C17&lt;&gt;"",'Kreis TRADE - 2024'!D17&lt;&gt;"",'Kreis TRADE - 2024'!E17="Gebuchte Tage"),'Kreis TRADE - 2024'!C17 &amp; " " &amp; 'Kreis TRADE - 2024'!D17,"")</f>
        <v/>
      </c>
      <c r="G17" s="151" t="str" cm="1">
        <f t="array" aca="1" ref="G17" ca="1">IF('Kreis TRADE - 2024'!$E17 = 'PieChart Hilfstabelle'!G$1, INDIRECT(ADDRESS(ROW(), 6 + $A$7, 1, 1, "Kreis TRADE - 2024")), "")</f>
        <v/>
      </c>
      <c r="H17" s="151" t="str" cm="1">
        <f t="array" aca="1" ref="H17" ca="1">IF('Kreis TRADE - 2024'!$E17 = 'PieChart Hilfstabelle'!H$1, INDIRECT(ADDRESS(ROW(), 6 + $A$7, 1, 1, "Kreis TRADE - 2024")), "")</f>
        <v/>
      </c>
      <c r="I17" s="151" t="str" cm="1">
        <f t="array" aca="1" ref="I17" ca="1">IF('Kreis TRADE - 2024'!$E17 = 'PieChart Hilfstabelle'!I$1, INDIRECT(ADDRESS(ROW(), 6 + $A$7, 1, 1, "Kreis TRADE - 2024")), "")</f>
        <v/>
      </c>
      <c r="J17" s="151" t="str" cm="1">
        <f t="array" aca="1" ref="J17" ca="1">IF('Kreis TRADE - 2024'!$E17 = 'PieChart Hilfstabelle'!J$1, INDIRECT(ADDRESS(ROW(), 6 + $A$7, 1, 1, "Kreis TRADE - 2024")), "")</f>
        <v/>
      </c>
      <c r="K17" s="151" t="str" cm="1">
        <f t="array" aca="1" ref="K17" ca="1">IF('Kreis TRADE - 2024'!$E17 = 'PieChart Hilfstabelle'!K$1, INDIRECT(ADDRESS(ROW(), 6 + $A$7, 1, 1, "Kreis TRADE - 2024")), "")</f>
        <v/>
      </c>
      <c r="L17" s="151" t="str" cm="1">
        <f t="array" aca="1" ref="L17" ca="1">IF('Kreis TRADE - 2024'!$E17 = 'PieChart Hilfstabelle'!L$1, INDIRECT(ADDRESS(ROW(), 6 + $A$7, 1, 1, "Kreis TRADE - 2024")), "")</f>
        <v/>
      </c>
      <c r="M17" s="151" t="str" cm="1">
        <f t="array" aca="1" ref="M17" ca="1">IF('Kreis TRADE - 2024'!$E17 = 'PieChart Hilfstabelle'!M$1, INDIRECT(ADDRESS(ROW(), 6 + $A$7, 1, 1, "Kreis TRADE - 2024")), "")</f>
        <v/>
      </c>
      <c r="N17" s="151" t="str" cm="1">
        <f t="array" aca="1" ref="N17" ca="1">IF('Kreis TRADE - 2024'!$E17 = 'PieChart Hilfstabelle'!N$1, INDIRECT(ADDRESS(ROW(), 6 + $A$7, 1, 1, "Kreis TRADE - 2024")), "")</f>
        <v/>
      </c>
      <c r="O17" s="151" t="str" cm="1">
        <f t="array" aca="1" ref="O17" ca="1">IF('Kreis TRADE - 2024'!$E17 = 'PieChart Hilfstabelle'!O$1, INDIRECT(ADDRESS(ROW(), 6 + $A$7, 1, 1, "Kreis TRADE - 2024")), "")</f>
        <v/>
      </c>
      <c r="P17" s="151" t="str" cm="1">
        <f t="array" aca="1" ref="P17" ca="1">IF('Kreis TRADE - 2024'!$E17 = 'PieChart Hilfstabelle'!P$1, INDIRECT(ADDRESS(ROW(), 6 + $A$7, 1, 1, "Kreis TRADE - 2024")), "")</f>
        <v/>
      </c>
      <c r="Q17" s="151" t="str" cm="1">
        <f t="array" aca="1" ref="Q17" ca="1">IF('Kreis TRADE - 2024'!$E17 = 'PieChart Hilfstabelle'!Q$1, INDIRECT(ADDRESS(ROW(), 6 + $A$7, 1, 1, "Kreis TRADE - 2024")), "")</f>
        <v/>
      </c>
      <c r="R17" s="151" t="str" cm="1">
        <f t="array" aca="1" ref="R17" ca="1">IF('Kreis TRADE - 2024'!$E17 = 'PieChart Hilfstabelle'!R$1, INDIRECT(ADDRESS(ROW(), 6 + $A$7, 1, 1, "Kreis TRADE - 2024")), "")</f>
        <v/>
      </c>
      <c r="S17" s="151" t="str" cm="1">
        <f t="array" aca="1" ref="S17" ca="1">IF('Kreis TRADE - 2024'!$E17 = 'PieChart Hilfstabelle'!S$1, INDIRECT(ADDRESS(ROW(), 6 + $A$7, 1, 1, "Kreis TRADE - 2024")), "")</f>
        <v/>
      </c>
      <c r="T17" s="151" t="str" cm="1">
        <f t="array" aca="1" ref="T17" ca="1">IF('Kreis TRADE - 2024'!$E17 = 'PieChart Hilfstabelle'!T$1, INDIRECT(ADDRESS(ROW(), 6 + $A$7, 1, 1, "Kreis TRADE - 2024")), "")</f>
        <v/>
      </c>
      <c r="U17" s="151" t="str" cm="1">
        <f t="array" aca="1" ref="U17" ca="1">IF('Kreis TRADE - 2024'!$E17 = 'PieChart Hilfstabelle'!U$1, INDIRECT(ADDRESS(ROW(), 6 + $A$7, 1, 1, "Kreis TRADE - 2024")), "")</f>
        <v/>
      </c>
      <c r="V17" s="151" t="str" cm="1">
        <f t="array" aca="1" ref="V17" ca="1">IF('Kreis TRADE - 2024'!$E17 = 'PieChart Hilfstabelle'!V$1, INDIRECT(ADDRESS(ROW(), 6 + $A$7, 1, 1, "Kreis TRADE - 2024")), "")</f>
        <v/>
      </c>
      <c r="W17" s="151" t="str" cm="1">
        <f t="array" aca="1" ref="W17" ca="1">IF('Kreis TRADE - 2024'!$E17 = 'PieChart Hilfstabelle'!W$1, INDIRECT(ADDRESS(ROW(), 6 + $A$7, 1, 1, "Kreis TRADE - 2024")), "")</f>
        <v/>
      </c>
      <c r="X17" s="152"/>
      <c r="Y17" s="151" t="str" cm="1">
        <f t="array" aca="1" ref="Y17" ca="1">IF('Kreis TRADE - 2024'!$D17 = 'PieChart Hilfstabelle'!Y$1, INDIRECT(ADDRESS(ROW(), 6 + $A$7, 1, 1, "Kreis TRADE - 2024")), "")</f>
        <v/>
      </c>
      <c r="Z17" s="151" t="str" cm="1">
        <f t="array" aca="1" ref="Z17" ca="1">IF('Kreis TRADE - 2024'!$D17 = 'PieChart Hilfstabelle'!Z$1, INDIRECT(ADDRESS(ROW(), 6 + $A$7, 1, 1, "Kreis TRADE - 2024")), "")</f>
        <v/>
      </c>
      <c r="AA17" s="151" t="str" cm="1">
        <f t="array" aca="1" ref="AA17" ca="1">IF('Kreis TRADE - 2024'!$D17 = 'PieChart Hilfstabelle'!AA$1, INDIRECT(ADDRESS(ROW(), 6 + $A$7, 1, 1, "Kreis TRADE - 2024")), "")</f>
        <v/>
      </c>
      <c r="AB17" s="151" t="str" cm="1">
        <f t="array" aca="1" ref="AB17" ca="1">IF('Kreis TRADE - 2024'!$D17 = 'PieChart Hilfstabelle'!AB$1, INDIRECT(ADDRESS(ROW(), 6 + $A$7, 1, 1, "Kreis TRADE - 2024")), "")</f>
        <v/>
      </c>
      <c r="AC17" s="151" t="str" cm="1">
        <f t="array" aca="1" ref="AC17" ca="1">IF('Kreis TRADE - 2024'!$D17 = 'PieChart Hilfstabelle'!AC$1, INDIRECT(ADDRESS(ROW(), 6 + $A$7, 1, 1, "Kreis TRADE - 2024")), "")</f>
        <v/>
      </c>
      <c r="AD17" s="151" t="str" cm="1">
        <f t="array" aca="1" ref="AD17" ca="1">IF('Kreis TRADE - 2024'!$D17 = 'PieChart Hilfstabelle'!AD$1, INDIRECT(ADDRESS(ROW(), 6 + $A$7, 1, 1, "Kreis TRADE - 2024")), "")</f>
        <v/>
      </c>
    </row>
    <row r="18" spans="1:30">
      <c r="A18" s="151"/>
      <c r="B18" s="151"/>
      <c r="C18" s="151"/>
      <c r="D18" s="151"/>
      <c r="E18" s="151"/>
      <c r="F18" s="151" t="str">
        <f>IF(AND('Kreis TRADE - 2024'!C18&lt;&gt;"",'Kreis TRADE - 2024'!D18&lt;&gt;"",'Kreis TRADE - 2024'!E18="Gebuchte Tage"),'Kreis TRADE - 2024'!C18 &amp; " " &amp; 'Kreis TRADE - 2024'!D18,"")</f>
        <v/>
      </c>
      <c r="G18" s="151" t="str" cm="1">
        <f t="array" aca="1" ref="G18" ca="1">IF('Kreis TRADE - 2024'!$E18 = 'PieChart Hilfstabelle'!G$1, INDIRECT(ADDRESS(ROW(), 6 + $A$7, 1, 1, "Kreis TRADE - 2024")), "")</f>
        <v/>
      </c>
      <c r="H18" s="151" t="str" cm="1">
        <f t="array" aca="1" ref="H18" ca="1">IF('Kreis TRADE - 2024'!$E18 = 'PieChart Hilfstabelle'!H$1, INDIRECT(ADDRESS(ROW(), 6 + $A$7, 1, 1, "Kreis TRADE - 2024")), "")</f>
        <v/>
      </c>
      <c r="I18" s="151" t="str" cm="1">
        <f t="array" aca="1" ref="I18" ca="1">IF('Kreis TRADE - 2024'!$E18 = 'PieChart Hilfstabelle'!I$1, INDIRECT(ADDRESS(ROW(), 6 + $A$7, 1, 1, "Kreis TRADE - 2024")), "")</f>
        <v/>
      </c>
      <c r="J18" s="151" t="str" cm="1">
        <f t="array" aca="1" ref="J18" ca="1">IF('Kreis TRADE - 2024'!$E18 = 'PieChart Hilfstabelle'!J$1, INDIRECT(ADDRESS(ROW(), 6 + $A$7, 1, 1, "Kreis TRADE - 2024")), "")</f>
        <v/>
      </c>
      <c r="K18" s="151" t="str" cm="1">
        <f t="array" aca="1" ref="K18" ca="1">IF('Kreis TRADE - 2024'!$E18 = 'PieChart Hilfstabelle'!K$1, INDIRECT(ADDRESS(ROW(), 6 + $A$7, 1, 1, "Kreis TRADE - 2024")), "")</f>
        <v/>
      </c>
      <c r="L18" s="151" t="str" cm="1">
        <f t="array" aca="1" ref="L18" ca="1">IF('Kreis TRADE - 2024'!$E18 = 'PieChart Hilfstabelle'!L$1, INDIRECT(ADDRESS(ROW(), 6 + $A$7, 1, 1, "Kreis TRADE - 2024")), "")</f>
        <v/>
      </c>
      <c r="M18" s="151" t="str" cm="1">
        <f t="array" aca="1" ref="M18" ca="1">IF('Kreis TRADE - 2024'!$E18 = 'PieChart Hilfstabelle'!M$1, INDIRECT(ADDRESS(ROW(), 6 + $A$7, 1, 1, "Kreis TRADE - 2024")), "")</f>
        <v/>
      </c>
      <c r="N18" s="151" t="str" cm="1">
        <f t="array" aca="1" ref="N18" ca="1">IF('Kreis TRADE - 2024'!$E18 = 'PieChart Hilfstabelle'!N$1, INDIRECT(ADDRESS(ROW(), 6 + $A$7, 1, 1, "Kreis TRADE - 2024")), "")</f>
        <v/>
      </c>
      <c r="O18" s="151" t="str" cm="1">
        <f t="array" aca="1" ref="O18" ca="1">IF('Kreis TRADE - 2024'!$E18 = 'PieChart Hilfstabelle'!O$1, INDIRECT(ADDRESS(ROW(), 6 + $A$7, 1, 1, "Kreis TRADE - 2024")), "")</f>
        <v/>
      </c>
      <c r="P18" s="151" t="str" cm="1">
        <f t="array" aca="1" ref="P18" ca="1">IF('Kreis TRADE - 2024'!$E18 = 'PieChart Hilfstabelle'!P$1, INDIRECT(ADDRESS(ROW(), 6 + $A$7, 1, 1, "Kreis TRADE - 2024")), "")</f>
        <v/>
      </c>
      <c r="Q18" s="151" t="str" cm="1">
        <f t="array" aca="1" ref="Q18" ca="1">IF('Kreis TRADE - 2024'!$E18 = 'PieChart Hilfstabelle'!Q$1, INDIRECT(ADDRESS(ROW(), 6 + $A$7, 1, 1, "Kreis TRADE - 2024")), "")</f>
        <v/>
      </c>
      <c r="R18" s="151" t="str" cm="1">
        <f t="array" aca="1" ref="R18" ca="1">IF('Kreis TRADE - 2024'!$E18 = 'PieChart Hilfstabelle'!R$1, INDIRECT(ADDRESS(ROW(), 6 + $A$7, 1, 1, "Kreis TRADE - 2024")), "")</f>
        <v/>
      </c>
      <c r="S18" s="151" t="str" cm="1">
        <f t="array" aca="1" ref="S18" ca="1">IF('Kreis TRADE - 2024'!$E18 = 'PieChart Hilfstabelle'!S$1, INDIRECT(ADDRESS(ROW(), 6 + $A$7, 1, 1, "Kreis TRADE - 2024")), "")</f>
        <v/>
      </c>
      <c r="T18" s="151" t="str" cm="1">
        <f t="array" aca="1" ref="T18" ca="1">IF('Kreis TRADE - 2024'!$E18 = 'PieChart Hilfstabelle'!T$1, INDIRECT(ADDRESS(ROW(), 6 + $A$7, 1, 1, "Kreis TRADE - 2024")), "")</f>
        <v/>
      </c>
      <c r="U18" s="151" t="str" cm="1">
        <f t="array" aca="1" ref="U18" ca="1">IF('Kreis TRADE - 2024'!$E18 = 'PieChart Hilfstabelle'!U$1, INDIRECT(ADDRESS(ROW(), 6 + $A$7, 1, 1, "Kreis TRADE - 2024")), "")</f>
        <v/>
      </c>
      <c r="V18" s="151" t="str" cm="1">
        <f t="array" aca="1" ref="V18" ca="1">IF('Kreis TRADE - 2024'!$E18 = 'PieChart Hilfstabelle'!V$1, INDIRECT(ADDRESS(ROW(), 6 + $A$7, 1, 1, "Kreis TRADE - 2024")), "")</f>
        <v/>
      </c>
      <c r="W18" s="151" t="str" cm="1">
        <f t="array" aca="1" ref="W18" ca="1">IF('Kreis TRADE - 2024'!$E18 = 'PieChart Hilfstabelle'!W$1, INDIRECT(ADDRESS(ROW(), 6 + $A$7, 1, 1, "Kreis TRADE - 2024")), "")</f>
        <v/>
      </c>
      <c r="X18" s="152"/>
      <c r="Y18" s="151" t="str" cm="1">
        <f t="array" aca="1" ref="Y18" ca="1">IF('Kreis TRADE - 2024'!$D18 = 'PieChart Hilfstabelle'!Y$1, INDIRECT(ADDRESS(ROW(), 6 + $A$7, 1, 1, "Kreis TRADE - 2024")), "")</f>
        <v/>
      </c>
      <c r="Z18" s="151" t="str" cm="1">
        <f t="array" aca="1" ref="Z18" ca="1">IF('Kreis TRADE - 2024'!$D18 = 'PieChart Hilfstabelle'!Z$1, INDIRECT(ADDRESS(ROW(), 6 + $A$7, 1, 1, "Kreis TRADE - 2024")), "")</f>
        <v/>
      </c>
      <c r="AA18" s="151" t="str" cm="1">
        <f t="array" aca="1" ref="AA18" ca="1">IF('Kreis TRADE - 2024'!$D18 = 'PieChart Hilfstabelle'!AA$1, INDIRECT(ADDRESS(ROW(), 6 + $A$7, 1, 1, "Kreis TRADE - 2024")), "")</f>
        <v/>
      </c>
      <c r="AB18" s="151" t="str" cm="1">
        <f t="array" aca="1" ref="AB18" ca="1">IF('Kreis TRADE - 2024'!$D18 = 'PieChart Hilfstabelle'!AB$1, INDIRECT(ADDRESS(ROW(), 6 + $A$7, 1, 1, "Kreis TRADE - 2024")), "")</f>
        <v/>
      </c>
      <c r="AC18" s="151" t="str" cm="1">
        <f t="array" aca="1" ref="AC18" ca="1">IF('Kreis TRADE - 2024'!$D18 = 'PieChart Hilfstabelle'!AC$1, INDIRECT(ADDRESS(ROW(), 6 + $A$7, 1, 1, "Kreis TRADE - 2024")), "")</f>
        <v/>
      </c>
      <c r="AD18" s="151" t="str" cm="1">
        <f t="array" aca="1" ref="AD18" ca="1">IF('Kreis TRADE - 2024'!$D18 = 'PieChart Hilfstabelle'!AD$1, INDIRECT(ADDRESS(ROW(), 6 + $A$7, 1, 1, "Kreis TRADE - 2024")), "")</f>
        <v/>
      </c>
    </row>
    <row r="19" spans="1:30">
      <c r="A19" s="151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2"/>
      <c r="Y19" s="151"/>
      <c r="Z19" s="151"/>
      <c r="AA19" s="151"/>
      <c r="AB19" s="151"/>
      <c r="AC19" s="151"/>
      <c r="AD19" s="151"/>
    </row>
    <row r="20" spans="1:30">
      <c r="A20" s="151"/>
      <c r="B20" s="151"/>
      <c r="C20" s="151"/>
      <c r="D20" s="151"/>
      <c r="E20" s="151"/>
      <c r="F20" s="151" t="str">
        <f>IF(AND('Kreis TRADE - 2024'!C20&lt;&gt;"",'Kreis TRADE - 2024'!D20&lt;&gt;"",'Kreis TRADE - 2024'!E20="Gebuchte Tage"),'Kreis TRADE - 2024'!C20 &amp; " " &amp; 'Kreis TRADE - 2024'!D20,"")</f>
        <v/>
      </c>
      <c r="G20" s="151" t="str" cm="1">
        <f t="array" aca="1" ref="G20" ca="1">IF('Kreis TRADE - 2024'!$E20 = 'PieChart Hilfstabelle'!G$1, INDIRECT(ADDRESS(ROW(), 6 + $A$7, 1, 1, "Kreis TRADE - 2024")), "")</f>
        <v/>
      </c>
      <c r="H20" s="151" t="str" cm="1">
        <f t="array" aca="1" ref="H20" ca="1">IF('Kreis TRADE - 2024'!$E20 = 'PieChart Hilfstabelle'!H$1, INDIRECT(ADDRESS(ROW(), 6 + $A$7, 1, 1, "Kreis TRADE - 2024")), "")</f>
        <v/>
      </c>
      <c r="I20" s="151" t="str" cm="1">
        <f t="array" aca="1" ref="I20" ca="1">IF('Kreis TRADE - 2024'!$E20 = 'PieChart Hilfstabelle'!I$1, INDIRECT(ADDRESS(ROW(), 6 + $A$7, 1, 1, "Kreis TRADE - 2024")), "")</f>
        <v/>
      </c>
      <c r="J20" s="151" t="str" cm="1">
        <f t="array" aca="1" ref="J20" ca="1">IF('Kreis TRADE - 2024'!$E20 = 'PieChart Hilfstabelle'!J$1, INDIRECT(ADDRESS(ROW(), 6 + $A$7, 1, 1, "Kreis TRADE - 2024")), "")</f>
        <v/>
      </c>
      <c r="K20" s="151" t="str" cm="1">
        <f t="array" aca="1" ref="K20" ca="1">IF('Kreis TRADE - 2024'!$E20 = 'PieChart Hilfstabelle'!K$1, INDIRECT(ADDRESS(ROW(), 6 + $A$7, 1, 1, "Kreis TRADE - 2024")), "")</f>
        <v/>
      </c>
      <c r="L20" s="151" t="str" cm="1">
        <f t="array" aca="1" ref="L20" ca="1">IF('Kreis TRADE - 2024'!$E20 = 'PieChart Hilfstabelle'!L$1, INDIRECT(ADDRESS(ROW(), 6 + $A$7, 1, 1, "Kreis TRADE - 2024")), "")</f>
        <v/>
      </c>
      <c r="M20" s="151" t="str" cm="1">
        <f t="array" aca="1" ref="M20" ca="1">IF('Kreis TRADE - 2024'!$E20 = 'PieChart Hilfstabelle'!M$1, INDIRECT(ADDRESS(ROW(), 6 + $A$7, 1, 1, "Kreis TRADE - 2024")), "")</f>
        <v/>
      </c>
      <c r="N20" s="151" t="str" cm="1">
        <f t="array" aca="1" ref="N20" ca="1">IF('Kreis TRADE - 2024'!$E20 = 'PieChart Hilfstabelle'!N$1, INDIRECT(ADDRESS(ROW(), 6 + $A$7, 1, 1, "Kreis TRADE - 2024")), "")</f>
        <v/>
      </c>
      <c r="O20" s="151" t="str" cm="1">
        <f t="array" aca="1" ref="O20" ca="1">IF('Kreis TRADE - 2024'!$E20 = 'PieChart Hilfstabelle'!O$1, INDIRECT(ADDRESS(ROW(), 6 + $A$7, 1, 1, "Kreis TRADE - 2024")), "")</f>
        <v/>
      </c>
      <c r="P20" s="151" t="str" cm="1">
        <f t="array" aca="1" ref="P20" ca="1">IF('Kreis TRADE - 2024'!$E20 = 'PieChart Hilfstabelle'!P$1, INDIRECT(ADDRESS(ROW(), 6 + $A$7, 1, 1, "Kreis TRADE - 2024")), "")</f>
        <v/>
      </c>
      <c r="Q20" s="151" t="str" cm="1">
        <f t="array" aca="1" ref="Q20" ca="1">IF('Kreis TRADE - 2024'!$E20 = 'PieChart Hilfstabelle'!Q$1, INDIRECT(ADDRESS(ROW(), 6 + $A$7, 1, 1, "Kreis TRADE - 2024")), "")</f>
        <v/>
      </c>
      <c r="R20" s="151" t="str" cm="1">
        <f t="array" aca="1" ref="R20" ca="1">IF('Kreis TRADE - 2024'!$E20 = 'PieChart Hilfstabelle'!R$1, INDIRECT(ADDRESS(ROW(), 6 + $A$7, 1, 1, "Kreis TRADE - 2024")), "")</f>
        <v/>
      </c>
      <c r="S20" s="151" t="str" cm="1">
        <f t="array" aca="1" ref="S20" ca="1">IF('Kreis TRADE - 2024'!$E20 = 'PieChart Hilfstabelle'!S$1, INDIRECT(ADDRESS(ROW(), 6 + $A$7, 1, 1, "Kreis TRADE - 2024")), "")</f>
        <v/>
      </c>
      <c r="T20" s="151" t="str" cm="1">
        <f t="array" aca="1" ref="T20" ca="1">IF('Kreis TRADE - 2024'!$E20 = 'PieChart Hilfstabelle'!T$1, INDIRECT(ADDRESS(ROW(), 6 + $A$7, 1, 1, "Kreis TRADE - 2024")), "")</f>
        <v/>
      </c>
      <c r="U20" s="151" t="str" cm="1">
        <f t="array" aca="1" ref="U20" ca="1">IF('Kreis TRADE - 2024'!$E20 = 'PieChart Hilfstabelle'!U$1, INDIRECT(ADDRESS(ROW(), 6 + $A$7, 1, 1, "Kreis TRADE - 2024")), "")</f>
        <v/>
      </c>
      <c r="V20" s="151" t="str" cm="1">
        <f t="array" aca="1" ref="V20" ca="1">IF('Kreis TRADE - 2024'!$E20 = 'PieChart Hilfstabelle'!V$1, INDIRECT(ADDRESS(ROW(), 6 + $A$7, 1, 1, "Kreis TRADE - 2024")), "")</f>
        <v/>
      </c>
      <c r="W20" s="151" t="str" cm="1">
        <f t="array" aca="1" ref="W20" ca="1">IF('Kreis TRADE - 2024'!$E20 = 'PieChart Hilfstabelle'!W$1, INDIRECT(ADDRESS(ROW(), 6 + $A$7, 1, 1, "Kreis TRADE - 2024")), "")</f>
        <v/>
      </c>
      <c r="X20" s="152"/>
      <c r="Y20" s="151" t="str" cm="1">
        <f t="array" aca="1" ref="Y20" ca="1">IF('Kreis TRADE - 2024'!$D20 = 'PieChart Hilfstabelle'!Y$1, INDIRECT(ADDRESS(ROW(), 6 + $A$7, 1, 1, "Kreis TRADE - 2024")), "")</f>
        <v/>
      </c>
      <c r="Z20" s="151" t="str" cm="1">
        <f t="array" aca="1" ref="Z20" ca="1">IF('Kreis TRADE - 2024'!$D20 = 'PieChart Hilfstabelle'!Z$1, INDIRECT(ADDRESS(ROW(), 6 + $A$7, 1, 1, "Kreis TRADE - 2024")), "")</f>
        <v/>
      </c>
      <c r="AA20" s="151" t="str" cm="1">
        <f t="array" aca="1" ref="AA20" ca="1">IF('Kreis TRADE - 2024'!$D20 = 'PieChart Hilfstabelle'!AA$1, INDIRECT(ADDRESS(ROW(), 6 + $A$7, 1, 1, "Kreis TRADE - 2024")), "")</f>
        <v/>
      </c>
      <c r="AB20" s="151" t="str" cm="1">
        <f t="array" aca="1" ref="AB20" ca="1">IF('Kreis TRADE - 2024'!$D20 = 'PieChart Hilfstabelle'!AB$1, INDIRECT(ADDRESS(ROW(), 6 + $A$7, 1, 1, "Kreis TRADE - 2024")), "")</f>
        <v/>
      </c>
      <c r="AC20" s="151" t="str" cm="1">
        <f t="array" aca="1" ref="AC20" ca="1">IF('Kreis TRADE - 2024'!$D20 = 'PieChart Hilfstabelle'!AC$1, INDIRECT(ADDRESS(ROW(), 6 + $A$7, 1, 1, "Kreis TRADE - 2024")), "")</f>
        <v/>
      </c>
      <c r="AD20" s="151" t="str" cm="1">
        <f t="array" aca="1" ref="AD20" ca="1">IF('Kreis TRADE - 2024'!$D20 = 'PieChart Hilfstabelle'!AD$1, INDIRECT(ADDRESS(ROW(), 6 + $A$7, 1, 1, "Kreis TRADE - 2024")), "")</f>
        <v/>
      </c>
    </row>
    <row r="21" spans="1:30">
      <c r="A21" s="151"/>
      <c r="B21" s="151"/>
      <c r="C21" s="151"/>
      <c r="D21" s="151"/>
      <c r="E21" s="151"/>
      <c r="F21" s="151" t="str">
        <f>IF(AND('Kreis TRADE - 2024'!C21&lt;&gt;"",'Kreis TRADE - 2024'!D21&lt;&gt;"",'Kreis TRADE - 2024'!E21="Gebuchte Tage"),'Kreis TRADE - 2024'!C21 &amp; " " &amp; 'Kreis TRADE - 2024'!D21,"")</f>
        <v/>
      </c>
      <c r="G21" s="151" t="str" cm="1">
        <f t="array" aca="1" ref="G21" ca="1">IF('Kreis TRADE - 2024'!$E21 = 'PieChart Hilfstabelle'!G$1, INDIRECT(ADDRESS(ROW(), 6 + $A$7, 1, 1, "Kreis TRADE - 2024")), "")</f>
        <v/>
      </c>
      <c r="H21" s="151" t="str" cm="1">
        <f t="array" aca="1" ref="H21" ca="1">IF('Kreis TRADE - 2024'!$E21 = 'PieChart Hilfstabelle'!H$1, INDIRECT(ADDRESS(ROW(), 6 + $A$7, 1, 1, "Kreis TRADE - 2024")), "")</f>
        <v/>
      </c>
      <c r="I21" s="151" t="str" cm="1">
        <f t="array" aca="1" ref="I21" ca="1">IF('Kreis TRADE - 2024'!$E21 = 'PieChart Hilfstabelle'!I$1, INDIRECT(ADDRESS(ROW(), 6 + $A$7, 1, 1, "Kreis TRADE - 2024")), "")</f>
        <v/>
      </c>
      <c r="J21" s="151" t="str" cm="1">
        <f t="array" aca="1" ref="J21" ca="1">IF('Kreis TRADE - 2024'!$E21 = 'PieChart Hilfstabelle'!J$1, INDIRECT(ADDRESS(ROW(), 6 + $A$7, 1, 1, "Kreis TRADE - 2024")), "")</f>
        <v/>
      </c>
      <c r="K21" s="151" t="str" cm="1">
        <f t="array" aca="1" ref="K21" ca="1">IF('Kreis TRADE - 2024'!$E21 = 'PieChart Hilfstabelle'!K$1, INDIRECT(ADDRESS(ROW(), 6 + $A$7, 1, 1, "Kreis TRADE - 2024")), "")</f>
        <v/>
      </c>
      <c r="L21" s="151" t="str" cm="1">
        <f t="array" aca="1" ref="L21" ca="1">IF('Kreis TRADE - 2024'!$E21 = 'PieChart Hilfstabelle'!L$1, INDIRECT(ADDRESS(ROW(), 6 + $A$7, 1, 1, "Kreis TRADE - 2024")), "")</f>
        <v/>
      </c>
      <c r="M21" s="151" t="str" cm="1">
        <f t="array" aca="1" ref="M21" ca="1">IF('Kreis TRADE - 2024'!$E21 = 'PieChart Hilfstabelle'!M$1, INDIRECT(ADDRESS(ROW(), 6 + $A$7, 1, 1, "Kreis TRADE - 2024")), "")</f>
        <v/>
      </c>
      <c r="N21" s="151" t="str" cm="1">
        <f t="array" aca="1" ref="N21" ca="1">IF('Kreis TRADE - 2024'!$E21 = 'PieChart Hilfstabelle'!N$1, INDIRECT(ADDRESS(ROW(), 6 + $A$7, 1, 1, "Kreis TRADE - 2024")), "")</f>
        <v/>
      </c>
      <c r="O21" s="151" t="str" cm="1">
        <f t="array" aca="1" ref="O21" ca="1">IF('Kreis TRADE - 2024'!$E21 = 'PieChart Hilfstabelle'!O$1, INDIRECT(ADDRESS(ROW(), 6 + $A$7, 1, 1, "Kreis TRADE - 2024")), "")</f>
        <v/>
      </c>
      <c r="P21" s="151" t="str" cm="1">
        <f t="array" aca="1" ref="P21" ca="1">IF('Kreis TRADE - 2024'!$E21 = 'PieChart Hilfstabelle'!P$1, INDIRECT(ADDRESS(ROW(), 6 + $A$7, 1, 1, "Kreis TRADE - 2024")), "")</f>
        <v/>
      </c>
      <c r="Q21" s="151" t="str" cm="1">
        <f t="array" aca="1" ref="Q21" ca="1">IF('Kreis TRADE - 2024'!$E21 = 'PieChart Hilfstabelle'!Q$1, INDIRECT(ADDRESS(ROW(), 6 + $A$7, 1, 1, "Kreis TRADE - 2024")), "")</f>
        <v/>
      </c>
      <c r="R21" s="151" t="str" cm="1">
        <f t="array" aca="1" ref="R21" ca="1">IF('Kreis TRADE - 2024'!$E21 = 'PieChart Hilfstabelle'!R$1, INDIRECT(ADDRESS(ROW(), 6 + $A$7, 1, 1, "Kreis TRADE - 2024")), "")</f>
        <v/>
      </c>
      <c r="S21" s="151" t="str" cm="1">
        <f t="array" aca="1" ref="S21" ca="1">IF('Kreis TRADE - 2024'!$E21 = 'PieChart Hilfstabelle'!S$1, INDIRECT(ADDRESS(ROW(), 6 + $A$7, 1, 1, "Kreis TRADE - 2024")), "")</f>
        <v/>
      </c>
      <c r="T21" s="151" t="str" cm="1">
        <f t="array" aca="1" ref="T21" ca="1">IF('Kreis TRADE - 2024'!$E21 = 'PieChart Hilfstabelle'!T$1, INDIRECT(ADDRESS(ROW(), 6 + $A$7, 1, 1, "Kreis TRADE - 2024")), "")</f>
        <v/>
      </c>
      <c r="U21" s="151" t="str" cm="1">
        <f t="array" aca="1" ref="U21" ca="1">IF('Kreis TRADE - 2024'!$E21 = 'PieChart Hilfstabelle'!U$1, INDIRECT(ADDRESS(ROW(), 6 + $A$7, 1, 1, "Kreis TRADE - 2024")), "")</f>
        <v/>
      </c>
      <c r="V21" s="151" t="str" cm="1">
        <f t="array" aca="1" ref="V21" ca="1">IF('Kreis TRADE - 2024'!$E21 = 'PieChart Hilfstabelle'!V$1, INDIRECT(ADDRESS(ROW(), 6 + $A$7, 1, 1, "Kreis TRADE - 2024")), "")</f>
        <v/>
      </c>
      <c r="W21" s="151" t="str" cm="1">
        <f t="array" aca="1" ref="W21" ca="1">IF('Kreis TRADE - 2024'!$E21 = 'PieChart Hilfstabelle'!W$1, INDIRECT(ADDRESS(ROW(), 6 + $A$7, 1, 1, "Kreis TRADE - 2024")), "")</f>
        <v/>
      </c>
      <c r="X21" s="152"/>
      <c r="Y21" s="151" t="str" cm="1">
        <f t="array" aca="1" ref="Y21" ca="1">IF('Kreis TRADE - 2024'!$D21 = 'PieChart Hilfstabelle'!Y$1, INDIRECT(ADDRESS(ROW(), 6 + $A$7, 1, 1, "Kreis TRADE - 2024")), "")</f>
        <v/>
      </c>
      <c r="Z21" s="151" t="str" cm="1">
        <f t="array" aca="1" ref="Z21" ca="1">IF('Kreis TRADE - 2024'!$D21 = 'PieChart Hilfstabelle'!Z$1, INDIRECT(ADDRESS(ROW(), 6 + $A$7, 1, 1, "Kreis TRADE - 2024")), "")</f>
        <v/>
      </c>
      <c r="AA21" s="151" t="str" cm="1">
        <f t="array" aca="1" ref="AA21" ca="1">IF('Kreis TRADE - 2024'!$D21 = 'PieChart Hilfstabelle'!AA$1, INDIRECT(ADDRESS(ROW(), 6 + $A$7, 1, 1, "Kreis TRADE - 2024")), "")</f>
        <v/>
      </c>
      <c r="AB21" s="151" t="str" cm="1">
        <f t="array" aca="1" ref="AB21" ca="1">IF('Kreis TRADE - 2024'!$D21 = 'PieChart Hilfstabelle'!AB$1, INDIRECT(ADDRESS(ROW(), 6 + $A$7, 1, 1, "Kreis TRADE - 2024")), "")</f>
        <v/>
      </c>
      <c r="AC21" s="151" t="str" cm="1">
        <f t="array" aca="1" ref="AC21" ca="1">IF('Kreis TRADE - 2024'!$D21 = 'PieChart Hilfstabelle'!AC$1, INDIRECT(ADDRESS(ROW(), 6 + $A$7, 1, 1, "Kreis TRADE - 2024")), "")</f>
        <v/>
      </c>
      <c r="AD21" s="151" t="str" cm="1">
        <f t="array" aca="1" ref="AD21" ca="1">IF('Kreis TRADE - 2024'!$D21 = 'PieChart Hilfstabelle'!AD$1, INDIRECT(ADDRESS(ROW(), 6 + $A$7, 1, 1, "Kreis TRADE - 2024")), "")</f>
        <v/>
      </c>
    </row>
    <row r="22" spans="1:30">
      <c r="A22" s="151"/>
      <c r="B22" s="151"/>
      <c r="C22" s="151"/>
      <c r="D22" s="151"/>
      <c r="E22" s="151"/>
      <c r="F22" s="151" t="str">
        <f>IF(AND('Kreis TRADE - 2024'!C22&lt;&gt;"",'Kreis TRADE - 2024'!D22&lt;&gt;"",'Kreis TRADE - 2024'!E22="Gebuchte Tage"),'Kreis TRADE - 2024'!C22 &amp; " " &amp; 'Kreis TRADE - 2024'!D22,"")</f>
        <v/>
      </c>
      <c r="G22" s="151" t="str" cm="1">
        <f t="array" aca="1" ref="G22" ca="1">IF('Kreis TRADE - 2024'!$E22 = 'PieChart Hilfstabelle'!G$1, INDIRECT(ADDRESS(ROW(), 6 + $A$7, 1, 1, "Kreis TRADE - 2024")), "")</f>
        <v/>
      </c>
      <c r="H22" s="151" t="str" cm="1">
        <f t="array" aca="1" ref="H22" ca="1">IF('Kreis TRADE - 2024'!$E22 = 'PieChart Hilfstabelle'!H$1, INDIRECT(ADDRESS(ROW(), 6 + $A$7, 1, 1, "Kreis TRADE - 2024")), "")</f>
        <v/>
      </c>
      <c r="I22" s="151" t="str" cm="1">
        <f t="array" aca="1" ref="I22" ca="1">IF('Kreis TRADE - 2024'!$E22 = 'PieChart Hilfstabelle'!I$1, INDIRECT(ADDRESS(ROW(), 6 + $A$7, 1, 1, "Kreis TRADE - 2024")), "")</f>
        <v/>
      </c>
      <c r="J22" s="151" t="str" cm="1">
        <f t="array" aca="1" ref="J22" ca="1">IF('Kreis TRADE - 2024'!$E22 = 'PieChart Hilfstabelle'!J$1, INDIRECT(ADDRESS(ROW(), 6 + $A$7, 1, 1, "Kreis TRADE - 2024")), "")</f>
        <v/>
      </c>
      <c r="K22" s="151" t="str" cm="1">
        <f t="array" aca="1" ref="K22" ca="1">IF('Kreis TRADE - 2024'!$E22 = 'PieChart Hilfstabelle'!K$1, INDIRECT(ADDRESS(ROW(), 6 + $A$7, 1, 1, "Kreis TRADE - 2024")), "")</f>
        <v/>
      </c>
      <c r="L22" s="151" t="str" cm="1">
        <f t="array" aca="1" ref="L22" ca="1">IF('Kreis TRADE - 2024'!$E22 = 'PieChart Hilfstabelle'!L$1, INDIRECT(ADDRESS(ROW(), 6 + $A$7, 1, 1, "Kreis TRADE - 2024")), "")</f>
        <v/>
      </c>
      <c r="M22" s="151" t="str" cm="1">
        <f t="array" aca="1" ref="M22" ca="1">IF('Kreis TRADE - 2024'!$E22 = 'PieChart Hilfstabelle'!M$1, INDIRECT(ADDRESS(ROW(), 6 + $A$7, 1, 1, "Kreis TRADE - 2024")), "")</f>
        <v/>
      </c>
      <c r="N22" s="151" t="str" cm="1">
        <f t="array" aca="1" ref="N22" ca="1">IF('Kreis TRADE - 2024'!$E22 = 'PieChart Hilfstabelle'!N$1, INDIRECT(ADDRESS(ROW(), 6 + $A$7, 1, 1, "Kreis TRADE - 2024")), "")</f>
        <v/>
      </c>
      <c r="O22" s="151" t="str" cm="1">
        <f t="array" aca="1" ref="O22" ca="1">IF('Kreis TRADE - 2024'!$E22 = 'PieChart Hilfstabelle'!O$1, INDIRECT(ADDRESS(ROW(), 6 + $A$7, 1, 1, "Kreis TRADE - 2024")), "")</f>
        <v/>
      </c>
      <c r="P22" s="151" t="str" cm="1">
        <f t="array" aca="1" ref="P22" ca="1">IF('Kreis TRADE - 2024'!$E22 = 'PieChart Hilfstabelle'!P$1, INDIRECT(ADDRESS(ROW(), 6 + $A$7, 1, 1, "Kreis TRADE - 2024")), "")</f>
        <v/>
      </c>
      <c r="Q22" s="151" t="str" cm="1">
        <f t="array" aca="1" ref="Q22" ca="1">IF('Kreis TRADE - 2024'!$E22 = 'PieChart Hilfstabelle'!Q$1, INDIRECT(ADDRESS(ROW(), 6 + $A$7, 1, 1, "Kreis TRADE - 2024")), "")</f>
        <v/>
      </c>
      <c r="R22" s="151" t="str" cm="1">
        <f t="array" aca="1" ref="R22" ca="1">IF('Kreis TRADE - 2024'!$E22 = 'PieChart Hilfstabelle'!R$1, INDIRECT(ADDRESS(ROW(), 6 + $A$7, 1, 1, "Kreis TRADE - 2024")), "")</f>
        <v/>
      </c>
      <c r="S22" s="151" t="str" cm="1">
        <f t="array" aca="1" ref="S22" ca="1">IF('Kreis TRADE - 2024'!$E22 = 'PieChart Hilfstabelle'!S$1, INDIRECT(ADDRESS(ROW(), 6 + $A$7, 1, 1, "Kreis TRADE - 2024")), "")</f>
        <v/>
      </c>
      <c r="T22" s="151" t="str" cm="1">
        <f t="array" aca="1" ref="T22" ca="1">IF('Kreis TRADE - 2024'!$E22 = 'PieChart Hilfstabelle'!T$1, INDIRECT(ADDRESS(ROW(), 6 + $A$7, 1, 1, "Kreis TRADE - 2024")), "")</f>
        <v/>
      </c>
      <c r="U22" s="151" t="str" cm="1">
        <f t="array" aca="1" ref="U22" ca="1">IF('Kreis TRADE - 2024'!$E22 = 'PieChart Hilfstabelle'!U$1, INDIRECT(ADDRESS(ROW(), 6 + $A$7, 1, 1, "Kreis TRADE - 2024")), "")</f>
        <v/>
      </c>
      <c r="V22" s="151" t="str" cm="1">
        <f t="array" aca="1" ref="V22" ca="1">IF('Kreis TRADE - 2024'!$E22 = 'PieChart Hilfstabelle'!V$1, INDIRECT(ADDRESS(ROW(), 6 + $A$7, 1, 1, "Kreis TRADE - 2024")), "")</f>
        <v/>
      </c>
      <c r="W22" s="151" t="str" cm="1">
        <f t="array" aca="1" ref="W22" ca="1">IF('Kreis TRADE - 2024'!$E22 = 'PieChart Hilfstabelle'!W$1, INDIRECT(ADDRESS(ROW(), 6 + $A$7, 1, 1, "Kreis TRADE - 2024")), "")</f>
        <v/>
      </c>
      <c r="X22" s="152"/>
      <c r="Y22" s="151" t="str" cm="1">
        <f t="array" aca="1" ref="Y22" ca="1">IF('Kreis TRADE - 2024'!$D22 = 'PieChart Hilfstabelle'!Y$1, INDIRECT(ADDRESS(ROW(), 6 + $A$7, 1, 1, "Kreis TRADE - 2024")), "")</f>
        <v/>
      </c>
      <c r="Z22" s="151" t="str" cm="1">
        <f t="array" aca="1" ref="Z22" ca="1">IF('Kreis TRADE - 2024'!$D22 = 'PieChart Hilfstabelle'!Z$1, INDIRECT(ADDRESS(ROW(), 6 + $A$7, 1, 1, "Kreis TRADE - 2024")), "")</f>
        <v/>
      </c>
      <c r="AA22" s="151" t="str" cm="1">
        <f t="array" aca="1" ref="AA22" ca="1">IF('Kreis TRADE - 2024'!$D22 = 'PieChart Hilfstabelle'!AA$1, INDIRECT(ADDRESS(ROW(), 6 + $A$7, 1, 1, "Kreis TRADE - 2024")), "")</f>
        <v/>
      </c>
      <c r="AB22" s="151" t="str" cm="1">
        <f t="array" aca="1" ref="AB22" ca="1">IF('Kreis TRADE - 2024'!$D22 = 'PieChart Hilfstabelle'!AB$1, INDIRECT(ADDRESS(ROW(), 6 + $A$7, 1, 1, "Kreis TRADE - 2024")), "")</f>
        <v/>
      </c>
      <c r="AC22" s="151" t="str" cm="1">
        <f t="array" aca="1" ref="AC22" ca="1">IF('Kreis TRADE - 2024'!$D22 = 'PieChart Hilfstabelle'!AC$1, INDIRECT(ADDRESS(ROW(), 6 + $A$7, 1, 1, "Kreis TRADE - 2024")), "")</f>
        <v/>
      </c>
      <c r="AD22" s="151" t="str" cm="1">
        <f t="array" aca="1" ref="AD22" ca="1">IF('Kreis TRADE - 2024'!$D22 = 'PieChart Hilfstabelle'!AD$1, INDIRECT(ADDRESS(ROW(), 6 + $A$7, 1, 1, "Kreis TRADE - 2024")), "")</f>
        <v/>
      </c>
    </row>
    <row r="23" spans="1:30">
      <c r="A23" s="151"/>
      <c r="B23" s="151"/>
      <c r="C23" s="151"/>
      <c r="D23" s="151"/>
      <c r="E23" s="151"/>
      <c r="F23" s="151" t="str">
        <f>IF(AND('Kreis TRADE - 2024'!C23&lt;&gt;"",'Kreis TRADE - 2024'!D23&lt;&gt;"",'Kreis TRADE - 2024'!E23="Gebuchte Tage"),'Kreis TRADE - 2024'!C23 &amp; " " &amp; 'Kreis TRADE - 2024'!D23,"")</f>
        <v/>
      </c>
      <c r="G23" s="151" t="str" cm="1">
        <f t="array" aca="1" ref="G23" ca="1">IF('Kreis TRADE - 2024'!$E23 = 'PieChart Hilfstabelle'!G$1, INDIRECT(ADDRESS(ROW(), 6 + $A$7, 1, 1, "Kreis TRADE - 2024")), "")</f>
        <v/>
      </c>
      <c r="H23" s="151" t="str" cm="1">
        <f t="array" aca="1" ref="H23" ca="1">IF('Kreis TRADE - 2024'!$E23 = 'PieChart Hilfstabelle'!H$1, INDIRECT(ADDRESS(ROW(), 6 + $A$7, 1, 1, "Kreis TRADE - 2024")), "")</f>
        <v/>
      </c>
      <c r="I23" s="151" t="str" cm="1">
        <f t="array" aca="1" ref="I23" ca="1">IF('Kreis TRADE - 2024'!$E23 = 'PieChart Hilfstabelle'!I$1, INDIRECT(ADDRESS(ROW(), 6 + $A$7, 1, 1, "Kreis TRADE - 2024")), "")</f>
        <v/>
      </c>
      <c r="J23" s="151" t="str" cm="1">
        <f t="array" aca="1" ref="J23" ca="1">IF('Kreis TRADE - 2024'!$E23 = 'PieChart Hilfstabelle'!J$1, INDIRECT(ADDRESS(ROW(), 6 + $A$7, 1, 1, "Kreis TRADE - 2024")), "")</f>
        <v/>
      </c>
      <c r="K23" s="151" t="str" cm="1">
        <f t="array" aca="1" ref="K23" ca="1">IF('Kreis TRADE - 2024'!$E23 = 'PieChart Hilfstabelle'!K$1, INDIRECT(ADDRESS(ROW(), 6 + $A$7, 1, 1, "Kreis TRADE - 2024")), "")</f>
        <v/>
      </c>
      <c r="L23" s="151" t="str" cm="1">
        <f t="array" aca="1" ref="L23" ca="1">IF('Kreis TRADE - 2024'!$E23 = 'PieChart Hilfstabelle'!L$1, INDIRECT(ADDRESS(ROW(), 6 + $A$7, 1, 1, "Kreis TRADE - 2024")), "")</f>
        <v/>
      </c>
      <c r="M23" s="151" t="str" cm="1">
        <f t="array" aca="1" ref="M23" ca="1">IF('Kreis TRADE - 2024'!$E23 = 'PieChart Hilfstabelle'!M$1, INDIRECT(ADDRESS(ROW(), 6 + $A$7, 1, 1, "Kreis TRADE - 2024")), "")</f>
        <v/>
      </c>
      <c r="N23" s="151" t="str" cm="1">
        <f t="array" aca="1" ref="N23" ca="1">IF('Kreis TRADE - 2024'!$E23 = 'PieChart Hilfstabelle'!N$1, INDIRECT(ADDRESS(ROW(), 6 + $A$7, 1, 1, "Kreis TRADE - 2024")), "")</f>
        <v/>
      </c>
      <c r="O23" s="151" t="str" cm="1">
        <f t="array" aca="1" ref="O23" ca="1">IF('Kreis TRADE - 2024'!$E23 = 'PieChart Hilfstabelle'!O$1, INDIRECT(ADDRESS(ROW(), 6 + $A$7, 1, 1, "Kreis TRADE - 2024")), "")</f>
        <v/>
      </c>
      <c r="P23" s="151" t="str" cm="1">
        <f t="array" aca="1" ref="P23" ca="1">IF('Kreis TRADE - 2024'!$E23 = 'PieChart Hilfstabelle'!P$1, INDIRECT(ADDRESS(ROW(), 6 + $A$7, 1, 1, "Kreis TRADE - 2024")), "")</f>
        <v/>
      </c>
      <c r="Q23" s="151" t="str" cm="1">
        <f t="array" aca="1" ref="Q23" ca="1">IF('Kreis TRADE - 2024'!$E23 = 'PieChart Hilfstabelle'!Q$1, INDIRECT(ADDRESS(ROW(), 6 + $A$7, 1, 1, "Kreis TRADE - 2024")), "")</f>
        <v/>
      </c>
      <c r="R23" s="151" t="str" cm="1">
        <f t="array" aca="1" ref="R23" ca="1">IF('Kreis TRADE - 2024'!$E23 = 'PieChart Hilfstabelle'!R$1, INDIRECT(ADDRESS(ROW(), 6 + $A$7, 1, 1, "Kreis TRADE - 2024")), "")</f>
        <v/>
      </c>
      <c r="S23" s="151" t="str" cm="1">
        <f t="array" aca="1" ref="S23" ca="1">IF('Kreis TRADE - 2024'!$E23 = 'PieChart Hilfstabelle'!S$1, INDIRECT(ADDRESS(ROW(), 6 + $A$7, 1, 1, "Kreis TRADE - 2024")), "")</f>
        <v/>
      </c>
      <c r="T23" s="151" t="str" cm="1">
        <f t="array" aca="1" ref="T23" ca="1">IF('Kreis TRADE - 2024'!$E23 = 'PieChart Hilfstabelle'!T$1, INDIRECT(ADDRESS(ROW(), 6 + $A$7, 1, 1, "Kreis TRADE - 2024")), "")</f>
        <v/>
      </c>
      <c r="U23" s="151" t="str" cm="1">
        <f t="array" aca="1" ref="U23" ca="1">IF('Kreis TRADE - 2024'!$E23 = 'PieChart Hilfstabelle'!U$1, INDIRECT(ADDRESS(ROW(), 6 + $A$7, 1, 1, "Kreis TRADE - 2024")), "")</f>
        <v/>
      </c>
      <c r="V23" s="151" t="str" cm="1">
        <f t="array" aca="1" ref="V23" ca="1">IF('Kreis TRADE - 2024'!$E23 = 'PieChart Hilfstabelle'!V$1, INDIRECT(ADDRESS(ROW(), 6 + $A$7, 1, 1, "Kreis TRADE - 2024")), "")</f>
        <v/>
      </c>
      <c r="W23" s="151" t="str" cm="1">
        <f t="array" aca="1" ref="W23" ca="1">IF('Kreis TRADE - 2024'!$E23 = 'PieChart Hilfstabelle'!W$1, INDIRECT(ADDRESS(ROW(), 6 + $A$7, 1, 1, "Kreis TRADE - 2024")), "")</f>
        <v/>
      </c>
      <c r="X23" s="152"/>
      <c r="Y23" s="151" t="str" cm="1">
        <f t="array" aca="1" ref="Y23" ca="1">IF('Kreis TRADE - 2024'!$D23 = 'PieChart Hilfstabelle'!Y$1, INDIRECT(ADDRESS(ROW(), 6 + $A$7, 1, 1, "Kreis TRADE - 2024")), "")</f>
        <v/>
      </c>
      <c r="Z23" s="151" t="str" cm="1">
        <f t="array" aca="1" ref="Z23" ca="1">IF('Kreis TRADE - 2024'!$D23 = 'PieChart Hilfstabelle'!Z$1, INDIRECT(ADDRESS(ROW(), 6 + $A$7, 1, 1, "Kreis TRADE - 2024")), "")</f>
        <v/>
      </c>
      <c r="AA23" s="151" t="str" cm="1">
        <f t="array" aca="1" ref="AA23" ca="1">IF('Kreis TRADE - 2024'!$D23 = 'PieChart Hilfstabelle'!AA$1, INDIRECT(ADDRESS(ROW(), 6 + $A$7, 1, 1, "Kreis TRADE - 2024")), "")</f>
        <v/>
      </c>
      <c r="AB23" s="151" t="str" cm="1">
        <f t="array" aca="1" ref="AB23" ca="1">IF('Kreis TRADE - 2024'!$D23 = 'PieChart Hilfstabelle'!AB$1, INDIRECT(ADDRESS(ROW(), 6 + $A$7, 1, 1, "Kreis TRADE - 2024")), "")</f>
        <v/>
      </c>
      <c r="AC23" s="151" t="str" cm="1">
        <f t="array" aca="1" ref="AC23" ca="1">IF('Kreis TRADE - 2024'!$D23 = 'PieChart Hilfstabelle'!AC$1, INDIRECT(ADDRESS(ROW(), 6 + $A$7, 1, 1, "Kreis TRADE - 2024")), "")</f>
        <v/>
      </c>
      <c r="AD23" s="151" t="str" cm="1">
        <f t="array" aca="1" ref="AD23" ca="1">IF('Kreis TRADE - 2024'!$D23 = 'PieChart Hilfstabelle'!AD$1, INDIRECT(ADDRESS(ROW(), 6 + $A$7, 1, 1, "Kreis TRADE - 2024")), "")</f>
        <v/>
      </c>
    </row>
    <row r="24" spans="1:30">
      <c r="A24" s="151"/>
      <c r="B24" s="151"/>
      <c r="C24" s="151"/>
      <c r="D24" s="151" t="s">
        <v>139</v>
      </c>
      <c r="E24" s="151"/>
      <c r="F24" s="151" t="str">
        <f>IF(AND('Kreis TRADE - 2024'!C24&lt;&gt;"",'Kreis TRADE - 2024'!D24&lt;&gt;"",'Kreis TRADE - 2024'!E24="Gebuchte Tage"),'Kreis TRADE - 2024'!C24 &amp; " " &amp; 'Kreis TRADE - 2024'!D24,"")</f>
        <v/>
      </c>
      <c r="G24" s="151" t="str" cm="1">
        <f t="array" aca="1" ref="G24" ca="1">IF('Kreis TRADE - 2024'!$E24 = 'PieChart Hilfstabelle'!G$1, INDIRECT(ADDRESS(ROW(), 6 + $A$7, 1, 1, "Kreis TRADE - 2024")), "")</f>
        <v/>
      </c>
      <c r="H24" s="151" t="str" cm="1">
        <f t="array" aca="1" ref="H24" ca="1">IF('Kreis TRADE - 2024'!$E24 = 'PieChart Hilfstabelle'!H$1, INDIRECT(ADDRESS(ROW(), 6 + $A$7, 1, 1, "Kreis TRADE - 2024")), "")</f>
        <v/>
      </c>
      <c r="I24" s="151" t="str" cm="1">
        <f t="array" aca="1" ref="I24" ca="1">IF('Kreis TRADE - 2024'!$E24 = 'PieChart Hilfstabelle'!I$1, INDIRECT(ADDRESS(ROW(), 6 + $A$7, 1, 1, "Kreis TRADE - 2024")), "")</f>
        <v/>
      </c>
      <c r="J24" s="151" t="str" cm="1">
        <f t="array" aca="1" ref="J24" ca="1">IF('Kreis TRADE - 2024'!$E24 = 'PieChart Hilfstabelle'!J$1, INDIRECT(ADDRESS(ROW(), 6 + $A$7, 1, 1, "Kreis TRADE - 2024")), "")</f>
        <v/>
      </c>
      <c r="K24" s="151" t="str" cm="1">
        <f t="array" aca="1" ref="K24" ca="1">IF('Kreis TRADE - 2024'!$E24 = 'PieChart Hilfstabelle'!K$1, INDIRECT(ADDRESS(ROW(), 6 + $A$7, 1, 1, "Kreis TRADE - 2024")), "")</f>
        <v/>
      </c>
      <c r="L24" s="151" t="str" cm="1">
        <f t="array" aca="1" ref="L24" ca="1">IF('Kreis TRADE - 2024'!$E24 = 'PieChart Hilfstabelle'!L$1, INDIRECT(ADDRESS(ROW(), 6 + $A$7, 1, 1, "Kreis TRADE - 2024")), "")</f>
        <v/>
      </c>
      <c r="M24" s="151" t="str" cm="1">
        <f t="array" aca="1" ref="M24" ca="1">IF('Kreis TRADE - 2024'!$E24 = 'PieChart Hilfstabelle'!M$1, INDIRECT(ADDRESS(ROW(), 6 + $A$7, 1, 1, "Kreis TRADE - 2024")), "")</f>
        <v/>
      </c>
      <c r="N24" s="151" t="str" cm="1">
        <f t="array" aca="1" ref="N24" ca="1">IF('Kreis TRADE - 2024'!$E24 = 'PieChart Hilfstabelle'!N$1, INDIRECT(ADDRESS(ROW(), 6 + $A$7, 1, 1, "Kreis TRADE - 2024")), "")</f>
        <v/>
      </c>
      <c r="O24" s="151" t="str" cm="1">
        <f t="array" aca="1" ref="O24" ca="1">IF('Kreis TRADE - 2024'!$E24 = 'PieChart Hilfstabelle'!O$1, INDIRECT(ADDRESS(ROW(), 6 + $A$7, 1, 1, "Kreis TRADE - 2024")), "")</f>
        <v/>
      </c>
      <c r="P24" s="151" t="str" cm="1">
        <f t="array" aca="1" ref="P24" ca="1">IF('Kreis TRADE - 2024'!$E24 = 'PieChart Hilfstabelle'!P$1, INDIRECT(ADDRESS(ROW(), 6 + $A$7, 1, 1, "Kreis TRADE - 2024")), "")</f>
        <v/>
      </c>
      <c r="Q24" s="151" t="str" cm="1">
        <f t="array" aca="1" ref="Q24" ca="1">IF('Kreis TRADE - 2024'!$E24 = 'PieChart Hilfstabelle'!Q$1, INDIRECT(ADDRESS(ROW(), 6 + $A$7, 1, 1, "Kreis TRADE - 2024")), "")</f>
        <v/>
      </c>
      <c r="R24" s="151" t="str" cm="1">
        <f t="array" aca="1" ref="R24" ca="1">IF('Kreis TRADE - 2024'!$E24 = 'PieChart Hilfstabelle'!R$1, INDIRECT(ADDRESS(ROW(), 6 + $A$7, 1, 1, "Kreis TRADE - 2024")), "")</f>
        <v/>
      </c>
      <c r="S24" s="151" t="str" cm="1">
        <f t="array" aca="1" ref="S24" ca="1">IF('Kreis TRADE - 2024'!$E24 = 'PieChart Hilfstabelle'!S$1, INDIRECT(ADDRESS(ROW(), 6 + $A$7, 1, 1, "Kreis TRADE - 2024")), "")</f>
        <v/>
      </c>
      <c r="T24" s="151" t="str" cm="1">
        <f t="array" aca="1" ref="T24" ca="1">IF('Kreis TRADE - 2024'!$E24 = 'PieChart Hilfstabelle'!T$1, INDIRECT(ADDRESS(ROW(), 6 + $A$7, 1, 1, "Kreis TRADE - 2024")), "")</f>
        <v/>
      </c>
      <c r="U24" s="151" t="str" cm="1">
        <f t="array" aca="1" ref="U24" ca="1">IF('Kreis TRADE - 2024'!$E24 = 'PieChart Hilfstabelle'!U$1, INDIRECT(ADDRESS(ROW(), 6 + $A$7, 1, 1, "Kreis TRADE - 2024")), "")</f>
        <v/>
      </c>
      <c r="V24" s="151" t="str" cm="1">
        <f t="array" aca="1" ref="V24" ca="1">IF('Kreis TRADE - 2024'!$E24 = 'PieChart Hilfstabelle'!V$1, INDIRECT(ADDRESS(ROW(), 6 + $A$7, 1, 1, "Kreis TRADE - 2024")), "")</f>
        <v/>
      </c>
      <c r="W24" s="151" t="str" cm="1">
        <f t="array" aca="1" ref="W24" ca="1">IF('Kreis TRADE - 2024'!$E24 = 'PieChart Hilfstabelle'!W$1, INDIRECT(ADDRESS(ROW(), 6 + $A$7, 1, 1, "Kreis TRADE - 2024")), "")</f>
        <v/>
      </c>
      <c r="X24" s="152"/>
      <c r="Y24" s="151" t="str" cm="1">
        <f t="array" aca="1" ref="Y24" ca="1">IF('Kreis TRADE - 2024'!$D24 = 'PieChart Hilfstabelle'!Y$1, INDIRECT(ADDRESS(ROW(), 6 + $A$7, 1, 1, "Kreis TRADE - 2024")), "")</f>
        <v/>
      </c>
      <c r="Z24" s="151" t="str" cm="1">
        <f t="array" aca="1" ref="Z24" ca="1">IF('Kreis TRADE - 2024'!$D24 = 'PieChart Hilfstabelle'!Z$1, INDIRECT(ADDRESS(ROW(), 6 + $A$7, 1, 1, "Kreis TRADE - 2024")), "")</f>
        <v/>
      </c>
      <c r="AA24" s="151" t="str" cm="1">
        <f t="array" aca="1" ref="AA24" ca="1">IF('Kreis TRADE - 2024'!$D24 = 'PieChart Hilfstabelle'!AA$1, INDIRECT(ADDRESS(ROW(), 6 + $A$7, 1, 1, "Kreis TRADE - 2024")), "")</f>
        <v/>
      </c>
      <c r="AB24" s="151" t="str" cm="1">
        <f t="array" aca="1" ref="AB24" ca="1">IF('Kreis TRADE - 2024'!$D24 = 'PieChart Hilfstabelle'!AB$1, INDIRECT(ADDRESS(ROW(), 6 + $A$7, 1, 1, "Kreis TRADE - 2024")), "")</f>
        <v/>
      </c>
      <c r="AC24" s="151" t="str" cm="1">
        <f t="array" aca="1" ref="AC24" ca="1">IF('Kreis TRADE - 2024'!$D24 = 'PieChart Hilfstabelle'!AC$1, INDIRECT(ADDRESS(ROW(), 6 + $A$7, 1, 1, "Kreis TRADE - 2024")), "")</f>
        <v/>
      </c>
      <c r="AD24" s="151" t="str" cm="1">
        <f t="array" aca="1" ref="AD24" ca="1">IF('Kreis TRADE - 2024'!$D24 = 'PieChart Hilfstabelle'!AD$1, INDIRECT(ADDRESS(ROW(), 6 + $A$7, 1, 1, "Kreis TRADE - 2024")), "")</f>
        <v/>
      </c>
    </row>
    <row r="25" spans="1:30">
      <c r="A25" s="151" t="s">
        <v>140</v>
      </c>
      <c r="B25" s="151"/>
      <c r="C25" s="151"/>
      <c r="D25" s="151">
        <f>MATCH($B$26,$F:$F,0)</f>
        <v>77</v>
      </c>
      <c r="E25" s="151"/>
      <c r="F25" s="151" t="str">
        <f>IF(AND('Kreis TRADE - 2024'!C25&lt;&gt;"",'Kreis TRADE - 2024'!D25&lt;&gt;"",'Kreis TRADE - 2024'!E25="Gebuchte Tage"),'Kreis TRADE - 2024'!C25 &amp; " " &amp; 'Kreis TRADE - 2024'!D25,"")</f>
        <v/>
      </c>
      <c r="G25" s="151" t="str" cm="1">
        <f t="array" aca="1" ref="G25" ca="1">IF('Kreis TRADE - 2024'!$E25 = 'PieChart Hilfstabelle'!G$1, INDIRECT(ADDRESS(ROW(), 6 + $A$7, 1, 1, "Kreis TRADE - 2024")), "")</f>
        <v/>
      </c>
      <c r="H25" s="151" t="str" cm="1">
        <f t="array" aca="1" ref="H25" ca="1">IF('Kreis TRADE - 2024'!$E25 = 'PieChart Hilfstabelle'!H$1, INDIRECT(ADDRESS(ROW(), 6 + $A$7, 1, 1, "Kreis TRADE - 2024")), "")</f>
        <v/>
      </c>
      <c r="I25" s="151" t="str" cm="1">
        <f t="array" aca="1" ref="I25" ca="1">IF('Kreis TRADE - 2024'!$E25 = 'PieChart Hilfstabelle'!I$1, INDIRECT(ADDRESS(ROW(), 6 + $A$7, 1, 1, "Kreis TRADE - 2024")), "")</f>
        <v/>
      </c>
      <c r="J25" s="151" t="str" cm="1">
        <f t="array" aca="1" ref="J25" ca="1">IF('Kreis TRADE - 2024'!$E25 = 'PieChart Hilfstabelle'!J$1, INDIRECT(ADDRESS(ROW(), 6 + $A$7, 1, 1, "Kreis TRADE - 2024")), "")</f>
        <v/>
      </c>
      <c r="K25" s="151" t="str" cm="1">
        <f t="array" aca="1" ref="K25" ca="1">IF('Kreis TRADE - 2024'!$E25 = 'PieChart Hilfstabelle'!K$1, INDIRECT(ADDRESS(ROW(), 6 + $A$7, 1, 1, "Kreis TRADE - 2024")), "")</f>
        <v/>
      </c>
      <c r="L25" s="151" t="str" cm="1">
        <f t="array" aca="1" ref="L25" ca="1">IF('Kreis TRADE - 2024'!$E25 = 'PieChart Hilfstabelle'!L$1, INDIRECT(ADDRESS(ROW(), 6 + $A$7, 1, 1, "Kreis TRADE - 2024")), "")</f>
        <v/>
      </c>
      <c r="M25" s="151" t="str" cm="1">
        <f t="array" aca="1" ref="M25" ca="1">IF('Kreis TRADE - 2024'!$E25 = 'PieChart Hilfstabelle'!M$1, INDIRECT(ADDRESS(ROW(), 6 + $A$7, 1, 1, "Kreis TRADE - 2024")), "")</f>
        <v/>
      </c>
      <c r="N25" s="151" t="str" cm="1">
        <f t="array" aca="1" ref="N25" ca="1">IF('Kreis TRADE - 2024'!$E25 = 'PieChart Hilfstabelle'!N$1, INDIRECT(ADDRESS(ROW(), 6 + $A$7, 1, 1, "Kreis TRADE - 2024")), "")</f>
        <v/>
      </c>
      <c r="O25" s="151" t="str" cm="1">
        <f t="array" aca="1" ref="O25" ca="1">IF('Kreis TRADE - 2024'!$E25 = 'PieChart Hilfstabelle'!O$1, INDIRECT(ADDRESS(ROW(), 6 + $A$7, 1, 1, "Kreis TRADE - 2024")), "")</f>
        <v/>
      </c>
      <c r="P25" s="151" t="str" cm="1">
        <f t="array" aca="1" ref="P25" ca="1">IF('Kreis TRADE - 2024'!$E25 = 'PieChart Hilfstabelle'!P$1, INDIRECT(ADDRESS(ROW(), 6 + $A$7, 1, 1, "Kreis TRADE - 2024")), "")</f>
        <v/>
      </c>
      <c r="Q25" s="151" t="str" cm="1">
        <f t="array" aca="1" ref="Q25" ca="1">IF('Kreis TRADE - 2024'!$E25 = 'PieChart Hilfstabelle'!Q$1, INDIRECT(ADDRESS(ROW(), 6 + $A$7, 1, 1, "Kreis TRADE - 2024")), "")</f>
        <v/>
      </c>
      <c r="R25" s="151" t="str" cm="1">
        <f t="array" aca="1" ref="R25" ca="1">IF('Kreis TRADE - 2024'!$E25 = 'PieChart Hilfstabelle'!R$1, INDIRECT(ADDRESS(ROW(), 6 + $A$7, 1, 1, "Kreis TRADE - 2024")), "")</f>
        <v/>
      </c>
      <c r="S25" s="151" t="str" cm="1">
        <f t="array" aca="1" ref="S25" ca="1">IF('Kreis TRADE - 2024'!$E25 = 'PieChart Hilfstabelle'!S$1, INDIRECT(ADDRESS(ROW(), 6 + $A$7, 1, 1, "Kreis TRADE - 2024")), "")</f>
        <v/>
      </c>
      <c r="T25" s="151" t="str" cm="1">
        <f t="array" aca="1" ref="T25" ca="1">IF('Kreis TRADE - 2024'!$E25 = 'PieChart Hilfstabelle'!T$1, INDIRECT(ADDRESS(ROW(), 6 + $A$7, 1, 1, "Kreis TRADE - 2024")), "")</f>
        <v/>
      </c>
      <c r="U25" s="151" t="str" cm="1">
        <f t="array" aca="1" ref="U25" ca="1">IF('Kreis TRADE - 2024'!$E25 = 'PieChart Hilfstabelle'!U$1, INDIRECT(ADDRESS(ROW(), 6 + $A$7, 1, 1, "Kreis TRADE - 2024")), "")</f>
        <v/>
      </c>
      <c r="V25" s="151" t="str" cm="1">
        <f t="array" aca="1" ref="V25" ca="1">IF('Kreis TRADE - 2024'!$E25 = 'PieChart Hilfstabelle'!V$1, INDIRECT(ADDRESS(ROW(), 6 + $A$7, 1, 1, "Kreis TRADE - 2024")), "")</f>
        <v/>
      </c>
      <c r="W25" s="151" t="str" cm="1">
        <f t="array" aca="1" ref="W25" ca="1">IF('Kreis TRADE - 2024'!$E25 = 'PieChart Hilfstabelle'!W$1, INDIRECT(ADDRESS(ROW(), 6 + $A$7, 1, 1, "Kreis TRADE - 2024")), "")</f>
        <v/>
      </c>
      <c r="X25" s="152"/>
      <c r="Y25" s="151" t="str" cm="1">
        <f t="array" aca="1" ref="Y25" ca="1">IF('Kreis TRADE - 2024'!$D25 = 'PieChart Hilfstabelle'!Y$1, INDIRECT(ADDRESS(ROW(), 6 + $A$7, 1, 1, "Kreis TRADE - 2024")), "")</f>
        <v/>
      </c>
      <c r="Z25" s="151" t="str" cm="1">
        <f t="array" aca="1" ref="Z25" ca="1">IF('Kreis TRADE - 2024'!$D25 = 'PieChart Hilfstabelle'!Z$1, INDIRECT(ADDRESS(ROW(), 6 + $A$7, 1, 1, "Kreis TRADE - 2024")), "")</f>
        <v/>
      </c>
      <c r="AA25" s="151" t="str" cm="1">
        <f t="array" aca="1" ref="AA25" ca="1">IF('Kreis TRADE - 2024'!$D25 = 'PieChart Hilfstabelle'!AA$1, INDIRECT(ADDRESS(ROW(), 6 + $A$7, 1, 1, "Kreis TRADE - 2024")), "")</f>
        <v/>
      </c>
      <c r="AB25" s="151" t="str" cm="1">
        <f t="array" aca="1" ref="AB25" ca="1">IF('Kreis TRADE - 2024'!$D25 = 'PieChart Hilfstabelle'!AB$1, INDIRECT(ADDRESS(ROW(), 6 + $A$7, 1, 1, "Kreis TRADE - 2024")), "")</f>
        <v/>
      </c>
      <c r="AC25" s="151" t="str" cm="1">
        <f t="array" aca="1" ref="AC25" ca="1">IF('Kreis TRADE - 2024'!$D25 = 'PieChart Hilfstabelle'!AC$1, INDIRECT(ADDRESS(ROW(), 6 + $A$7, 1, 1, "Kreis TRADE - 2024")), "")</f>
        <v/>
      </c>
      <c r="AD25" s="151" t="str" cm="1">
        <f t="array" aca="1" ref="AD25" ca="1">IF('Kreis TRADE - 2024'!$D25 = 'PieChart Hilfstabelle'!AD$1, INDIRECT(ADDRESS(ROW(), 6 + $A$7, 1, 1, "Kreis TRADE - 2024")), "")</f>
        <v/>
      </c>
    </row>
    <row r="26" spans="1:30">
      <c r="A26" s="151"/>
      <c r="B26" s="151" t="str">
        <f>A2</f>
        <v>Alle Mitarbeiter</v>
      </c>
      <c r="C26" s="151" t="s">
        <v>141</v>
      </c>
      <c r="D26" s="151" t="s">
        <v>142</v>
      </c>
      <c r="E26" s="151" t="s">
        <v>143</v>
      </c>
      <c r="F26" s="151" t="str">
        <f>IF(AND('Kreis TRADE - 2024'!C26&lt;&gt;"",'Kreis TRADE - 2024'!D26&lt;&gt;"",'Kreis TRADE - 2024'!E26="Gebuchte Tage"),'Kreis TRADE - 2024'!C26 &amp; " " &amp; 'Kreis TRADE - 2024'!D26,"")</f>
        <v/>
      </c>
      <c r="G26" s="151" t="str" cm="1">
        <f t="array" aca="1" ref="G26" ca="1">IF('Kreis TRADE - 2024'!$E26 = 'PieChart Hilfstabelle'!G$1, INDIRECT(ADDRESS(ROW(), 6 + $A$7, 1, 1, "Kreis TRADE - 2024")), "")</f>
        <v/>
      </c>
      <c r="H26" s="151" t="str" cm="1">
        <f t="array" aca="1" ref="H26" ca="1">IF('Kreis TRADE - 2024'!$E26 = 'PieChart Hilfstabelle'!H$1, INDIRECT(ADDRESS(ROW(), 6 + $A$7, 1, 1, "Kreis TRADE - 2024")), "")</f>
        <v/>
      </c>
      <c r="I26" s="151" t="str" cm="1">
        <f t="array" aca="1" ref="I26" ca="1">IF('Kreis TRADE - 2024'!$E26 = 'PieChart Hilfstabelle'!I$1, INDIRECT(ADDRESS(ROW(), 6 + $A$7, 1, 1, "Kreis TRADE - 2024")), "")</f>
        <v/>
      </c>
      <c r="J26" s="151" t="str" cm="1">
        <f t="array" aca="1" ref="J26" ca="1">IF('Kreis TRADE - 2024'!$E26 = 'PieChart Hilfstabelle'!J$1, INDIRECT(ADDRESS(ROW(), 6 + $A$7, 1, 1, "Kreis TRADE - 2024")), "")</f>
        <v/>
      </c>
      <c r="K26" s="151" t="str" cm="1">
        <f t="array" aca="1" ref="K26" ca="1">IF('Kreis TRADE - 2024'!$E26 = 'PieChart Hilfstabelle'!K$1, INDIRECT(ADDRESS(ROW(), 6 + $A$7, 1, 1, "Kreis TRADE - 2024")), "")</f>
        <v/>
      </c>
      <c r="L26" s="151" t="str" cm="1">
        <f t="array" aca="1" ref="L26" ca="1">IF('Kreis TRADE - 2024'!$E26 = 'PieChart Hilfstabelle'!L$1, INDIRECT(ADDRESS(ROW(), 6 + $A$7, 1, 1, "Kreis TRADE - 2024")), "")</f>
        <v/>
      </c>
      <c r="M26" s="151" t="str" cm="1">
        <f t="array" aca="1" ref="M26" ca="1">IF('Kreis TRADE - 2024'!$E26 = 'PieChart Hilfstabelle'!M$1, INDIRECT(ADDRESS(ROW(), 6 + $A$7, 1, 1, "Kreis TRADE - 2024")), "")</f>
        <v/>
      </c>
      <c r="N26" s="151" t="str" cm="1">
        <f t="array" aca="1" ref="N26" ca="1">IF('Kreis TRADE - 2024'!$E26 = 'PieChart Hilfstabelle'!N$1, INDIRECT(ADDRESS(ROW(), 6 + $A$7, 1, 1, "Kreis TRADE - 2024")), "")</f>
        <v/>
      </c>
      <c r="O26" s="151" t="str" cm="1">
        <f t="array" aca="1" ref="O26" ca="1">IF('Kreis TRADE - 2024'!$E26 = 'PieChart Hilfstabelle'!O$1, INDIRECT(ADDRESS(ROW(), 6 + $A$7, 1, 1, "Kreis TRADE - 2024")), "")</f>
        <v/>
      </c>
      <c r="P26" s="151" t="str" cm="1">
        <f t="array" aca="1" ref="P26" ca="1">IF('Kreis TRADE - 2024'!$E26 = 'PieChart Hilfstabelle'!P$1, INDIRECT(ADDRESS(ROW(), 6 + $A$7, 1, 1, "Kreis TRADE - 2024")), "")</f>
        <v/>
      </c>
      <c r="Q26" s="151" t="str" cm="1">
        <f t="array" aca="1" ref="Q26" ca="1">IF('Kreis TRADE - 2024'!$E26 = 'PieChart Hilfstabelle'!Q$1, INDIRECT(ADDRESS(ROW(), 6 + $A$7, 1, 1, "Kreis TRADE - 2024")), "")</f>
        <v/>
      </c>
      <c r="R26" s="151" t="str" cm="1">
        <f t="array" aca="1" ref="R26" ca="1">IF('Kreis TRADE - 2024'!$E26 = 'PieChart Hilfstabelle'!R$1, INDIRECT(ADDRESS(ROW(), 6 + $A$7, 1, 1, "Kreis TRADE - 2024")), "")</f>
        <v/>
      </c>
      <c r="S26" s="151" t="str" cm="1">
        <f t="array" aca="1" ref="S26" ca="1">IF('Kreis TRADE - 2024'!$E26 = 'PieChart Hilfstabelle'!S$1, INDIRECT(ADDRESS(ROW(), 6 + $A$7, 1, 1, "Kreis TRADE - 2024")), "")</f>
        <v/>
      </c>
      <c r="T26" s="151" t="str" cm="1">
        <f t="array" aca="1" ref="T26" ca="1">IF('Kreis TRADE - 2024'!$E26 = 'PieChart Hilfstabelle'!T$1, INDIRECT(ADDRESS(ROW(), 6 + $A$7, 1, 1, "Kreis TRADE - 2024")), "")</f>
        <v/>
      </c>
      <c r="U26" s="151" t="str" cm="1">
        <f t="array" aca="1" ref="U26" ca="1">IF('Kreis TRADE - 2024'!$E26 = 'PieChart Hilfstabelle'!U$1, INDIRECT(ADDRESS(ROW(), 6 + $A$7, 1, 1, "Kreis TRADE - 2024")), "")</f>
        <v/>
      </c>
      <c r="V26" s="151" t="str" cm="1">
        <f t="array" aca="1" ref="V26" ca="1">IF('Kreis TRADE - 2024'!$E26 = 'PieChart Hilfstabelle'!V$1, INDIRECT(ADDRESS(ROW(), 6 + $A$7, 1, 1, "Kreis TRADE - 2024")), "")</f>
        <v/>
      </c>
      <c r="W26" s="151" t="str" cm="1">
        <f t="array" aca="1" ref="W26" ca="1">IF('Kreis TRADE - 2024'!$E26 = 'PieChart Hilfstabelle'!W$1, INDIRECT(ADDRESS(ROW(), 6 + $A$7, 1, 1, "Kreis TRADE - 2024")), "")</f>
        <v/>
      </c>
      <c r="X26" s="152"/>
      <c r="Y26" s="151" t="str" cm="1">
        <f t="array" aca="1" ref="Y26" ca="1">IF('Kreis TRADE - 2024'!$D26 = 'PieChart Hilfstabelle'!Y$1, INDIRECT(ADDRESS(ROW(), 6 + $A$7, 1, 1, "Kreis TRADE - 2024")), "")</f>
        <v/>
      </c>
      <c r="Z26" s="151" t="str" cm="1">
        <f t="array" aca="1" ref="Z26" ca="1">IF('Kreis TRADE - 2024'!$D26 = 'PieChart Hilfstabelle'!Z$1, INDIRECT(ADDRESS(ROW(), 6 + $A$7, 1, 1, "Kreis TRADE - 2024")), "")</f>
        <v/>
      </c>
      <c r="AA26" s="151" t="str" cm="1">
        <f t="array" aca="1" ref="AA26" ca="1">IF('Kreis TRADE - 2024'!$D26 = 'PieChart Hilfstabelle'!AA$1, INDIRECT(ADDRESS(ROW(), 6 + $A$7, 1, 1, "Kreis TRADE - 2024")), "")</f>
        <v/>
      </c>
      <c r="AB26" s="151" t="str" cm="1">
        <f t="array" aca="1" ref="AB26" ca="1">IF('Kreis TRADE - 2024'!$D26 = 'PieChart Hilfstabelle'!AB$1, INDIRECT(ADDRESS(ROW(), 6 + $A$7, 1, 1, "Kreis TRADE - 2024")), "")</f>
        <v/>
      </c>
      <c r="AC26" s="151" t="str" cm="1">
        <f t="array" aca="1" ref="AC26" ca="1">IF('Kreis TRADE - 2024'!$D26 = 'PieChart Hilfstabelle'!AC$1, INDIRECT(ADDRESS(ROW(), 6 + $A$7, 1, 1, "Kreis TRADE - 2024")), "")</f>
        <v/>
      </c>
      <c r="AD26" s="151" t="str" cm="1">
        <f t="array" aca="1" ref="AD26" ca="1">IF('Kreis TRADE - 2024'!$D26 = 'PieChart Hilfstabelle'!AD$1, INDIRECT(ADDRESS(ROW(), 6 + $A$7, 1, 1, "Kreis TRADE - 2024")), "")</f>
        <v/>
      </c>
    </row>
    <row r="27" spans="1:30">
      <c r="A27" s="151"/>
      <c r="B27" s="151" t="s">
        <v>144</v>
      </c>
      <c r="C27" s="153" cm="1">
        <f t="array" aca="1" ref="C27" ca="1">INDEX(INDIRECT(E27 &amp; $D$25 &amp; ":" &amp; E27 &amp; $D$27), MATCH(TRUE, INDEX(INDIRECT(E27 &amp; $D$25 &amp; ":" &amp; E27 &amp; $D$27)&lt;&gt;"", 0), 0))</f>
        <v>128.22</v>
      </c>
      <c r="D27" s="153" cm="1">
        <f t="array" aca="1" ref="D27" ca="1">IFERROR(ROW(INDEX(INDIRECT("F" &amp; $D$25 + 1 &amp; ":" &amp; "F" &amp; "1000"), MATCH(TRUE, INDEX(INDIRECT("F" &amp; $D$25 + 1 &amp; ":" &amp; "F" &amp; "1000")&lt;&gt;"", 0), 0))),D25+50)</f>
        <v>102</v>
      </c>
      <c r="E27" s="151" t="s">
        <v>145</v>
      </c>
      <c r="F27" s="151" t="str">
        <f>IF(AND('Kreis TRADE - 2024'!C27&lt;&gt;"",'Kreis TRADE - 2024'!D27&lt;&gt;"",'Kreis TRADE - 2024'!E27="Gebuchte Tage"),'Kreis TRADE - 2024'!C27 &amp; " " &amp; 'Kreis TRADE - 2024'!D27,"")</f>
        <v/>
      </c>
      <c r="G27" s="151" t="str" cm="1">
        <f t="array" aca="1" ref="G27" ca="1">IF('Kreis TRADE - 2024'!$E27 = 'PieChart Hilfstabelle'!G$1, INDIRECT(ADDRESS(ROW(), 6 + $A$7, 1, 1, "Kreis TRADE - 2024")), "")</f>
        <v/>
      </c>
      <c r="H27" s="151" t="str" cm="1">
        <f t="array" aca="1" ref="H27" ca="1">IF('Kreis TRADE - 2024'!$E27 = 'PieChart Hilfstabelle'!H$1, INDIRECT(ADDRESS(ROW(), 6 + $A$7, 1, 1, "Kreis TRADE - 2024")), "")</f>
        <v/>
      </c>
      <c r="I27" s="151" t="str" cm="1">
        <f t="array" aca="1" ref="I27" ca="1">IF('Kreis TRADE - 2024'!$E27 = 'PieChart Hilfstabelle'!I$1, INDIRECT(ADDRESS(ROW(), 6 + $A$7, 1, 1, "Kreis TRADE - 2024")), "")</f>
        <v/>
      </c>
      <c r="J27" s="151" t="str" cm="1">
        <f t="array" aca="1" ref="J27" ca="1">IF('Kreis TRADE - 2024'!$E27 = 'PieChart Hilfstabelle'!J$1, INDIRECT(ADDRESS(ROW(), 6 + $A$7, 1, 1, "Kreis TRADE - 2024")), "")</f>
        <v/>
      </c>
      <c r="K27" s="151" t="str" cm="1">
        <f t="array" aca="1" ref="K27" ca="1">IF('Kreis TRADE - 2024'!$E27 = 'PieChart Hilfstabelle'!K$1, INDIRECT(ADDRESS(ROW(), 6 + $A$7, 1, 1, "Kreis TRADE - 2024")), "")</f>
        <v/>
      </c>
      <c r="L27" s="151" t="str" cm="1">
        <f t="array" aca="1" ref="L27" ca="1">IF('Kreis TRADE - 2024'!$E27 = 'PieChart Hilfstabelle'!L$1, INDIRECT(ADDRESS(ROW(), 6 + $A$7, 1, 1, "Kreis TRADE - 2024")), "")</f>
        <v/>
      </c>
      <c r="M27" s="151" t="str" cm="1">
        <f t="array" aca="1" ref="M27" ca="1">IF('Kreis TRADE - 2024'!$E27 = 'PieChart Hilfstabelle'!M$1, INDIRECT(ADDRESS(ROW(), 6 + $A$7, 1, 1, "Kreis TRADE - 2024")), "")</f>
        <v/>
      </c>
      <c r="N27" s="151" t="str" cm="1">
        <f t="array" aca="1" ref="N27" ca="1">IF('Kreis TRADE - 2024'!$E27 = 'PieChart Hilfstabelle'!N$1, INDIRECT(ADDRESS(ROW(), 6 + $A$7, 1, 1, "Kreis TRADE - 2024")), "")</f>
        <v/>
      </c>
      <c r="O27" s="151" t="str" cm="1">
        <f t="array" aca="1" ref="O27" ca="1">IF('Kreis TRADE - 2024'!$E27 = 'PieChart Hilfstabelle'!O$1, INDIRECT(ADDRESS(ROW(), 6 + $A$7, 1, 1, "Kreis TRADE - 2024")), "")</f>
        <v/>
      </c>
      <c r="P27" s="151" t="str" cm="1">
        <f t="array" aca="1" ref="P27" ca="1">IF('Kreis TRADE - 2024'!$E27 = 'PieChart Hilfstabelle'!P$1, INDIRECT(ADDRESS(ROW(), 6 + $A$7, 1, 1, "Kreis TRADE - 2024")), "")</f>
        <v/>
      </c>
      <c r="Q27" s="151" t="str" cm="1">
        <f t="array" aca="1" ref="Q27" ca="1">IF('Kreis TRADE - 2024'!$E27 = 'PieChart Hilfstabelle'!Q$1, INDIRECT(ADDRESS(ROW(), 6 + $A$7, 1, 1, "Kreis TRADE - 2024")), "")</f>
        <v/>
      </c>
      <c r="R27" s="151" t="str" cm="1">
        <f t="array" aca="1" ref="R27" ca="1">IF('Kreis TRADE - 2024'!$E27 = 'PieChart Hilfstabelle'!R$1, INDIRECT(ADDRESS(ROW(), 6 + $A$7, 1, 1, "Kreis TRADE - 2024")), "")</f>
        <v/>
      </c>
      <c r="S27" s="151" t="str" cm="1">
        <f t="array" aca="1" ref="S27" ca="1">IF('Kreis TRADE - 2024'!$E27 = 'PieChart Hilfstabelle'!S$1, INDIRECT(ADDRESS(ROW(), 6 + $A$7, 1, 1, "Kreis TRADE - 2024")), "")</f>
        <v/>
      </c>
      <c r="T27" s="151" t="str" cm="1">
        <f t="array" aca="1" ref="T27" ca="1">IF('Kreis TRADE - 2024'!$E27 = 'PieChart Hilfstabelle'!T$1, INDIRECT(ADDRESS(ROW(), 6 + $A$7, 1, 1, "Kreis TRADE - 2024")), "")</f>
        <v/>
      </c>
      <c r="U27" s="151" t="str" cm="1">
        <f t="array" aca="1" ref="U27" ca="1">IF('Kreis TRADE - 2024'!$E27 = 'PieChart Hilfstabelle'!U$1, INDIRECT(ADDRESS(ROW(), 6 + $A$7, 1, 1, "Kreis TRADE - 2024")), "")</f>
        <v/>
      </c>
      <c r="V27" s="151" t="str" cm="1">
        <f t="array" aca="1" ref="V27" ca="1">IF('Kreis TRADE - 2024'!$E27 = 'PieChart Hilfstabelle'!V$1, INDIRECT(ADDRESS(ROW(), 6 + $A$7, 1, 1, "Kreis TRADE - 2024")), "")</f>
        <v/>
      </c>
      <c r="W27" s="151" t="str" cm="1">
        <f t="array" aca="1" ref="W27" ca="1">IF('Kreis TRADE - 2024'!$E27 = 'PieChart Hilfstabelle'!W$1, INDIRECT(ADDRESS(ROW(), 6 + $A$7, 1, 1, "Kreis TRADE - 2024")), "")</f>
        <v/>
      </c>
      <c r="X27" s="152"/>
      <c r="Y27" s="151" t="str" cm="1">
        <f t="array" aca="1" ref="Y27" ca="1">IF('Kreis TRADE - 2024'!$D27 = 'PieChart Hilfstabelle'!Y$1, INDIRECT(ADDRESS(ROW(), 6 + $A$7, 1, 1, "Kreis TRADE - 2024")), "")</f>
        <v/>
      </c>
      <c r="Z27" s="151" t="str" cm="1">
        <f t="array" aca="1" ref="Z27" ca="1">IF('Kreis TRADE - 2024'!$D27 = 'PieChart Hilfstabelle'!Z$1, INDIRECT(ADDRESS(ROW(), 6 + $A$7, 1, 1, "Kreis TRADE - 2024")), "")</f>
        <v/>
      </c>
      <c r="AA27" s="151" t="str" cm="1">
        <f t="array" aca="1" ref="AA27" ca="1">IF('Kreis TRADE - 2024'!$D27 = 'PieChart Hilfstabelle'!AA$1, INDIRECT(ADDRESS(ROW(), 6 + $A$7, 1, 1, "Kreis TRADE - 2024")), "")</f>
        <v/>
      </c>
      <c r="AB27" s="151" t="str" cm="1">
        <f t="array" aca="1" ref="AB27" ca="1">IF('Kreis TRADE - 2024'!$D27 = 'PieChart Hilfstabelle'!AB$1, INDIRECT(ADDRESS(ROW(), 6 + $A$7, 1, 1, "Kreis TRADE - 2024")), "")</f>
        <v/>
      </c>
      <c r="AC27" s="151" t="str" cm="1">
        <f t="array" aca="1" ref="AC27" ca="1">IF('Kreis TRADE - 2024'!$D27 = 'PieChart Hilfstabelle'!AC$1, INDIRECT(ADDRESS(ROW(), 6 + $A$7, 1, 1, "Kreis TRADE - 2024")), "")</f>
        <v/>
      </c>
      <c r="AD27" s="151" t="str" cm="1">
        <f t="array" aca="1" ref="AD27" ca="1">IF('Kreis TRADE - 2024'!$D27 = 'PieChart Hilfstabelle'!AD$1, INDIRECT(ADDRESS(ROW(), 6 + $A$7, 1, 1, "Kreis TRADE - 2024")), "")</f>
        <v/>
      </c>
    </row>
    <row r="28" spans="1:30">
      <c r="A28" s="151"/>
      <c r="B28" s="151" t="s">
        <v>146</v>
      </c>
      <c r="C28" s="153" cm="1">
        <f t="array" aca="1" ref="C28" ca="1">INDEX(INDIRECT(E28 &amp; $D$25 &amp; ":" &amp; E28 &amp; $D$27), MATCH(TRUE, INDEX(INDIRECT(E28 &amp; $D$25 &amp; ":" &amp; E28 &amp; $D$27)&lt;&gt;"", 0), 0))</f>
        <v>186</v>
      </c>
      <c r="D28" s="151"/>
      <c r="E28" s="151" t="s">
        <v>147</v>
      </c>
      <c r="F28" s="151" t="str">
        <f>IF(AND('Kreis TRADE - 2024'!C28&lt;&gt;"",'Kreis TRADE - 2024'!D28&lt;&gt;"",'Kreis TRADE - 2024'!E28="Gebuchte Tage"),'Kreis TRADE - 2024'!C28 &amp; " " &amp; 'Kreis TRADE - 2024'!D28,"")</f>
        <v/>
      </c>
      <c r="G28" s="151" t="str" cm="1">
        <f t="array" aca="1" ref="G28" ca="1">IF('Kreis TRADE - 2024'!$E28 = 'PieChart Hilfstabelle'!G$1, INDIRECT(ADDRESS(ROW(), 6 + $A$7, 1, 1, "Kreis TRADE - 2024")), "")</f>
        <v/>
      </c>
      <c r="H28" s="151" t="str" cm="1">
        <f t="array" aca="1" ref="H28" ca="1">IF('Kreis TRADE - 2024'!$E28 = 'PieChart Hilfstabelle'!H$1, INDIRECT(ADDRESS(ROW(), 6 + $A$7, 1, 1, "Kreis TRADE - 2024")), "")</f>
        <v/>
      </c>
      <c r="I28" s="151" t="str" cm="1">
        <f t="array" aca="1" ref="I28" ca="1">IF('Kreis TRADE - 2024'!$E28 = 'PieChart Hilfstabelle'!I$1, INDIRECT(ADDRESS(ROW(), 6 + $A$7, 1, 1, "Kreis TRADE - 2024")), "")</f>
        <v/>
      </c>
      <c r="J28" s="151" t="str" cm="1">
        <f t="array" aca="1" ref="J28" ca="1">IF('Kreis TRADE - 2024'!$E28 = 'PieChart Hilfstabelle'!J$1, INDIRECT(ADDRESS(ROW(), 6 + $A$7, 1, 1, "Kreis TRADE - 2024")), "")</f>
        <v/>
      </c>
      <c r="K28" s="151" t="str" cm="1">
        <f t="array" aca="1" ref="K28" ca="1">IF('Kreis TRADE - 2024'!$E28 = 'PieChart Hilfstabelle'!K$1, INDIRECT(ADDRESS(ROW(), 6 + $A$7, 1, 1, "Kreis TRADE - 2024")), "")</f>
        <v/>
      </c>
      <c r="L28" s="151" t="str" cm="1">
        <f t="array" aca="1" ref="L28" ca="1">IF('Kreis TRADE - 2024'!$E28 = 'PieChart Hilfstabelle'!L$1, INDIRECT(ADDRESS(ROW(), 6 + $A$7, 1, 1, "Kreis TRADE - 2024")), "")</f>
        <v/>
      </c>
      <c r="M28" s="151" t="str" cm="1">
        <f t="array" aca="1" ref="M28" ca="1">IF('Kreis TRADE - 2024'!$E28 = 'PieChart Hilfstabelle'!M$1, INDIRECT(ADDRESS(ROW(), 6 + $A$7, 1, 1, "Kreis TRADE - 2024")), "")</f>
        <v/>
      </c>
      <c r="N28" s="151" t="str" cm="1">
        <f t="array" aca="1" ref="N28" ca="1">IF('Kreis TRADE - 2024'!$E28 = 'PieChart Hilfstabelle'!N$1, INDIRECT(ADDRESS(ROW(), 6 + $A$7, 1, 1, "Kreis TRADE - 2024")), "")</f>
        <v/>
      </c>
      <c r="O28" s="151" t="str" cm="1">
        <f t="array" aca="1" ref="O28" ca="1">IF('Kreis TRADE - 2024'!$E28 = 'PieChart Hilfstabelle'!O$1, INDIRECT(ADDRESS(ROW(), 6 + $A$7, 1, 1, "Kreis TRADE - 2024")), "")</f>
        <v/>
      </c>
      <c r="P28" s="151" t="str" cm="1">
        <f t="array" aca="1" ref="P28" ca="1">IF('Kreis TRADE - 2024'!$E28 = 'PieChart Hilfstabelle'!P$1, INDIRECT(ADDRESS(ROW(), 6 + $A$7, 1, 1, "Kreis TRADE - 2024")), "")</f>
        <v/>
      </c>
      <c r="Q28" s="151" t="str" cm="1">
        <f t="array" aca="1" ref="Q28" ca="1">IF('Kreis TRADE - 2024'!$E28 = 'PieChart Hilfstabelle'!Q$1, INDIRECT(ADDRESS(ROW(), 6 + $A$7, 1, 1, "Kreis TRADE - 2024")), "")</f>
        <v/>
      </c>
      <c r="R28" s="151" t="str" cm="1">
        <f t="array" aca="1" ref="R28" ca="1">IF('Kreis TRADE - 2024'!$E28 = 'PieChart Hilfstabelle'!R$1, INDIRECT(ADDRESS(ROW(), 6 + $A$7, 1, 1, "Kreis TRADE - 2024")), "")</f>
        <v/>
      </c>
      <c r="S28" s="151" t="str" cm="1">
        <f t="array" aca="1" ref="S28" ca="1">IF('Kreis TRADE - 2024'!$E28 = 'PieChart Hilfstabelle'!S$1, INDIRECT(ADDRESS(ROW(), 6 + $A$7, 1, 1, "Kreis TRADE - 2024")), "")</f>
        <v/>
      </c>
      <c r="T28" s="151" t="str" cm="1">
        <f t="array" aca="1" ref="T28" ca="1">IF('Kreis TRADE - 2024'!$E28 = 'PieChart Hilfstabelle'!T$1, INDIRECT(ADDRESS(ROW(), 6 + $A$7, 1, 1, "Kreis TRADE - 2024")), "")</f>
        <v/>
      </c>
      <c r="U28" s="151" t="str" cm="1">
        <f t="array" aca="1" ref="U28" ca="1">IF('Kreis TRADE - 2024'!$E28 = 'PieChart Hilfstabelle'!U$1, INDIRECT(ADDRESS(ROW(), 6 + $A$7, 1, 1, "Kreis TRADE - 2024")), "")</f>
        <v/>
      </c>
      <c r="V28" s="151" t="str" cm="1">
        <f t="array" aca="1" ref="V28" ca="1">IF('Kreis TRADE - 2024'!$E28 = 'PieChart Hilfstabelle'!V$1, INDIRECT(ADDRESS(ROW(), 6 + $A$7, 1, 1, "Kreis TRADE - 2024")), "")</f>
        <v/>
      </c>
      <c r="W28" s="151" t="str" cm="1">
        <f t="array" aca="1" ref="W28" ca="1">IF('Kreis TRADE - 2024'!$E28 = 'PieChart Hilfstabelle'!W$1, INDIRECT(ADDRESS(ROW(), 6 + $A$7, 1, 1, "Kreis TRADE - 2024")), "")</f>
        <v/>
      </c>
      <c r="X28" s="152"/>
      <c r="Y28" s="151" t="str" cm="1">
        <f t="array" aca="1" ref="Y28" ca="1">IF('Kreis TRADE - 2024'!$D28 = 'PieChart Hilfstabelle'!Y$1, INDIRECT(ADDRESS(ROW(), 6 + $A$7, 1, 1, "Kreis TRADE - 2024")), "")</f>
        <v/>
      </c>
      <c r="Z28" s="151" t="str" cm="1">
        <f t="array" aca="1" ref="Z28" ca="1">IF('Kreis TRADE - 2024'!$D28 = 'PieChart Hilfstabelle'!Z$1, INDIRECT(ADDRESS(ROW(), 6 + $A$7, 1, 1, "Kreis TRADE - 2024")), "")</f>
        <v/>
      </c>
      <c r="AA28" s="151" t="str" cm="1">
        <f t="array" aca="1" ref="AA28" ca="1">IF('Kreis TRADE - 2024'!$D28 = 'PieChart Hilfstabelle'!AA$1, INDIRECT(ADDRESS(ROW(), 6 + $A$7, 1, 1, "Kreis TRADE - 2024")), "")</f>
        <v/>
      </c>
      <c r="AB28" s="151" t="str" cm="1">
        <f t="array" aca="1" ref="AB28" ca="1">IF('Kreis TRADE - 2024'!$D28 = 'PieChart Hilfstabelle'!AB$1, INDIRECT(ADDRESS(ROW(), 6 + $A$7, 1, 1, "Kreis TRADE - 2024")), "")</f>
        <v/>
      </c>
      <c r="AC28" s="151" t="str" cm="1">
        <f t="array" aca="1" ref="AC28" ca="1">IF('Kreis TRADE - 2024'!$D28 = 'PieChart Hilfstabelle'!AC$1, INDIRECT(ADDRESS(ROW(), 6 + $A$7, 1, 1, "Kreis TRADE - 2024")), "")</f>
        <v/>
      </c>
      <c r="AD28" s="151" t="str" cm="1">
        <f t="array" aca="1" ref="AD28" ca="1">IF('Kreis TRADE - 2024'!$D28 = 'PieChart Hilfstabelle'!AD$1, INDIRECT(ADDRESS(ROW(), 6 + $A$7, 1, 1, "Kreis TRADE - 2024")), "")</f>
        <v/>
      </c>
    </row>
    <row r="29" spans="1:30">
      <c r="A29" s="151"/>
      <c r="B29" s="151" t="s">
        <v>148</v>
      </c>
      <c r="C29" s="153" cm="1">
        <f t="array" aca="1" ref="C29" ca="1">INDEX(INDIRECT(E29 &amp; $D$25 &amp; ":" &amp; E29 &amp; $D$27), MATCH(TRUE, INDEX(INDIRECT(E29 &amp; $D$25 &amp; ":" &amp; E29 &amp; $D$27)&lt;&gt;"", 0), 0))</f>
        <v>142.34</v>
      </c>
      <c r="D29" s="151"/>
      <c r="E29" s="151" t="s">
        <v>149</v>
      </c>
      <c r="F29" s="151" t="str">
        <f>IF(AND('Kreis TRADE - 2024'!C29&lt;&gt;"",'Kreis TRADE - 2024'!D29&lt;&gt;"",'Kreis TRADE - 2024'!E29="Gebuchte Tage"),'Kreis TRADE - 2024'!C29 &amp; " " &amp; 'Kreis TRADE - 2024'!D29,"")</f>
        <v/>
      </c>
      <c r="G29" s="151" t="str" cm="1">
        <f t="array" aca="1" ref="G29" ca="1">IF('Kreis TRADE - 2024'!$E29 = 'PieChart Hilfstabelle'!G$1, INDIRECT(ADDRESS(ROW(), 6 + $A$7, 1, 1, "Kreis TRADE - 2024")), "")</f>
        <v/>
      </c>
      <c r="H29" s="151" t="str" cm="1">
        <f t="array" aca="1" ref="H29" ca="1">IF('Kreis TRADE - 2024'!$E29 = 'PieChart Hilfstabelle'!H$1, INDIRECT(ADDRESS(ROW(), 6 + $A$7, 1, 1, "Kreis TRADE - 2024")), "")</f>
        <v/>
      </c>
      <c r="I29" s="151" t="str" cm="1">
        <f t="array" aca="1" ref="I29" ca="1">IF('Kreis TRADE - 2024'!$E29 = 'PieChart Hilfstabelle'!I$1, INDIRECT(ADDRESS(ROW(), 6 + $A$7, 1, 1, "Kreis TRADE - 2024")), "")</f>
        <v/>
      </c>
      <c r="J29" s="151" t="str" cm="1">
        <f t="array" aca="1" ref="J29" ca="1">IF('Kreis TRADE - 2024'!$E29 = 'PieChart Hilfstabelle'!J$1, INDIRECT(ADDRESS(ROW(), 6 + $A$7, 1, 1, "Kreis TRADE - 2024")), "")</f>
        <v/>
      </c>
      <c r="K29" s="151" t="str" cm="1">
        <f t="array" aca="1" ref="K29" ca="1">IF('Kreis TRADE - 2024'!$E29 = 'PieChart Hilfstabelle'!K$1, INDIRECT(ADDRESS(ROW(), 6 + $A$7, 1, 1, "Kreis TRADE - 2024")), "")</f>
        <v/>
      </c>
      <c r="L29" s="151" t="str" cm="1">
        <f t="array" aca="1" ref="L29" ca="1">IF('Kreis TRADE - 2024'!$E29 = 'PieChart Hilfstabelle'!L$1, INDIRECT(ADDRESS(ROW(), 6 + $A$7, 1, 1, "Kreis TRADE - 2024")), "")</f>
        <v/>
      </c>
      <c r="M29" s="151" t="str" cm="1">
        <f t="array" aca="1" ref="M29" ca="1">IF('Kreis TRADE - 2024'!$E29 = 'PieChart Hilfstabelle'!M$1, INDIRECT(ADDRESS(ROW(), 6 + $A$7, 1, 1, "Kreis TRADE - 2024")), "")</f>
        <v/>
      </c>
      <c r="N29" s="151" t="str" cm="1">
        <f t="array" aca="1" ref="N29" ca="1">IF('Kreis TRADE - 2024'!$E29 = 'PieChart Hilfstabelle'!N$1, INDIRECT(ADDRESS(ROW(), 6 + $A$7, 1, 1, "Kreis TRADE - 2024")), "")</f>
        <v/>
      </c>
      <c r="O29" s="151" t="str" cm="1">
        <f t="array" aca="1" ref="O29" ca="1">IF('Kreis TRADE - 2024'!$E29 = 'PieChart Hilfstabelle'!O$1, INDIRECT(ADDRESS(ROW(), 6 + $A$7, 1, 1, "Kreis TRADE - 2024")), "")</f>
        <v/>
      </c>
      <c r="P29" s="151" t="str" cm="1">
        <f t="array" aca="1" ref="P29" ca="1">IF('Kreis TRADE - 2024'!$E29 = 'PieChart Hilfstabelle'!P$1, INDIRECT(ADDRESS(ROW(), 6 + $A$7, 1, 1, "Kreis TRADE - 2024")), "")</f>
        <v/>
      </c>
      <c r="Q29" s="151" t="str" cm="1">
        <f t="array" aca="1" ref="Q29" ca="1">IF('Kreis TRADE - 2024'!$E29 = 'PieChart Hilfstabelle'!Q$1, INDIRECT(ADDRESS(ROW(), 6 + $A$7, 1, 1, "Kreis TRADE - 2024")), "")</f>
        <v/>
      </c>
      <c r="R29" s="151" t="str" cm="1">
        <f t="array" aca="1" ref="R29" ca="1">IF('Kreis TRADE - 2024'!$E29 = 'PieChart Hilfstabelle'!R$1, INDIRECT(ADDRESS(ROW(), 6 + $A$7, 1, 1, "Kreis TRADE - 2024")), "")</f>
        <v/>
      </c>
      <c r="S29" s="151" t="str" cm="1">
        <f t="array" aca="1" ref="S29" ca="1">IF('Kreis TRADE - 2024'!$E29 = 'PieChart Hilfstabelle'!S$1, INDIRECT(ADDRESS(ROW(), 6 + $A$7, 1, 1, "Kreis TRADE - 2024")), "")</f>
        <v/>
      </c>
      <c r="T29" s="151" t="str" cm="1">
        <f t="array" aca="1" ref="T29" ca="1">IF('Kreis TRADE - 2024'!$E29 = 'PieChart Hilfstabelle'!T$1, INDIRECT(ADDRESS(ROW(), 6 + $A$7, 1, 1, "Kreis TRADE - 2024")), "")</f>
        <v/>
      </c>
      <c r="U29" s="151" t="str" cm="1">
        <f t="array" aca="1" ref="U29" ca="1">IF('Kreis TRADE - 2024'!$E29 = 'PieChart Hilfstabelle'!U$1, INDIRECT(ADDRESS(ROW(), 6 + $A$7, 1, 1, "Kreis TRADE - 2024")), "")</f>
        <v/>
      </c>
      <c r="V29" s="151" t="str" cm="1">
        <f t="array" aca="1" ref="V29" ca="1">IF('Kreis TRADE - 2024'!$E29 = 'PieChart Hilfstabelle'!V$1, INDIRECT(ADDRESS(ROW(), 6 + $A$7, 1, 1, "Kreis TRADE - 2024")), "")</f>
        <v/>
      </c>
      <c r="W29" s="151" t="str" cm="1">
        <f t="array" aca="1" ref="W29" ca="1">IF('Kreis TRADE - 2024'!$E29 = 'PieChart Hilfstabelle'!W$1, INDIRECT(ADDRESS(ROW(), 6 + $A$7, 1, 1, "Kreis TRADE - 2024")), "")</f>
        <v/>
      </c>
      <c r="X29" s="152"/>
      <c r="Y29" s="151" t="str" cm="1">
        <f t="array" aca="1" ref="Y29" ca="1">IF('Kreis TRADE - 2024'!$D29 = 'PieChart Hilfstabelle'!Y$1, INDIRECT(ADDRESS(ROW(), 6 + $A$7, 1, 1, "Kreis TRADE - 2024")), "")</f>
        <v/>
      </c>
      <c r="Z29" s="151" t="str" cm="1">
        <f t="array" aca="1" ref="Z29" ca="1">IF('Kreis TRADE - 2024'!$D29 = 'PieChart Hilfstabelle'!Z$1, INDIRECT(ADDRESS(ROW(), 6 + $A$7, 1, 1, "Kreis TRADE - 2024")), "")</f>
        <v/>
      </c>
      <c r="AA29" s="151" t="str" cm="1">
        <f t="array" aca="1" ref="AA29" ca="1">IF('Kreis TRADE - 2024'!$D29 = 'PieChart Hilfstabelle'!AA$1, INDIRECT(ADDRESS(ROW(), 6 + $A$7, 1, 1, "Kreis TRADE - 2024")), "")</f>
        <v/>
      </c>
      <c r="AB29" s="151" t="str" cm="1">
        <f t="array" aca="1" ref="AB29" ca="1">IF('Kreis TRADE - 2024'!$D29 = 'PieChart Hilfstabelle'!AB$1, INDIRECT(ADDRESS(ROW(), 6 + $A$7, 1, 1, "Kreis TRADE - 2024")), "")</f>
        <v/>
      </c>
      <c r="AC29" s="151" t="str" cm="1">
        <f t="array" aca="1" ref="AC29" ca="1">IF('Kreis TRADE - 2024'!$D29 = 'PieChart Hilfstabelle'!AC$1, INDIRECT(ADDRESS(ROW(), 6 + $A$7, 1, 1, "Kreis TRADE - 2024")), "")</f>
        <v/>
      </c>
      <c r="AD29" s="151" t="str" cm="1">
        <f t="array" aca="1" ref="AD29" ca="1">IF('Kreis TRADE - 2024'!$D29 = 'PieChart Hilfstabelle'!AD$1, INDIRECT(ADDRESS(ROW(), 6 + $A$7, 1, 1, "Kreis TRADE - 2024")), "")</f>
        <v/>
      </c>
    </row>
    <row r="30" spans="1:30">
      <c r="A30" s="151"/>
      <c r="B30" s="151" t="s">
        <v>44</v>
      </c>
      <c r="C30" s="153" cm="1">
        <f t="array" aca="1" ref="C30" ca="1">INDEX(INDIRECT(E30 &amp; $D$25 &amp; ":" &amp; E30 &amp; $D$27), MATCH(TRUE, INDEX(INDIRECT(E30 &amp; $D$25 &amp; ":" &amp; E30 &amp; $D$27)&lt;&gt;"", 0), 0))</f>
        <v>28</v>
      </c>
      <c r="D30" s="151"/>
      <c r="E30" s="151" t="s">
        <v>150</v>
      </c>
      <c r="F30" s="151" t="str">
        <f>IF(AND('Kreis TRADE - 2024'!C30&lt;&gt;"",'Kreis TRADE - 2024'!D30&lt;&gt;"",'Kreis TRADE - 2024'!E30="Gebuchte Tage"),'Kreis TRADE - 2024'!C30 &amp; " " &amp; 'Kreis TRADE - 2024'!D30,"")</f>
        <v/>
      </c>
      <c r="G30" s="151" t="str" cm="1">
        <f t="array" aca="1" ref="G30" ca="1">IF('Kreis TRADE - 2024'!$E30 = 'PieChart Hilfstabelle'!G$1, INDIRECT(ADDRESS(ROW(), 6 + $A$7, 1, 1, "Kreis TRADE - 2024")), "")</f>
        <v/>
      </c>
      <c r="H30" s="151" t="str" cm="1">
        <f t="array" aca="1" ref="H30" ca="1">IF('Kreis TRADE - 2024'!$E30 = 'PieChart Hilfstabelle'!H$1, INDIRECT(ADDRESS(ROW(), 6 + $A$7, 1, 1, "Kreis TRADE - 2024")), "")</f>
        <v/>
      </c>
      <c r="I30" s="151" t="str" cm="1">
        <f t="array" aca="1" ref="I30" ca="1">IF('Kreis TRADE - 2024'!$E30 = 'PieChart Hilfstabelle'!I$1, INDIRECT(ADDRESS(ROW(), 6 + $A$7, 1, 1, "Kreis TRADE - 2024")), "")</f>
        <v/>
      </c>
      <c r="J30" s="151" t="str" cm="1">
        <f t="array" aca="1" ref="J30" ca="1">IF('Kreis TRADE - 2024'!$E30 = 'PieChart Hilfstabelle'!J$1, INDIRECT(ADDRESS(ROW(), 6 + $A$7, 1, 1, "Kreis TRADE - 2024")), "")</f>
        <v/>
      </c>
      <c r="K30" s="151" t="str" cm="1">
        <f t="array" aca="1" ref="K30" ca="1">IF('Kreis TRADE - 2024'!$E30 = 'PieChart Hilfstabelle'!K$1, INDIRECT(ADDRESS(ROW(), 6 + $A$7, 1, 1, "Kreis TRADE - 2024")), "")</f>
        <v/>
      </c>
      <c r="L30" s="151" t="str" cm="1">
        <f t="array" aca="1" ref="L30" ca="1">IF('Kreis TRADE - 2024'!$E30 = 'PieChart Hilfstabelle'!L$1, INDIRECT(ADDRESS(ROW(), 6 + $A$7, 1, 1, "Kreis TRADE - 2024")), "")</f>
        <v/>
      </c>
      <c r="M30" s="151" t="str" cm="1">
        <f t="array" aca="1" ref="M30" ca="1">IF('Kreis TRADE - 2024'!$E30 = 'PieChart Hilfstabelle'!M$1, INDIRECT(ADDRESS(ROW(), 6 + $A$7, 1, 1, "Kreis TRADE - 2024")), "")</f>
        <v/>
      </c>
      <c r="N30" s="151" t="str" cm="1">
        <f t="array" aca="1" ref="N30" ca="1">IF('Kreis TRADE - 2024'!$E30 = 'PieChart Hilfstabelle'!N$1, INDIRECT(ADDRESS(ROW(), 6 + $A$7, 1, 1, "Kreis TRADE - 2024")), "")</f>
        <v/>
      </c>
      <c r="O30" s="151" t="str" cm="1">
        <f t="array" aca="1" ref="O30" ca="1">IF('Kreis TRADE - 2024'!$E30 = 'PieChart Hilfstabelle'!O$1, INDIRECT(ADDRESS(ROW(), 6 + $A$7, 1, 1, "Kreis TRADE - 2024")), "")</f>
        <v/>
      </c>
      <c r="P30" s="151" t="str" cm="1">
        <f t="array" aca="1" ref="P30" ca="1">IF('Kreis TRADE - 2024'!$E30 = 'PieChart Hilfstabelle'!P$1, INDIRECT(ADDRESS(ROW(), 6 + $A$7, 1, 1, "Kreis TRADE - 2024")), "")</f>
        <v/>
      </c>
      <c r="Q30" s="151" t="str" cm="1">
        <f t="array" aca="1" ref="Q30" ca="1">IF('Kreis TRADE - 2024'!$E30 = 'PieChart Hilfstabelle'!Q$1, INDIRECT(ADDRESS(ROW(), 6 + $A$7, 1, 1, "Kreis TRADE - 2024")), "")</f>
        <v/>
      </c>
      <c r="R30" s="151" t="str" cm="1">
        <f t="array" aca="1" ref="R30" ca="1">IF('Kreis TRADE - 2024'!$E30 = 'PieChart Hilfstabelle'!R$1, INDIRECT(ADDRESS(ROW(), 6 + $A$7, 1, 1, "Kreis TRADE - 2024")), "")</f>
        <v/>
      </c>
      <c r="S30" s="151" t="str" cm="1">
        <f t="array" aca="1" ref="S30" ca="1">IF('Kreis TRADE - 2024'!$E30 = 'PieChart Hilfstabelle'!S$1, INDIRECT(ADDRESS(ROW(), 6 + $A$7, 1, 1, "Kreis TRADE - 2024")), "")</f>
        <v/>
      </c>
      <c r="T30" s="151" t="str" cm="1">
        <f t="array" aca="1" ref="T30" ca="1">IF('Kreis TRADE - 2024'!$E30 = 'PieChart Hilfstabelle'!T$1, INDIRECT(ADDRESS(ROW(), 6 + $A$7, 1, 1, "Kreis TRADE - 2024")), "")</f>
        <v/>
      </c>
      <c r="U30" s="151" t="str" cm="1">
        <f t="array" aca="1" ref="U30" ca="1">IF('Kreis TRADE - 2024'!$E30 = 'PieChart Hilfstabelle'!U$1, INDIRECT(ADDRESS(ROW(), 6 + $A$7, 1, 1, "Kreis TRADE - 2024")), "")</f>
        <v/>
      </c>
      <c r="V30" s="151" t="str" cm="1">
        <f t="array" aca="1" ref="V30" ca="1">IF('Kreis TRADE - 2024'!$E30 = 'PieChart Hilfstabelle'!V$1, INDIRECT(ADDRESS(ROW(), 6 + $A$7, 1, 1, "Kreis TRADE - 2024")), "")</f>
        <v/>
      </c>
      <c r="W30" s="151" t="str" cm="1">
        <f t="array" aca="1" ref="W30" ca="1">IF('Kreis TRADE - 2024'!$E30 = 'PieChart Hilfstabelle'!W$1, INDIRECT(ADDRESS(ROW(), 6 + $A$7, 1, 1, "Kreis TRADE - 2024")), "")</f>
        <v/>
      </c>
      <c r="X30" s="152"/>
      <c r="Y30" s="151" t="str" cm="1">
        <f t="array" aca="1" ref="Y30" ca="1">IF('Kreis TRADE - 2024'!$D30 = 'PieChart Hilfstabelle'!Y$1, INDIRECT(ADDRESS(ROW(), 6 + $A$7, 1, 1, "Kreis TRADE - 2024")), "")</f>
        <v/>
      </c>
      <c r="Z30" s="151" t="str" cm="1">
        <f t="array" aca="1" ref="Z30" ca="1">IF('Kreis TRADE - 2024'!$D30 = 'PieChart Hilfstabelle'!Z$1, INDIRECT(ADDRESS(ROW(), 6 + $A$7, 1, 1, "Kreis TRADE - 2024")), "")</f>
        <v/>
      </c>
      <c r="AA30" s="151" t="str" cm="1">
        <f t="array" aca="1" ref="AA30" ca="1">IF('Kreis TRADE - 2024'!$D30 = 'PieChart Hilfstabelle'!AA$1, INDIRECT(ADDRESS(ROW(), 6 + $A$7, 1, 1, "Kreis TRADE - 2024")), "")</f>
        <v/>
      </c>
      <c r="AB30" s="151" t="str" cm="1">
        <f t="array" aca="1" ref="AB30" ca="1">IF('Kreis TRADE - 2024'!$D30 = 'PieChart Hilfstabelle'!AB$1, INDIRECT(ADDRESS(ROW(), 6 + $A$7, 1, 1, "Kreis TRADE - 2024")), "")</f>
        <v/>
      </c>
      <c r="AC30" s="151" t="str" cm="1">
        <f t="array" aca="1" ref="AC30" ca="1">IF('Kreis TRADE - 2024'!$D30 = 'PieChart Hilfstabelle'!AC$1, INDIRECT(ADDRESS(ROW(), 6 + $A$7, 1, 1, "Kreis TRADE - 2024")), "")</f>
        <v/>
      </c>
      <c r="AD30" s="151" t="str" cm="1">
        <f t="array" aca="1" ref="AD30" ca="1">IF('Kreis TRADE - 2024'!$D30 = 'PieChart Hilfstabelle'!AD$1, INDIRECT(ADDRESS(ROW(), 6 + $A$7, 1, 1, "Kreis TRADE - 2024")), "")</f>
        <v/>
      </c>
    </row>
    <row r="31" spans="1:30">
      <c r="A31" s="151"/>
      <c r="B31" s="151" t="s">
        <v>151</v>
      </c>
      <c r="C31" s="153" cm="1">
        <f t="array" aca="1" ref="C31" ca="1">INDEX(INDIRECT(E31 &amp; $D$25 &amp; ":" &amp; E31 &amp; $D$27), MATCH(TRUE, INDEX(INDIRECT(E31 &amp; $D$25 &amp; ":" &amp; E31 &amp; $D$27)&lt;&gt;"", 0), 0))</f>
        <v>6</v>
      </c>
      <c r="D31" s="151"/>
      <c r="E31" s="151" t="s">
        <v>152</v>
      </c>
      <c r="F31" s="151" t="str">
        <f>IF(AND('Kreis TRADE - 2024'!C31&lt;&gt;"",'Kreis TRADE - 2024'!D31&lt;&gt;"",'Kreis TRADE - 2024'!E31="Gebuchte Tage"),'Kreis TRADE - 2024'!C31 &amp; " " &amp; 'Kreis TRADE - 2024'!D31,"")</f>
        <v/>
      </c>
      <c r="G31" s="151" t="str" cm="1">
        <f t="array" aca="1" ref="G31" ca="1">IF('Kreis TRADE - 2024'!$E31 = 'PieChart Hilfstabelle'!G$1, INDIRECT(ADDRESS(ROW(), 6 + $A$7, 1, 1, "Kreis TRADE - 2024")), "")</f>
        <v/>
      </c>
      <c r="H31" s="151" t="str" cm="1">
        <f t="array" aca="1" ref="H31" ca="1">IF('Kreis TRADE - 2024'!$E31 = 'PieChart Hilfstabelle'!H$1, INDIRECT(ADDRESS(ROW(), 6 + $A$7, 1, 1, "Kreis TRADE - 2024")), "")</f>
        <v/>
      </c>
      <c r="I31" s="151" t="str" cm="1">
        <f t="array" aca="1" ref="I31" ca="1">IF('Kreis TRADE - 2024'!$E31 = 'PieChart Hilfstabelle'!I$1, INDIRECT(ADDRESS(ROW(), 6 + $A$7, 1, 1, "Kreis TRADE - 2024")), "")</f>
        <v/>
      </c>
      <c r="J31" s="151" t="str" cm="1">
        <f t="array" aca="1" ref="J31" ca="1">IF('Kreis TRADE - 2024'!$E31 = 'PieChart Hilfstabelle'!J$1, INDIRECT(ADDRESS(ROW(), 6 + $A$7, 1, 1, "Kreis TRADE - 2024")), "")</f>
        <v/>
      </c>
      <c r="K31" s="151" t="str" cm="1">
        <f t="array" aca="1" ref="K31" ca="1">IF('Kreis TRADE - 2024'!$E31 = 'PieChart Hilfstabelle'!K$1, INDIRECT(ADDRESS(ROW(), 6 + $A$7, 1, 1, "Kreis TRADE - 2024")), "")</f>
        <v/>
      </c>
      <c r="L31" s="151" t="str" cm="1">
        <f t="array" aca="1" ref="L31" ca="1">IF('Kreis TRADE - 2024'!$E31 = 'PieChart Hilfstabelle'!L$1, INDIRECT(ADDRESS(ROW(), 6 + $A$7, 1, 1, "Kreis TRADE - 2024")), "")</f>
        <v/>
      </c>
      <c r="M31" s="151" t="str" cm="1">
        <f t="array" aca="1" ref="M31" ca="1">IF('Kreis TRADE - 2024'!$E31 = 'PieChart Hilfstabelle'!M$1, INDIRECT(ADDRESS(ROW(), 6 + $A$7, 1, 1, "Kreis TRADE - 2024")), "")</f>
        <v/>
      </c>
      <c r="N31" s="151" t="str" cm="1">
        <f t="array" aca="1" ref="N31" ca="1">IF('Kreis TRADE - 2024'!$E31 = 'PieChart Hilfstabelle'!N$1, INDIRECT(ADDRESS(ROW(), 6 + $A$7, 1, 1, "Kreis TRADE - 2024")), "")</f>
        <v/>
      </c>
      <c r="O31" s="151" t="str" cm="1">
        <f t="array" aca="1" ref="O31" ca="1">IF('Kreis TRADE - 2024'!$E31 = 'PieChart Hilfstabelle'!O$1, INDIRECT(ADDRESS(ROW(), 6 + $A$7, 1, 1, "Kreis TRADE - 2024")), "")</f>
        <v/>
      </c>
      <c r="P31" s="151" t="str" cm="1">
        <f t="array" aca="1" ref="P31" ca="1">IF('Kreis TRADE - 2024'!$E31 = 'PieChart Hilfstabelle'!P$1, INDIRECT(ADDRESS(ROW(), 6 + $A$7, 1, 1, "Kreis TRADE - 2024")), "")</f>
        <v/>
      </c>
      <c r="Q31" s="151" t="str" cm="1">
        <f t="array" aca="1" ref="Q31" ca="1">IF('Kreis TRADE - 2024'!$E31 = 'PieChart Hilfstabelle'!Q$1, INDIRECT(ADDRESS(ROW(), 6 + $A$7, 1, 1, "Kreis TRADE - 2024")), "")</f>
        <v/>
      </c>
      <c r="R31" s="151" t="str" cm="1">
        <f t="array" aca="1" ref="R31" ca="1">IF('Kreis TRADE - 2024'!$E31 = 'PieChart Hilfstabelle'!R$1, INDIRECT(ADDRESS(ROW(), 6 + $A$7, 1, 1, "Kreis TRADE - 2024")), "")</f>
        <v/>
      </c>
      <c r="S31" s="151" t="str" cm="1">
        <f t="array" aca="1" ref="S31" ca="1">IF('Kreis TRADE - 2024'!$E31 = 'PieChart Hilfstabelle'!S$1, INDIRECT(ADDRESS(ROW(), 6 + $A$7, 1, 1, "Kreis TRADE - 2024")), "")</f>
        <v/>
      </c>
      <c r="T31" s="151" t="str" cm="1">
        <f t="array" aca="1" ref="T31" ca="1">IF('Kreis TRADE - 2024'!$E31 = 'PieChart Hilfstabelle'!T$1, INDIRECT(ADDRESS(ROW(), 6 + $A$7, 1, 1, "Kreis TRADE - 2024")), "")</f>
        <v/>
      </c>
      <c r="U31" s="151" t="str" cm="1">
        <f t="array" aca="1" ref="U31" ca="1">IF('Kreis TRADE - 2024'!$E31 = 'PieChart Hilfstabelle'!U$1, INDIRECT(ADDRESS(ROW(), 6 + $A$7, 1, 1, "Kreis TRADE - 2024")), "")</f>
        <v/>
      </c>
      <c r="V31" s="151" t="str" cm="1">
        <f t="array" aca="1" ref="V31" ca="1">IF('Kreis TRADE - 2024'!$E31 = 'PieChart Hilfstabelle'!V$1, INDIRECT(ADDRESS(ROW(), 6 + $A$7, 1, 1, "Kreis TRADE - 2024")), "")</f>
        <v/>
      </c>
      <c r="W31" s="151" t="str" cm="1">
        <f t="array" aca="1" ref="W31" ca="1">IF('Kreis TRADE - 2024'!$E31 = 'PieChart Hilfstabelle'!W$1, INDIRECT(ADDRESS(ROW(), 6 + $A$7, 1, 1, "Kreis TRADE - 2024")), "")</f>
        <v/>
      </c>
      <c r="X31" s="152"/>
      <c r="Y31" s="151" t="str" cm="1">
        <f t="array" aca="1" ref="Y31" ca="1">IF('Kreis TRADE - 2024'!$D31 = 'PieChart Hilfstabelle'!Y$1, INDIRECT(ADDRESS(ROW(), 6 + $A$7, 1, 1, "Kreis TRADE - 2024")), "")</f>
        <v/>
      </c>
      <c r="Z31" s="151" t="str" cm="1">
        <f t="array" aca="1" ref="Z31" ca="1">IF('Kreis TRADE - 2024'!$D31 = 'PieChart Hilfstabelle'!Z$1, INDIRECT(ADDRESS(ROW(), 6 + $A$7, 1, 1, "Kreis TRADE - 2024")), "")</f>
        <v/>
      </c>
      <c r="AA31" s="151" t="str" cm="1">
        <f t="array" aca="1" ref="AA31" ca="1">IF('Kreis TRADE - 2024'!$D31 = 'PieChart Hilfstabelle'!AA$1, INDIRECT(ADDRESS(ROW(), 6 + $A$7, 1, 1, "Kreis TRADE - 2024")), "")</f>
        <v/>
      </c>
      <c r="AB31" s="151" t="str" cm="1">
        <f t="array" aca="1" ref="AB31" ca="1">IF('Kreis TRADE - 2024'!$D31 = 'PieChart Hilfstabelle'!AB$1, INDIRECT(ADDRESS(ROW(), 6 + $A$7, 1, 1, "Kreis TRADE - 2024")), "")</f>
        <v/>
      </c>
      <c r="AC31" s="151" t="str" cm="1">
        <f t="array" aca="1" ref="AC31" ca="1">IF('Kreis TRADE - 2024'!$D31 = 'PieChart Hilfstabelle'!AC$1, INDIRECT(ADDRESS(ROW(), 6 + $A$7, 1, 1, "Kreis TRADE - 2024")), "")</f>
        <v/>
      </c>
      <c r="AD31" s="151" t="str" cm="1">
        <f t="array" aca="1" ref="AD31" ca="1">IF('Kreis TRADE - 2024'!$D31 = 'PieChart Hilfstabelle'!AD$1, INDIRECT(ADDRESS(ROW(), 6 + $A$7, 1, 1, "Kreis TRADE - 2024")), "")</f>
        <v/>
      </c>
    </row>
    <row r="32" spans="1:30">
      <c r="A32" s="151"/>
      <c r="B32" s="151" t="s">
        <v>63</v>
      </c>
      <c r="C32" s="153" cm="1">
        <f t="array" aca="1" ref="C32" ca="1">INDEX(INDIRECT(E32 &amp; $D$25 &amp; ":" &amp; E32 &amp; $D$27), MATCH(TRUE, INDEX(INDIRECT(E32 &amp; $D$25 &amp; ":" &amp; E32 &amp; $D$27)&lt;&gt;"", 0), 0))</f>
        <v>26.959999999999997</v>
      </c>
      <c r="D32" s="151"/>
      <c r="E32" s="151" t="s">
        <v>153</v>
      </c>
      <c r="F32" s="151" t="str">
        <f>IF(AND('Kreis TRADE - 2024'!C32&lt;&gt;"",'Kreis TRADE - 2024'!D32&lt;&gt;"",'Kreis TRADE - 2024'!E32="Gebuchte Tage"),'Kreis TRADE - 2024'!C32 &amp; " " &amp; 'Kreis TRADE - 2024'!D32,"")</f>
        <v/>
      </c>
      <c r="G32" s="151" t="str" cm="1">
        <f t="array" aca="1" ref="G32" ca="1">IF('Kreis TRADE - 2024'!$E32 = 'PieChart Hilfstabelle'!G$1, INDIRECT(ADDRESS(ROW(), 6 + $A$7, 1, 1, "Kreis TRADE - 2024")), "")</f>
        <v/>
      </c>
      <c r="H32" s="151" t="str" cm="1">
        <f t="array" aca="1" ref="H32" ca="1">IF('Kreis TRADE - 2024'!$E32 = 'PieChart Hilfstabelle'!H$1, INDIRECT(ADDRESS(ROW(), 6 + $A$7, 1, 1, "Kreis TRADE - 2024")), "")</f>
        <v/>
      </c>
      <c r="I32" s="151" t="str" cm="1">
        <f t="array" aca="1" ref="I32" ca="1">IF('Kreis TRADE - 2024'!$E32 = 'PieChart Hilfstabelle'!I$1, INDIRECT(ADDRESS(ROW(), 6 + $A$7, 1, 1, "Kreis TRADE - 2024")), "")</f>
        <v/>
      </c>
      <c r="J32" s="151" t="str" cm="1">
        <f t="array" aca="1" ref="J32" ca="1">IF('Kreis TRADE - 2024'!$E32 = 'PieChart Hilfstabelle'!J$1, INDIRECT(ADDRESS(ROW(), 6 + $A$7, 1, 1, "Kreis TRADE - 2024")), "")</f>
        <v/>
      </c>
      <c r="K32" s="151" t="str" cm="1">
        <f t="array" aca="1" ref="K32" ca="1">IF('Kreis TRADE - 2024'!$E32 = 'PieChart Hilfstabelle'!K$1, INDIRECT(ADDRESS(ROW(), 6 + $A$7, 1, 1, "Kreis TRADE - 2024")), "")</f>
        <v/>
      </c>
      <c r="L32" s="151" t="str" cm="1">
        <f t="array" aca="1" ref="L32" ca="1">IF('Kreis TRADE - 2024'!$E32 = 'PieChart Hilfstabelle'!L$1, INDIRECT(ADDRESS(ROW(), 6 + $A$7, 1, 1, "Kreis TRADE - 2024")), "")</f>
        <v/>
      </c>
      <c r="M32" s="151" t="str" cm="1">
        <f t="array" aca="1" ref="M32" ca="1">IF('Kreis TRADE - 2024'!$E32 = 'PieChart Hilfstabelle'!M$1, INDIRECT(ADDRESS(ROW(), 6 + $A$7, 1, 1, "Kreis TRADE - 2024")), "")</f>
        <v/>
      </c>
      <c r="N32" s="151" t="str" cm="1">
        <f t="array" aca="1" ref="N32" ca="1">IF('Kreis TRADE - 2024'!$E32 = 'PieChart Hilfstabelle'!N$1, INDIRECT(ADDRESS(ROW(), 6 + $A$7, 1, 1, "Kreis TRADE - 2024")), "")</f>
        <v/>
      </c>
      <c r="O32" s="151" t="str" cm="1">
        <f t="array" aca="1" ref="O32" ca="1">IF('Kreis TRADE - 2024'!$E32 = 'PieChart Hilfstabelle'!O$1, INDIRECT(ADDRESS(ROW(), 6 + $A$7, 1, 1, "Kreis TRADE - 2024")), "")</f>
        <v/>
      </c>
      <c r="P32" s="151" t="str" cm="1">
        <f t="array" aca="1" ref="P32" ca="1">IF('Kreis TRADE - 2024'!$E32 = 'PieChart Hilfstabelle'!P$1, INDIRECT(ADDRESS(ROW(), 6 + $A$7, 1, 1, "Kreis TRADE - 2024")), "")</f>
        <v/>
      </c>
      <c r="Q32" s="151" t="str" cm="1">
        <f t="array" aca="1" ref="Q32" ca="1">IF('Kreis TRADE - 2024'!$E32 = 'PieChart Hilfstabelle'!Q$1, INDIRECT(ADDRESS(ROW(), 6 + $A$7, 1, 1, "Kreis TRADE - 2024")), "")</f>
        <v/>
      </c>
      <c r="R32" s="151" t="str" cm="1">
        <f t="array" aca="1" ref="R32" ca="1">IF('Kreis TRADE - 2024'!$E32 = 'PieChart Hilfstabelle'!R$1, INDIRECT(ADDRESS(ROW(), 6 + $A$7, 1, 1, "Kreis TRADE - 2024")), "")</f>
        <v/>
      </c>
      <c r="S32" s="151" t="str" cm="1">
        <f t="array" aca="1" ref="S32" ca="1">IF('Kreis TRADE - 2024'!$E32 = 'PieChart Hilfstabelle'!S$1, INDIRECT(ADDRESS(ROW(), 6 + $A$7, 1, 1, "Kreis TRADE - 2024")), "")</f>
        <v/>
      </c>
      <c r="T32" s="151" t="str" cm="1">
        <f t="array" aca="1" ref="T32" ca="1">IF('Kreis TRADE - 2024'!$E32 = 'PieChart Hilfstabelle'!T$1, INDIRECT(ADDRESS(ROW(), 6 + $A$7, 1, 1, "Kreis TRADE - 2024")), "")</f>
        <v/>
      </c>
      <c r="U32" s="151" t="str" cm="1">
        <f t="array" aca="1" ref="U32" ca="1">IF('Kreis TRADE - 2024'!$E32 = 'PieChart Hilfstabelle'!U$1, INDIRECT(ADDRESS(ROW(), 6 + $A$7, 1, 1, "Kreis TRADE - 2024")), "")</f>
        <v/>
      </c>
      <c r="V32" s="151" t="str" cm="1">
        <f t="array" aca="1" ref="V32" ca="1">IF('Kreis TRADE - 2024'!$E32 = 'PieChart Hilfstabelle'!V$1, INDIRECT(ADDRESS(ROW(), 6 + $A$7, 1, 1, "Kreis TRADE - 2024")), "")</f>
        <v/>
      </c>
      <c r="W32" s="151" t="str" cm="1">
        <f t="array" aca="1" ref="W32" ca="1">IF('Kreis TRADE - 2024'!$E32 = 'PieChart Hilfstabelle'!W$1, INDIRECT(ADDRESS(ROW(), 6 + $A$7, 1, 1, "Kreis TRADE - 2024")), "")</f>
        <v/>
      </c>
      <c r="X32" s="152"/>
      <c r="Y32" s="151" t="str" cm="1">
        <f t="array" aca="1" ref="Y32" ca="1">IF('Kreis TRADE - 2024'!$D32 = 'PieChart Hilfstabelle'!Y$1, INDIRECT(ADDRESS(ROW(), 6 + $A$7, 1, 1, "Kreis TRADE - 2024")), "")</f>
        <v/>
      </c>
      <c r="Z32" s="151" t="str" cm="1">
        <f t="array" aca="1" ref="Z32" ca="1">IF('Kreis TRADE - 2024'!$D32 = 'PieChart Hilfstabelle'!Z$1, INDIRECT(ADDRESS(ROW(), 6 + $A$7, 1, 1, "Kreis TRADE - 2024")), "")</f>
        <v/>
      </c>
      <c r="AA32" s="151" t="str" cm="1">
        <f t="array" aca="1" ref="AA32" ca="1">IF('Kreis TRADE - 2024'!$D32 = 'PieChart Hilfstabelle'!AA$1, INDIRECT(ADDRESS(ROW(), 6 + $A$7, 1, 1, "Kreis TRADE - 2024")), "")</f>
        <v/>
      </c>
      <c r="AB32" s="151" t="str" cm="1">
        <f t="array" aca="1" ref="AB32" ca="1">IF('Kreis TRADE - 2024'!$D32 = 'PieChart Hilfstabelle'!AB$1, INDIRECT(ADDRESS(ROW(), 6 + $A$7, 1, 1, "Kreis TRADE - 2024")), "")</f>
        <v/>
      </c>
      <c r="AC32" s="151" t="str" cm="1">
        <f t="array" aca="1" ref="AC32" ca="1">IF('Kreis TRADE - 2024'!$D32 = 'PieChart Hilfstabelle'!AC$1, INDIRECT(ADDRESS(ROW(), 6 + $A$7, 1, 1, "Kreis TRADE - 2024")), "")</f>
        <v/>
      </c>
      <c r="AD32" s="151" t="str" cm="1">
        <f t="array" aca="1" ref="AD32" ca="1">IF('Kreis TRADE - 2024'!$D32 = 'PieChart Hilfstabelle'!AD$1, INDIRECT(ADDRESS(ROW(), 6 + $A$7, 1, 1, "Kreis TRADE - 2024")), "")</f>
        <v/>
      </c>
    </row>
    <row r="33" spans="1:30">
      <c r="A33" s="151"/>
      <c r="B33" s="151" t="s">
        <v>65</v>
      </c>
      <c r="C33" s="153" cm="1">
        <f t="array" aca="1" ref="C33" ca="1">INDEX(INDIRECT(E33 &amp; $D$25 &amp; ":" &amp; E33 &amp; $D$27), MATCH(TRUE, INDEX(INDIRECT(E33 &amp; $D$25 &amp; ":" &amp; E33 &amp; $D$27)&lt;&gt;"", 0), 0))</f>
        <v>3.64</v>
      </c>
      <c r="D33" s="151"/>
      <c r="E33" s="151" t="s">
        <v>154</v>
      </c>
      <c r="F33" s="151" t="str">
        <f>IF(AND('Kreis TRADE - 2024'!C33&lt;&gt;"",'Kreis TRADE - 2024'!D33&lt;&gt;"",'Kreis TRADE - 2024'!E33="Gebuchte Tage"),'Kreis TRADE - 2024'!C33 &amp; " " &amp; 'Kreis TRADE - 2024'!D33,"")</f>
        <v/>
      </c>
      <c r="G33" s="151" t="str" cm="1">
        <f t="array" aca="1" ref="G33" ca="1">IF('Kreis TRADE - 2024'!$E33 = 'PieChart Hilfstabelle'!G$1, INDIRECT(ADDRESS(ROW(), 6 + $A$7, 1, 1, "Kreis TRADE - 2024")), "")</f>
        <v/>
      </c>
      <c r="H33" s="151" t="str" cm="1">
        <f t="array" aca="1" ref="H33" ca="1">IF('Kreis TRADE - 2024'!$E33 = 'PieChart Hilfstabelle'!H$1, INDIRECT(ADDRESS(ROW(), 6 + $A$7, 1, 1, "Kreis TRADE - 2024")), "")</f>
        <v/>
      </c>
      <c r="I33" s="151" t="str" cm="1">
        <f t="array" aca="1" ref="I33" ca="1">IF('Kreis TRADE - 2024'!$E33 = 'PieChart Hilfstabelle'!I$1, INDIRECT(ADDRESS(ROW(), 6 + $A$7, 1, 1, "Kreis TRADE - 2024")), "")</f>
        <v/>
      </c>
      <c r="J33" s="151" t="str" cm="1">
        <f t="array" aca="1" ref="J33" ca="1">IF('Kreis TRADE - 2024'!$E33 = 'PieChart Hilfstabelle'!J$1, INDIRECT(ADDRESS(ROW(), 6 + $A$7, 1, 1, "Kreis TRADE - 2024")), "")</f>
        <v/>
      </c>
      <c r="K33" s="151" t="str" cm="1">
        <f t="array" aca="1" ref="K33" ca="1">IF('Kreis TRADE - 2024'!$E33 = 'PieChart Hilfstabelle'!K$1, INDIRECT(ADDRESS(ROW(), 6 + $A$7, 1, 1, "Kreis TRADE - 2024")), "")</f>
        <v/>
      </c>
      <c r="L33" s="151" t="str" cm="1">
        <f t="array" aca="1" ref="L33" ca="1">IF('Kreis TRADE - 2024'!$E33 = 'PieChart Hilfstabelle'!L$1, INDIRECT(ADDRESS(ROW(), 6 + $A$7, 1, 1, "Kreis TRADE - 2024")), "")</f>
        <v/>
      </c>
      <c r="M33" s="151" t="str" cm="1">
        <f t="array" aca="1" ref="M33" ca="1">IF('Kreis TRADE - 2024'!$E33 = 'PieChart Hilfstabelle'!M$1, INDIRECT(ADDRESS(ROW(), 6 + $A$7, 1, 1, "Kreis TRADE - 2024")), "")</f>
        <v/>
      </c>
      <c r="N33" s="151" t="str" cm="1">
        <f t="array" aca="1" ref="N33" ca="1">IF('Kreis TRADE - 2024'!$E33 = 'PieChart Hilfstabelle'!N$1, INDIRECT(ADDRESS(ROW(), 6 + $A$7, 1, 1, "Kreis TRADE - 2024")), "")</f>
        <v/>
      </c>
      <c r="O33" s="151" t="str" cm="1">
        <f t="array" aca="1" ref="O33" ca="1">IF('Kreis TRADE - 2024'!$E33 = 'PieChart Hilfstabelle'!O$1, INDIRECT(ADDRESS(ROW(), 6 + $A$7, 1, 1, "Kreis TRADE - 2024")), "")</f>
        <v/>
      </c>
      <c r="P33" s="151" t="str" cm="1">
        <f t="array" aca="1" ref="P33" ca="1">IF('Kreis TRADE - 2024'!$E33 = 'PieChart Hilfstabelle'!P$1, INDIRECT(ADDRESS(ROW(), 6 + $A$7, 1, 1, "Kreis TRADE - 2024")), "")</f>
        <v/>
      </c>
      <c r="Q33" s="151" t="str" cm="1">
        <f t="array" aca="1" ref="Q33" ca="1">IF('Kreis TRADE - 2024'!$E33 = 'PieChart Hilfstabelle'!Q$1, INDIRECT(ADDRESS(ROW(), 6 + $A$7, 1, 1, "Kreis TRADE - 2024")), "")</f>
        <v/>
      </c>
      <c r="R33" s="151" t="str" cm="1">
        <f t="array" aca="1" ref="R33" ca="1">IF('Kreis TRADE - 2024'!$E33 = 'PieChart Hilfstabelle'!R$1, INDIRECT(ADDRESS(ROW(), 6 + $A$7, 1, 1, "Kreis TRADE - 2024")), "")</f>
        <v/>
      </c>
      <c r="S33" s="151" t="str" cm="1">
        <f t="array" aca="1" ref="S33" ca="1">IF('Kreis TRADE - 2024'!$E33 = 'PieChart Hilfstabelle'!S$1, INDIRECT(ADDRESS(ROW(), 6 + $A$7, 1, 1, "Kreis TRADE - 2024")), "")</f>
        <v/>
      </c>
      <c r="T33" s="151" t="str" cm="1">
        <f t="array" aca="1" ref="T33" ca="1">IF('Kreis TRADE - 2024'!$E33 = 'PieChart Hilfstabelle'!T$1, INDIRECT(ADDRESS(ROW(), 6 + $A$7, 1, 1, "Kreis TRADE - 2024")), "")</f>
        <v/>
      </c>
      <c r="U33" s="151" t="str" cm="1">
        <f t="array" aca="1" ref="U33" ca="1">IF('Kreis TRADE - 2024'!$E33 = 'PieChart Hilfstabelle'!U$1, INDIRECT(ADDRESS(ROW(), 6 + $A$7, 1, 1, "Kreis TRADE - 2024")), "")</f>
        <v/>
      </c>
      <c r="V33" s="151" t="str" cm="1">
        <f t="array" aca="1" ref="V33" ca="1">IF('Kreis TRADE - 2024'!$E33 = 'PieChart Hilfstabelle'!V$1, INDIRECT(ADDRESS(ROW(), 6 + $A$7, 1, 1, "Kreis TRADE - 2024")), "")</f>
        <v/>
      </c>
      <c r="W33" s="151" t="str" cm="1">
        <f t="array" aca="1" ref="W33" ca="1">IF('Kreis TRADE - 2024'!$E33 = 'PieChart Hilfstabelle'!W$1, INDIRECT(ADDRESS(ROW(), 6 + $A$7, 1, 1, "Kreis TRADE - 2024")), "")</f>
        <v/>
      </c>
      <c r="X33" s="152"/>
      <c r="Y33" s="151" t="str" cm="1">
        <f t="array" aca="1" ref="Y33" ca="1">IF('Kreis TRADE - 2024'!$D33 = 'PieChart Hilfstabelle'!Y$1, INDIRECT(ADDRESS(ROW(), 6 + $A$7, 1, 1, "Kreis TRADE - 2024")), "")</f>
        <v/>
      </c>
      <c r="Z33" s="151" t="str" cm="1">
        <f t="array" aca="1" ref="Z33" ca="1">IF('Kreis TRADE - 2024'!$D33 = 'PieChart Hilfstabelle'!Z$1, INDIRECT(ADDRESS(ROW(), 6 + $A$7, 1, 1, "Kreis TRADE - 2024")), "")</f>
        <v/>
      </c>
      <c r="AA33" s="151" t="str" cm="1">
        <f t="array" aca="1" ref="AA33" ca="1">IF('Kreis TRADE - 2024'!$D33 = 'PieChart Hilfstabelle'!AA$1, INDIRECT(ADDRESS(ROW(), 6 + $A$7, 1, 1, "Kreis TRADE - 2024")), "")</f>
        <v/>
      </c>
      <c r="AB33" s="151" t="str" cm="1">
        <f t="array" aca="1" ref="AB33" ca="1">IF('Kreis TRADE - 2024'!$D33 = 'PieChart Hilfstabelle'!AB$1, INDIRECT(ADDRESS(ROW(), 6 + $A$7, 1, 1, "Kreis TRADE - 2024")), "")</f>
        <v/>
      </c>
      <c r="AC33" s="151" t="str" cm="1">
        <f t="array" aca="1" ref="AC33" ca="1">IF('Kreis TRADE - 2024'!$D33 = 'PieChart Hilfstabelle'!AC$1, INDIRECT(ADDRESS(ROW(), 6 + $A$7, 1, 1, "Kreis TRADE - 2024")), "")</f>
        <v/>
      </c>
      <c r="AD33" s="151" t="str" cm="1">
        <f t="array" aca="1" ref="AD33" ca="1">IF('Kreis TRADE - 2024'!$D33 = 'PieChart Hilfstabelle'!AD$1, INDIRECT(ADDRESS(ROW(), 6 + $A$7, 1, 1, "Kreis TRADE - 2024")), "")</f>
        <v/>
      </c>
    </row>
    <row r="34" spans="1:30">
      <c r="A34" s="151"/>
      <c r="B34" s="151" t="s">
        <v>155</v>
      </c>
      <c r="C34" s="153" cm="1">
        <f t="array" aca="1" ref="C34" ca="1">INDEX(INDIRECT(E34 &amp; $D$25 &amp; ":" &amp; E34 &amp; $D$27), MATCH(TRUE, INDEX(INDIRECT(E34 &amp; $D$25 &amp; ":" &amp; E34 &amp; $D$27)&lt;&gt;"", 0), 0))</f>
        <v>106.58</v>
      </c>
      <c r="D34" s="151"/>
      <c r="E34" s="151" t="s">
        <v>156</v>
      </c>
      <c r="F34" s="151" t="str">
        <f>IF(AND('Kreis TRADE - 2024'!C34&lt;&gt;"",'Kreis TRADE - 2024'!D34&lt;&gt;"",'Kreis TRADE - 2024'!E34="Gebuchte Tage"),'Kreis TRADE - 2024'!C34 &amp; " " &amp; 'Kreis TRADE - 2024'!D34,"")</f>
        <v/>
      </c>
      <c r="G34" s="151" t="str" cm="1">
        <f t="array" aca="1" ref="G34" ca="1">IF('Kreis TRADE - 2024'!$E34 = 'PieChart Hilfstabelle'!G$1, INDIRECT(ADDRESS(ROW(), 6 + $A$7, 1, 1, "Kreis TRADE - 2024")), "")</f>
        <v/>
      </c>
      <c r="H34" s="151" t="str" cm="1">
        <f t="array" aca="1" ref="H34" ca="1">IF('Kreis TRADE - 2024'!$E34 = 'PieChart Hilfstabelle'!H$1, INDIRECT(ADDRESS(ROW(), 6 + $A$7, 1, 1, "Kreis TRADE - 2024")), "")</f>
        <v/>
      </c>
      <c r="I34" s="151" t="str" cm="1">
        <f t="array" aca="1" ref="I34" ca="1">IF('Kreis TRADE - 2024'!$E34 = 'PieChart Hilfstabelle'!I$1, INDIRECT(ADDRESS(ROW(), 6 + $A$7, 1, 1, "Kreis TRADE - 2024")), "")</f>
        <v/>
      </c>
      <c r="J34" s="151" t="str" cm="1">
        <f t="array" aca="1" ref="J34" ca="1">IF('Kreis TRADE - 2024'!$E34 = 'PieChart Hilfstabelle'!J$1, INDIRECT(ADDRESS(ROW(), 6 + $A$7, 1, 1, "Kreis TRADE - 2024")), "")</f>
        <v/>
      </c>
      <c r="K34" s="151" t="str" cm="1">
        <f t="array" aca="1" ref="K34" ca="1">IF('Kreis TRADE - 2024'!$E34 = 'PieChart Hilfstabelle'!K$1, INDIRECT(ADDRESS(ROW(), 6 + $A$7, 1, 1, "Kreis TRADE - 2024")), "")</f>
        <v/>
      </c>
      <c r="L34" s="151" t="str" cm="1">
        <f t="array" aca="1" ref="L34" ca="1">IF('Kreis TRADE - 2024'!$E34 = 'PieChart Hilfstabelle'!L$1, INDIRECT(ADDRESS(ROW(), 6 + $A$7, 1, 1, "Kreis TRADE - 2024")), "")</f>
        <v/>
      </c>
      <c r="M34" s="151" t="str" cm="1">
        <f t="array" aca="1" ref="M34" ca="1">IF('Kreis TRADE - 2024'!$E34 = 'PieChart Hilfstabelle'!M$1, INDIRECT(ADDRESS(ROW(), 6 + $A$7, 1, 1, "Kreis TRADE - 2024")), "")</f>
        <v/>
      </c>
      <c r="N34" s="151" t="str" cm="1">
        <f t="array" aca="1" ref="N34" ca="1">IF('Kreis TRADE - 2024'!$E34 = 'PieChart Hilfstabelle'!N$1, INDIRECT(ADDRESS(ROW(), 6 + $A$7, 1, 1, "Kreis TRADE - 2024")), "")</f>
        <v/>
      </c>
      <c r="O34" s="151" t="str" cm="1">
        <f t="array" aca="1" ref="O34" ca="1">IF('Kreis TRADE - 2024'!$E34 = 'PieChart Hilfstabelle'!O$1, INDIRECT(ADDRESS(ROW(), 6 + $A$7, 1, 1, "Kreis TRADE - 2024")), "")</f>
        <v/>
      </c>
      <c r="P34" s="151" t="str" cm="1">
        <f t="array" aca="1" ref="P34" ca="1">IF('Kreis TRADE - 2024'!$E34 = 'PieChart Hilfstabelle'!P$1, INDIRECT(ADDRESS(ROW(), 6 + $A$7, 1, 1, "Kreis TRADE - 2024")), "")</f>
        <v/>
      </c>
      <c r="Q34" s="151" t="str" cm="1">
        <f t="array" aca="1" ref="Q34" ca="1">IF('Kreis TRADE - 2024'!$E34 = 'PieChart Hilfstabelle'!Q$1, INDIRECT(ADDRESS(ROW(), 6 + $A$7, 1, 1, "Kreis TRADE - 2024")), "")</f>
        <v/>
      </c>
      <c r="R34" s="151" t="str" cm="1">
        <f t="array" aca="1" ref="R34" ca="1">IF('Kreis TRADE - 2024'!$E34 = 'PieChart Hilfstabelle'!R$1, INDIRECT(ADDRESS(ROW(), 6 + $A$7, 1, 1, "Kreis TRADE - 2024")), "")</f>
        <v/>
      </c>
      <c r="S34" s="151" t="str" cm="1">
        <f t="array" aca="1" ref="S34" ca="1">IF('Kreis TRADE - 2024'!$E34 = 'PieChart Hilfstabelle'!S$1, INDIRECT(ADDRESS(ROW(), 6 + $A$7, 1, 1, "Kreis TRADE - 2024")), "")</f>
        <v/>
      </c>
      <c r="T34" s="151" t="str" cm="1">
        <f t="array" aca="1" ref="T34" ca="1">IF('Kreis TRADE - 2024'!$E34 = 'PieChart Hilfstabelle'!T$1, INDIRECT(ADDRESS(ROW(), 6 + $A$7, 1, 1, "Kreis TRADE - 2024")), "")</f>
        <v/>
      </c>
      <c r="U34" s="151" t="str" cm="1">
        <f t="array" aca="1" ref="U34" ca="1">IF('Kreis TRADE - 2024'!$E34 = 'PieChart Hilfstabelle'!U$1, INDIRECT(ADDRESS(ROW(), 6 + $A$7, 1, 1, "Kreis TRADE - 2024")), "")</f>
        <v/>
      </c>
      <c r="V34" s="151" t="str" cm="1">
        <f t="array" aca="1" ref="V34" ca="1">IF('Kreis TRADE - 2024'!$E34 = 'PieChart Hilfstabelle'!V$1, INDIRECT(ADDRESS(ROW(), 6 + $A$7, 1, 1, "Kreis TRADE - 2024")), "")</f>
        <v/>
      </c>
      <c r="W34" s="151" t="str" cm="1">
        <f t="array" aca="1" ref="W34" ca="1">IF('Kreis TRADE - 2024'!$E34 = 'PieChart Hilfstabelle'!W$1, INDIRECT(ADDRESS(ROW(), 6 + $A$7, 1, 1, "Kreis TRADE - 2024")), "")</f>
        <v/>
      </c>
      <c r="X34" s="152"/>
      <c r="Y34" s="151" t="str" cm="1">
        <f t="array" aca="1" ref="Y34" ca="1">IF('Kreis TRADE - 2024'!$D34 = 'PieChart Hilfstabelle'!Y$1, INDIRECT(ADDRESS(ROW(), 6 + $A$7, 1, 1, "Kreis TRADE - 2024")), "")</f>
        <v/>
      </c>
      <c r="Z34" s="151" t="str" cm="1">
        <f t="array" aca="1" ref="Z34" ca="1">IF('Kreis TRADE - 2024'!$D34 = 'PieChart Hilfstabelle'!Z$1, INDIRECT(ADDRESS(ROW(), 6 + $A$7, 1, 1, "Kreis TRADE - 2024")), "")</f>
        <v/>
      </c>
      <c r="AA34" s="151" t="str" cm="1">
        <f t="array" aca="1" ref="AA34" ca="1">IF('Kreis TRADE - 2024'!$D34 = 'PieChart Hilfstabelle'!AA$1, INDIRECT(ADDRESS(ROW(), 6 + $A$7, 1, 1, "Kreis TRADE - 2024")), "")</f>
        <v/>
      </c>
      <c r="AB34" s="151" t="str" cm="1">
        <f t="array" aca="1" ref="AB34" ca="1">IF('Kreis TRADE - 2024'!$D34 = 'PieChart Hilfstabelle'!AB$1, INDIRECT(ADDRESS(ROW(), 6 + $A$7, 1, 1, "Kreis TRADE - 2024")), "")</f>
        <v/>
      </c>
      <c r="AC34" s="151" t="str" cm="1">
        <f t="array" aca="1" ref="AC34" ca="1">IF('Kreis TRADE - 2024'!$D34 = 'PieChart Hilfstabelle'!AC$1, INDIRECT(ADDRESS(ROW(), 6 + $A$7, 1, 1, "Kreis TRADE - 2024")), "")</f>
        <v/>
      </c>
      <c r="AD34" s="151" t="str" cm="1">
        <f t="array" aca="1" ref="AD34" ca="1">IF('Kreis TRADE - 2024'!$D34 = 'PieChart Hilfstabelle'!AD$1, INDIRECT(ADDRESS(ROW(), 6 + $A$7, 1, 1, "Kreis TRADE - 2024")), "")</f>
        <v/>
      </c>
    </row>
    <row r="35" spans="1:30">
      <c r="A35" s="151"/>
      <c r="B35" s="151" t="s">
        <v>70</v>
      </c>
      <c r="C35" s="153" cm="1">
        <f t="array" aca="1" ref="C35" ca="1">INDEX(INDIRECT(E35 &amp; $D$25 &amp; ":" &amp; E35 &amp; $D$27), MATCH(TRUE, INDEX(INDIRECT(E35 &amp; $D$25 &amp; ":" &amp; E35 &amp; $D$27)&lt;&gt;"", 0), 0))</f>
        <v>5.75</v>
      </c>
      <c r="D35" s="151"/>
      <c r="E35" s="151" t="s">
        <v>157</v>
      </c>
      <c r="F35" s="151" t="str">
        <f>IF(AND('Kreis TRADE - 2024'!C35&lt;&gt;"",'Kreis TRADE - 2024'!D35&lt;&gt;"",'Kreis TRADE - 2024'!E35="Gebuchte Tage"),'Kreis TRADE - 2024'!C35 &amp; " " &amp; 'Kreis TRADE - 2024'!D35,"")</f>
        <v/>
      </c>
      <c r="G35" s="151" t="str" cm="1">
        <f t="array" aca="1" ref="G35" ca="1">IF('Kreis TRADE - 2024'!$E35 = 'PieChart Hilfstabelle'!G$1, INDIRECT(ADDRESS(ROW(), 6 + $A$7, 1, 1, "Kreis TRADE - 2024")), "")</f>
        <v/>
      </c>
      <c r="H35" s="151" t="str" cm="1">
        <f t="array" aca="1" ref="H35" ca="1">IF('Kreis TRADE - 2024'!$E35 = 'PieChart Hilfstabelle'!H$1, INDIRECT(ADDRESS(ROW(), 6 + $A$7, 1, 1, "Kreis TRADE - 2024")), "")</f>
        <v/>
      </c>
      <c r="I35" s="151" t="str" cm="1">
        <f t="array" aca="1" ref="I35" ca="1">IF('Kreis TRADE - 2024'!$E35 = 'PieChart Hilfstabelle'!I$1, INDIRECT(ADDRESS(ROW(), 6 + $A$7, 1, 1, "Kreis TRADE - 2024")), "")</f>
        <v/>
      </c>
      <c r="J35" s="151" t="str" cm="1">
        <f t="array" aca="1" ref="J35" ca="1">IF('Kreis TRADE - 2024'!$E35 = 'PieChart Hilfstabelle'!J$1, INDIRECT(ADDRESS(ROW(), 6 + $A$7, 1, 1, "Kreis TRADE - 2024")), "")</f>
        <v/>
      </c>
      <c r="K35" s="151" t="str" cm="1">
        <f t="array" aca="1" ref="K35" ca="1">IF('Kreis TRADE - 2024'!$E35 = 'PieChart Hilfstabelle'!K$1, INDIRECT(ADDRESS(ROW(), 6 + $A$7, 1, 1, "Kreis TRADE - 2024")), "")</f>
        <v/>
      </c>
      <c r="L35" s="151" t="str" cm="1">
        <f t="array" aca="1" ref="L35" ca="1">IF('Kreis TRADE - 2024'!$E35 = 'PieChart Hilfstabelle'!L$1, INDIRECT(ADDRESS(ROW(), 6 + $A$7, 1, 1, "Kreis TRADE - 2024")), "")</f>
        <v/>
      </c>
      <c r="M35" s="151" t="str" cm="1">
        <f t="array" aca="1" ref="M35" ca="1">IF('Kreis TRADE - 2024'!$E35 = 'PieChart Hilfstabelle'!M$1, INDIRECT(ADDRESS(ROW(), 6 + $A$7, 1, 1, "Kreis TRADE - 2024")), "")</f>
        <v/>
      </c>
      <c r="N35" s="151" t="str" cm="1">
        <f t="array" aca="1" ref="N35" ca="1">IF('Kreis TRADE - 2024'!$E35 = 'PieChart Hilfstabelle'!N$1, INDIRECT(ADDRESS(ROW(), 6 + $A$7, 1, 1, "Kreis TRADE - 2024")), "")</f>
        <v/>
      </c>
      <c r="O35" s="151" t="str" cm="1">
        <f t="array" aca="1" ref="O35" ca="1">IF('Kreis TRADE - 2024'!$E35 = 'PieChart Hilfstabelle'!O$1, INDIRECT(ADDRESS(ROW(), 6 + $A$7, 1, 1, "Kreis TRADE - 2024")), "")</f>
        <v/>
      </c>
      <c r="P35" s="151" t="str" cm="1">
        <f t="array" aca="1" ref="P35" ca="1">IF('Kreis TRADE - 2024'!$E35 = 'PieChart Hilfstabelle'!P$1, INDIRECT(ADDRESS(ROW(), 6 + $A$7, 1, 1, "Kreis TRADE - 2024")), "")</f>
        <v/>
      </c>
      <c r="Q35" s="151" t="str" cm="1">
        <f t="array" aca="1" ref="Q35" ca="1">IF('Kreis TRADE - 2024'!$E35 = 'PieChart Hilfstabelle'!Q$1, INDIRECT(ADDRESS(ROW(), 6 + $A$7, 1, 1, "Kreis TRADE - 2024")), "")</f>
        <v/>
      </c>
      <c r="R35" s="151" t="str" cm="1">
        <f t="array" aca="1" ref="R35" ca="1">IF('Kreis TRADE - 2024'!$E35 = 'PieChart Hilfstabelle'!R$1, INDIRECT(ADDRESS(ROW(), 6 + $A$7, 1, 1, "Kreis TRADE - 2024")), "")</f>
        <v/>
      </c>
      <c r="S35" s="151" t="str" cm="1">
        <f t="array" aca="1" ref="S35" ca="1">IF('Kreis TRADE - 2024'!$E35 = 'PieChart Hilfstabelle'!S$1, INDIRECT(ADDRESS(ROW(), 6 + $A$7, 1, 1, "Kreis TRADE - 2024")), "")</f>
        <v/>
      </c>
      <c r="T35" s="151" t="str" cm="1">
        <f t="array" aca="1" ref="T35" ca="1">IF('Kreis TRADE - 2024'!$E35 = 'PieChart Hilfstabelle'!T$1, INDIRECT(ADDRESS(ROW(), 6 + $A$7, 1, 1, "Kreis TRADE - 2024")), "")</f>
        <v/>
      </c>
      <c r="U35" s="151" t="str" cm="1">
        <f t="array" aca="1" ref="U35" ca="1">IF('Kreis TRADE - 2024'!$E35 = 'PieChart Hilfstabelle'!U$1, INDIRECT(ADDRESS(ROW(), 6 + $A$7, 1, 1, "Kreis TRADE - 2024")), "")</f>
        <v/>
      </c>
      <c r="V35" s="151" t="str" cm="1">
        <f t="array" aca="1" ref="V35" ca="1">IF('Kreis TRADE - 2024'!$E35 = 'PieChart Hilfstabelle'!V$1, INDIRECT(ADDRESS(ROW(), 6 + $A$7, 1, 1, "Kreis TRADE - 2024")), "")</f>
        <v/>
      </c>
      <c r="W35" s="151" t="str" cm="1">
        <f t="array" aca="1" ref="W35" ca="1">IF('Kreis TRADE - 2024'!$E35 = 'PieChart Hilfstabelle'!W$1, INDIRECT(ADDRESS(ROW(), 6 + $A$7, 1, 1, "Kreis TRADE - 2024")), "")</f>
        <v/>
      </c>
      <c r="X35" s="152"/>
      <c r="Y35" s="151" t="str" cm="1">
        <f t="array" aca="1" ref="Y35" ca="1">IF('Kreis TRADE - 2024'!$D35 = 'PieChart Hilfstabelle'!Y$1, INDIRECT(ADDRESS(ROW(), 6 + $A$7, 1, 1, "Kreis TRADE - 2024")), "")</f>
        <v/>
      </c>
      <c r="Z35" s="151" t="str" cm="1">
        <f t="array" aca="1" ref="Z35" ca="1">IF('Kreis TRADE - 2024'!$D35 = 'PieChart Hilfstabelle'!Z$1, INDIRECT(ADDRESS(ROW(), 6 + $A$7, 1, 1, "Kreis TRADE - 2024")), "")</f>
        <v/>
      </c>
      <c r="AA35" s="151" t="str" cm="1">
        <f t="array" aca="1" ref="AA35" ca="1">IF('Kreis TRADE - 2024'!$D35 = 'PieChart Hilfstabelle'!AA$1, INDIRECT(ADDRESS(ROW(), 6 + $A$7, 1, 1, "Kreis TRADE - 2024")), "")</f>
        <v/>
      </c>
      <c r="AB35" s="151" t="str" cm="1">
        <f t="array" aca="1" ref="AB35" ca="1">IF('Kreis TRADE - 2024'!$D35 = 'PieChart Hilfstabelle'!AB$1, INDIRECT(ADDRESS(ROW(), 6 + $A$7, 1, 1, "Kreis TRADE - 2024")), "")</f>
        <v/>
      </c>
      <c r="AC35" s="151" t="str" cm="1">
        <f t="array" aca="1" ref="AC35" ca="1">IF('Kreis TRADE - 2024'!$D35 = 'PieChart Hilfstabelle'!AC$1, INDIRECT(ADDRESS(ROW(), 6 + $A$7, 1, 1, "Kreis TRADE - 2024")), "")</f>
        <v/>
      </c>
      <c r="AD35" s="151" t="str" cm="1">
        <f t="array" aca="1" ref="AD35" ca="1">IF('Kreis TRADE - 2024'!$D35 = 'PieChart Hilfstabelle'!AD$1, INDIRECT(ADDRESS(ROW(), 6 + $A$7, 1, 1, "Kreis TRADE - 2024")), "")</f>
        <v/>
      </c>
    </row>
    <row r="36" spans="1:30">
      <c r="A36" s="151"/>
      <c r="B36" s="151" t="s">
        <v>16</v>
      </c>
      <c r="C36" s="153" cm="1">
        <f t="array" aca="1" ref="C36" ca="1">INDEX(INDIRECT(E36 &amp; $D$25 &amp; ":" &amp; E36 &amp; $D$27), MATCH(TRUE, INDEX(INDIRECT(E36 &amp; $D$25 &amp; ":" &amp; E36 &amp; $D$27)&lt;&gt;"", 0), 0))</f>
        <v>0.87999999999999989</v>
      </c>
      <c r="D36" s="151"/>
      <c r="E36" s="151" t="s">
        <v>158</v>
      </c>
      <c r="F36" s="151" t="str">
        <f>IF(AND('Kreis TRADE - 2024'!C36&lt;&gt;"",'Kreis TRADE - 2024'!D36&lt;&gt;"",'Kreis TRADE - 2024'!E36="Gebuchte Tage"),'Kreis TRADE - 2024'!C36 &amp; " " &amp; 'Kreis TRADE - 2024'!D36,"")</f>
        <v/>
      </c>
      <c r="G36" s="151" t="str" cm="1">
        <f t="array" aca="1" ref="G36" ca="1">IF('Kreis TRADE - 2024'!$E36 = 'PieChart Hilfstabelle'!G$1, INDIRECT(ADDRESS(ROW(), 6 + $A$7, 1, 1, "Kreis TRADE - 2024")), "")</f>
        <v/>
      </c>
      <c r="H36" s="151" t="str" cm="1">
        <f t="array" aca="1" ref="H36" ca="1">IF('Kreis TRADE - 2024'!$E36 = 'PieChart Hilfstabelle'!H$1, INDIRECT(ADDRESS(ROW(), 6 + $A$7, 1, 1, "Kreis TRADE - 2024")), "")</f>
        <v/>
      </c>
      <c r="I36" s="151" t="str" cm="1">
        <f t="array" aca="1" ref="I36" ca="1">IF('Kreis TRADE - 2024'!$E36 = 'PieChart Hilfstabelle'!I$1, INDIRECT(ADDRESS(ROW(), 6 + $A$7, 1, 1, "Kreis TRADE - 2024")), "")</f>
        <v/>
      </c>
      <c r="J36" s="151" t="str" cm="1">
        <f t="array" aca="1" ref="J36" ca="1">IF('Kreis TRADE - 2024'!$E36 = 'PieChart Hilfstabelle'!J$1, INDIRECT(ADDRESS(ROW(), 6 + $A$7, 1, 1, "Kreis TRADE - 2024")), "")</f>
        <v/>
      </c>
      <c r="K36" s="151" t="str" cm="1">
        <f t="array" aca="1" ref="K36" ca="1">IF('Kreis TRADE - 2024'!$E36 = 'PieChart Hilfstabelle'!K$1, INDIRECT(ADDRESS(ROW(), 6 + $A$7, 1, 1, "Kreis TRADE - 2024")), "")</f>
        <v/>
      </c>
      <c r="L36" s="151" t="str" cm="1">
        <f t="array" aca="1" ref="L36" ca="1">IF('Kreis TRADE - 2024'!$E36 = 'PieChart Hilfstabelle'!L$1, INDIRECT(ADDRESS(ROW(), 6 + $A$7, 1, 1, "Kreis TRADE - 2024")), "")</f>
        <v/>
      </c>
      <c r="M36" s="151" t="str" cm="1">
        <f t="array" aca="1" ref="M36" ca="1">IF('Kreis TRADE - 2024'!$E36 = 'PieChart Hilfstabelle'!M$1, INDIRECT(ADDRESS(ROW(), 6 + $A$7, 1, 1, "Kreis TRADE - 2024")), "")</f>
        <v/>
      </c>
      <c r="N36" s="151" t="str" cm="1">
        <f t="array" aca="1" ref="N36" ca="1">IF('Kreis TRADE - 2024'!$E36 = 'PieChart Hilfstabelle'!N$1, INDIRECT(ADDRESS(ROW(), 6 + $A$7, 1, 1, "Kreis TRADE - 2024")), "")</f>
        <v/>
      </c>
      <c r="O36" s="151" t="str" cm="1">
        <f t="array" aca="1" ref="O36" ca="1">IF('Kreis TRADE - 2024'!$E36 = 'PieChart Hilfstabelle'!O$1, INDIRECT(ADDRESS(ROW(), 6 + $A$7, 1, 1, "Kreis TRADE - 2024")), "")</f>
        <v/>
      </c>
      <c r="P36" s="151" t="str" cm="1">
        <f t="array" aca="1" ref="P36" ca="1">IF('Kreis TRADE - 2024'!$E36 = 'PieChart Hilfstabelle'!P$1, INDIRECT(ADDRESS(ROW(), 6 + $A$7, 1, 1, "Kreis TRADE - 2024")), "")</f>
        <v/>
      </c>
      <c r="Q36" s="151" t="str" cm="1">
        <f t="array" aca="1" ref="Q36" ca="1">IF('Kreis TRADE - 2024'!$E36 = 'PieChart Hilfstabelle'!Q$1, INDIRECT(ADDRESS(ROW(), 6 + $A$7, 1, 1, "Kreis TRADE - 2024")), "")</f>
        <v/>
      </c>
      <c r="R36" s="151" t="str" cm="1">
        <f t="array" aca="1" ref="R36" ca="1">IF('Kreis TRADE - 2024'!$E36 = 'PieChart Hilfstabelle'!R$1, INDIRECT(ADDRESS(ROW(), 6 + $A$7, 1, 1, "Kreis TRADE - 2024")), "")</f>
        <v/>
      </c>
      <c r="S36" s="151" t="str" cm="1">
        <f t="array" aca="1" ref="S36" ca="1">IF('Kreis TRADE - 2024'!$E36 = 'PieChart Hilfstabelle'!S$1, INDIRECT(ADDRESS(ROW(), 6 + $A$7, 1, 1, "Kreis TRADE - 2024")), "")</f>
        <v/>
      </c>
      <c r="T36" s="151" t="str" cm="1">
        <f t="array" aca="1" ref="T36" ca="1">IF('Kreis TRADE - 2024'!$E36 = 'PieChart Hilfstabelle'!T$1, INDIRECT(ADDRESS(ROW(), 6 + $A$7, 1, 1, "Kreis TRADE - 2024")), "")</f>
        <v/>
      </c>
      <c r="U36" s="151" t="str" cm="1">
        <f t="array" aca="1" ref="U36" ca="1">IF('Kreis TRADE - 2024'!$E36 = 'PieChart Hilfstabelle'!U$1, INDIRECT(ADDRESS(ROW(), 6 + $A$7, 1, 1, "Kreis TRADE - 2024")), "")</f>
        <v/>
      </c>
      <c r="V36" s="151" t="str" cm="1">
        <f t="array" aca="1" ref="V36" ca="1">IF('Kreis TRADE - 2024'!$E36 = 'PieChart Hilfstabelle'!V$1, INDIRECT(ADDRESS(ROW(), 6 + $A$7, 1, 1, "Kreis TRADE - 2024")), "")</f>
        <v/>
      </c>
      <c r="W36" s="151" t="str" cm="1">
        <f t="array" aca="1" ref="W36" ca="1">IF('Kreis TRADE - 2024'!$E36 = 'PieChart Hilfstabelle'!W$1, INDIRECT(ADDRESS(ROW(), 6 + $A$7, 1, 1, "Kreis TRADE - 2024")), "")</f>
        <v/>
      </c>
      <c r="X36" s="152"/>
      <c r="Y36" s="151" t="str" cm="1">
        <f t="array" aca="1" ref="Y36" ca="1">IF('Kreis TRADE - 2024'!$D36 = 'PieChart Hilfstabelle'!Y$1, INDIRECT(ADDRESS(ROW(), 6 + $A$7, 1, 1, "Kreis TRADE - 2024")), "")</f>
        <v/>
      </c>
      <c r="Z36" s="151" t="str" cm="1">
        <f t="array" aca="1" ref="Z36" ca="1">IF('Kreis TRADE - 2024'!$D36 = 'PieChart Hilfstabelle'!Z$1, INDIRECT(ADDRESS(ROW(), 6 + $A$7, 1, 1, "Kreis TRADE - 2024")), "")</f>
        <v/>
      </c>
      <c r="AA36" s="151" t="str" cm="1">
        <f t="array" aca="1" ref="AA36" ca="1">IF('Kreis TRADE - 2024'!$D36 = 'PieChart Hilfstabelle'!AA$1, INDIRECT(ADDRESS(ROW(), 6 + $A$7, 1, 1, "Kreis TRADE - 2024")), "")</f>
        <v/>
      </c>
      <c r="AB36" s="151" t="str" cm="1">
        <f t="array" aca="1" ref="AB36" ca="1">IF('Kreis TRADE - 2024'!$D36 = 'PieChart Hilfstabelle'!AB$1, INDIRECT(ADDRESS(ROW(), 6 + $A$7, 1, 1, "Kreis TRADE - 2024")), "")</f>
        <v/>
      </c>
      <c r="AC36" s="151" t="str" cm="1">
        <f t="array" aca="1" ref="AC36" ca="1">IF('Kreis TRADE - 2024'!$D36 = 'PieChart Hilfstabelle'!AC$1, INDIRECT(ADDRESS(ROW(), 6 + $A$7, 1, 1, "Kreis TRADE - 2024")), "")</f>
        <v/>
      </c>
      <c r="AD36" s="151" t="str" cm="1">
        <f t="array" aca="1" ref="AD36" ca="1">IF('Kreis TRADE - 2024'!$D36 = 'PieChart Hilfstabelle'!AD$1, INDIRECT(ADDRESS(ROW(), 6 + $A$7, 1, 1, "Kreis TRADE - 2024")), "")</f>
        <v/>
      </c>
    </row>
    <row r="37" spans="1:30">
      <c r="A37" s="151"/>
      <c r="B37" s="151" t="s">
        <v>45</v>
      </c>
      <c r="C37" s="153" cm="1">
        <f t="array" aca="1" ref="C37" ca="1">INDEX(INDIRECT(E37 &amp; $D$25 &amp; ":" &amp; E37 &amp; $D$27), MATCH(TRUE, INDEX(INDIRECT(E37 &amp; $D$25 &amp; ":" &amp; E37 &amp; $D$27)&lt;&gt;"", 0), 0))</f>
        <v>1.77</v>
      </c>
      <c r="D37" s="151"/>
      <c r="E37" s="151" t="s">
        <v>159</v>
      </c>
      <c r="F37" s="151" t="str">
        <f>IF(AND('Kreis TRADE - 2024'!C37&lt;&gt;"",'Kreis TRADE - 2024'!D37&lt;&gt;"",'Kreis TRADE - 2024'!E37="Gebuchte Tage"),'Kreis TRADE - 2024'!C37 &amp; " " &amp; 'Kreis TRADE - 2024'!D37,"")</f>
        <v/>
      </c>
      <c r="G37" s="151" t="str" cm="1">
        <f t="array" aca="1" ref="G37" ca="1">IF('Kreis TRADE - 2024'!$E37 = 'PieChart Hilfstabelle'!G$1, INDIRECT(ADDRESS(ROW(), 6 + $A$7, 1, 1, "Kreis TRADE - 2024")), "")</f>
        <v/>
      </c>
      <c r="H37" s="151" t="str" cm="1">
        <f t="array" aca="1" ref="H37" ca="1">IF('Kreis TRADE - 2024'!$E37 = 'PieChart Hilfstabelle'!H$1, INDIRECT(ADDRESS(ROW(), 6 + $A$7, 1, 1, "Kreis TRADE - 2024")), "")</f>
        <v/>
      </c>
      <c r="I37" s="151" t="str" cm="1">
        <f t="array" aca="1" ref="I37" ca="1">IF('Kreis TRADE - 2024'!$E37 = 'PieChart Hilfstabelle'!I$1, INDIRECT(ADDRESS(ROW(), 6 + $A$7, 1, 1, "Kreis TRADE - 2024")), "")</f>
        <v/>
      </c>
      <c r="J37" s="151" t="str" cm="1">
        <f t="array" aca="1" ref="J37" ca="1">IF('Kreis TRADE - 2024'!$E37 = 'PieChart Hilfstabelle'!J$1, INDIRECT(ADDRESS(ROW(), 6 + $A$7, 1, 1, "Kreis TRADE - 2024")), "")</f>
        <v/>
      </c>
      <c r="K37" s="151" t="str" cm="1">
        <f t="array" aca="1" ref="K37" ca="1">IF('Kreis TRADE - 2024'!$E37 = 'PieChart Hilfstabelle'!K$1, INDIRECT(ADDRESS(ROW(), 6 + $A$7, 1, 1, "Kreis TRADE - 2024")), "")</f>
        <v/>
      </c>
      <c r="L37" s="151" t="str" cm="1">
        <f t="array" aca="1" ref="L37" ca="1">IF('Kreis TRADE - 2024'!$E37 = 'PieChart Hilfstabelle'!L$1, INDIRECT(ADDRESS(ROW(), 6 + $A$7, 1, 1, "Kreis TRADE - 2024")), "")</f>
        <v/>
      </c>
      <c r="M37" s="151" t="str" cm="1">
        <f t="array" aca="1" ref="M37" ca="1">IF('Kreis TRADE - 2024'!$E37 = 'PieChart Hilfstabelle'!M$1, INDIRECT(ADDRESS(ROW(), 6 + $A$7, 1, 1, "Kreis TRADE - 2024")), "")</f>
        <v/>
      </c>
      <c r="N37" s="151" t="str" cm="1">
        <f t="array" aca="1" ref="N37" ca="1">IF('Kreis TRADE - 2024'!$E37 = 'PieChart Hilfstabelle'!N$1, INDIRECT(ADDRESS(ROW(), 6 + $A$7, 1, 1, "Kreis TRADE - 2024")), "")</f>
        <v/>
      </c>
      <c r="O37" s="151" t="str" cm="1">
        <f t="array" aca="1" ref="O37" ca="1">IF('Kreis TRADE - 2024'!$E37 = 'PieChart Hilfstabelle'!O$1, INDIRECT(ADDRESS(ROW(), 6 + $A$7, 1, 1, "Kreis TRADE - 2024")), "")</f>
        <v/>
      </c>
      <c r="P37" s="151" t="str" cm="1">
        <f t="array" aca="1" ref="P37" ca="1">IF('Kreis TRADE - 2024'!$E37 = 'PieChart Hilfstabelle'!P$1, INDIRECT(ADDRESS(ROW(), 6 + $A$7, 1, 1, "Kreis TRADE - 2024")), "")</f>
        <v/>
      </c>
      <c r="Q37" s="151" t="str" cm="1">
        <f t="array" aca="1" ref="Q37" ca="1">IF('Kreis TRADE - 2024'!$E37 = 'PieChart Hilfstabelle'!Q$1, INDIRECT(ADDRESS(ROW(), 6 + $A$7, 1, 1, "Kreis TRADE - 2024")), "")</f>
        <v/>
      </c>
      <c r="R37" s="151" t="str" cm="1">
        <f t="array" aca="1" ref="R37" ca="1">IF('Kreis TRADE - 2024'!$E37 = 'PieChart Hilfstabelle'!R$1, INDIRECT(ADDRESS(ROW(), 6 + $A$7, 1, 1, "Kreis TRADE - 2024")), "")</f>
        <v/>
      </c>
      <c r="S37" s="151" t="str" cm="1">
        <f t="array" aca="1" ref="S37" ca="1">IF('Kreis TRADE - 2024'!$E37 = 'PieChart Hilfstabelle'!S$1, INDIRECT(ADDRESS(ROW(), 6 + $A$7, 1, 1, "Kreis TRADE - 2024")), "")</f>
        <v/>
      </c>
      <c r="T37" s="151" t="str" cm="1">
        <f t="array" aca="1" ref="T37" ca="1">IF('Kreis TRADE - 2024'!$E37 = 'PieChart Hilfstabelle'!T$1, INDIRECT(ADDRESS(ROW(), 6 + $A$7, 1, 1, "Kreis TRADE - 2024")), "")</f>
        <v/>
      </c>
      <c r="U37" s="151" t="str" cm="1">
        <f t="array" aca="1" ref="U37" ca="1">IF('Kreis TRADE - 2024'!$E37 = 'PieChart Hilfstabelle'!U$1, INDIRECT(ADDRESS(ROW(), 6 + $A$7, 1, 1, "Kreis TRADE - 2024")), "")</f>
        <v/>
      </c>
      <c r="V37" s="151" t="str" cm="1">
        <f t="array" aca="1" ref="V37" ca="1">IF('Kreis TRADE - 2024'!$E37 = 'PieChart Hilfstabelle'!V$1, INDIRECT(ADDRESS(ROW(), 6 + $A$7, 1, 1, "Kreis TRADE - 2024")), "")</f>
        <v/>
      </c>
      <c r="W37" s="151" t="str" cm="1">
        <f t="array" aca="1" ref="W37" ca="1">IF('Kreis TRADE - 2024'!$E37 = 'PieChart Hilfstabelle'!W$1, INDIRECT(ADDRESS(ROW(), 6 + $A$7, 1, 1, "Kreis TRADE - 2024")), "")</f>
        <v/>
      </c>
      <c r="X37" s="152"/>
      <c r="Y37" s="151" t="str" cm="1">
        <f t="array" aca="1" ref="Y37" ca="1">IF('Kreis TRADE - 2024'!$D37 = 'PieChart Hilfstabelle'!Y$1, INDIRECT(ADDRESS(ROW(), 6 + $A$7, 1, 1, "Kreis TRADE - 2024")), "")</f>
        <v/>
      </c>
      <c r="Z37" s="151" t="str" cm="1">
        <f t="array" aca="1" ref="Z37" ca="1">IF('Kreis TRADE - 2024'!$D37 = 'PieChart Hilfstabelle'!Z$1, INDIRECT(ADDRESS(ROW(), 6 + $A$7, 1, 1, "Kreis TRADE - 2024")), "")</f>
        <v/>
      </c>
      <c r="AA37" s="151" t="str" cm="1">
        <f t="array" aca="1" ref="AA37" ca="1">IF('Kreis TRADE - 2024'!$D37 = 'PieChart Hilfstabelle'!AA$1, INDIRECT(ADDRESS(ROW(), 6 + $A$7, 1, 1, "Kreis TRADE - 2024")), "")</f>
        <v/>
      </c>
      <c r="AB37" s="151" t="str" cm="1">
        <f t="array" aca="1" ref="AB37" ca="1">IF('Kreis TRADE - 2024'!$D37 = 'PieChart Hilfstabelle'!AB$1, INDIRECT(ADDRESS(ROW(), 6 + $A$7, 1, 1, "Kreis TRADE - 2024")), "")</f>
        <v/>
      </c>
      <c r="AC37" s="151" t="str" cm="1">
        <f t="array" aca="1" ref="AC37" ca="1">IF('Kreis TRADE - 2024'!$D37 = 'PieChart Hilfstabelle'!AC$1, INDIRECT(ADDRESS(ROW(), 6 + $A$7, 1, 1, "Kreis TRADE - 2024")), "")</f>
        <v/>
      </c>
      <c r="AD37" s="151" t="str" cm="1">
        <f t="array" aca="1" ref="AD37" ca="1">IF('Kreis TRADE - 2024'!$D37 = 'PieChart Hilfstabelle'!AD$1, INDIRECT(ADDRESS(ROW(), 6 + $A$7, 1, 1, "Kreis TRADE - 2024")), "")</f>
        <v/>
      </c>
    </row>
    <row r="38" spans="1:30">
      <c r="A38" s="151"/>
      <c r="B38" s="151" t="s">
        <v>66</v>
      </c>
      <c r="C38" s="153" cm="1">
        <f t="array" aca="1" ref="C38" ca="1">INDEX(INDIRECT(E38 &amp; $D$25 &amp; ":" &amp; E38 &amp; $D$27), MATCH(TRUE, INDEX(INDIRECT(E38 &amp; $D$25 &amp; ":" &amp; E38 &amp; $D$27)&lt;&gt;"", 0), 0))</f>
        <v>0</v>
      </c>
      <c r="D38" s="151"/>
      <c r="E38" s="151" t="s">
        <v>160</v>
      </c>
      <c r="F38" s="151" t="str">
        <f>IF(AND('Kreis TRADE - 2024'!C38&lt;&gt;"",'Kreis TRADE - 2024'!D38&lt;&gt;"",'Kreis TRADE - 2024'!E38="Gebuchte Tage"),'Kreis TRADE - 2024'!C38 &amp; " " &amp; 'Kreis TRADE - 2024'!D38,"")</f>
        <v/>
      </c>
      <c r="G38" s="151" t="str" cm="1">
        <f t="array" aca="1" ref="G38" ca="1">IF('Kreis TRADE - 2024'!$E38 = 'PieChart Hilfstabelle'!G$1, INDIRECT(ADDRESS(ROW(), 6 + $A$7, 1, 1, "Kreis TRADE - 2024")), "")</f>
        <v/>
      </c>
      <c r="H38" s="151" t="str" cm="1">
        <f t="array" aca="1" ref="H38" ca="1">IF('Kreis TRADE - 2024'!$E38 = 'PieChart Hilfstabelle'!H$1, INDIRECT(ADDRESS(ROW(), 6 + $A$7, 1, 1, "Kreis TRADE - 2024")), "")</f>
        <v/>
      </c>
      <c r="I38" s="151" t="str" cm="1">
        <f t="array" aca="1" ref="I38" ca="1">IF('Kreis TRADE - 2024'!$E38 = 'PieChart Hilfstabelle'!I$1, INDIRECT(ADDRESS(ROW(), 6 + $A$7, 1, 1, "Kreis TRADE - 2024")), "")</f>
        <v/>
      </c>
      <c r="J38" s="151" t="str" cm="1">
        <f t="array" aca="1" ref="J38" ca="1">IF('Kreis TRADE - 2024'!$E38 = 'PieChart Hilfstabelle'!J$1, INDIRECT(ADDRESS(ROW(), 6 + $A$7, 1, 1, "Kreis TRADE - 2024")), "")</f>
        <v/>
      </c>
      <c r="K38" s="151" t="str" cm="1">
        <f t="array" aca="1" ref="K38" ca="1">IF('Kreis TRADE - 2024'!$E38 = 'PieChart Hilfstabelle'!K$1, INDIRECT(ADDRESS(ROW(), 6 + $A$7, 1, 1, "Kreis TRADE - 2024")), "")</f>
        <v/>
      </c>
      <c r="L38" s="151" t="str" cm="1">
        <f t="array" aca="1" ref="L38" ca="1">IF('Kreis TRADE - 2024'!$E38 = 'PieChart Hilfstabelle'!L$1, INDIRECT(ADDRESS(ROW(), 6 + $A$7, 1, 1, "Kreis TRADE - 2024")), "")</f>
        <v/>
      </c>
      <c r="M38" s="151" t="str" cm="1">
        <f t="array" aca="1" ref="M38" ca="1">IF('Kreis TRADE - 2024'!$E38 = 'PieChart Hilfstabelle'!M$1, INDIRECT(ADDRESS(ROW(), 6 + $A$7, 1, 1, "Kreis TRADE - 2024")), "")</f>
        <v/>
      </c>
      <c r="N38" s="151" t="str" cm="1">
        <f t="array" aca="1" ref="N38" ca="1">IF('Kreis TRADE - 2024'!$E38 = 'PieChart Hilfstabelle'!N$1, INDIRECT(ADDRESS(ROW(), 6 + $A$7, 1, 1, "Kreis TRADE - 2024")), "")</f>
        <v/>
      </c>
      <c r="O38" s="151" t="str" cm="1">
        <f t="array" aca="1" ref="O38" ca="1">IF('Kreis TRADE - 2024'!$E38 = 'PieChart Hilfstabelle'!O$1, INDIRECT(ADDRESS(ROW(), 6 + $A$7, 1, 1, "Kreis TRADE - 2024")), "")</f>
        <v/>
      </c>
      <c r="P38" s="151" t="str" cm="1">
        <f t="array" aca="1" ref="P38" ca="1">IF('Kreis TRADE - 2024'!$E38 = 'PieChart Hilfstabelle'!P$1, INDIRECT(ADDRESS(ROW(), 6 + $A$7, 1, 1, "Kreis TRADE - 2024")), "")</f>
        <v/>
      </c>
      <c r="Q38" s="151" t="str" cm="1">
        <f t="array" aca="1" ref="Q38" ca="1">IF('Kreis TRADE - 2024'!$E38 = 'PieChart Hilfstabelle'!Q$1, INDIRECT(ADDRESS(ROW(), 6 + $A$7, 1, 1, "Kreis TRADE - 2024")), "")</f>
        <v/>
      </c>
      <c r="R38" s="151" t="str" cm="1">
        <f t="array" aca="1" ref="R38" ca="1">IF('Kreis TRADE - 2024'!$E38 = 'PieChart Hilfstabelle'!R$1, INDIRECT(ADDRESS(ROW(), 6 + $A$7, 1, 1, "Kreis TRADE - 2024")), "")</f>
        <v/>
      </c>
      <c r="S38" s="151" t="str" cm="1">
        <f t="array" aca="1" ref="S38" ca="1">IF('Kreis TRADE - 2024'!$E38 = 'PieChart Hilfstabelle'!S$1, INDIRECT(ADDRESS(ROW(), 6 + $A$7, 1, 1, "Kreis TRADE - 2024")), "")</f>
        <v/>
      </c>
      <c r="T38" s="151" t="str" cm="1">
        <f t="array" aca="1" ref="T38" ca="1">IF('Kreis TRADE - 2024'!$E38 = 'PieChart Hilfstabelle'!T$1, INDIRECT(ADDRESS(ROW(), 6 + $A$7, 1, 1, "Kreis TRADE - 2024")), "")</f>
        <v/>
      </c>
      <c r="U38" s="151" t="str" cm="1">
        <f t="array" aca="1" ref="U38" ca="1">IF('Kreis TRADE - 2024'!$E38 = 'PieChart Hilfstabelle'!U$1, INDIRECT(ADDRESS(ROW(), 6 + $A$7, 1, 1, "Kreis TRADE - 2024")), "")</f>
        <v/>
      </c>
      <c r="V38" s="151" t="str" cm="1">
        <f t="array" aca="1" ref="V38" ca="1">IF('Kreis TRADE - 2024'!$E38 = 'PieChart Hilfstabelle'!V$1, INDIRECT(ADDRESS(ROW(), 6 + $A$7, 1, 1, "Kreis TRADE - 2024")), "")</f>
        <v/>
      </c>
      <c r="W38" s="151" t="str" cm="1">
        <f t="array" aca="1" ref="W38" ca="1">IF('Kreis TRADE - 2024'!$E38 = 'PieChart Hilfstabelle'!W$1, INDIRECT(ADDRESS(ROW(), 6 + $A$7, 1, 1, "Kreis TRADE - 2024")), "")</f>
        <v/>
      </c>
      <c r="X38" s="152"/>
      <c r="Y38" s="151" t="str" cm="1">
        <f t="array" aca="1" ref="Y38" ca="1">IF('Kreis TRADE - 2024'!$D38 = 'PieChart Hilfstabelle'!Y$1, INDIRECT(ADDRESS(ROW(), 6 + $A$7, 1, 1, "Kreis TRADE - 2024")), "")</f>
        <v/>
      </c>
      <c r="Z38" s="151" t="str" cm="1">
        <f t="array" aca="1" ref="Z38" ca="1">IF('Kreis TRADE - 2024'!$D38 = 'PieChart Hilfstabelle'!Z$1, INDIRECT(ADDRESS(ROW(), 6 + $A$7, 1, 1, "Kreis TRADE - 2024")), "")</f>
        <v/>
      </c>
      <c r="AA38" s="151" t="str" cm="1">
        <f t="array" aca="1" ref="AA38" ca="1">IF('Kreis TRADE - 2024'!$D38 = 'PieChart Hilfstabelle'!AA$1, INDIRECT(ADDRESS(ROW(), 6 + $A$7, 1, 1, "Kreis TRADE - 2024")), "")</f>
        <v/>
      </c>
      <c r="AB38" s="151" t="str" cm="1">
        <f t="array" aca="1" ref="AB38" ca="1">IF('Kreis TRADE - 2024'!$D38 = 'PieChart Hilfstabelle'!AB$1, INDIRECT(ADDRESS(ROW(), 6 + $A$7, 1, 1, "Kreis TRADE - 2024")), "")</f>
        <v/>
      </c>
      <c r="AC38" s="151" t="str" cm="1">
        <f t="array" aca="1" ref="AC38" ca="1">IF('Kreis TRADE - 2024'!$D38 = 'PieChart Hilfstabelle'!AC$1, INDIRECT(ADDRESS(ROW(), 6 + $A$7, 1, 1, "Kreis TRADE - 2024")), "")</f>
        <v/>
      </c>
      <c r="AD38" s="151" t="str" cm="1">
        <f t="array" aca="1" ref="AD38" ca="1">IF('Kreis TRADE - 2024'!$D38 = 'PieChart Hilfstabelle'!AD$1, INDIRECT(ADDRESS(ROW(), 6 + $A$7, 1, 1, "Kreis TRADE - 2024")), "")</f>
        <v/>
      </c>
    </row>
    <row r="39" spans="1:30">
      <c r="A39" s="151"/>
      <c r="B39" s="151" t="s">
        <v>67</v>
      </c>
      <c r="C39" s="153" cm="1">
        <f t="array" aca="1" ref="C39" ca="1">INDEX(INDIRECT(E39 &amp; $D$25 &amp; ":" &amp; E39 &amp; $D$27), MATCH(TRUE, INDEX(INDIRECT(E39 &amp; $D$25 &amp; ":" &amp; E39 &amp; $D$27)&lt;&gt;"", 0), 0))</f>
        <v>5.14</v>
      </c>
      <c r="D39" s="151"/>
      <c r="E39" s="151" t="s">
        <v>161</v>
      </c>
      <c r="F39" s="151" t="str">
        <f>IF(AND('Kreis TRADE - 2024'!C39&lt;&gt;"",'Kreis TRADE - 2024'!D39&lt;&gt;"",'Kreis TRADE - 2024'!E39="Gebuchte Tage"),'Kreis TRADE - 2024'!C39 &amp; " " &amp; 'Kreis TRADE - 2024'!D39,"")</f>
        <v/>
      </c>
      <c r="G39" s="151" t="str" cm="1">
        <f t="array" aca="1" ref="G39" ca="1">IF('Kreis TRADE - 2024'!$E39 = 'PieChart Hilfstabelle'!G$1, INDIRECT(ADDRESS(ROW(), 6 + $A$7, 1, 1, "Kreis TRADE - 2024")), "")</f>
        <v/>
      </c>
      <c r="H39" s="151" t="str" cm="1">
        <f t="array" aca="1" ref="H39" ca="1">IF('Kreis TRADE - 2024'!$E39 = 'PieChart Hilfstabelle'!H$1, INDIRECT(ADDRESS(ROW(), 6 + $A$7, 1, 1, "Kreis TRADE - 2024")), "")</f>
        <v/>
      </c>
      <c r="I39" s="151" t="str" cm="1">
        <f t="array" aca="1" ref="I39" ca="1">IF('Kreis TRADE - 2024'!$E39 = 'PieChart Hilfstabelle'!I$1, INDIRECT(ADDRESS(ROW(), 6 + $A$7, 1, 1, "Kreis TRADE - 2024")), "")</f>
        <v/>
      </c>
      <c r="J39" s="151" t="str" cm="1">
        <f t="array" aca="1" ref="J39" ca="1">IF('Kreis TRADE - 2024'!$E39 = 'PieChart Hilfstabelle'!J$1, INDIRECT(ADDRESS(ROW(), 6 + $A$7, 1, 1, "Kreis TRADE - 2024")), "")</f>
        <v/>
      </c>
      <c r="K39" s="151" t="str" cm="1">
        <f t="array" aca="1" ref="K39" ca="1">IF('Kreis TRADE - 2024'!$E39 = 'PieChart Hilfstabelle'!K$1, INDIRECT(ADDRESS(ROW(), 6 + $A$7, 1, 1, "Kreis TRADE - 2024")), "")</f>
        <v/>
      </c>
      <c r="L39" s="151" t="str" cm="1">
        <f t="array" aca="1" ref="L39" ca="1">IF('Kreis TRADE - 2024'!$E39 = 'PieChart Hilfstabelle'!L$1, INDIRECT(ADDRESS(ROW(), 6 + $A$7, 1, 1, "Kreis TRADE - 2024")), "")</f>
        <v/>
      </c>
      <c r="M39" s="151" t="str" cm="1">
        <f t="array" aca="1" ref="M39" ca="1">IF('Kreis TRADE - 2024'!$E39 = 'PieChart Hilfstabelle'!M$1, INDIRECT(ADDRESS(ROW(), 6 + $A$7, 1, 1, "Kreis TRADE - 2024")), "")</f>
        <v/>
      </c>
      <c r="N39" s="151" t="str" cm="1">
        <f t="array" aca="1" ref="N39" ca="1">IF('Kreis TRADE - 2024'!$E39 = 'PieChart Hilfstabelle'!N$1, INDIRECT(ADDRESS(ROW(), 6 + $A$7, 1, 1, "Kreis TRADE - 2024")), "")</f>
        <v/>
      </c>
      <c r="O39" s="151" t="str" cm="1">
        <f t="array" aca="1" ref="O39" ca="1">IF('Kreis TRADE - 2024'!$E39 = 'PieChart Hilfstabelle'!O$1, INDIRECT(ADDRESS(ROW(), 6 + $A$7, 1, 1, "Kreis TRADE - 2024")), "")</f>
        <v/>
      </c>
      <c r="P39" s="151" t="str" cm="1">
        <f t="array" aca="1" ref="P39" ca="1">IF('Kreis TRADE - 2024'!$E39 = 'PieChart Hilfstabelle'!P$1, INDIRECT(ADDRESS(ROW(), 6 + $A$7, 1, 1, "Kreis TRADE - 2024")), "")</f>
        <v/>
      </c>
      <c r="Q39" s="151" t="str" cm="1">
        <f t="array" aca="1" ref="Q39" ca="1">IF('Kreis TRADE - 2024'!$E39 = 'PieChart Hilfstabelle'!Q$1, INDIRECT(ADDRESS(ROW(), 6 + $A$7, 1, 1, "Kreis TRADE - 2024")), "")</f>
        <v/>
      </c>
      <c r="R39" s="151" t="str" cm="1">
        <f t="array" aca="1" ref="R39" ca="1">IF('Kreis TRADE - 2024'!$E39 = 'PieChart Hilfstabelle'!R$1, INDIRECT(ADDRESS(ROW(), 6 + $A$7, 1, 1, "Kreis TRADE - 2024")), "")</f>
        <v/>
      </c>
      <c r="S39" s="151" t="str" cm="1">
        <f t="array" aca="1" ref="S39" ca="1">IF('Kreis TRADE - 2024'!$E39 = 'PieChart Hilfstabelle'!S$1, INDIRECT(ADDRESS(ROW(), 6 + $A$7, 1, 1, "Kreis TRADE - 2024")), "")</f>
        <v/>
      </c>
      <c r="T39" s="151" t="str" cm="1">
        <f t="array" aca="1" ref="T39" ca="1">IF('Kreis TRADE - 2024'!$E39 = 'PieChart Hilfstabelle'!T$1, INDIRECT(ADDRESS(ROW(), 6 + $A$7, 1, 1, "Kreis TRADE - 2024")), "")</f>
        <v/>
      </c>
      <c r="U39" s="151" t="str" cm="1">
        <f t="array" aca="1" ref="U39" ca="1">IF('Kreis TRADE - 2024'!$E39 = 'PieChart Hilfstabelle'!U$1, INDIRECT(ADDRESS(ROW(), 6 + $A$7, 1, 1, "Kreis TRADE - 2024")), "")</f>
        <v/>
      </c>
      <c r="V39" s="151" t="str" cm="1">
        <f t="array" aca="1" ref="V39" ca="1">IF('Kreis TRADE - 2024'!$E39 = 'PieChart Hilfstabelle'!V$1, INDIRECT(ADDRESS(ROW(), 6 + $A$7, 1, 1, "Kreis TRADE - 2024")), "")</f>
        <v/>
      </c>
      <c r="W39" s="151" t="str" cm="1">
        <f t="array" aca="1" ref="W39" ca="1">IF('Kreis TRADE - 2024'!$E39 = 'PieChart Hilfstabelle'!W$1, INDIRECT(ADDRESS(ROW(), 6 + $A$7, 1, 1, "Kreis TRADE - 2024")), "")</f>
        <v/>
      </c>
      <c r="X39" s="152"/>
      <c r="Y39" s="151" t="str" cm="1">
        <f t="array" aca="1" ref="Y39" ca="1">IF('Kreis TRADE - 2024'!$D39 = 'PieChart Hilfstabelle'!Y$1, INDIRECT(ADDRESS(ROW(), 6 + $A$7, 1, 1, "Kreis TRADE - 2024")), "")</f>
        <v/>
      </c>
      <c r="Z39" s="151" t="str" cm="1">
        <f t="array" aca="1" ref="Z39" ca="1">IF('Kreis TRADE - 2024'!$D39 = 'PieChart Hilfstabelle'!Z$1, INDIRECT(ADDRESS(ROW(), 6 + $A$7, 1, 1, "Kreis TRADE - 2024")), "")</f>
        <v/>
      </c>
      <c r="AA39" s="151" t="str" cm="1">
        <f t="array" aca="1" ref="AA39" ca="1">IF('Kreis TRADE - 2024'!$D39 = 'PieChart Hilfstabelle'!AA$1, INDIRECT(ADDRESS(ROW(), 6 + $A$7, 1, 1, "Kreis TRADE - 2024")), "")</f>
        <v/>
      </c>
      <c r="AB39" s="151" t="str" cm="1">
        <f t="array" aca="1" ref="AB39" ca="1">IF('Kreis TRADE - 2024'!$D39 = 'PieChart Hilfstabelle'!AB$1, INDIRECT(ADDRESS(ROW(), 6 + $A$7, 1, 1, "Kreis TRADE - 2024")), "")</f>
        <v/>
      </c>
      <c r="AC39" s="151" t="str" cm="1">
        <f t="array" aca="1" ref="AC39" ca="1">IF('Kreis TRADE - 2024'!$D39 = 'PieChart Hilfstabelle'!AC$1, INDIRECT(ADDRESS(ROW(), 6 + $A$7, 1, 1, "Kreis TRADE - 2024")), "")</f>
        <v/>
      </c>
      <c r="AD39" s="151" t="str" cm="1">
        <f t="array" aca="1" ref="AD39" ca="1">IF('Kreis TRADE - 2024'!$D39 = 'PieChart Hilfstabelle'!AD$1, INDIRECT(ADDRESS(ROW(), 6 + $A$7, 1, 1, "Kreis TRADE - 2024")), "")</f>
        <v/>
      </c>
    </row>
    <row r="40" spans="1:30">
      <c r="A40" s="151"/>
      <c r="B40" s="151" t="s">
        <v>68</v>
      </c>
      <c r="C40" s="153" cm="1">
        <f t="array" aca="1" ref="C40" ca="1">INDEX(INDIRECT(E40 &amp; $D$25 &amp; ":" &amp; E40 &amp; $D$27), MATCH(TRUE, INDEX(INDIRECT(E40 &amp; $D$25 &amp; ":" &amp; E40 &amp; $D$27)&lt;&gt;"", 0), 0))</f>
        <v>8</v>
      </c>
      <c r="D40" s="151"/>
      <c r="E40" s="151" t="s">
        <v>162</v>
      </c>
      <c r="F40" s="151" t="str">
        <f>IF(AND('Kreis TRADE - 2024'!C40&lt;&gt;"",'Kreis TRADE - 2024'!D40&lt;&gt;"",'Kreis TRADE - 2024'!E40="Gebuchte Tage"),'Kreis TRADE - 2024'!C40 &amp; " " &amp; 'Kreis TRADE - 2024'!D40,"")</f>
        <v/>
      </c>
      <c r="G40" s="151" t="str" cm="1">
        <f t="array" aca="1" ref="G40" ca="1">IF('Kreis TRADE - 2024'!$E40 = 'PieChart Hilfstabelle'!G$1, INDIRECT(ADDRESS(ROW(), 6 + $A$7, 1, 1, "Kreis TRADE - 2024")), "")</f>
        <v/>
      </c>
      <c r="H40" s="151" t="str" cm="1">
        <f t="array" aca="1" ref="H40" ca="1">IF('Kreis TRADE - 2024'!$E40 = 'PieChart Hilfstabelle'!H$1, INDIRECT(ADDRESS(ROW(), 6 + $A$7, 1, 1, "Kreis TRADE - 2024")), "")</f>
        <v/>
      </c>
      <c r="I40" s="151" t="str" cm="1">
        <f t="array" aca="1" ref="I40" ca="1">IF('Kreis TRADE - 2024'!$E40 = 'PieChart Hilfstabelle'!I$1, INDIRECT(ADDRESS(ROW(), 6 + $A$7, 1, 1, "Kreis TRADE - 2024")), "")</f>
        <v/>
      </c>
      <c r="J40" s="151" t="str" cm="1">
        <f t="array" aca="1" ref="J40" ca="1">IF('Kreis TRADE - 2024'!$E40 = 'PieChart Hilfstabelle'!J$1, INDIRECT(ADDRESS(ROW(), 6 + $A$7, 1, 1, "Kreis TRADE - 2024")), "")</f>
        <v/>
      </c>
      <c r="K40" s="151" t="str" cm="1">
        <f t="array" aca="1" ref="K40" ca="1">IF('Kreis TRADE - 2024'!$E40 = 'PieChart Hilfstabelle'!K$1, INDIRECT(ADDRESS(ROW(), 6 + $A$7, 1, 1, "Kreis TRADE - 2024")), "")</f>
        <v/>
      </c>
      <c r="L40" s="151" t="str" cm="1">
        <f t="array" aca="1" ref="L40" ca="1">IF('Kreis TRADE - 2024'!$E40 = 'PieChart Hilfstabelle'!L$1, INDIRECT(ADDRESS(ROW(), 6 + $A$7, 1, 1, "Kreis TRADE - 2024")), "")</f>
        <v/>
      </c>
      <c r="M40" s="151" t="str" cm="1">
        <f t="array" aca="1" ref="M40" ca="1">IF('Kreis TRADE - 2024'!$E40 = 'PieChart Hilfstabelle'!M$1, INDIRECT(ADDRESS(ROW(), 6 + $A$7, 1, 1, "Kreis TRADE - 2024")), "")</f>
        <v/>
      </c>
      <c r="N40" s="151" t="str" cm="1">
        <f t="array" aca="1" ref="N40" ca="1">IF('Kreis TRADE - 2024'!$E40 = 'PieChart Hilfstabelle'!N$1, INDIRECT(ADDRESS(ROW(), 6 + $A$7, 1, 1, "Kreis TRADE - 2024")), "")</f>
        <v/>
      </c>
      <c r="O40" s="151" t="str" cm="1">
        <f t="array" aca="1" ref="O40" ca="1">IF('Kreis TRADE - 2024'!$E40 = 'PieChart Hilfstabelle'!O$1, INDIRECT(ADDRESS(ROW(), 6 + $A$7, 1, 1, "Kreis TRADE - 2024")), "")</f>
        <v/>
      </c>
      <c r="P40" s="151" t="str" cm="1">
        <f t="array" aca="1" ref="P40" ca="1">IF('Kreis TRADE - 2024'!$E40 = 'PieChart Hilfstabelle'!P$1, INDIRECT(ADDRESS(ROW(), 6 + $A$7, 1, 1, "Kreis TRADE - 2024")), "")</f>
        <v/>
      </c>
      <c r="Q40" s="151" t="str" cm="1">
        <f t="array" aca="1" ref="Q40" ca="1">IF('Kreis TRADE - 2024'!$E40 = 'PieChart Hilfstabelle'!Q$1, INDIRECT(ADDRESS(ROW(), 6 + $A$7, 1, 1, "Kreis TRADE - 2024")), "")</f>
        <v/>
      </c>
      <c r="R40" s="151" t="str" cm="1">
        <f t="array" aca="1" ref="R40" ca="1">IF('Kreis TRADE - 2024'!$E40 = 'PieChart Hilfstabelle'!R$1, INDIRECT(ADDRESS(ROW(), 6 + $A$7, 1, 1, "Kreis TRADE - 2024")), "")</f>
        <v/>
      </c>
      <c r="S40" s="151" t="str" cm="1">
        <f t="array" aca="1" ref="S40" ca="1">IF('Kreis TRADE - 2024'!$E40 = 'PieChart Hilfstabelle'!S$1, INDIRECT(ADDRESS(ROW(), 6 + $A$7, 1, 1, "Kreis TRADE - 2024")), "")</f>
        <v/>
      </c>
      <c r="T40" s="151" t="str" cm="1">
        <f t="array" aca="1" ref="T40" ca="1">IF('Kreis TRADE - 2024'!$E40 = 'PieChart Hilfstabelle'!T$1, INDIRECT(ADDRESS(ROW(), 6 + $A$7, 1, 1, "Kreis TRADE - 2024")), "")</f>
        <v/>
      </c>
      <c r="U40" s="151" t="str" cm="1">
        <f t="array" aca="1" ref="U40" ca="1">IF('Kreis TRADE - 2024'!$E40 = 'PieChart Hilfstabelle'!U$1, INDIRECT(ADDRESS(ROW(), 6 + $A$7, 1, 1, "Kreis TRADE - 2024")), "")</f>
        <v/>
      </c>
      <c r="V40" s="151" t="str" cm="1">
        <f t="array" aca="1" ref="V40" ca="1">IF('Kreis TRADE - 2024'!$E40 = 'PieChart Hilfstabelle'!V$1, INDIRECT(ADDRESS(ROW(), 6 + $A$7, 1, 1, "Kreis TRADE - 2024")), "")</f>
        <v/>
      </c>
      <c r="W40" s="151" t="str" cm="1">
        <f t="array" aca="1" ref="W40" ca="1">IF('Kreis TRADE - 2024'!$E40 = 'PieChart Hilfstabelle'!W$1, INDIRECT(ADDRESS(ROW(), 6 + $A$7, 1, 1, "Kreis TRADE - 2024")), "")</f>
        <v/>
      </c>
      <c r="X40" s="152"/>
      <c r="Y40" s="151" t="str" cm="1">
        <f t="array" aca="1" ref="Y40" ca="1">IF('Kreis TRADE - 2024'!$D40 = 'PieChart Hilfstabelle'!Y$1, INDIRECT(ADDRESS(ROW(), 6 + $A$7, 1, 1, "Kreis TRADE - 2024")), "")</f>
        <v/>
      </c>
      <c r="Z40" s="151" t="str" cm="1">
        <f t="array" aca="1" ref="Z40" ca="1">IF('Kreis TRADE - 2024'!$D40 = 'PieChart Hilfstabelle'!Z$1, INDIRECT(ADDRESS(ROW(), 6 + $A$7, 1, 1, "Kreis TRADE - 2024")), "")</f>
        <v/>
      </c>
      <c r="AA40" s="151" t="str" cm="1">
        <f t="array" aca="1" ref="AA40" ca="1">IF('Kreis TRADE - 2024'!$D40 = 'PieChart Hilfstabelle'!AA$1, INDIRECT(ADDRESS(ROW(), 6 + $A$7, 1, 1, "Kreis TRADE - 2024")), "")</f>
        <v/>
      </c>
      <c r="AB40" s="151" t="str" cm="1">
        <f t="array" aca="1" ref="AB40" ca="1">IF('Kreis TRADE - 2024'!$D40 = 'PieChart Hilfstabelle'!AB$1, INDIRECT(ADDRESS(ROW(), 6 + $A$7, 1, 1, "Kreis TRADE - 2024")), "")</f>
        <v/>
      </c>
      <c r="AC40" s="151" t="str" cm="1">
        <f t="array" aca="1" ref="AC40" ca="1">IF('Kreis TRADE - 2024'!$D40 = 'PieChart Hilfstabelle'!AC$1, INDIRECT(ADDRESS(ROW(), 6 + $A$7, 1, 1, "Kreis TRADE - 2024")), "")</f>
        <v/>
      </c>
      <c r="AD40" s="151" t="str" cm="1">
        <f t="array" aca="1" ref="AD40" ca="1">IF('Kreis TRADE - 2024'!$D40 = 'PieChart Hilfstabelle'!AD$1, INDIRECT(ADDRESS(ROW(), 6 + $A$7, 1, 1, "Kreis TRADE - 2024")), "")</f>
        <v/>
      </c>
    </row>
    <row r="41" spans="1:30">
      <c r="A41" s="151"/>
      <c r="B41" s="154" t="s">
        <v>163</v>
      </c>
      <c r="C41" s="151" t="e" cm="1">
        <f t="array" aca="1" ref="C41" ca="1">INDEX(INDIRECT(E41 &amp; $D$25 &amp; ":" &amp; E41 &amp; $D$27), MATCH(TRUE, INDEX(INDIRECT(E41 &amp; $D$25 &amp; ":" &amp; E41 &amp; $D$27)&lt;&gt;"", 0), 0))</f>
        <v>#N/A</v>
      </c>
      <c r="D41" s="151"/>
      <c r="E41" s="151" t="s">
        <v>164</v>
      </c>
      <c r="F41" s="151" t="str">
        <f>IF(AND('Kreis TRADE - 2024'!C41&lt;&gt;"",'Kreis TRADE - 2024'!D41&lt;&gt;"",'Kreis TRADE - 2024'!E41="Gebuchte Tage"),'Kreis TRADE - 2024'!C41 &amp; " " &amp; 'Kreis TRADE - 2024'!D41,"")</f>
        <v/>
      </c>
      <c r="G41" s="151" t="str" cm="1">
        <f t="array" aca="1" ref="G41" ca="1">IF('Kreis TRADE - 2024'!$E41 = 'PieChart Hilfstabelle'!G$1, INDIRECT(ADDRESS(ROW(), 6 + $A$7, 1, 1, "Kreis TRADE - 2024")), "")</f>
        <v/>
      </c>
      <c r="H41" s="151" t="str" cm="1">
        <f t="array" aca="1" ref="H41" ca="1">IF('Kreis TRADE - 2024'!$E41 = 'PieChart Hilfstabelle'!H$1, INDIRECT(ADDRESS(ROW(), 6 + $A$7, 1, 1, "Kreis TRADE - 2024")), "")</f>
        <v/>
      </c>
      <c r="I41" s="151" t="str" cm="1">
        <f t="array" aca="1" ref="I41" ca="1">IF('Kreis TRADE - 2024'!$E41 = 'PieChart Hilfstabelle'!I$1, INDIRECT(ADDRESS(ROW(), 6 + $A$7, 1, 1, "Kreis TRADE - 2024")), "")</f>
        <v/>
      </c>
      <c r="J41" s="151" t="str" cm="1">
        <f t="array" aca="1" ref="J41" ca="1">IF('Kreis TRADE - 2024'!$E41 = 'PieChart Hilfstabelle'!J$1, INDIRECT(ADDRESS(ROW(), 6 + $A$7, 1, 1, "Kreis TRADE - 2024")), "")</f>
        <v/>
      </c>
      <c r="K41" s="151" t="str" cm="1">
        <f t="array" aca="1" ref="K41" ca="1">IF('Kreis TRADE - 2024'!$E41 = 'PieChart Hilfstabelle'!K$1, INDIRECT(ADDRESS(ROW(), 6 + $A$7, 1, 1, "Kreis TRADE - 2024")), "")</f>
        <v/>
      </c>
      <c r="L41" s="151" t="str" cm="1">
        <f t="array" aca="1" ref="L41" ca="1">IF('Kreis TRADE - 2024'!$E41 = 'PieChart Hilfstabelle'!L$1, INDIRECT(ADDRESS(ROW(), 6 + $A$7, 1, 1, "Kreis TRADE - 2024")), "")</f>
        <v/>
      </c>
      <c r="M41" s="151" t="str" cm="1">
        <f t="array" aca="1" ref="M41" ca="1">IF('Kreis TRADE - 2024'!$E41 = 'PieChart Hilfstabelle'!M$1, INDIRECT(ADDRESS(ROW(), 6 + $A$7, 1, 1, "Kreis TRADE - 2024")), "")</f>
        <v/>
      </c>
      <c r="N41" s="151" t="str" cm="1">
        <f t="array" aca="1" ref="N41" ca="1">IF('Kreis TRADE - 2024'!$E41 = 'PieChart Hilfstabelle'!N$1, INDIRECT(ADDRESS(ROW(), 6 + $A$7, 1, 1, "Kreis TRADE - 2024")), "")</f>
        <v/>
      </c>
      <c r="O41" s="151" t="str" cm="1">
        <f t="array" aca="1" ref="O41" ca="1">IF('Kreis TRADE - 2024'!$E41 = 'PieChart Hilfstabelle'!O$1, INDIRECT(ADDRESS(ROW(), 6 + $A$7, 1, 1, "Kreis TRADE - 2024")), "")</f>
        <v/>
      </c>
      <c r="P41" s="151" t="str" cm="1">
        <f t="array" aca="1" ref="P41" ca="1">IF('Kreis TRADE - 2024'!$E41 = 'PieChart Hilfstabelle'!P$1, INDIRECT(ADDRESS(ROW(), 6 + $A$7, 1, 1, "Kreis TRADE - 2024")), "")</f>
        <v/>
      </c>
      <c r="Q41" s="151" t="str" cm="1">
        <f t="array" aca="1" ref="Q41" ca="1">IF('Kreis TRADE - 2024'!$E41 = 'PieChart Hilfstabelle'!Q$1, INDIRECT(ADDRESS(ROW(), 6 + $A$7, 1, 1, "Kreis TRADE - 2024")), "")</f>
        <v/>
      </c>
      <c r="R41" s="151" t="str" cm="1">
        <f t="array" aca="1" ref="R41" ca="1">IF('Kreis TRADE - 2024'!$E41 = 'PieChart Hilfstabelle'!R$1, INDIRECT(ADDRESS(ROW(), 6 + $A$7, 1, 1, "Kreis TRADE - 2024")), "")</f>
        <v/>
      </c>
      <c r="S41" s="151" t="str" cm="1">
        <f t="array" aca="1" ref="S41" ca="1">IF('Kreis TRADE - 2024'!$E41 = 'PieChart Hilfstabelle'!S$1, INDIRECT(ADDRESS(ROW(), 6 + $A$7, 1, 1, "Kreis TRADE - 2024")), "")</f>
        <v/>
      </c>
      <c r="T41" s="151" t="str" cm="1">
        <f t="array" aca="1" ref="T41" ca="1">IF('Kreis TRADE - 2024'!$E41 = 'PieChart Hilfstabelle'!T$1, INDIRECT(ADDRESS(ROW(), 6 + $A$7, 1, 1, "Kreis TRADE - 2024")), "")</f>
        <v/>
      </c>
      <c r="U41" s="151" t="str" cm="1">
        <f t="array" aca="1" ref="U41" ca="1">IF('Kreis TRADE - 2024'!$E41 = 'PieChart Hilfstabelle'!U$1, INDIRECT(ADDRESS(ROW(), 6 + $A$7, 1, 1, "Kreis TRADE - 2024")), "")</f>
        <v/>
      </c>
      <c r="V41" s="151" t="str" cm="1">
        <f t="array" aca="1" ref="V41" ca="1">IF('Kreis TRADE - 2024'!$E41 = 'PieChart Hilfstabelle'!V$1, INDIRECT(ADDRESS(ROW(), 6 + $A$7, 1, 1, "Kreis TRADE - 2024")), "")</f>
        <v/>
      </c>
      <c r="W41" s="151" t="str" cm="1">
        <f t="array" aca="1" ref="W41" ca="1">IF('Kreis TRADE - 2024'!$E41 = 'PieChart Hilfstabelle'!W$1, INDIRECT(ADDRESS(ROW(), 6 + $A$7, 1, 1, "Kreis TRADE - 2024")), "")</f>
        <v/>
      </c>
      <c r="X41" s="152"/>
      <c r="Y41" s="151" t="str" cm="1">
        <f t="array" aca="1" ref="Y41" ca="1">IF('Kreis TRADE - 2024'!$D41 = 'PieChart Hilfstabelle'!Y$1, INDIRECT(ADDRESS(ROW(), 6 + $A$7, 1, 1, "Kreis TRADE - 2024")), "")</f>
        <v/>
      </c>
      <c r="Z41" s="151" t="str" cm="1">
        <f t="array" aca="1" ref="Z41" ca="1">IF('Kreis TRADE - 2024'!$D41 = 'PieChart Hilfstabelle'!Z$1, INDIRECT(ADDRESS(ROW(), 6 + $A$7, 1, 1, "Kreis TRADE - 2024")), "")</f>
        <v/>
      </c>
      <c r="AA41" s="151" t="str" cm="1">
        <f t="array" aca="1" ref="AA41" ca="1">IF('Kreis TRADE - 2024'!$D41 = 'PieChart Hilfstabelle'!AA$1, INDIRECT(ADDRESS(ROW(), 6 + $A$7, 1, 1, "Kreis TRADE - 2024")), "")</f>
        <v/>
      </c>
      <c r="AB41" s="151" t="str" cm="1">
        <f t="array" aca="1" ref="AB41" ca="1">IF('Kreis TRADE - 2024'!$D41 = 'PieChart Hilfstabelle'!AB$1, INDIRECT(ADDRESS(ROW(), 6 + $A$7, 1, 1, "Kreis TRADE - 2024")), "")</f>
        <v/>
      </c>
      <c r="AC41" s="151" t="str" cm="1">
        <f t="array" aca="1" ref="AC41" ca="1">IF('Kreis TRADE - 2024'!$D41 = 'PieChart Hilfstabelle'!AC$1, INDIRECT(ADDRESS(ROW(), 6 + $A$7, 1, 1, "Kreis TRADE - 2024")), "")</f>
        <v/>
      </c>
      <c r="AD41" s="151" t="str" cm="1">
        <f t="array" aca="1" ref="AD41" ca="1">IF('Kreis TRADE - 2024'!$D41 = 'PieChart Hilfstabelle'!AD$1, INDIRECT(ADDRESS(ROW(), 6 + $A$7, 1, 1, "Kreis TRADE - 2024")), "")</f>
        <v/>
      </c>
    </row>
    <row r="42" spans="1:30">
      <c r="A42" s="151"/>
      <c r="B42" s="154" t="s">
        <v>163</v>
      </c>
      <c r="C42" s="153" t="e" cm="1">
        <f t="array" aca="1" ref="C42" ca="1">INDEX(INDIRECT(E42 &amp; $D$25 &amp; ":" &amp; E42 &amp; $D$27), MATCH(TRUE, INDEX(INDIRECT(E42 &amp; $D$25 &amp; ":" &amp; E42 &amp; $D$27)&lt;&gt;"", 0), 0))</f>
        <v>#N/A</v>
      </c>
      <c r="D42" s="151"/>
      <c r="E42" s="151" t="s">
        <v>165</v>
      </c>
      <c r="F42" s="151" t="str">
        <f>IF(AND('Kreis TRADE - 2024'!C42&lt;&gt;"",'Kreis TRADE - 2024'!D42&lt;&gt;"",'Kreis TRADE - 2024'!E42="Gebuchte Tage"),'Kreis TRADE - 2024'!C42 &amp; " " &amp; 'Kreis TRADE - 2024'!D42,"")</f>
        <v/>
      </c>
      <c r="G42" s="151" t="str" cm="1">
        <f t="array" aca="1" ref="G42" ca="1">IF('Kreis TRADE - 2024'!$E42 = 'PieChart Hilfstabelle'!G$1, INDIRECT(ADDRESS(ROW(), 6 + $A$7, 1, 1, "Kreis TRADE - 2024")), "")</f>
        <v/>
      </c>
      <c r="H42" s="151" t="str" cm="1">
        <f t="array" aca="1" ref="H42" ca="1">IF('Kreis TRADE - 2024'!$E42 = 'PieChart Hilfstabelle'!H$1, INDIRECT(ADDRESS(ROW(), 6 + $A$7, 1, 1, "Kreis TRADE - 2024")), "")</f>
        <v/>
      </c>
      <c r="I42" s="151" t="str" cm="1">
        <f t="array" aca="1" ref="I42" ca="1">IF('Kreis TRADE - 2024'!$E42 = 'PieChart Hilfstabelle'!I$1, INDIRECT(ADDRESS(ROW(), 6 + $A$7, 1, 1, "Kreis TRADE - 2024")), "")</f>
        <v/>
      </c>
      <c r="J42" s="151" t="str" cm="1">
        <f t="array" aca="1" ref="J42" ca="1">IF('Kreis TRADE - 2024'!$E42 = 'PieChart Hilfstabelle'!J$1, INDIRECT(ADDRESS(ROW(), 6 + $A$7, 1, 1, "Kreis TRADE - 2024")), "")</f>
        <v/>
      </c>
      <c r="K42" s="151" t="str" cm="1">
        <f t="array" aca="1" ref="K42" ca="1">IF('Kreis TRADE - 2024'!$E42 = 'PieChart Hilfstabelle'!K$1, INDIRECT(ADDRESS(ROW(), 6 + $A$7, 1, 1, "Kreis TRADE - 2024")), "")</f>
        <v/>
      </c>
      <c r="L42" s="151" t="str" cm="1">
        <f t="array" aca="1" ref="L42" ca="1">IF('Kreis TRADE - 2024'!$E42 = 'PieChart Hilfstabelle'!L$1, INDIRECT(ADDRESS(ROW(), 6 + $A$7, 1, 1, "Kreis TRADE - 2024")), "")</f>
        <v/>
      </c>
      <c r="M42" s="151" t="str" cm="1">
        <f t="array" aca="1" ref="M42" ca="1">IF('Kreis TRADE - 2024'!$E42 = 'PieChart Hilfstabelle'!M$1, INDIRECT(ADDRESS(ROW(), 6 + $A$7, 1, 1, "Kreis TRADE - 2024")), "")</f>
        <v/>
      </c>
      <c r="N42" s="151" t="str" cm="1">
        <f t="array" aca="1" ref="N42" ca="1">IF('Kreis TRADE - 2024'!$E42 = 'PieChart Hilfstabelle'!N$1, INDIRECT(ADDRESS(ROW(), 6 + $A$7, 1, 1, "Kreis TRADE - 2024")), "")</f>
        <v/>
      </c>
      <c r="O42" s="151" t="str" cm="1">
        <f t="array" aca="1" ref="O42" ca="1">IF('Kreis TRADE - 2024'!$E42 = 'PieChart Hilfstabelle'!O$1, INDIRECT(ADDRESS(ROW(), 6 + $A$7, 1, 1, "Kreis TRADE - 2024")), "")</f>
        <v/>
      </c>
      <c r="P42" s="151" t="str" cm="1">
        <f t="array" aca="1" ref="P42" ca="1">IF('Kreis TRADE - 2024'!$E42 = 'PieChart Hilfstabelle'!P$1, INDIRECT(ADDRESS(ROW(), 6 + $A$7, 1, 1, "Kreis TRADE - 2024")), "")</f>
        <v/>
      </c>
      <c r="Q42" s="151" t="str" cm="1">
        <f t="array" aca="1" ref="Q42" ca="1">IF('Kreis TRADE - 2024'!$E42 = 'PieChart Hilfstabelle'!Q$1, INDIRECT(ADDRESS(ROW(), 6 + $A$7, 1, 1, "Kreis TRADE - 2024")), "")</f>
        <v/>
      </c>
      <c r="R42" s="151" t="str" cm="1">
        <f t="array" aca="1" ref="R42" ca="1">IF('Kreis TRADE - 2024'!$E42 = 'PieChart Hilfstabelle'!R$1, INDIRECT(ADDRESS(ROW(), 6 + $A$7, 1, 1, "Kreis TRADE - 2024")), "")</f>
        <v/>
      </c>
      <c r="S42" s="151" t="str" cm="1">
        <f t="array" aca="1" ref="S42" ca="1">IF('Kreis TRADE - 2024'!$E42 = 'PieChart Hilfstabelle'!S$1, INDIRECT(ADDRESS(ROW(), 6 + $A$7, 1, 1, "Kreis TRADE - 2024")), "")</f>
        <v/>
      </c>
      <c r="T42" s="151" t="str" cm="1">
        <f t="array" aca="1" ref="T42" ca="1">IF('Kreis TRADE - 2024'!$E42 = 'PieChart Hilfstabelle'!T$1, INDIRECT(ADDRESS(ROW(), 6 + $A$7, 1, 1, "Kreis TRADE - 2024")), "")</f>
        <v/>
      </c>
      <c r="U42" s="151" t="str" cm="1">
        <f t="array" aca="1" ref="U42" ca="1">IF('Kreis TRADE - 2024'!$E42 = 'PieChart Hilfstabelle'!U$1, INDIRECT(ADDRESS(ROW(), 6 + $A$7, 1, 1, "Kreis TRADE - 2024")), "")</f>
        <v/>
      </c>
      <c r="V42" s="151" t="str" cm="1">
        <f t="array" aca="1" ref="V42" ca="1">IF('Kreis TRADE - 2024'!$E42 = 'PieChart Hilfstabelle'!V$1, INDIRECT(ADDRESS(ROW(), 6 + $A$7, 1, 1, "Kreis TRADE - 2024")), "")</f>
        <v/>
      </c>
      <c r="W42" s="151" t="str" cm="1">
        <f t="array" aca="1" ref="W42" ca="1">IF('Kreis TRADE - 2024'!$E42 = 'PieChart Hilfstabelle'!W$1, INDIRECT(ADDRESS(ROW(), 6 + $A$7, 1, 1, "Kreis TRADE - 2024")), "")</f>
        <v/>
      </c>
      <c r="X42" s="152"/>
      <c r="Y42" s="151" t="str" cm="1">
        <f t="array" aca="1" ref="Y42" ca="1">IF('Kreis TRADE - 2024'!$D42 = 'PieChart Hilfstabelle'!Y$1, INDIRECT(ADDRESS(ROW(), 6 + $A$7, 1, 1, "Kreis TRADE - 2024")), "")</f>
        <v/>
      </c>
      <c r="Z42" s="151" t="str" cm="1">
        <f t="array" aca="1" ref="Z42" ca="1">IF('Kreis TRADE - 2024'!$D42 = 'PieChart Hilfstabelle'!Z$1, INDIRECT(ADDRESS(ROW(), 6 + $A$7, 1, 1, "Kreis TRADE - 2024")), "")</f>
        <v/>
      </c>
      <c r="AA42" s="151" t="str" cm="1">
        <f t="array" aca="1" ref="AA42" ca="1">IF('Kreis TRADE - 2024'!$D42 = 'PieChart Hilfstabelle'!AA$1, INDIRECT(ADDRESS(ROW(), 6 + $A$7, 1, 1, "Kreis TRADE - 2024")), "")</f>
        <v/>
      </c>
      <c r="AB42" s="151" t="str" cm="1">
        <f t="array" aca="1" ref="AB42" ca="1">IF('Kreis TRADE - 2024'!$D42 = 'PieChart Hilfstabelle'!AB$1, INDIRECT(ADDRESS(ROW(), 6 + $A$7, 1, 1, "Kreis TRADE - 2024")), "")</f>
        <v/>
      </c>
      <c r="AC42" s="151" t="str" cm="1">
        <f t="array" aca="1" ref="AC42" ca="1">IF('Kreis TRADE - 2024'!$D42 = 'PieChart Hilfstabelle'!AC$1, INDIRECT(ADDRESS(ROW(), 6 + $A$7, 1, 1, "Kreis TRADE - 2024")), "")</f>
        <v/>
      </c>
      <c r="AD42" s="151" t="str" cm="1">
        <f t="array" aca="1" ref="AD42" ca="1">IF('Kreis TRADE - 2024'!$D42 = 'PieChart Hilfstabelle'!AD$1, INDIRECT(ADDRESS(ROW(), 6 + $A$7, 1, 1, "Kreis TRADE - 2024")), "")</f>
        <v/>
      </c>
    </row>
    <row r="43" spans="1:30">
      <c r="A43" s="151"/>
      <c r="B43" s="154" t="s">
        <v>163</v>
      </c>
      <c r="C43" s="153" t="e" cm="1">
        <f t="array" aca="1" ref="C43" ca="1">INDEX(INDIRECT(E43 &amp; $D$25 &amp; ":" &amp; E43 &amp; $D$27), MATCH(TRUE, INDEX(INDIRECT(E43 &amp; $D$25 &amp; ":" &amp; E43 &amp; $D$27)&lt;&gt;"", 0), 0))</f>
        <v>#N/A</v>
      </c>
      <c r="D43" s="151"/>
      <c r="E43" s="151" t="s">
        <v>166</v>
      </c>
      <c r="F43" s="151" t="str">
        <f>IF(AND('Kreis TRADE - 2024'!C43&lt;&gt;"",'Kreis TRADE - 2024'!D43&lt;&gt;"",'Kreis TRADE - 2024'!E43="Gebuchte Tage"),'Kreis TRADE - 2024'!C43 &amp; " " &amp; 'Kreis TRADE - 2024'!D43,"")</f>
        <v/>
      </c>
      <c r="G43" s="151" t="str" cm="1">
        <f t="array" aca="1" ref="G43" ca="1">IF('Kreis TRADE - 2024'!$E43 = 'PieChart Hilfstabelle'!G$1, INDIRECT(ADDRESS(ROW(), 6 + $A$7, 1, 1, "Kreis TRADE - 2024")), "")</f>
        <v/>
      </c>
      <c r="H43" s="151" t="str" cm="1">
        <f t="array" aca="1" ref="H43" ca="1">IF('Kreis TRADE - 2024'!$E43 = 'PieChart Hilfstabelle'!H$1, INDIRECT(ADDRESS(ROW(), 6 + $A$7, 1, 1, "Kreis TRADE - 2024")), "")</f>
        <v/>
      </c>
      <c r="I43" s="151" t="str" cm="1">
        <f t="array" aca="1" ref="I43" ca="1">IF('Kreis TRADE - 2024'!$E43 = 'PieChart Hilfstabelle'!I$1, INDIRECT(ADDRESS(ROW(), 6 + $A$7, 1, 1, "Kreis TRADE - 2024")), "")</f>
        <v/>
      </c>
      <c r="J43" s="151" t="str" cm="1">
        <f t="array" aca="1" ref="J43" ca="1">IF('Kreis TRADE - 2024'!$E43 = 'PieChart Hilfstabelle'!J$1, INDIRECT(ADDRESS(ROW(), 6 + $A$7, 1, 1, "Kreis TRADE - 2024")), "")</f>
        <v/>
      </c>
      <c r="K43" s="151" t="str" cm="1">
        <f t="array" aca="1" ref="K43" ca="1">IF('Kreis TRADE - 2024'!$E43 = 'PieChart Hilfstabelle'!K$1, INDIRECT(ADDRESS(ROW(), 6 + $A$7, 1, 1, "Kreis TRADE - 2024")), "")</f>
        <v/>
      </c>
      <c r="L43" s="151" t="str" cm="1">
        <f t="array" aca="1" ref="L43" ca="1">IF('Kreis TRADE - 2024'!$E43 = 'PieChart Hilfstabelle'!L$1, INDIRECT(ADDRESS(ROW(), 6 + $A$7, 1, 1, "Kreis TRADE - 2024")), "")</f>
        <v/>
      </c>
      <c r="M43" s="151" t="str" cm="1">
        <f t="array" aca="1" ref="M43" ca="1">IF('Kreis TRADE - 2024'!$E43 = 'PieChart Hilfstabelle'!M$1, INDIRECT(ADDRESS(ROW(), 6 + $A$7, 1, 1, "Kreis TRADE - 2024")), "")</f>
        <v/>
      </c>
      <c r="N43" s="151" t="str" cm="1">
        <f t="array" aca="1" ref="N43" ca="1">IF('Kreis TRADE - 2024'!$E43 = 'PieChart Hilfstabelle'!N$1, INDIRECT(ADDRESS(ROW(), 6 + $A$7, 1, 1, "Kreis TRADE - 2024")), "")</f>
        <v/>
      </c>
      <c r="O43" s="151" t="str" cm="1">
        <f t="array" aca="1" ref="O43" ca="1">IF('Kreis TRADE - 2024'!$E43 = 'PieChart Hilfstabelle'!O$1, INDIRECT(ADDRESS(ROW(), 6 + $A$7, 1, 1, "Kreis TRADE - 2024")), "")</f>
        <v/>
      </c>
      <c r="P43" s="151" t="str" cm="1">
        <f t="array" aca="1" ref="P43" ca="1">IF('Kreis TRADE - 2024'!$E43 = 'PieChart Hilfstabelle'!P$1, INDIRECT(ADDRESS(ROW(), 6 + $A$7, 1, 1, "Kreis TRADE - 2024")), "")</f>
        <v/>
      </c>
      <c r="Q43" s="151" t="str" cm="1">
        <f t="array" aca="1" ref="Q43" ca="1">IF('Kreis TRADE - 2024'!$E43 = 'PieChart Hilfstabelle'!Q$1, INDIRECT(ADDRESS(ROW(), 6 + $A$7, 1, 1, "Kreis TRADE - 2024")), "")</f>
        <v/>
      </c>
      <c r="R43" s="151" t="str" cm="1">
        <f t="array" aca="1" ref="R43" ca="1">IF('Kreis TRADE - 2024'!$E43 = 'PieChart Hilfstabelle'!R$1, INDIRECT(ADDRESS(ROW(), 6 + $A$7, 1, 1, "Kreis TRADE - 2024")), "")</f>
        <v/>
      </c>
      <c r="S43" s="151" t="str" cm="1">
        <f t="array" aca="1" ref="S43" ca="1">IF('Kreis TRADE - 2024'!$E43 = 'PieChart Hilfstabelle'!S$1, INDIRECT(ADDRESS(ROW(), 6 + $A$7, 1, 1, "Kreis TRADE - 2024")), "")</f>
        <v/>
      </c>
      <c r="T43" s="151" t="str" cm="1">
        <f t="array" aca="1" ref="T43" ca="1">IF('Kreis TRADE - 2024'!$E43 = 'PieChart Hilfstabelle'!T$1, INDIRECT(ADDRESS(ROW(), 6 + $A$7, 1, 1, "Kreis TRADE - 2024")), "")</f>
        <v/>
      </c>
      <c r="U43" s="151" t="str" cm="1">
        <f t="array" aca="1" ref="U43" ca="1">IF('Kreis TRADE - 2024'!$E43 = 'PieChart Hilfstabelle'!U$1, INDIRECT(ADDRESS(ROW(), 6 + $A$7, 1, 1, "Kreis TRADE - 2024")), "")</f>
        <v/>
      </c>
      <c r="V43" s="151" t="str" cm="1">
        <f t="array" aca="1" ref="V43" ca="1">IF('Kreis TRADE - 2024'!$E43 = 'PieChart Hilfstabelle'!V$1, INDIRECT(ADDRESS(ROW(), 6 + $A$7, 1, 1, "Kreis TRADE - 2024")), "")</f>
        <v/>
      </c>
      <c r="W43" s="151" t="str" cm="1">
        <f t="array" aca="1" ref="W43" ca="1">IF('Kreis TRADE - 2024'!$E43 = 'PieChart Hilfstabelle'!W$1, INDIRECT(ADDRESS(ROW(), 6 + $A$7, 1, 1, "Kreis TRADE - 2024")), "")</f>
        <v/>
      </c>
      <c r="X43" s="152"/>
      <c r="Y43" s="151" t="str" cm="1">
        <f t="array" aca="1" ref="Y43" ca="1">IF('Kreis TRADE - 2024'!$D43 = 'PieChart Hilfstabelle'!Y$1, INDIRECT(ADDRESS(ROW(), 6 + $A$7, 1, 1, "Kreis TRADE - 2024")), "")</f>
        <v/>
      </c>
      <c r="Z43" s="151" t="str" cm="1">
        <f t="array" aca="1" ref="Z43" ca="1">IF('Kreis TRADE - 2024'!$D43 = 'PieChart Hilfstabelle'!Z$1, INDIRECT(ADDRESS(ROW(), 6 + $A$7, 1, 1, "Kreis TRADE - 2024")), "")</f>
        <v/>
      </c>
      <c r="AA43" s="151" t="str" cm="1">
        <f t="array" aca="1" ref="AA43" ca="1">IF('Kreis TRADE - 2024'!$D43 = 'PieChart Hilfstabelle'!AA$1, INDIRECT(ADDRESS(ROW(), 6 + $A$7, 1, 1, "Kreis TRADE - 2024")), "")</f>
        <v/>
      </c>
      <c r="AB43" s="151" t="str" cm="1">
        <f t="array" aca="1" ref="AB43" ca="1">IF('Kreis TRADE - 2024'!$D43 = 'PieChart Hilfstabelle'!AB$1, INDIRECT(ADDRESS(ROW(), 6 + $A$7, 1, 1, "Kreis TRADE - 2024")), "")</f>
        <v/>
      </c>
      <c r="AC43" s="151" t="str" cm="1">
        <f t="array" aca="1" ref="AC43" ca="1">IF('Kreis TRADE - 2024'!$D43 = 'PieChart Hilfstabelle'!AC$1, INDIRECT(ADDRESS(ROW(), 6 + $A$7, 1, 1, "Kreis TRADE - 2024")), "")</f>
        <v/>
      </c>
      <c r="AD43" s="151" t="str" cm="1">
        <f t="array" aca="1" ref="AD43" ca="1">IF('Kreis TRADE - 2024'!$D43 = 'PieChart Hilfstabelle'!AD$1, INDIRECT(ADDRESS(ROW(), 6 + $A$7, 1, 1, "Kreis TRADE - 2024")), "")</f>
        <v/>
      </c>
    </row>
    <row r="44" spans="1:30" ht="43.5">
      <c r="A44" s="151"/>
      <c r="B44" s="155" t="s">
        <v>167</v>
      </c>
      <c r="C44" s="153" t="e" cm="1">
        <f t="array" aca="1" ref="C44" ca="1">INDEX(INDIRECT(E44 &amp; $D$25 &amp; ":" &amp; E44 &amp; $D$27), MATCH(TRUE, INDEX(INDIRECT(E44 &amp; $D$25 &amp; ":" &amp; E44 &amp; $D$27)&lt;&gt;"", 0), 0))</f>
        <v>#N/A</v>
      </c>
      <c r="D44" s="151"/>
      <c r="E44" s="151" t="s">
        <v>168</v>
      </c>
      <c r="F44" s="151" t="str">
        <f>IF(AND('Kreis TRADE - 2024'!C44&lt;&gt;"",'Kreis TRADE - 2024'!D44&lt;&gt;"",'Kreis TRADE - 2024'!E44="Gebuchte Tage"),'Kreis TRADE - 2024'!C44 &amp; " " &amp; 'Kreis TRADE - 2024'!D44,"")</f>
        <v/>
      </c>
      <c r="G44" s="151" t="str" cm="1">
        <f t="array" aca="1" ref="G44" ca="1">IF('Kreis TRADE - 2024'!$E44 = 'PieChart Hilfstabelle'!G$1, INDIRECT(ADDRESS(ROW(), 6 + $A$7, 1, 1, "Kreis TRADE - 2024")), "")</f>
        <v/>
      </c>
      <c r="H44" s="151" t="str" cm="1">
        <f t="array" aca="1" ref="H44" ca="1">IF('Kreis TRADE - 2024'!$E44 = 'PieChart Hilfstabelle'!H$1, INDIRECT(ADDRESS(ROW(), 6 + $A$7, 1, 1, "Kreis TRADE - 2024")), "")</f>
        <v/>
      </c>
      <c r="I44" s="151" t="str" cm="1">
        <f t="array" aca="1" ref="I44" ca="1">IF('Kreis TRADE - 2024'!$E44 = 'PieChart Hilfstabelle'!I$1, INDIRECT(ADDRESS(ROW(), 6 + $A$7, 1, 1, "Kreis TRADE - 2024")), "")</f>
        <v/>
      </c>
      <c r="J44" s="151" t="str" cm="1">
        <f t="array" aca="1" ref="J44" ca="1">IF('Kreis TRADE - 2024'!$E44 = 'PieChart Hilfstabelle'!J$1, INDIRECT(ADDRESS(ROW(), 6 + $A$7, 1, 1, "Kreis TRADE - 2024")), "")</f>
        <v/>
      </c>
      <c r="K44" s="151" t="str" cm="1">
        <f t="array" aca="1" ref="K44" ca="1">IF('Kreis TRADE - 2024'!$E44 = 'PieChart Hilfstabelle'!K$1, INDIRECT(ADDRESS(ROW(), 6 + $A$7, 1, 1, "Kreis TRADE - 2024")), "")</f>
        <v/>
      </c>
      <c r="L44" s="151" t="str" cm="1">
        <f t="array" aca="1" ref="L44" ca="1">IF('Kreis TRADE - 2024'!$E44 = 'PieChart Hilfstabelle'!L$1, INDIRECT(ADDRESS(ROW(), 6 + $A$7, 1, 1, "Kreis TRADE - 2024")), "")</f>
        <v/>
      </c>
      <c r="M44" s="151" t="str" cm="1">
        <f t="array" aca="1" ref="M44" ca="1">IF('Kreis TRADE - 2024'!$E44 = 'PieChart Hilfstabelle'!M$1, INDIRECT(ADDRESS(ROW(), 6 + $A$7, 1, 1, "Kreis TRADE - 2024")), "")</f>
        <v/>
      </c>
      <c r="N44" s="151" t="str" cm="1">
        <f t="array" aca="1" ref="N44" ca="1">IF('Kreis TRADE - 2024'!$E44 = 'PieChart Hilfstabelle'!N$1, INDIRECT(ADDRESS(ROW(), 6 + $A$7, 1, 1, "Kreis TRADE - 2024")), "")</f>
        <v/>
      </c>
      <c r="O44" s="151" t="str" cm="1">
        <f t="array" aca="1" ref="O44" ca="1">IF('Kreis TRADE - 2024'!$E44 = 'PieChart Hilfstabelle'!O$1, INDIRECT(ADDRESS(ROW(), 6 + $A$7, 1, 1, "Kreis TRADE - 2024")), "")</f>
        <v/>
      </c>
      <c r="P44" s="151" t="str" cm="1">
        <f t="array" aca="1" ref="P44" ca="1">IF('Kreis TRADE - 2024'!$E44 = 'PieChart Hilfstabelle'!P$1, INDIRECT(ADDRESS(ROW(), 6 + $A$7, 1, 1, "Kreis TRADE - 2024")), "")</f>
        <v/>
      </c>
      <c r="Q44" s="151" t="str" cm="1">
        <f t="array" aca="1" ref="Q44" ca="1">IF('Kreis TRADE - 2024'!$E44 = 'PieChart Hilfstabelle'!Q$1, INDIRECT(ADDRESS(ROW(), 6 + $A$7, 1, 1, "Kreis TRADE - 2024")), "")</f>
        <v/>
      </c>
      <c r="R44" s="151" t="str" cm="1">
        <f t="array" aca="1" ref="R44" ca="1">IF('Kreis TRADE - 2024'!$E44 = 'PieChart Hilfstabelle'!R$1, INDIRECT(ADDRESS(ROW(), 6 + $A$7, 1, 1, "Kreis TRADE - 2024")), "")</f>
        <v/>
      </c>
      <c r="S44" s="151" t="str" cm="1">
        <f t="array" aca="1" ref="S44" ca="1">IF('Kreis TRADE - 2024'!$E44 = 'PieChart Hilfstabelle'!S$1, INDIRECT(ADDRESS(ROW(), 6 + $A$7, 1, 1, "Kreis TRADE - 2024")), "")</f>
        <v/>
      </c>
      <c r="T44" s="151" t="str" cm="1">
        <f t="array" aca="1" ref="T44" ca="1">IF('Kreis TRADE - 2024'!$E44 = 'PieChart Hilfstabelle'!T$1, INDIRECT(ADDRESS(ROW(), 6 + $A$7, 1, 1, "Kreis TRADE - 2024")), "")</f>
        <v/>
      </c>
      <c r="U44" s="151" t="str" cm="1">
        <f t="array" aca="1" ref="U44" ca="1">IF('Kreis TRADE - 2024'!$E44 = 'PieChart Hilfstabelle'!U$1, INDIRECT(ADDRESS(ROW(), 6 + $A$7, 1, 1, "Kreis TRADE - 2024")), "")</f>
        <v/>
      </c>
      <c r="V44" s="151" t="str" cm="1">
        <f t="array" aca="1" ref="V44" ca="1">IF('Kreis TRADE - 2024'!$E44 = 'PieChart Hilfstabelle'!V$1, INDIRECT(ADDRESS(ROW(), 6 + $A$7, 1, 1, "Kreis TRADE - 2024")), "")</f>
        <v/>
      </c>
      <c r="W44" s="151" t="str" cm="1">
        <f t="array" aca="1" ref="W44" ca="1">IF('Kreis TRADE - 2024'!$E44 = 'PieChart Hilfstabelle'!W$1, INDIRECT(ADDRESS(ROW(), 6 + $A$7, 1, 1, "Kreis TRADE - 2024")), "")</f>
        <v/>
      </c>
      <c r="X44" s="152"/>
      <c r="Y44" s="151" t="str" cm="1">
        <f t="array" aca="1" ref="Y44" ca="1">IF('Kreis TRADE - 2024'!$D44 = 'PieChart Hilfstabelle'!Y$1, INDIRECT(ADDRESS(ROW(), 6 + $A$7, 1, 1, "Kreis TRADE - 2024")), "")</f>
        <v/>
      </c>
      <c r="Z44" s="151" t="str" cm="1">
        <f t="array" aca="1" ref="Z44" ca="1">IF('Kreis TRADE - 2024'!$D44 = 'PieChart Hilfstabelle'!Z$1, INDIRECT(ADDRESS(ROW(), 6 + $A$7, 1, 1, "Kreis TRADE - 2024")), "")</f>
        <v/>
      </c>
      <c r="AA44" s="151" t="str" cm="1">
        <f t="array" aca="1" ref="AA44" ca="1">IF('Kreis TRADE - 2024'!$D44 = 'PieChart Hilfstabelle'!AA$1, INDIRECT(ADDRESS(ROW(), 6 + $A$7, 1, 1, "Kreis TRADE - 2024")), "")</f>
        <v/>
      </c>
      <c r="AB44" s="151" t="str" cm="1">
        <f t="array" aca="1" ref="AB44" ca="1">IF('Kreis TRADE - 2024'!$D44 = 'PieChart Hilfstabelle'!AB$1, INDIRECT(ADDRESS(ROW(), 6 + $A$7, 1, 1, "Kreis TRADE - 2024")), "")</f>
        <v/>
      </c>
      <c r="AC44" s="151" t="str" cm="1">
        <f t="array" aca="1" ref="AC44" ca="1">IF('Kreis TRADE - 2024'!$D44 = 'PieChart Hilfstabelle'!AC$1, INDIRECT(ADDRESS(ROW(), 6 + $A$7, 1, 1, "Kreis TRADE - 2024")), "")</f>
        <v/>
      </c>
      <c r="AD44" s="151" t="str" cm="1">
        <f t="array" aca="1" ref="AD44" ca="1">IF('Kreis TRADE - 2024'!$D44 = 'PieChart Hilfstabelle'!AD$1, INDIRECT(ADDRESS(ROW(), 6 + $A$7, 1, 1, "Kreis TRADE - 2024")), "")</f>
        <v/>
      </c>
    </row>
    <row r="45" spans="1:30">
      <c r="A45" s="151" t="s">
        <v>169</v>
      </c>
      <c r="B45" s="151" t="s">
        <v>64</v>
      </c>
      <c r="C45" s="153" cm="1">
        <f t="array" aca="1" ref="C45" ca="1">INDEX(INDIRECT(E45 &amp; $D$25 &amp; ":" &amp; E45 &amp; $D$27), MATCH(TRUE, INDEX(INDIRECT(E45 &amp; $D$25 &amp; ":" &amp; E45 &amp; $D$27)&lt;&gt;"", 0), 0))</f>
        <v>0.85999999999999988</v>
      </c>
      <c r="D45" s="151"/>
      <c r="E45" s="151" t="s">
        <v>170</v>
      </c>
      <c r="F45" s="151" t="str">
        <f>IF(AND('Kreis TRADE - 2024'!C45&lt;&gt;"",'Kreis TRADE - 2024'!D45&lt;&gt;"",'Kreis TRADE - 2024'!E45="Gebuchte Tage"),'Kreis TRADE - 2024'!C45 &amp; " " &amp; 'Kreis TRADE - 2024'!D45,"")</f>
        <v/>
      </c>
      <c r="G45" s="151" t="str" cm="1">
        <f t="array" aca="1" ref="G45" ca="1">IF('Kreis TRADE - 2024'!$E45 = 'PieChart Hilfstabelle'!G$1, INDIRECT(ADDRESS(ROW(), 6 + $A$7, 1, 1, "Kreis TRADE - 2024")), "")</f>
        <v/>
      </c>
      <c r="H45" s="151" t="str" cm="1">
        <f t="array" aca="1" ref="H45" ca="1">IF('Kreis TRADE - 2024'!$E45 = 'PieChart Hilfstabelle'!H$1, INDIRECT(ADDRESS(ROW(), 6 + $A$7, 1, 1, "Kreis TRADE - 2024")), "")</f>
        <v/>
      </c>
      <c r="I45" s="151" t="str" cm="1">
        <f t="array" aca="1" ref="I45" ca="1">IF('Kreis TRADE - 2024'!$E45 = 'PieChart Hilfstabelle'!I$1, INDIRECT(ADDRESS(ROW(), 6 + $A$7, 1, 1, "Kreis TRADE - 2024")), "")</f>
        <v/>
      </c>
      <c r="J45" s="151" t="str" cm="1">
        <f t="array" aca="1" ref="J45" ca="1">IF('Kreis TRADE - 2024'!$E45 = 'PieChart Hilfstabelle'!J$1, INDIRECT(ADDRESS(ROW(), 6 + $A$7, 1, 1, "Kreis TRADE - 2024")), "")</f>
        <v/>
      </c>
      <c r="K45" s="151" t="str" cm="1">
        <f t="array" aca="1" ref="K45" ca="1">IF('Kreis TRADE - 2024'!$E45 = 'PieChart Hilfstabelle'!K$1, INDIRECT(ADDRESS(ROW(), 6 + $A$7, 1, 1, "Kreis TRADE - 2024")), "")</f>
        <v/>
      </c>
      <c r="L45" s="151" t="str" cm="1">
        <f t="array" aca="1" ref="L45" ca="1">IF('Kreis TRADE - 2024'!$E45 = 'PieChart Hilfstabelle'!L$1, INDIRECT(ADDRESS(ROW(), 6 + $A$7, 1, 1, "Kreis TRADE - 2024")), "")</f>
        <v/>
      </c>
      <c r="M45" s="151" t="str" cm="1">
        <f t="array" aca="1" ref="M45" ca="1">IF('Kreis TRADE - 2024'!$E45 = 'PieChart Hilfstabelle'!M$1, INDIRECT(ADDRESS(ROW(), 6 + $A$7, 1, 1, "Kreis TRADE - 2024")), "")</f>
        <v/>
      </c>
      <c r="N45" s="151" t="str" cm="1">
        <f t="array" aca="1" ref="N45" ca="1">IF('Kreis TRADE - 2024'!$E45 = 'PieChart Hilfstabelle'!N$1, INDIRECT(ADDRESS(ROW(), 6 + $A$7, 1, 1, "Kreis TRADE - 2024")), "")</f>
        <v/>
      </c>
      <c r="O45" s="151" t="str" cm="1">
        <f t="array" aca="1" ref="O45" ca="1">IF('Kreis TRADE - 2024'!$E45 = 'PieChart Hilfstabelle'!O$1, INDIRECT(ADDRESS(ROW(), 6 + $A$7, 1, 1, "Kreis TRADE - 2024")), "")</f>
        <v/>
      </c>
      <c r="P45" s="151" t="str" cm="1">
        <f t="array" aca="1" ref="P45" ca="1">IF('Kreis TRADE - 2024'!$E45 = 'PieChart Hilfstabelle'!P$1, INDIRECT(ADDRESS(ROW(), 6 + $A$7, 1, 1, "Kreis TRADE - 2024")), "")</f>
        <v/>
      </c>
      <c r="Q45" s="151" t="str" cm="1">
        <f t="array" aca="1" ref="Q45" ca="1">IF('Kreis TRADE - 2024'!$E45 = 'PieChart Hilfstabelle'!Q$1, INDIRECT(ADDRESS(ROW(), 6 + $A$7, 1, 1, "Kreis TRADE - 2024")), "")</f>
        <v/>
      </c>
      <c r="R45" s="151" t="str" cm="1">
        <f t="array" aca="1" ref="R45" ca="1">IF('Kreis TRADE - 2024'!$E45 = 'PieChart Hilfstabelle'!R$1, INDIRECT(ADDRESS(ROW(), 6 + $A$7, 1, 1, "Kreis TRADE - 2024")), "")</f>
        <v/>
      </c>
      <c r="S45" s="151" t="str" cm="1">
        <f t="array" aca="1" ref="S45" ca="1">IF('Kreis TRADE - 2024'!$E45 = 'PieChart Hilfstabelle'!S$1, INDIRECT(ADDRESS(ROW(), 6 + $A$7, 1, 1, "Kreis TRADE - 2024")), "")</f>
        <v/>
      </c>
      <c r="T45" s="151" t="str" cm="1">
        <f t="array" aca="1" ref="T45" ca="1">IF('Kreis TRADE - 2024'!$E45 = 'PieChart Hilfstabelle'!T$1, INDIRECT(ADDRESS(ROW(), 6 + $A$7, 1, 1, "Kreis TRADE - 2024")), "")</f>
        <v/>
      </c>
      <c r="U45" s="151" t="str" cm="1">
        <f t="array" aca="1" ref="U45" ca="1">IF('Kreis TRADE - 2024'!$E45 = 'PieChart Hilfstabelle'!U$1, INDIRECT(ADDRESS(ROW(), 6 + $A$7, 1, 1, "Kreis TRADE - 2024")), "")</f>
        <v/>
      </c>
      <c r="V45" s="151" t="str" cm="1">
        <f t="array" aca="1" ref="V45" ca="1">IF('Kreis TRADE - 2024'!$E45 = 'PieChart Hilfstabelle'!V$1, INDIRECT(ADDRESS(ROW(), 6 + $A$7, 1, 1, "Kreis TRADE - 2024")), "")</f>
        <v/>
      </c>
      <c r="W45" s="151" t="str" cm="1">
        <f t="array" aca="1" ref="W45" ca="1">IF('Kreis TRADE - 2024'!$E45 = 'PieChart Hilfstabelle'!W$1, INDIRECT(ADDRESS(ROW(), 6 + $A$7, 1, 1, "Kreis TRADE - 2024")), "")</f>
        <v/>
      </c>
      <c r="X45" s="152"/>
      <c r="Y45" s="151" t="str" cm="1">
        <f t="array" aca="1" ref="Y45" ca="1">IF('Kreis TRADE - 2024'!$D45 = 'PieChart Hilfstabelle'!Y$1, INDIRECT(ADDRESS(ROW(), 6 + $A$7, 1, 1, "Kreis TRADE - 2024")), "")</f>
        <v/>
      </c>
      <c r="Z45" s="151" t="str" cm="1">
        <f t="array" aca="1" ref="Z45" ca="1">IF('Kreis TRADE - 2024'!$D45 = 'PieChart Hilfstabelle'!Z$1, INDIRECT(ADDRESS(ROW(), 6 + $A$7, 1, 1, "Kreis TRADE - 2024")), "")</f>
        <v/>
      </c>
      <c r="AA45" s="151" t="str" cm="1">
        <f t="array" aca="1" ref="AA45" ca="1">IF('Kreis TRADE - 2024'!$D45 = 'PieChart Hilfstabelle'!AA$1, INDIRECT(ADDRESS(ROW(), 6 + $A$7, 1, 1, "Kreis TRADE - 2024")), "")</f>
        <v/>
      </c>
      <c r="AB45" s="151" t="str" cm="1">
        <f t="array" aca="1" ref="AB45" ca="1">IF('Kreis TRADE - 2024'!$D45 = 'PieChart Hilfstabelle'!AB$1, INDIRECT(ADDRESS(ROW(), 6 + $A$7, 1, 1, "Kreis TRADE - 2024")), "")</f>
        <v/>
      </c>
      <c r="AC45" s="151" t="str" cm="1">
        <f t="array" aca="1" ref="AC45" ca="1">IF('Kreis TRADE - 2024'!$D45 = 'PieChart Hilfstabelle'!AC$1, INDIRECT(ADDRESS(ROW(), 6 + $A$7, 1, 1, "Kreis TRADE - 2024")), "")</f>
        <v/>
      </c>
      <c r="AD45" s="151" t="str" cm="1">
        <f t="array" aca="1" ref="AD45" ca="1">IF('Kreis TRADE - 2024'!$D45 = 'PieChart Hilfstabelle'!AD$1, INDIRECT(ADDRESS(ROW(), 6 + $A$7, 1, 1, "Kreis TRADE - 2024")), "")</f>
        <v/>
      </c>
    </row>
    <row r="46" spans="1:30">
      <c r="A46" s="151"/>
      <c r="B46" s="151" t="s">
        <v>11</v>
      </c>
      <c r="C46" s="153" cm="1">
        <f t="array" aca="1" ref="C46" ca="1">INDEX(INDIRECT(E46 &amp; $D$25 &amp; ":" &amp; E46 &amp; $D$27), MATCH(TRUE, INDEX(INDIRECT(E46 &amp; $D$25 &amp; ":" &amp; E46 &amp; $D$27)&lt;&gt;"", 0), 0))</f>
        <v>0.45</v>
      </c>
      <c r="D46" s="151"/>
      <c r="E46" s="151" t="s">
        <v>171</v>
      </c>
      <c r="F46" s="151" t="str">
        <f>IF(AND('Kreis TRADE - 2024'!C46&lt;&gt;"",'Kreis TRADE - 2024'!D46&lt;&gt;"",'Kreis TRADE - 2024'!E46="Gebuchte Tage"),'Kreis TRADE - 2024'!C46 &amp; " " &amp; 'Kreis TRADE - 2024'!D46,"")</f>
        <v/>
      </c>
      <c r="G46" s="151" t="str" cm="1">
        <f t="array" aca="1" ref="G46" ca="1">IF('Kreis TRADE - 2024'!$E46 = 'PieChart Hilfstabelle'!G$1, INDIRECT(ADDRESS(ROW(), 6 + $A$7, 1, 1, "Kreis TRADE - 2024")), "")</f>
        <v/>
      </c>
      <c r="H46" s="151" t="str" cm="1">
        <f t="array" aca="1" ref="H46" ca="1">IF('Kreis TRADE - 2024'!$E46 = 'PieChart Hilfstabelle'!H$1, INDIRECT(ADDRESS(ROW(), 6 + $A$7, 1, 1, "Kreis TRADE - 2024")), "")</f>
        <v/>
      </c>
      <c r="I46" s="151" t="str" cm="1">
        <f t="array" aca="1" ref="I46" ca="1">IF('Kreis TRADE - 2024'!$E46 = 'PieChart Hilfstabelle'!I$1, INDIRECT(ADDRESS(ROW(), 6 + $A$7, 1, 1, "Kreis TRADE - 2024")), "")</f>
        <v/>
      </c>
      <c r="J46" s="151" t="str" cm="1">
        <f t="array" aca="1" ref="J46" ca="1">IF('Kreis TRADE - 2024'!$E46 = 'PieChart Hilfstabelle'!J$1, INDIRECT(ADDRESS(ROW(), 6 + $A$7, 1, 1, "Kreis TRADE - 2024")), "")</f>
        <v/>
      </c>
      <c r="K46" s="151" t="str" cm="1">
        <f t="array" aca="1" ref="K46" ca="1">IF('Kreis TRADE - 2024'!$E46 = 'PieChart Hilfstabelle'!K$1, INDIRECT(ADDRESS(ROW(), 6 + $A$7, 1, 1, "Kreis TRADE - 2024")), "")</f>
        <v/>
      </c>
      <c r="L46" s="151" t="str" cm="1">
        <f t="array" aca="1" ref="L46" ca="1">IF('Kreis TRADE - 2024'!$E46 = 'PieChart Hilfstabelle'!L$1, INDIRECT(ADDRESS(ROW(), 6 + $A$7, 1, 1, "Kreis TRADE - 2024")), "")</f>
        <v/>
      </c>
      <c r="M46" s="151" t="str" cm="1">
        <f t="array" aca="1" ref="M46" ca="1">IF('Kreis TRADE - 2024'!$E46 = 'PieChart Hilfstabelle'!M$1, INDIRECT(ADDRESS(ROW(), 6 + $A$7, 1, 1, "Kreis TRADE - 2024")), "")</f>
        <v/>
      </c>
      <c r="N46" s="151" t="str" cm="1">
        <f t="array" aca="1" ref="N46" ca="1">IF('Kreis TRADE - 2024'!$E46 = 'PieChart Hilfstabelle'!N$1, INDIRECT(ADDRESS(ROW(), 6 + $A$7, 1, 1, "Kreis TRADE - 2024")), "")</f>
        <v/>
      </c>
      <c r="O46" s="151" t="str" cm="1">
        <f t="array" aca="1" ref="O46" ca="1">IF('Kreis TRADE - 2024'!$E46 = 'PieChart Hilfstabelle'!O$1, INDIRECT(ADDRESS(ROW(), 6 + $A$7, 1, 1, "Kreis TRADE - 2024")), "")</f>
        <v/>
      </c>
      <c r="P46" s="151" t="str" cm="1">
        <f t="array" aca="1" ref="P46" ca="1">IF('Kreis TRADE - 2024'!$E46 = 'PieChart Hilfstabelle'!P$1, INDIRECT(ADDRESS(ROW(), 6 + $A$7, 1, 1, "Kreis TRADE - 2024")), "")</f>
        <v/>
      </c>
      <c r="Q46" s="151" t="str" cm="1">
        <f t="array" aca="1" ref="Q46" ca="1">IF('Kreis TRADE - 2024'!$E46 = 'PieChart Hilfstabelle'!Q$1, INDIRECT(ADDRESS(ROW(), 6 + $A$7, 1, 1, "Kreis TRADE - 2024")), "")</f>
        <v/>
      </c>
      <c r="R46" s="151" t="str" cm="1">
        <f t="array" aca="1" ref="R46" ca="1">IF('Kreis TRADE - 2024'!$E46 = 'PieChart Hilfstabelle'!R$1, INDIRECT(ADDRESS(ROW(), 6 + $A$7, 1, 1, "Kreis TRADE - 2024")), "")</f>
        <v/>
      </c>
      <c r="S46" s="151" t="str" cm="1">
        <f t="array" aca="1" ref="S46" ca="1">IF('Kreis TRADE - 2024'!$E46 = 'PieChart Hilfstabelle'!S$1, INDIRECT(ADDRESS(ROW(), 6 + $A$7, 1, 1, "Kreis TRADE - 2024")), "")</f>
        <v/>
      </c>
      <c r="T46" s="151" t="str" cm="1">
        <f t="array" aca="1" ref="T46" ca="1">IF('Kreis TRADE - 2024'!$E46 = 'PieChart Hilfstabelle'!T$1, INDIRECT(ADDRESS(ROW(), 6 + $A$7, 1, 1, "Kreis TRADE - 2024")), "")</f>
        <v/>
      </c>
      <c r="U46" s="151" t="str" cm="1">
        <f t="array" aca="1" ref="U46" ca="1">IF('Kreis TRADE - 2024'!$E46 = 'PieChart Hilfstabelle'!U$1, INDIRECT(ADDRESS(ROW(), 6 + $A$7, 1, 1, "Kreis TRADE - 2024")), "")</f>
        <v/>
      </c>
      <c r="V46" s="151" t="str" cm="1">
        <f t="array" aca="1" ref="V46" ca="1">IF('Kreis TRADE - 2024'!$E46 = 'PieChart Hilfstabelle'!V$1, INDIRECT(ADDRESS(ROW(), 6 + $A$7, 1, 1, "Kreis TRADE - 2024")), "")</f>
        <v/>
      </c>
      <c r="W46" s="151" t="str" cm="1">
        <f t="array" aca="1" ref="W46" ca="1">IF('Kreis TRADE - 2024'!$E46 = 'PieChart Hilfstabelle'!W$1, INDIRECT(ADDRESS(ROW(), 6 + $A$7, 1, 1, "Kreis TRADE - 2024")), "")</f>
        <v/>
      </c>
      <c r="X46" s="152"/>
      <c r="Y46" s="151" t="str" cm="1">
        <f t="array" aca="1" ref="Y46" ca="1">IF('Kreis TRADE - 2024'!$D46 = 'PieChart Hilfstabelle'!Y$1, INDIRECT(ADDRESS(ROW(), 6 + $A$7, 1, 1, "Kreis TRADE - 2024")), "")</f>
        <v/>
      </c>
      <c r="Z46" s="151" t="str" cm="1">
        <f t="array" aca="1" ref="Z46" ca="1">IF('Kreis TRADE - 2024'!$D46 = 'PieChart Hilfstabelle'!Z$1, INDIRECT(ADDRESS(ROW(), 6 + $A$7, 1, 1, "Kreis TRADE - 2024")), "")</f>
        <v/>
      </c>
      <c r="AA46" s="151" t="str" cm="1">
        <f t="array" aca="1" ref="AA46" ca="1">IF('Kreis TRADE - 2024'!$D46 = 'PieChart Hilfstabelle'!AA$1, INDIRECT(ADDRESS(ROW(), 6 + $A$7, 1, 1, "Kreis TRADE - 2024")), "")</f>
        <v/>
      </c>
      <c r="AB46" s="151" t="str" cm="1">
        <f t="array" aca="1" ref="AB46" ca="1">IF('Kreis TRADE - 2024'!$D46 = 'PieChart Hilfstabelle'!AB$1, INDIRECT(ADDRESS(ROW(), 6 + $A$7, 1, 1, "Kreis TRADE - 2024")), "")</f>
        <v/>
      </c>
      <c r="AC46" s="151" t="str" cm="1">
        <f t="array" aca="1" ref="AC46" ca="1">IF('Kreis TRADE - 2024'!$D46 = 'PieChart Hilfstabelle'!AC$1, INDIRECT(ADDRESS(ROW(), 6 + $A$7, 1, 1, "Kreis TRADE - 2024")), "")</f>
        <v/>
      </c>
      <c r="AD46" s="151" t="str" cm="1">
        <f t="array" aca="1" ref="AD46" ca="1">IF('Kreis TRADE - 2024'!$D46 = 'PieChart Hilfstabelle'!AD$1, INDIRECT(ADDRESS(ROW(), 6 + $A$7, 1, 1, "Kreis TRADE - 2024")), "")</f>
        <v/>
      </c>
    </row>
    <row r="47" spans="1:30">
      <c r="A47" s="151" cm="1">
        <f t="array" ref="A47:A65">_xlfn.UNIQUE('Kreis TRADE - 2024'!E:E)</f>
        <v>0</v>
      </c>
      <c r="B47" s="151" t="s">
        <v>12</v>
      </c>
      <c r="C47" s="153" cm="1">
        <f t="array" aca="1" ref="C47" ca="1">INDEX(INDIRECT(E47 &amp; $D$25 &amp; ":" &amp; E47 &amp; $D$27), MATCH(TRUE, INDEX(INDIRECT(E47 &amp; $D$25 &amp; ":" &amp; E47 &amp; $D$27)&lt;&gt;"", 0), 0))</f>
        <v>0.25</v>
      </c>
      <c r="D47" s="151"/>
      <c r="E47" s="151" t="s">
        <v>172</v>
      </c>
      <c r="F47" s="151" t="str">
        <f>IF(AND('Kreis TRADE - 2024'!C47&lt;&gt;"",'Kreis TRADE - 2024'!D47&lt;&gt;"",'Kreis TRADE - 2024'!E47="Gebuchte Tage"),'Kreis TRADE - 2024'!C47 &amp; " " &amp; 'Kreis TRADE - 2024'!D47,"")</f>
        <v/>
      </c>
      <c r="G47" s="151" t="str" cm="1">
        <f t="array" aca="1" ref="G47" ca="1">IF('Kreis TRADE - 2024'!$E47 = 'PieChart Hilfstabelle'!G$1, INDIRECT(ADDRESS(ROW(), 6 + $A$7, 1, 1, "Kreis TRADE - 2024")), "")</f>
        <v/>
      </c>
      <c r="H47" s="151" t="str" cm="1">
        <f t="array" aca="1" ref="H47" ca="1">IF('Kreis TRADE - 2024'!$E47 = 'PieChart Hilfstabelle'!H$1, INDIRECT(ADDRESS(ROW(), 6 + $A$7, 1, 1, "Kreis TRADE - 2024")), "")</f>
        <v/>
      </c>
      <c r="I47" s="151" t="str" cm="1">
        <f t="array" aca="1" ref="I47" ca="1">IF('Kreis TRADE - 2024'!$E47 = 'PieChart Hilfstabelle'!I$1, INDIRECT(ADDRESS(ROW(), 6 + $A$7, 1, 1, "Kreis TRADE - 2024")), "")</f>
        <v/>
      </c>
      <c r="J47" s="151" t="str" cm="1">
        <f t="array" aca="1" ref="J47" ca="1">IF('Kreis TRADE - 2024'!$E47 = 'PieChart Hilfstabelle'!J$1, INDIRECT(ADDRESS(ROW(), 6 + $A$7, 1, 1, "Kreis TRADE - 2024")), "")</f>
        <v/>
      </c>
      <c r="K47" s="151" t="str" cm="1">
        <f t="array" aca="1" ref="K47" ca="1">IF('Kreis TRADE - 2024'!$E47 = 'PieChart Hilfstabelle'!K$1, INDIRECT(ADDRESS(ROW(), 6 + $A$7, 1, 1, "Kreis TRADE - 2024")), "")</f>
        <v/>
      </c>
      <c r="L47" s="151" t="str" cm="1">
        <f t="array" aca="1" ref="L47" ca="1">IF('Kreis TRADE - 2024'!$E47 = 'PieChart Hilfstabelle'!L$1, INDIRECT(ADDRESS(ROW(), 6 + $A$7, 1, 1, "Kreis TRADE - 2024")), "")</f>
        <v/>
      </c>
      <c r="M47" s="151" t="str" cm="1">
        <f t="array" aca="1" ref="M47" ca="1">IF('Kreis TRADE - 2024'!$E47 = 'PieChart Hilfstabelle'!M$1, INDIRECT(ADDRESS(ROW(), 6 + $A$7, 1, 1, "Kreis TRADE - 2024")), "")</f>
        <v/>
      </c>
      <c r="N47" s="151" t="str" cm="1">
        <f t="array" aca="1" ref="N47" ca="1">IF('Kreis TRADE - 2024'!$E47 = 'PieChart Hilfstabelle'!N$1, INDIRECT(ADDRESS(ROW(), 6 + $A$7, 1, 1, "Kreis TRADE - 2024")), "")</f>
        <v/>
      </c>
      <c r="O47" s="151" t="str" cm="1">
        <f t="array" aca="1" ref="O47" ca="1">IF('Kreis TRADE - 2024'!$E47 = 'PieChart Hilfstabelle'!O$1, INDIRECT(ADDRESS(ROW(), 6 + $A$7, 1, 1, "Kreis TRADE - 2024")), "")</f>
        <v/>
      </c>
      <c r="P47" s="151" t="str" cm="1">
        <f t="array" aca="1" ref="P47" ca="1">IF('Kreis TRADE - 2024'!$E47 = 'PieChart Hilfstabelle'!P$1, INDIRECT(ADDRESS(ROW(), 6 + $A$7, 1, 1, "Kreis TRADE - 2024")), "")</f>
        <v/>
      </c>
      <c r="Q47" s="151" t="str" cm="1">
        <f t="array" aca="1" ref="Q47" ca="1">IF('Kreis TRADE - 2024'!$E47 = 'PieChart Hilfstabelle'!Q$1, INDIRECT(ADDRESS(ROW(), 6 + $A$7, 1, 1, "Kreis TRADE - 2024")), "")</f>
        <v/>
      </c>
      <c r="R47" s="151" t="str" cm="1">
        <f t="array" aca="1" ref="R47" ca="1">IF('Kreis TRADE - 2024'!$E47 = 'PieChart Hilfstabelle'!R$1, INDIRECT(ADDRESS(ROW(), 6 + $A$7, 1, 1, "Kreis TRADE - 2024")), "")</f>
        <v/>
      </c>
      <c r="S47" s="151" t="str" cm="1">
        <f t="array" aca="1" ref="S47" ca="1">IF('Kreis TRADE - 2024'!$E47 = 'PieChart Hilfstabelle'!S$1, INDIRECT(ADDRESS(ROW(), 6 + $A$7, 1, 1, "Kreis TRADE - 2024")), "")</f>
        <v/>
      </c>
      <c r="T47" s="151" t="str" cm="1">
        <f t="array" aca="1" ref="T47" ca="1">IF('Kreis TRADE - 2024'!$E47 = 'PieChart Hilfstabelle'!T$1, INDIRECT(ADDRESS(ROW(), 6 + $A$7, 1, 1, "Kreis TRADE - 2024")), "")</f>
        <v/>
      </c>
      <c r="U47" s="151" t="str" cm="1">
        <f t="array" aca="1" ref="U47" ca="1">IF('Kreis TRADE - 2024'!$E47 = 'PieChart Hilfstabelle'!U$1, INDIRECT(ADDRESS(ROW(), 6 + $A$7, 1, 1, "Kreis TRADE - 2024")), "")</f>
        <v/>
      </c>
      <c r="V47" s="151" t="str" cm="1">
        <f t="array" aca="1" ref="V47" ca="1">IF('Kreis TRADE - 2024'!$E47 = 'PieChart Hilfstabelle'!V$1, INDIRECT(ADDRESS(ROW(), 6 + $A$7, 1, 1, "Kreis TRADE - 2024")), "")</f>
        <v/>
      </c>
      <c r="W47" s="151" t="str" cm="1">
        <f t="array" aca="1" ref="W47" ca="1">IF('Kreis TRADE - 2024'!$E47 = 'PieChart Hilfstabelle'!W$1, INDIRECT(ADDRESS(ROW(), 6 + $A$7, 1, 1, "Kreis TRADE - 2024")), "")</f>
        <v/>
      </c>
      <c r="X47" s="152"/>
      <c r="Y47" s="151" t="str" cm="1">
        <f t="array" aca="1" ref="Y47" ca="1">IF('Kreis TRADE - 2024'!$D47 = 'PieChart Hilfstabelle'!Y$1, INDIRECT(ADDRESS(ROW(), 6 + $A$7, 1, 1, "Kreis TRADE - 2024")), "")</f>
        <v/>
      </c>
      <c r="Z47" s="151" t="str" cm="1">
        <f t="array" aca="1" ref="Z47" ca="1">IF('Kreis TRADE - 2024'!$D47 = 'PieChart Hilfstabelle'!Z$1, INDIRECT(ADDRESS(ROW(), 6 + $A$7, 1, 1, "Kreis TRADE - 2024")), "")</f>
        <v/>
      </c>
      <c r="AA47" s="151" t="str" cm="1">
        <f t="array" aca="1" ref="AA47" ca="1">IF('Kreis TRADE - 2024'!$D47 = 'PieChart Hilfstabelle'!AA$1, INDIRECT(ADDRESS(ROW(), 6 + $A$7, 1, 1, "Kreis TRADE - 2024")), "")</f>
        <v/>
      </c>
      <c r="AB47" s="151" t="str" cm="1">
        <f t="array" aca="1" ref="AB47" ca="1">IF('Kreis TRADE - 2024'!$D47 = 'PieChart Hilfstabelle'!AB$1, INDIRECT(ADDRESS(ROW(), 6 + $A$7, 1, 1, "Kreis TRADE - 2024")), "")</f>
        <v/>
      </c>
      <c r="AC47" s="151" t="str" cm="1">
        <f t="array" aca="1" ref="AC47" ca="1">IF('Kreis TRADE - 2024'!$D47 = 'PieChart Hilfstabelle'!AC$1, INDIRECT(ADDRESS(ROW(), 6 + $A$7, 1, 1, "Kreis TRADE - 2024")), "")</f>
        <v/>
      </c>
      <c r="AD47" s="151" t="str" cm="1">
        <f t="array" aca="1" ref="AD47" ca="1">IF('Kreis TRADE - 2024'!$D47 = 'PieChart Hilfstabelle'!AD$1, INDIRECT(ADDRESS(ROW(), 6 + $A$7, 1, 1, "Kreis TRADE - 2024")), "")</f>
        <v/>
      </c>
    </row>
    <row r="48" spans="1:30">
      <c r="A48" s="151" t="str">
        <v> </v>
      </c>
      <c r="B48" s="151" t="s">
        <v>13</v>
      </c>
      <c r="C48" s="153" cm="1">
        <f t="array" aca="1" ref="C48" ca="1">INDEX(INDIRECT(E48 &amp; $D$25 &amp; ":" &amp; E48 &amp; $D$27), MATCH(TRUE, INDEX(INDIRECT(E48 &amp; $D$25 &amp; ":" &amp; E48 &amp; $D$27)&lt;&gt;"", 0), 0))</f>
        <v>0.13</v>
      </c>
      <c r="D48" s="151"/>
      <c r="E48" s="151" t="s">
        <v>173</v>
      </c>
      <c r="F48" s="151" t="str">
        <f>IF(AND('Kreis TRADE - 2024'!C48&lt;&gt;"",'Kreis TRADE - 2024'!D48&lt;&gt;"",'Kreis TRADE - 2024'!E48="Gebuchte Tage"),'Kreis TRADE - 2024'!C48 &amp; " " &amp; 'Kreis TRADE - 2024'!D48,"")</f>
        <v/>
      </c>
      <c r="G48" s="151" t="str" cm="1">
        <f t="array" aca="1" ref="G48" ca="1">IF('Kreis TRADE - 2024'!$E48 = 'PieChart Hilfstabelle'!G$1, INDIRECT(ADDRESS(ROW(), 6 + $A$7, 1, 1, "Kreis TRADE - 2024")), "")</f>
        <v/>
      </c>
      <c r="H48" s="151" t="str" cm="1">
        <f t="array" aca="1" ref="H48" ca="1">IF('Kreis TRADE - 2024'!$E48 = 'PieChart Hilfstabelle'!H$1, INDIRECT(ADDRESS(ROW(), 6 + $A$7, 1, 1, "Kreis TRADE - 2024")), "")</f>
        <v/>
      </c>
      <c r="I48" s="151" t="str" cm="1">
        <f t="array" aca="1" ref="I48" ca="1">IF('Kreis TRADE - 2024'!$E48 = 'PieChart Hilfstabelle'!I$1, INDIRECT(ADDRESS(ROW(), 6 + $A$7, 1, 1, "Kreis TRADE - 2024")), "")</f>
        <v/>
      </c>
      <c r="J48" s="151" t="str" cm="1">
        <f t="array" aca="1" ref="J48" ca="1">IF('Kreis TRADE - 2024'!$E48 = 'PieChart Hilfstabelle'!J$1, INDIRECT(ADDRESS(ROW(), 6 + $A$7, 1, 1, "Kreis TRADE - 2024")), "")</f>
        <v/>
      </c>
      <c r="K48" s="151" t="str" cm="1">
        <f t="array" aca="1" ref="K48" ca="1">IF('Kreis TRADE - 2024'!$E48 = 'PieChart Hilfstabelle'!K$1, INDIRECT(ADDRESS(ROW(), 6 + $A$7, 1, 1, "Kreis TRADE - 2024")), "")</f>
        <v/>
      </c>
      <c r="L48" s="151" t="str" cm="1">
        <f t="array" aca="1" ref="L48" ca="1">IF('Kreis TRADE - 2024'!$E48 = 'PieChart Hilfstabelle'!L$1, INDIRECT(ADDRESS(ROW(), 6 + $A$7, 1, 1, "Kreis TRADE - 2024")), "")</f>
        <v/>
      </c>
      <c r="M48" s="151" t="str" cm="1">
        <f t="array" aca="1" ref="M48" ca="1">IF('Kreis TRADE - 2024'!$E48 = 'PieChart Hilfstabelle'!M$1, INDIRECT(ADDRESS(ROW(), 6 + $A$7, 1, 1, "Kreis TRADE - 2024")), "")</f>
        <v/>
      </c>
      <c r="N48" s="151" t="str" cm="1">
        <f t="array" aca="1" ref="N48" ca="1">IF('Kreis TRADE - 2024'!$E48 = 'PieChart Hilfstabelle'!N$1, INDIRECT(ADDRESS(ROW(), 6 + $A$7, 1, 1, "Kreis TRADE - 2024")), "")</f>
        <v/>
      </c>
      <c r="O48" s="151" t="str" cm="1">
        <f t="array" aca="1" ref="O48" ca="1">IF('Kreis TRADE - 2024'!$E48 = 'PieChart Hilfstabelle'!O$1, INDIRECT(ADDRESS(ROW(), 6 + $A$7, 1, 1, "Kreis TRADE - 2024")), "")</f>
        <v/>
      </c>
      <c r="P48" s="151" t="str" cm="1">
        <f t="array" aca="1" ref="P48" ca="1">IF('Kreis TRADE - 2024'!$E48 = 'PieChart Hilfstabelle'!P$1, INDIRECT(ADDRESS(ROW(), 6 + $A$7, 1, 1, "Kreis TRADE - 2024")), "")</f>
        <v/>
      </c>
      <c r="Q48" s="151" t="str" cm="1">
        <f t="array" aca="1" ref="Q48" ca="1">IF('Kreis TRADE - 2024'!$E48 = 'PieChart Hilfstabelle'!Q$1, INDIRECT(ADDRESS(ROW(), 6 + $A$7, 1, 1, "Kreis TRADE - 2024")), "")</f>
        <v/>
      </c>
      <c r="R48" s="151" t="str" cm="1">
        <f t="array" aca="1" ref="R48" ca="1">IF('Kreis TRADE - 2024'!$E48 = 'PieChart Hilfstabelle'!R$1, INDIRECT(ADDRESS(ROW(), 6 + $A$7, 1, 1, "Kreis TRADE - 2024")), "")</f>
        <v/>
      </c>
      <c r="S48" s="151" t="str" cm="1">
        <f t="array" aca="1" ref="S48" ca="1">IF('Kreis TRADE - 2024'!$E48 = 'PieChart Hilfstabelle'!S$1, INDIRECT(ADDRESS(ROW(), 6 + $A$7, 1, 1, "Kreis TRADE - 2024")), "")</f>
        <v/>
      </c>
      <c r="T48" s="151" t="str" cm="1">
        <f t="array" aca="1" ref="T48" ca="1">IF('Kreis TRADE - 2024'!$E48 = 'PieChart Hilfstabelle'!T$1, INDIRECT(ADDRESS(ROW(), 6 + $A$7, 1, 1, "Kreis TRADE - 2024")), "")</f>
        <v/>
      </c>
      <c r="U48" s="151" t="str" cm="1">
        <f t="array" aca="1" ref="U48" ca="1">IF('Kreis TRADE - 2024'!$E48 = 'PieChart Hilfstabelle'!U$1, INDIRECT(ADDRESS(ROW(), 6 + $A$7, 1, 1, "Kreis TRADE - 2024")), "")</f>
        <v/>
      </c>
      <c r="V48" s="151" t="str" cm="1">
        <f t="array" aca="1" ref="V48" ca="1">IF('Kreis TRADE - 2024'!$E48 = 'PieChart Hilfstabelle'!V$1, INDIRECT(ADDRESS(ROW(), 6 + $A$7, 1, 1, "Kreis TRADE - 2024")), "")</f>
        <v/>
      </c>
      <c r="W48" s="151" t="str" cm="1">
        <f t="array" aca="1" ref="W48" ca="1">IF('Kreis TRADE - 2024'!$E48 = 'PieChart Hilfstabelle'!W$1, INDIRECT(ADDRESS(ROW(), 6 + $A$7, 1, 1, "Kreis TRADE - 2024")), "")</f>
        <v/>
      </c>
      <c r="X48" s="152"/>
      <c r="Y48" s="151" t="str" cm="1">
        <f t="array" aca="1" ref="Y48" ca="1">IF('Kreis TRADE - 2024'!$D48 = 'PieChart Hilfstabelle'!Y$1, INDIRECT(ADDRESS(ROW(), 6 + $A$7, 1, 1, "Kreis TRADE - 2024")), "")</f>
        <v/>
      </c>
      <c r="Z48" s="151" t="str" cm="1">
        <f t="array" aca="1" ref="Z48" ca="1">IF('Kreis TRADE - 2024'!$D48 = 'PieChart Hilfstabelle'!Z$1, INDIRECT(ADDRESS(ROW(), 6 + $A$7, 1, 1, "Kreis TRADE - 2024")), "")</f>
        <v/>
      </c>
      <c r="AA48" s="151" t="str" cm="1">
        <f t="array" aca="1" ref="AA48" ca="1">IF('Kreis TRADE - 2024'!$D48 = 'PieChart Hilfstabelle'!AA$1, INDIRECT(ADDRESS(ROW(), 6 + $A$7, 1, 1, "Kreis TRADE - 2024")), "")</f>
        <v/>
      </c>
      <c r="AB48" s="151" t="str" cm="1">
        <f t="array" aca="1" ref="AB48" ca="1">IF('Kreis TRADE - 2024'!$D48 = 'PieChart Hilfstabelle'!AB$1, INDIRECT(ADDRESS(ROW(), 6 + $A$7, 1, 1, "Kreis TRADE - 2024")), "")</f>
        <v/>
      </c>
      <c r="AC48" s="151" t="str" cm="1">
        <f t="array" aca="1" ref="AC48" ca="1">IF('Kreis TRADE - 2024'!$D48 = 'PieChart Hilfstabelle'!AC$1, INDIRECT(ADDRESS(ROW(), 6 + $A$7, 1, 1, "Kreis TRADE - 2024")), "")</f>
        <v/>
      </c>
      <c r="AD48" s="151" t="str" cm="1">
        <f t="array" aca="1" ref="AD48" ca="1">IF('Kreis TRADE - 2024'!$D48 = 'PieChart Hilfstabelle'!AD$1, INDIRECT(ADDRESS(ROW(), 6 + $A$7, 1, 1, "Kreis TRADE - 2024")), "")</f>
        <v/>
      </c>
    </row>
    <row r="49" spans="1:30">
      <c r="A49" s="151" t="str">
        <v>Monat</v>
      </c>
      <c r="B49" s="151" t="s">
        <v>14</v>
      </c>
      <c r="C49" s="153" cm="1">
        <f t="array" aca="1" ref="C49" ca="1">INDEX(INDIRECT(E49 &amp; $D$25 &amp; ":" &amp; E49 &amp; $D$27), MATCH(TRUE, INDEX(INDIRECT(E49 &amp; $D$25 &amp; ":" &amp; E49 &amp; $D$27)&lt;&gt;"", 0), 0))</f>
        <v>0.03</v>
      </c>
      <c r="D49" s="151"/>
      <c r="E49" s="151" t="s">
        <v>174</v>
      </c>
      <c r="F49" s="151" t="str">
        <f>IF(AND('Kreis TRADE - 2024'!C49&lt;&gt;"",'Kreis TRADE - 2024'!D49&lt;&gt;"",'Kreis TRADE - 2024'!E49="Gebuchte Tage"),'Kreis TRADE - 2024'!C49 &amp; " " &amp; 'Kreis TRADE - 2024'!D49,"")</f>
        <v/>
      </c>
      <c r="G49" s="151" t="str" cm="1">
        <f t="array" aca="1" ref="G49" ca="1">IF('Kreis TRADE - 2024'!$E49 = 'PieChart Hilfstabelle'!G$1, INDIRECT(ADDRESS(ROW(), 6 + $A$7, 1, 1, "Kreis TRADE - 2024")), "")</f>
        <v/>
      </c>
      <c r="H49" s="151" t="str" cm="1">
        <f t="array" aca="1" ref="H49" ca="1">IF('Kreis TRADE - 2024'!$E49 = 'PieChart Hilfstabelle'!H$1, INDIRECT(ADDRESS(ROW(), 6 + $A$7, 1, 1, "Kreis TRADE - 2024")), "")</f>
        <v/>
      </c>
      <c r="I49" s="151" t="str" cm="1">
        <f t="array" aca="1" ref="I49" ca="1">IF('Kreis TRADE - 2024'!$E49 = 'PieChart Hilfstabelle'!I$1, INDIRECT(ADDRESS(ROW(), 6 + $A$7, 1, 1, "Kreis TRADE - 2024")), "")</f>
        <v/>
      </c>
      <c r="J49" s="151" t="str" cm="1">
        <f t="array" aca="1" ref="J49" ca="1">IF('Kreis TRADE - 2024'!$E49 = 'PieChart Hilfstabelle'!J$1, INDIRECT(ADDRESS(ROW(), 6 + $A$7, 1, 1, "Kreis TRADE - 2024")), "")</f>
        <v/>
      </c>
      <c r="K49" s="151" t="str" cm="1">
        <f t="array" aca="1" ref="K49" ca="1">IF('Kreis TRADE - 2024'!$E49 = 'PieChart Hilfstabelle'!K$1, INDIRECT(ADDRESS(ROW(), 6 + $A$7, 1, 1, "Kreis TRADE - 2024")), "")</f>
        <v/>
      </c>
      <c r="L49" s="151" t="str" cm="1">
        <f t="array" aca="1" ref="L49" ca="1">IF('Kreis TRADE - 2024'!$E49 = 'PieChart Hilfstabelle'!L$1, INDIRECT(ADDRESS(ROW(), 6 + $A$7, 1, 1, "Kreis TRADE - 2024")), "")</f>
        <v/>
      </c>
      <c r="M49" s="151" t="str" cm="1">
        <f t="array" aca="1" ref="M49" ca="1">IF('Kreis TRADE - 2024'!$E49 = 'PieChart Hilfstabelle'!M$1, INDIRECT(ADDRESS(ROW(), 6 + $A$7, 1, 1, "Kreis TRADE - 2024")), "")</f>
        <v/>
      </c>
      <c r="N49" s="151" t="str" cm="1">
        <f t="array" aca="1" ref="N49" ca="1">IF('Kreis TRADE - 2024'!$E49 = 'PieChart Hilfstabelle'!N$1, INDIRECT(ADDRESS(ROW(), 6 + $A$7, 1, 1, "Kreis TRADE - 2024")), "")</f>
        <v/>
      </c>
      <c r="O49" s="151" t="str" cm="1">
        <f t="array" aca="1" ref="O49" ca="1">IF('Kreis TRADE - 2024'!$E49 = 'PieChart Hilfstabelle'!O$1, INDIRECT(ADDRESS(ROW(), 6 + $A$7, 1, 1, "Kreis TRADE - 2024")), "")</f>
        <v/>
      </c>
      <c r="P49" s="151" t="str" cm="1">
        <f t="array" aca="1" ref="P49" ca="1">IF('Kreis TRADE - 2024'!$E49 = 'PieChart Hilfstabelle'!P$1, INDIRECT(ADDRESS(ROW(), 6 + $A$7, 1, 1, "Kreis TRADE - 2024")), "")</f>
        <v/>
      </c>
      <c r="Q49" s="151" t="str" cm="1">
        <f t="array" aca="1" ref="Q49" ca="1">IF('Kreis TRADE - 2024'!$E49 = 'PieChart Hilfstabelle'!Q$1, INDIRECT(ADDRESS(ROW(), 6 + $A$7, 1, 1, "Kreis TRADE - 2024")), "")</f>
        <v/>
      </c>
      <c r="R49" s="151" t="str" cm="1">
        <f t="array" aca="1" ref="R49" ca="1">IF('Kreis TRADE - 2024'!$E49 = 'PieChart Hilfstabelle'!R$1, INDIRECT(ADDRESS(ROW(), 6 + $A$7, 1, 1, "Kreis TRADE - 2024")), "")</f>
        <v/>
      </c>
      <c r="S49" s="151" t="str" cm="1">
        <f t="array" aca="1" ref="S49" ca="1">IF('Kreis TRADE - 2024'!$E49 = 'PieChart Hilfstabelle'!S$1, INDIRECT(ADDRESS(ROW(), 6 + $A$7, 1, 1, "Kreis TRADE - 2024")), "")</f>
        <v/>
      </c>
      <c r="T49" s="151" t="str" cm="1">
        <f t="array" aca="1" ref="T49" ca="1">IF('Kreis TRADE - 2024'!$E49 = 'PieChart Hilfstabelle'!T$1, INDIRECT(ADDRESS(ROW(), 6 + $A$7, 1, 1, "Kreis TRADE - 2024")), "")</f>
        <v/>
      </c>
      <c r="U49" s="151" t="str" cm="1">
        <f t="array" aca="1" ref="U49" ca="1">IF('Kreis TRADE - 2024'!$E49 = 'PieChart Hilfstabelle'!U$1, INDIRECT(ADDRESS(ROW(), 6 + $A$7, 1, 1, "Kreis TRADE - 2024")), "")</f>
        <v/>
      </c>
      <c r="V49" s="151" t="str" cm="1">
        <f t="array" aca="1" ref="V49" ca="1">IF('Kreis TRADE - 2024'!$E49 = 'PieChart Hilfstabelle'!V$1, INDIRECT(ADDRESS(ROW(), 6 + $A$7, 1, 1, "Kreis TRADE - 2024")), "")</f>
        <v/>
      </c>
      <c r="W49" s="151" t="str" cm="1">
        <f t="array" aca="1" ref="W49" ca="1">IF('Kreis TRADE - 2024'!$E49 = 'PieChart Hilfstabelle'!W$1, INDIRECT(ADDRESS(ROW(), 6 + $A$7, 1, 1, "Kreis TRADE - 2024")), "")</f>
        <v/>
      </c>
      <c r="X49" s="152"/>
      <c r="Y49" s="151" t="str" cm="1">
        <f t="array" aca="1" ref="Y49" ca="1">IF('Kreis TRADE - 2024'!$D49 = 'PieChart Hilfstabelle'!Y$1, INDIRECT(ADDRESS(ROW(), 6 + $A$7, 1, 1, "Kreis TRADE - 2024")), "")</f>
        <v/>
      </c>
      <c r="Z49" s="151" t="str" cm="1">
        <f t="array" aca="1" ref="Z49" ca="1">IF('Kreis TRADE - 2024'!$D49 = 'PieChart Hilfstabelle'!Z$1, INDIRECT(ADDRESS(ROW(), 6 + $A$7, 1, 1, "Kreis TRADE - 2024")), "")</f>
        <v/>
      </c>
      <c r="AA49" s="151" t="str" cm="1">
        <f t="array" aca="1" ref="AA49" ca="1">IF('Kreis TRADE - 2024'!$D49 = 'PieChart Hilfstabelle'!AA$1, INDIRECT(ADDRESS(ROW(), 6 + $A$7, 1, 1, "Kreis TRADE - 2024")), "")</f>
        <v/>
      </c>
      <c r="AB49" s="151" t="str" cm="1">
        <f t="array" aca="1" ref="AB49" ca="1">IF('Kreis TRADE - 2024'!$D49 = 'PieChart Hilfstabelle'!AB$1, INDIRECT(ADDRESS(ROW(), 6 + $A$7, 1, 1, "Kreis TRADE - 2024")), "")</f>
        <v/>
      </c>
      <c r="AC49" s="151" t="str" cm="1">
        <f t="array" aca="1" ref="AC49" ca="1">IF('Kreis TRADE - 2024'!$D49 = 'PieChart Hilfstabelle'!AC$1, INDIRECT(ADDRESS(ROW(), 6 + $A$7, 1, 1, "Kreis TRADE - 2024")), "")</f>
        <v/>
      </c>
      <c r="AD49" s="151" t="str" cm="1">
        <f t="array" aca="1" ref="AD49" ca="1">IF('Kreis TRADE - 2024'!$D49 = 'PieChart Hilfstabelle'!AD$1, INDIRECT(ADDRESS(ROW(), 6 + $A$7, 1, 1, "Kreis TRADE - 2024")), "")</f>
        <v/>
      </c>
    </row>
    <row r="50" spans="1:30">
      <c r="A50" s="151" t="str">
        <v>Arbeitstage</v>
      </c>
      <c r="B50" s="151" t="s">
        <v>163</v>
      </c>
      <c r="C50" s="153" t="e" cm="1">
        <f t="array" aca="1" ref="C50" ca="1">INDEX(INDIRECT(E50 &amp; $D$25 &amp; ":" &amp; E50 &amp; $D$27), MATCH(TRUE, INDEX(INDIRECT(E50 &amp; $D$25 &amp; ":" &amp; E50 &amp; $D$27)&lt;&gt;"", 0), 0))</f>
        <v>#N/A</v>
      </c>
      <c r="D50" s="151"/>
      <c r="E50" s="151" t="s">
        <v>175</v>
      </c>
      <c r="F50" s="151" t="str">
        <f>IF(AND('Kreis TRADE - 2024'!C50&lt;&gt;"",'Kreis TRADE - 2024'!D50&lt;&gt;"",'Kreis TRADE - 2024'!E50="Gebuchte Tage"),'Kreis TRADE - 2024'!C50 &amp; " " &amp; 'Kreis TRADE - 2024'!D50,"")</f>
        <v/>
      </c>
      <c r="G50" s="151" t="str" cm="1">
        <f t="array" aca="1" ref="G50" ca="1">IF('Kreis TRADE - 2024'!$E50 = 'PieChart Hilfstabelle'!G$1, INDIRECT(ADDRESS(ROW(), 6 + $A$7, 1, 1, "Kreis TRADE - 2024")), "")</f>
        <v/>
      </c>
      <c r="H50" s="151" t="str" cm="1">
        <f t="array" aca="1" ref="H50" ca="1">IF('Kreis TRADE - 2024'!$E50 = 'PieChart Hilfstabelle'!H$1, INDIRECT(ADDRESS(ROW(), 6 + $A$7, 1, 1, "Kreis TRADE - 2024")), "")</f>
        <v/>
      </c>
      <c r="I50" s="151" t="str" cm="1">
        <f t="array" aca="1" ref="I50" ca="1">IF('Kreis TRADE - 2024'!$E50 = 'PieChart Hilfstabelle'!I$1, INDIRECT(ADDRESS(ROW(), 6 + $A$7, 1, 1, "Kreis TRADE - 2024")), "")</f>
        <v/>
      </c>
      <c r="J50" s="151" t="str" cm="1">
        <f t="array" aca="1" ref="J50" ca="1">IF('Kreis TRADE - 2024'!$E50 = 'PieChart Hilfstabelle'!J$1, INDIRECT(ADDRESS(ROW(), 6 + $A$7, 1, 1, "Kreis TRADE - 2024")), "")</f>
        <v/>
      </c>
      <c r="K50" s="151" t="str" cm="1">
        <f t="array" aca="1" ref="K50" ca="1">IF('Kreis TRADE - 2024'!$E50 = 'PieChart Hilfstabelle'!K$1, INDIRECT(ADDRESS(ROW(), 6 + $A$7, 1, 1, "Kreis TRADE - 2024")), "")</f>
        <v/>
      </c>
      <c r="L50" s="151" t="str" cm="1">
        <f t="array" aca="1" ref="L50" ca="1">IF('Kreis TRADE - 2024'!$E50 = 'PieChart Hilfstabelle'!L$1, INDIRECT(ADDRESS(ROW(), 6 + $A$7, 1, 1, "Kreis TRADE - 2024")), "")</f>
        <v/>
      </c>
      <c r="M50" s="151" t="str" cm="1">
        <f t="array" aca="1" ref="M50" ca="1">IF('Kreis TRADE - 2024'!$E50 = 'PieChart Hilfstabelle'!M$1, INDIRECT(ADDRESS(ROW(), 6 + $A$7, 1, 1, "Kreis TRADE - 2024")), "")</f>
        <v/>
      </c>
      <c r="N50" s="151" t="str" cm="1">
        <f t="array" aca="1" ref="N50" ca="1">IF('Kreis TRADE - 2024'!$E50 = 'PieChart Hilfstabelle'!N$1, INDIRECT(ADDRESS(ROW(), 6 + $A$7, 1, 1, "Kreis TRADE - 2024")), "")</f>
        <v/>
      </c>
      <c r="O50" s="151" t="str" cm="1">
        <f t="array" aca="1" ref="O50" ca="1">IF('Kreis TRADE - 2024'!$E50 = 'PieChart Hilfstabelle'!O$1, INDIRECT(ADDRESS(ROW(), 6 + $A$7, 1, 1, "Kreis TRADE - 2024")), "")</f>
        <v/>
      </c>
      <c r="P50" s="151" t="str" cm="1">
        <f t="array" aca="1" ref="P50" ca="1">IF('Kreis TRADE - 2024'!$E50 = 'PieChart Hilfstabelle'!P$1, INDIRECT(ADDRESS(ROW(), 6 + $A$7, 1, 1, "Kreis TRADE - 2024")), "")</f>
        <v/>
      </c>
      <c r="Q50" s="151" t="str" cm="1">
        <f t="array" aca="1" ref="Q50" ca="1">IF('Kreis TRADE - 2024'!$E50 = 'PieChart Hilfstabelle'!Q$1, INDIRECT(ADDRESS(ROW(), 6 + $A$7, 1, 1, "Kreis TRADE - 2024")), "")</f>
        <v/>
      </c>
      <c r="R50" s="151" t="str" cm="1">
        <f t="array" aca="1" ref="R50" ca="1">IF('Kreis TRADE - 2024'!$E50 = 'PieChart Hilfstabelle'!R$1, INDIRECT(ADDRESS(ROW(), 6 + $A$7, 1, 1, "Kreis TRADE - 2024")), "")</f>
        <v/>
      </c>
      <c r="S50" s="151" t="str" cm="1">
        <f t="array" aca="1" ref="S50" ca="1">IF('Kreis TRADE - 2024'!$E50 = 'PieChart Hilfstabelle'!S$1, INDIRECT(ADDRESS(ROW(), 6 + $A$7, 1, 1, "Kreis TRADE - 2024")), "")</f>
        <v/>
      </c>
      <c r="T50" s="151" t="str" cm="1">
        <f t="array" aca="1" ref="T50" ca="1">IF('Kreis TRADE - 2024'!$E50 = 'PieChart Hilfstabelle'!T$1, INDIRECT(ADDRESS(ROW(), 6 + $A$7, 1, 1, "Kreis TRADE - 2024")), "")</f>
        <v/>
      </c>
      <c r="U50" s="151" t="str" cm="1">
        <f t="array" aca="1" ref="U50" ca="1">IF('Kreis TRADE - 2024'!$E50 = 'PieChart Hilfstabelle'!U$1, INDIRECT(ADDRESS(ROW(), 6 + $A$7, 1, 1, "Kreis TRADE - 2024")), "")</f>
        <v/>
      </c>
      <c r="V50" s="151" t="str" cm="1">
        <f t="array" aca="1" ref="V50" ca="1">IF('Kreis TRADE - 2024'!$E50 = 'PieChart Hilfstabelle'!V$1, INDIRECT(ADDRESS(ROW(), 6 + $A$7, 1, 1, "Kreis TRADE - 2024")), "")</f>
        <v/>
      </c>
      <c r="W50" s="151" t="str" cm="1">
        <f t="array" aca="1" ref="W50" ca="1">IF('Kreis TRADE - 2024'!$E50 = 'PieChart Hilfstabelle'!W$1, INDIRECT(ADDRESS(ROW(), 6 + $A$7, 1, 1, "Kreis TRADE - 2024")), "")</f>
        <v/>
      </c>
      <c r="X50" s="152"/>
      <c r="Y50" s="151" t="str" cm="1">
        <f t="array" aca="1" ref="Y50" ca="1">IF('Kreis TRADE - 2024'!$D50 = 'PieChart Hilfstabelle'!Y$1, INDIRECT(ADDRESS(ROW(), 6 + $A$7, 1, 1, "Kreis TRADE - 2024")), "")</f>
        <v/>
      </c>
      <c r="Z50" s="151" t="str" cm="1">
        <f t="array" aca="1" ref="Z50" ca="1">IF('Kreis TRADE - 2024'!$D50 = 'PieChart Hilfstabelle'!Z$1, INDIRECT(ADDRESS(ROW(), 6 + $A$7, 1, 1, "Kreis TRADE - 2024")), "")</f>
        <v/>
      </c>
      <c r="AA50" s="151" t="str" cm="1">
        <f t="array" aca="1" ref="AA50" ca="1">IF('Kreis TRADE - 2024'!$D50 = 'PieChart Hilfstabelle'!AA$1, INDIRECT(ADDRESS(ROW(), 6 + $A$7, 1, 1, "Kreis TRADE - 2024")), "")</f>
        <v/>
      </c>
      <c r="AB50" s="151" t="str" cm="1">
        <f t="array" aca="1" ref="AB50" ca="1">IF('Kreis TRADE - 2024'!$D50 = 'PieChart Hilfstabelle'!AB$1, INDIRECT(ADDRESS(ROW(), 6 + $A$7, 1, 1, "Kreis TRADE - 2024")), "")</f>
        <v/>
      </c>
      <c r="AC50" s="151" t="str" cm="1">
        <f t="array" aca="1" ref="AC50" ca="1">IF('Kreis TRADE - 2024'!$D50 = 'PieChart Hilfstabelle'!AC$1, INDIRECT(ADDRESS(ROW(), 6 + $A$7, 1, 1, "Kreis TRADE - 2024")), "")</f>
        <v/>
      </c>
      <c r="AD50" s="151" t="str" cm="1">
        <f t="array" aca="1" ref="AD50" ca="1">IF('Kreis TRADE - 2024'!$D50 = 'PieChart Hilfstabelle'!AD$1, INDIRECT(ADDRESS(ROW(), 6 + $A$7, 1, 1, "Kreis TRADE - 2024")), "")</f>
        <v/>
      </c>
    </row>
    <row r="51" spans="1:30">
      <c r="A51" s="151" t="str">
        <v>Gebuchte Tage</v>
      </c>
      <c r="B51" s="151"/>
      <c r="C51" s="151"/>
      <c r="D51" s="151"/>
      <c r="E51" s="151"/>
      <c r="F51" s="151" t="str">
        <f>IF(AND('Kreis TRADE - 2024'!C51&lt;&gt;"",'Kreis TRADE - 2024'!D51&lt;&gt;"",'Kreis TRADE - 2024'!E51="Gebuchte Tage"),'Kreis TRADE - 2024'!C51 &amp; " " &amp; 'Kreis TRADE - 2024'!D51,"")</f>
        <v/>
      </c>
      <c r="G51" s="151" t="str" cm="1">
        <f t="array" aca="1" ref="G51" ca="1">IF('Kreis TRADE - 2024'!$E51 = 'PieChart Hilfstabelle'!G$1, INDIRECT(ADDRESS(ROW(), 6 + $A$7, 1, 1, "Kreis TRADE - 2024")), "")</f>
        <v/>
      </c>
      <c r="H51" s="151" t="str" cm="1">
        <f t="array" aca="1" ref="H51" ca="1">IF('Kreis TRADE - 2024'!$E51 = 'PieChart Hilfstabelle'!H$1, INDIRECT(ADDRESS(ROW(), 6 + $A$7, 1, 1, "Kreis TRADE - 2024")), "")</f>
        <v/>
      </c>
      <c r="I51" s="151" t="str" cm="1">
        <f t="array" aca="1" ref="I51" ca="1">IF('Kreis TRADE - 2024'!$E51 = 'PieChart Hilfstabelle'!I$1, INDIRECT(ADDRESS(ROW(), 6 + $A$7, 1, 1, "Kreis TRADE - 2024")), "")</f>
        <v/>
      </c>
      <c r="J51" s="151" t="str" cm="1">
        <f t="array" aca="1" ref="J51" ca="1">IF('Kreis TRADE - 2024'!$E51 = 'PieChart Hilfstabelle'!J$1, INDIRECT(ADDRESS(ROW(), 6 + $A$7, 1, 1, "Kreis TRADE - 2024")), "")</f>
        <v/>
      </c>
      <c r="K51" s="151" t="str" cm="1">
        <f t="array" aca="1" ref="K51" ca="1">IF('Kreis TRADE - 2024'!$E51 = 'PieChart Hilfstabelle'!K$1, INDIRECT(ADDRESS(ROW(), 6 + $A$7, 1, 1, "Kreis TRADE - 2024")), "")</f>
        <v/>
      </c>
      <c r="L51" s="151" t="str" cm="1">
        <f t="array" aca="1" ref="L51" ca="1">IF('Kreis TRADE - 2024'!$E51 = 'PieChart Hilfstabelle'!L$1, INDIRECT(ADDRESS(ROW(), 6 + $A$7, 1, 1, "Kreis TRADE - 2024")), "")</f>
        <v/>
      </c>
      <c r="M51" s="151" t="str" cm="1">
        <f t="array" aca="1" ref="M51" ca="1">IF('Kreis TRADE - 2024'!$E51 = 'PieChart Hilfstabelle'!M$1, INDIRECT(ADDRESS(ROW(), 6 + $A$7, 1, 1, "Kreis TRADE - 2024")), "")</f>
        <v/>
      </c>
      <c r="N51" s="151" t="str" cm="1">
        <f t="array" aca="1" ref="N51" ca="1">IF('Kreis TRADE - 2024'!$E51 = 'PieChart Hilfstabelle'!N$1, INDIRECT(ADDRESS(ROW(), 6 + $A$7, 1, 1, "Kreis TRADE - 2024")), "")</f>
        <v/>
      </c>
      <c r="O51" s="151" t="str" cm="1">
        <f t="array" aca="1" ref="O51" ca="1">IF('Kreis TRADE - 2024'!$E51 = 'PieChart Hilfstabelle'!O$1, INDIRECT(ADDRESS(ROW(), 6 + $A$7, 1, 1, "Kreis TRADE - 2024")), "")</f>
        <v/>
      </c>
      <c r="P51" s="151" t="str" cm="1">
        <f t="array" aca="1" ref="P51" ca="1">IF('Kreis TRADE - 2024'!$E51 = 'PieChart Hilfstabelle'!P$1, INDIRECT(ADDRESS(ROW(), 6 + $A$7, 1, 1, "Kreis TRADE - 2024")), "")</f>
        <v/>
      </c>
      <c r="Q51" s="151" t="str" cm="1">
        <f t="array" aca="1" ref="Q51" ca="1">IF('Kreis TRADE - 2024'!$E51 = 'PieChart Hilfstabelle'!Q$1, INDIRECT(ADDRESS(ROW(), 6 + $A$7, 1, 1, "Kreis TRADE - 2024")), "")</f>
        <v/>
      </c>
      <c r="R51" s="151" t="str" cm="1">
        <f t="array" aca="1" ref="R51" ca="1">IF('Kreis TRADE - 2024'!$E51 = 'PieChart Hilfstabelle'!R$1, INDIRECT(ADDRESS(ROW(), 6 + $A$7, 1, 1, "Kreis TRADE - 2024")), "")</f>
        <v/>
      </c>
      <c r="S51" s="151" t="str" cm="1">
        <f t="array" aca="1" ref="S51" ca="1">IF('Kreis TRADE - 2024'!$E51 = 'PieChart Hilfstabelle'!S$1, INDIRECT(ADDRESS(ROW(), 6 + $A$7, 1, 1, "Kreis TRADE - 2024")), "")</f>
        <v/>
      </c>
      <c r="T51" s="151" t="str" cm="1">
        <f t="array" aca="1" ref="T51" ca="1">IF('Kreis TRADE - 2024'!$E51 = 'PieChart Hilfstabelle'!T$1, INDIRECT(ADDRESS(ROW(), 6 + $A$7, 1, 1, "Kreis TRADE - 2024")), "")</f>
        <v/>
      </c>
      <c r="U51" s="151" t="str" cm="1">
        <f t="array" aca="1" ref="U51" ca="1">IF('Kreis TRADE - 2024'!$E51 = 'PieChart Hilfstabelle'!U$1, INDIRECT(ADDRESS(ROW(), 6 + $A$7, 1, 1, "Kreis TRADE - 2024")), "")</f>
        <v/>
      </c>
      <c r="V51" s="151" t="str" cm="1">
        <f t="array" aca="1" ref="V51" ca="1">IF('Kreis TRADE - 2024'!$E51 = 'PieChart Hilfstabelle'!V$1, INDIRECT(ADDRESS(ROW(), 6 + $A$7, 1, 1, "Kreis TRADE - 2024")), "")</f>
        <v/>
      </c>
      <c r="W51" s="151" t="str" cm="1">
        <f t="array" aca="1" ref="W51" ca="1">IF('Kreis TRADE - 2024'!$E51 = 'PieChart Hilfstabelle'!W$1, INDIRECT(ADDRESS(ROW(), 6 + $A$7, 1, 1, "Kreis TRADE - 2024")), "")</f>
        <v/>
      </c>
      <c r="X51" s="152"/>
      <c r="Y51" s="151" t="str" cm="1">
        <f t="array" aca="1" ref="Y51" ca="1">IF('Kreis TRADE - 2024'!$D51 = 'PieChart Hilfstabelle'!Y$1, INDIRECT(ADDRESS(ROW(), 6 + $A$7, 1, 1, "Kreis TRADE - 2024")), "")</f>
        <v/>
      </c>
      <c r="Z51" s="151" t="str" cm="1">
        <f t="array" aca="1" ref="Z51" ca="1">IF('Kreis TRADE - 2024'!$D51 = 'PieChart Hilfstabelle'!Z$1, INDIRECT(ADDRESS(ROW(), 6 + $A$7, 1, 1, "Kreis TRADE - 2024")), "")</f>
        <v/>
      </c>
      <c r="AA51" s="151" t="str" cm="1">
        <f t="array" aca="1" ref="AA51" ca="1">IF('Kreis TRADE - 2024'!$D51 = 'PieChart Hilfstabelle'!AA$1, INDIRECT(ADDRESS(ROW(), 6 + $A$7, 1, 1, "Kreis TRADE - 2024")), "")</f>
        <v/>
      </c>
      <c r="AB51" s="151" t="str" cm="1">
        <f t="array" aca="1" ref="AB51" ca="1">IF('Kreis TRADE - 2024'!$D51 = 'PieChart Hilfstabelle'!AB$1, INDIRECT(ADDRESS(ROW(), 6 + $A$7, 1, 1, "Kreis TRADE - 2024")), "")</f>
        <v/>
      </c>
      <c r="AC51" s="151" t="str" cm="1">
        <f t="array" aca="1" ref="AC51" ca="1">IF('Kreis TRADE - 2024'!$D51 = 'PieChart Hilfstabelle'!AC$1, INDIRECT(ADDRESS(ROW(), 6 + $A$7, 1, 1, "Kreis TRADE - 2024")), "")</f>
        <v/>
      </c>
      <c r="AD51" s="151" t="str" cm="1">
        <f t="array" aca="1" ref="AD51" ca="1">IF('Kreis TRADE - 2024'!$D51 = 'PieChart Hilfstabelle'!AD$1, INDIRECT(ADDRESS(ROW(), 6 + $A$7, 1, 1, "Kreis TRADE - 2024")), "")</f>
        <v/>
      </c>
    </row>
    <row r="52" spans="1:30">
      <c r="A52" s="151" t="str">
        <v>Gebuchte Tage SOLL</v>
      </c>
      <c r="B52" s="151"/>
      <c r="C52" s="151"/>
      <c r="D52" s="151"/>
      <c r="E52" s="151"/>
      <c r="F52" s="151" t="str">
        <f>IF(AND('Kreis TRADE - 2024'!C52&lt;&gt;"",'Kreis TRADE - 2024'!D52&lt;&gt;"",'Kreis TRADE - 2024'!E52="Gebuchte Tage"),'Kreis TRADE - 2024'!C52 &amp; " " &amp; 'Kreis TRADE - 2024'!D52,"")</f>
        <v/>
      </c>
      <c r="G52" s="151" t="str" cm="1">
        <f t="array" aca="1" ref="G52" ca="1">IF('Kreis TRADE - 2024'!$E52 = 'PieChart Hilfstabelle'!G$1, INDIRECT(ADDRESS(ROW(), 6 + $A$7, 1, 1, "Kreis TRADE - 2024")), "")</f>
        <v/>
      </c>
      <c r="H52" s="151" t="str" cm="1">
        <f t="array" aca="1" ref="H52" ca="1">IF('Kreis TRADE - 2024'!$E52 = 'PieChart Hilfstabelle'!H$1, INDIRECT(ADDRESS(ROW(), 6 + $A$7, 1, 1, "Kreis TRADE - 2024")), "")</f>
        <v/>
      </c>
      <c r="I52" s="151" t="str" cm="1">
        <f t="array" aca="1" ref="I52" ca="1">IF('Kreis TRADE - 2024'!$E52 = 'PieChart Hilfstabelle'!I$1, INDIRECT(ADDRESS(ROW(), 6 + $A$7, 1, 1, "Kreis TRADE - 2024")), "")</f>
        <v/>
      </c>
      <c r="J52" s="151" t="str" cm="1">
        <f t="array" aca="1" ref="J52" ca="1">IF('Kreis TRADE - 2024'!$E52 = 'PieChart Hilfstabelle'!J$1, INDIRECT(ADDRESS(ROW(), 6 + $A$7, 1, 1, "Kreis TRADE - 2024")), "")</f>
        <v/>
      </c>
      <c r="K52" s="151" t="str" cm="1">
        <f t="array" aca="1" ref="K52" ca="1">IF('Kreis TRADE - 2024'!$E52 = 'PieChart Hilfstabelle'!K$1, INDIRECT(ADDRESS(ROW(), 6 + $A$7, 1, 1, "Kreis TRADE - 2024")), "")</f>
        <v/>
      </c>
      <c r="L52" s="151" t="str" cm="1">
        <f t="array" aca="1" ref="L52" ca="1">IF('Kreis TRADE - 2024'!$E52 = 'PieChart Hilfstabelle'!L$1, INDIRECT(ADDRESS(ROW(), 6 + $A$7, 1, 1, "Kreis TRADE - 2024")), "")</f>
        <v/>
      </c>
      <c r="M52" s="151" t="str" cm="1">
        <f t="array" aca="1" ref="M52" ca="1">IF('Kreis TRADE - 2024'!$E52 = 'PieChart Hilfstabelle'!M$1, INDIRECT(ADDRESS(ROW(), 6 + $A$7, 1, 1, "Kreis TRADE - 2024")), "")</f>
        <v/>
      </c>
      <c r="N52" s="151" t="str" cm="1">
        <f t="array" aca="1" ref="N52" ca="1">IF('Kreis TRADE - 2024'!$E52 = 'PieChart Hilfstabelle'!N$1, INDIRECT(ADDRESS(ROW(), 6 + $A$7, 1, 1, "Kreis TRADE - 2024")), "")</f>
        <v/>
      </c>
      <c r="O52" s="151" t="str" cm="1">
        <f t="array" aca="1" ref="O52" ca="1">IF('Kreis TRADE - 2024'!$E52 = 'PieChart Hilfstabelle'!O$1, INDIRECT(ADDRESS(ROW(), 6 + $A$7, 1, 1, "Kreis TRADE - 2024")), "")</f>
        <v/>
      </c>
      <c r="P52" s="151" t="str" cm="1">
        <f t="array" aca="1" ref="P52" ca="1">IF('Kreis TRADE - 2024'!$E52 = 'PieChart Hilfstabelle'!P$1, INDIRECT(ADDRESS(ROW(), 6 + $A$7, 1, 1, "Kreis TRADE - 2024")), "")</f>
        <v/>
      </c>
      <c r="Q52" s="151" t="str" cm="1">
        <f t="array" aca="1" ref="Q52" ca="1">IF('Kreis TRADE - 2024'!$E52 = 'PieChart Hilfstabelle'!Q$1, INDIRECT(ADDRESS(ROW(), 6 + $A$7, 1, 1, "Kreis TRADE - 2024")), "")</f>
        <v/>
      </c>
      <c r="R52" s="151" t="str" cm="1">
        <f t="array" aca="1" ref="R52" ca="1">IF('Kreis TRADE - 2024'!$E52 = 'PieChart Hilfstabelle'!R$1, INDIRECT(ADDRESS(ROW(), 6 + $A$7, 1, 1, "Kreis TRADE - 2024")), "")</f>
        <v/>
      </c>
      <c r="S52" s="151" t="str" cm="1">
        <f t="array" aca="1" ref="S52" ca="1">IF('Kreis TRADE - 2024'!$E52 = 'PieChart Hilfstabelle'!S$1, INDIRECT(ADDRESS(ROW(), 6 + $A$7, 1, 1, "Kreis TRADE - 2024")), "")</f>
        <v/>
      </c>
      <c r="T52" s="151" t="str" cm="1">
        <f t="array" aca="1" ref="T52" ca="1">IF('Kreis TRADE - 2024'!$E52 = 'PieChart Hilfstabelle'!T$1, INDIRECT(ADDRESS(ROW(), 6 + $A$7, 1, 1, "Kreis TRADE - 2024")), "")</f>
        <v/>
      </c>
      <c r="U52" s="151" t="str" cm="1">
        <f t="array" aca="1" ref="U52" ca="1">IF('Kreis TRADE - 2024'!$E52 = 'PieChart Hilfstabelle'!U$1, INDIRECT(ADDRESS(ROW(), 6 + $A$7, 1, 1, "Kreis TRADE - 2024")), "")</f>
        <v/>
      </c>
      <c r="V52" s="151" t="str" cm="1">
        <f t="array" aca="1" ref="V52" ca="1">IF('Kreis TRADE - 2024'!$E52 = 'PieChart Hilfstabelle'!V$1, INDIRECT(ADDRESS(ROW(), 6 + $A$7, 1, 1, "Kreis TRADE - 2024")), "")</f>
        <v/>
      </c>
      <c r="W52" s="151" t="str" cm="1">
        <f t="array" aca="1" ref="W52" ca="1">IF('Kreis TRADE - 2024'!$E52 = 'PieChart Hilfstabelle'!W$1, INDIRECT(ADDRESS(ROW(), 6 + $A$7, 1, 1, "Kreis TRADE - 2024")), "")</f>
        <v/>
      </c>
      <c r="X52" s="152"/>
      <c r="Y52" s="151" t="str" cm="1">
        <f t="array" aca="1" ref="Y52" ca="1">IF('Kreis TRADE - 2024'!$D52 = 'PieChart Hilfstabelle'!Y$1, INDIRECT(ADDRESS(ROW(), 6 + $A$7, 1, 1, "Kreis TRADE - 2024")), "")</f>
        <v/>
      </c>
      <c r="Z52" s="151" t="str" cm="1">
        <f t="array" aca="1" ref="Z52" ca="1">IF('Kreis TRADE - 2024'!$D52 = 'PieChart Hilfstabelle'!Z$1, INDIRECT(ADDRESS(ROW(), 6 + $A$7, 1, 1, "Kreis TRADE - 2024")), "")</f>
        <v/>
      </c>
      <c r="AA52" s="151" t="str" cm="1">
        <f t="array" aca="1" ref="AA52" ca="1">IF('Kreis TRADE - 2024'!$D52 = 'PieChart Hilfstabelle'!AA$1, INDIRECT(ADDRESS(ROW(), 6 + $A$7, 1, 1, "Kreis TRADE - 2024")), "")</f>
        <v/>
      </c>
      <c r="AB52" s="151" t="str" cm="1">
        <f t="array" aca="1" ref="AB52" ca="1">IF('Kreis TRADE - 2024'!$D52 = 'PieChart Hilfstabelle'!AB$1, INDIRECT(ADDRESS(ROW(), 6 + $A$7, 1, 1, "Kreis TRADE - 2024")), "")</f>
        <v/>
      </c>
      <c r="AC52" s="151" t="str" cm="1">
        <f t="array" aca="1" ref="AC52" ca="1">IF('Kreis TRADE - 2024'!$D52 = 'PieChart Hilfstabelle'!AC$1, INDIRECT(ADDRESS(ROW(), 6 + $A$7, 1, 1, "Kreis TRADE - 2024")), "")</f>
        <v/>
      </c>
      <c r="AD52" s="151" t="str" cm="1">
        <f t="array" aca="1" ref="AD52" ca="1">IF('Kreis TRADE - 2024'!$D52 = 'PieChart Hilfstabelle'!AD$1, INDIRECT(ADDRESS(ROW(), 6 + $A$7, 1, 1, "Kreis TRADE - 2024")), "")</f>
        <v/>
      </c>
    </row>
    <row r="53" spans="1:30">
      <c r="A53" s="151" t="str">
        <v>Fakturierbare Tage</v>
      </c>
      <c r="B53" s="151"/>
      <c r="C53" s="151"/>
      <c r="D53" s="151"/>
      <c r="E53" s="151"/>
      <c r="F53" s="151" t="str">
        <f>IF(AND('Kreis TRADE - 2024'!C53&lt;&gt;"",'Kreis TRADE - 2024'!D53&lt;&gt;"",'Kreis TRADE - 2024'!E53="Gebuchte Tage"),'Kreis TRADE - 2024'!C53 &amp; " " &amp; 'Kreis TRADE - 2024'!D53,"")</f>
        <v/>
      </c>
      <c r="G53" s="151" t="str" cm="1">
        <f t="array" aca="1" ref="G53" ca="1">IF('Kreis TRADE - 2024'!$E53 = 'PieChart Hilfstabelle'!G$1, INDIRECT(ADDRESS(ROW(), 6 + $A$7, 1, 1, "Kreis TRADE - 2024")), "")</f>
        <v/>
      </c>
      <c r="H53" s="151" t="str" cm="1">
        <f t="array" aca="1" ref="H53" ca="1">IF('Kreis TRADE - 2024'!$E53 = 'PieChart Hilfstabelle'!H$1, INDIRECT(ADDRESS(ROW(), 6 + $A$7, 1, 1, "Kreis TRADE - 2024")), "")</f>
        <v/>
      </c>
      <c r="I53" s="151" t="str" cm="1">
        <f t="array" aca="1" ref="I53" ca="1">IF('Kreis TRADE - 2024'!$E53 = 'PieChart Hilfstabelle'!I$1, INDIRECT(ADDRESS(ROW(), 6 + $A$7, 1, 1, "Kreis TRADE - 2024")), "")</f>
        <v/>
      </c>
      <c r="J53" s="151" t="str" cm="1">
        <f t="array" aca="1" ref="J53" ca="1">IF('Kreis TRADE - 2024'!$E53 = 'PieChart Hilfstabelle'!J$1, INDIRECT(ADDRESS(ROW(), 6 + $A$7, 1, 1, "Kreis TRADE - 2024")), "")</f>
        <v/>
      </c>
      <c r="K53" s="151" t="str" cm="1">
        <f t="array" aca="1" ref="K53" ca="1">IF('Kreis TRADE - 2024'!$E53 = 'PieChart Hilfstabelle'!K$1, INDIRECT(ADDRESS(ROW(), 6 + $A$7, 1, 1, "Kreis TRADE - 2024")), "")</f>
        <v/>
      </c>
      <c r="L53" s="151" t="str" cm="1">
        <f t="array" aca="1" ref="L53" ca="1">IF('Kreis TRADE - 2024'!$E53 = 'PieChart Hilfstabelle'!L$1, INDIRECT(ADDRESS(ROW(), 6 + $A$7, 1, 1, "Kreis TRADE - 2024")), "")</f>
        <v/>
      </c>
      <c r="M53" s="151" t="str" cm="1">
        <f t="array" aca="1" ref="M53" ca="1">IF('Kreis TRADE - 2024'!$E53 = 'PieChart Hilfstabelle'!M$1, INDIRECT(ADDRESS(ROW(), 6 + $A$7, 1, 1, "Kreis TRADE - 2024")), "")</f>
        <v/>
      </c>
      <c r="N53" s="151" t="str" cm="1">
        <f t="array" aca="1" ref="N53" ca="1">IF('Kreis TRADE - 2024'!$E53 = 'PieChart Hilfstabelle'!N$1, INDIRECT(ADDRESS(ROW(), 6 + $A$7, 1, 1, "Kreis TRADE - 2024")), "")</f>
        <v/>
      </c>
      <c r="O53" s="151" t="str" cm="1">
        <f t="array" aca="1" ref="O53" ca="1">IF('Kreis TRADE - 2024'!$E53 = 'PieChart Hilfstabelle'!O$1, INDIRECT(ADDRESS(ROW(), 6 + $A$7, 1, 1, "Kreis TRADE - 2024")), "")</f>
        <v/>
      </c>
      <c r="P53" s="151" t="str" cm="1">
        <f t="array" aca="1" ref="P53" ca="1">IF('Kreis TRADE - 2024'!$E53 = 'PieChart Hilfstabelle'!P$1, INDIRECT(ADDRESS(ROW(), 6 + $A$7, 1, 1, "Kreis TRADE - 2024")), "")</f>
        <v/>
      </c>
      <c r="Q53" s="151" t="str" cm="1">
        <f t="array" aca="1" ref="Q53" ca="1">IF('Kreis TRADE - 2024'!$E53 = 'PieChart Hilfstabelle'!Q$1, INDIRECT(ADDRESS(ROW(), 6 + $A$7, 1, 1, "Kreis TRADE - 2024")), "")</f>
        <v/>
      </c>
      <c r="R53" s="151" t="str" cm="1">
        <f t="array" aca="1" ref="R53" ca="1">IF('Kreis TRADE - 2024'!$E53 = 'PieChart Hilfstabelle'!R$1, INDIRECT(ADDRESS(ROW(), 6 + $A$7, 1, 1, "Kreis TRADE - 2024")), "")</f>
        <v/>
      </c>
      <c r="S53" s="151" t="str" cm="1">
        <f t="array" aca="1" ref="S53" ca="1">IF('Kreis TRADE - 2024'!$E53 = 'PieChart Hilfstabelle'!S$1, INDIRECT(ADDRESS(ROW(), 6 + $A$7, 1, 1, "Kreis TRADE - 2024")), "")</f>
        <v/>
      </c>
      <c r="T53" s="151" t="str" cm="1">
        <f t="array" aca="1" ref="T53" ca="1">IF('Kreis TRADE - 2024'!$E53 = 'PieChart Hilfstabelle'!T$1, INDIRECT(ADDRESS(ROW(), 6 + $A$7, 1, 1, "Kreis TRADE - 2024")), "")</f>
        <v/>
      </c>
      <c r="U53" s="151" t="str" cm="1">
        <f t="array" aca="1" ref="U53" ca="1">IF('Kreis TRADE - 2024'!$E53 = 'PieChart Hilfstabelle'!U$1, INDIRECT(ADDRESS(ROW(), 6 + $A$7, 1, 1, "Kreis TRADE - 2024")), "")</f>
        <v/>
      </c>
      <c r="V53" s="151" t="str" cm="1">
        <f t="array" aca="1" ref="V53" ca="1">IF('Kreis TRADE - 2024'!$E53 = 'PieChart Hilfstabelle'!V$1, INDIRECT(ADDRESS(ROW(), 6 + $A$7, 1, 1, "Kreis TRADE - 2024")), "")</f>
        <v/>
      </c>
      <c r="W53" s="151" t="str" cm="1">
        <f t="array" aca="1" ref="W53" ca="1">IF('Kreis TRADE - 2024'!$E53 = 'PieChart Hilfstabelle'!W$1, INDIRECT(ADDRESS(ROW(), 6 + $A$7, 1, 1, "Kreis TRADE - 2024")), "")</f>
        <v/>
      </c>
      <c r="X53" s="152"/>
      <c r="Y53" s="151" t="str" cm="1">
        <f t="array" aca="1" ref="Y53" ca="1">IF('Kreis TRADE - 2024'!$D53 = 'PieChart Hilfstabelle'!Y$1, INDIRECT(ADDRESS(ROW(), 6 + $A$7, 1, 1, "Kreis TRADE - 2024")), "")</f>
        <v/>
      </c>
      <c r="Z53" s="151" t="str" cm="1">
        <f t="array" aca="1" ref="Z53" ca="1">IF('Kreis TRADE - 2024'!$D53 = 'PieChart Hilfstabelle'!Z$1, INDIRECT(ADDRESS(ROW(), 6 + $A$7, 1, 1, "Kreis TRADE - 2024")), "")</f>
        <v/>
      </c>
      <c r="AA53" s="151" t="str" cm="1">
        <f t="array" aca="1" ref="AA53" ca="1">IF('Kreis TRADE - 2024'!$D53 = 'PieChart Hilfstabelle'!AA$1, INDIRECT(ADDRESS(ROW(), 6 + $A$7, 1, 1, "Kreis TRADE - 2024")), "")</f>
        <v/>
      </c>
      <c r="AB53" s="151" t="str" cm="1">
        <f t="array" aca="1" ref="AB53" ca="1">IF('Kreis TRADE - 2024'!$D53 = 'PieChart Hilfstabelle'!AB$1, INDIRECT(ADDRESS(ROW(), 6 + $A$7, 1, 1, "Kreis TRADE - 2024")), "")</f>
        <v/>
      </c>
      <c r="AC53" s="151" t="str" cm="1">
        <f t="array" aca="1" ref="AC53" ca="1">IF('Kreis TRADE - 2024'!$D53 = 'PieChart Hilfstabelle'!AC$1, INDIRECT(ADDRESS(ROW(), 6 + $A$7, 1, 1, "Kreis TRADE - 2024")), "")</f>
        <v/>
      </c>
      <c r="AD53" s="151" t="str" cm="1">
        <f t="array" aca="1" ref="AD53" ca="1">IF('Kreis TRADE - 2024'!$D53 = 'PieChart Hilfstabelle'!AD$1, INDIRECT(ADDRESS(ROW(), 6 + $A$7, 1, 1, "Kreis TRADE - 2024")), "")</f>
        <v/>
      </c>
    </row>
    <row r="54" spans="1:30">
      <c r="A54" s="151" t="str">
        <v>KIS Premium</v>
      </c>
      <c r="B54" s="151"/>
      <c r="C54" s="151"/>
      <c r="D54" s="151"/>
      <c r="E54" s="151"/>
      <c r="F54" s="151" t="str">
        <f>IF(AND('Kreis TRADE - 2024'!C54&lt;&gt;"",'Kreis TRADE - 2024'!D54&lt;&gt;"",'Kreis TRADE - 2024'!E54="Gebuchte Tage"),'Kreis TRADE - 2024'!C54 &amp; " " &amp; 'Kreis TRADE - 2024'!D54,"")</f>
        <v/>
      </c>
      <c r="G54" s="151" t="str" cm="1">
        <f t="array" aca="1" ref="G54" ca="1">IF('Kreis TRADE - 2024'!$E54 = 'PieChart Hilfstabelle'!G$1, INDIRECT(ADDRESS(ROW(), 6 + $A$7, 1, 1, "Kreis TRADE - 2024")), "")</f>
        <v/>
      </c>
      <c r="H54" s="151" t="str" cm="1">
        <f t="array" aca="1" ref="H54" ca="1">IF('Kreis TRADE - 2024'!$E54 = 'PieChart Hilfstabelle'!H$1, INDIRECT(ADDRESS(ROW(), 6 + $A$7, 1, 1, "Kreis TRADE - 2024")), "")</f>
        <v/>
      </c>
      <c r="I54" s="151" t="str" cm="1">
        <f t="array" aca="1" ref="I54" ca="1">IF('Kreis TRADE - 2024'!$E54 = 'PieChart Hilfstabelle'!I$1, INDIRECT(ADDRESS(ROW(), 6 + $A$7, 1, 1, "Kreis TRADE - 2024")), "")</f>
        <v/>
      </c>
      <c r="J54" s="151" t="str" cm="1">
        <f t="array" aca="1" ref="J54" ca="1">IF('Kreis TRADE - 2024'!$E54 = 'PieChart Hilfstabelle'!J$1, INDIRECT(ADDRESS(ROW(), 6 + $A$7, 1, 1, "Kreis TRADE - 2024")), "")</f>
        <v/>
      </c>
      <c r="K54" s="151" t="str" cm="1">
        <f t="array" aca="1" ref="K54" ca="1">IF('Kreis TRADE - 2024'!$E54 = 'PieChart Hilfstabelle'!K$1, INDIRECT(ADDRESS(ROW(), 6 + $A$7, 1, 1, "Kreis TRADE - 2024")), "")</f>
        <v/>
      </c>
      <c r="L54" s="151" t="str" cm="1">
        <f t="array" aca="1" ref="L54" ca="1">IF('Kreis TRADE - 2024'!$E54 = 'PieChart Hilfstabelle'!L$1, INDIRECT(ADDRESS(ROW(), 6 + $A$7, 1, 1, "Kreis TRADE - 2024")), "")</f>
        <v/>
      </c>
      <c r="M54" s="151" t="str" cm="1">
        <f t="array" aca="1" ref="M54" ca="1">IF('Kreis TRADE - 2024'!$E54 = 'PieChart Hilfstabelle'!M$1, INDIRECT(ADDRESS(ROW(), 6 + $A$7, 1, 1, "Kreis TRADE - 2024")), "")</f>
        <v/>
      </c>
      <c r="N54" s="151" t="str" cm="1">
        <f t="array" aca="1" ref="N54" ca="1">IF('Kreis TRADE - 2024'!$E54 = 'PieChart Hilfstabelle'!N$1, INDIRECT(ADDRESS(ROW(), 6 + $A$7, 1, 1, "Kreis TRADE - 2024")), "")</f>
        <v/>
      </c>
      <c r="O54" s="151" t="str" cm="1">
        <f t="array" aca="1" ref="O54" ca="1">IF('Kreis TRADE - 2024'!$E54 = 'PieChart Hilfstabelle'!O$1, INDIRECT(ADDRESS(ROW(), 6 + $A$7, 1, 1, "Kreis TRADE - 2024")), "")</f>
        <v/>
      </c>
      <c r="P54" s="151" t="str" cm="1">
        <f t="array" aca="1" ref="P54" ca="1">IF('Kreis TRADE - 2024'!$E54 = 'PieChart Hilfstabelle'!P$1, INDIRECT(ADDRESS(ROW(), 6 + $A$7, 1, 1, "Kreis TRADE - 2024")), "")</f>
        <v/>
      </c>
      <c r="Q54" s="151" t="str" cm="1">
        <f t="array" aca="1" ref="Q54" ca="1">IF('Kreis TRADE - 2024'!$E54 = 'PieChart Hilfstabelle'!Q$1, INDIRECT(ADDRESS(ROW(), 6 + $A$7, 1, 1, "Kreis TRADE - 2024")), "")</f>
        <v/>
      </c>
      <c r="R54" s="151" t="str" cm="1">
        <f t="array" aca="1" ref="R54" ca="1">IF('Kreis TRADE - 2024'!$E54 = 'PieChart Hilfstabelle'!R$1, INDIRECT(ADDRESS(ROW(), 6 + $A$7, 1, 1, "Kreis TRADE - 2024")), "")</f>
        <v/>
      </c>
      <c r="S54" s="151" t="str" cm="1">
        <f t="array" aca="1" ref="S54" ca="1">IF('Kreis TRADE - 2024'!$E54 = 'PieChart Hilfstabelle'!S$1, INDIRECT(ADDRESS(ROW(), 6 + $A$7, 1, 1, "Kreis TRADE - 2024")), "")</f>
        <v/>
      </c>
      <c r="T54" s="151" t="str" cm="1">
        <f t="array" aca="1" ref="T54" ca="1">IF('Kreis TRADE - 2024'!$E54 = 'PieChart Hilfstabelle'!T$1, INDIRECT(ADDRESS(ROW(), 6 + $A$7, 1, 1, "Kreis TRADE - 2024")), "")</f>
        <v/>
      </c>
      <c r="U54" s="151" t="str" cm="1">
        <f t="array" aca="1" ref="U54" ca="1">IF('Kreis TRADE - 2024'!$E54 = 'PieChart Hilfstabelle'!U$1, INDIRECT(ADDRESS(ROW(), 6 + $A$7, 1, 1, "Kreis TRADE - 2024")), "")</f>
        <v/>
      </c>
      <c r="V54" s="151" t="str" cm="1">
        <f t="array" aca="1" ref="V54" ca="1">IF('Kreis TRADE - 2024'!$E54 = 'PieChart Hilfstabelle'!V$1, INDIRECT(ADDRESS(ROW(), 6 + $A$7, 1, 1, "Kreis TRADE - 2024")), "")</f>
        <v/>
      </c>
      <c r="W54" s="151" t="str" cm="1">
        <f t="array" aca="1" ref="W54" ca="1">IF('Kreis TRADE - 2024'!$E54 = 'PieChart Hilfstabelle'!W$1, INDIRECT(ADDRESS(ROW(), 6 + $A$7, 1, 1, "Kreis TRADE - 2024")), "")</f>
        <v/>
      </c>
      <c r="X54" s="152"/>
      <c r="Y54" s="151" t="str" cm="1">
        <f t="array" aca="1" ref="Y54" ca="1">IF('Kreis TRADE - 2024'!$D54 = 'PieChart Hilfstabelle'!Y$1, INDIRECT(ADDRESS(ROW(), 6 + $A$7, 1, 1, "Kreis TRADE - 2024")), "")</f>
        <v/>
      </c>
      <c r="Z54" s="151" t="str" cm="1">
        <f t="array" aca="1" ref="Z54" ca="1">IF('Kreis TRADE - 2024'!$D54 = 'PieChart Hilfstabelle'!Z$1, INDIRECT(ADDRESS(ROW(), 6 + $A$7, 1, 1, "Kreis TRADE - 2024")), "")</f>
        <v/>
      </c>
      <c r="AA54" s="151" t="str" cm="1">
        <f t="array" aca="1" ref="AA54" ca="1">IF('Kreis TRADE - 2024'!$D54 = 'PieChart Hilfstabelle'!AA$1, INDIRECT(ADDRESS(ROW(), 6 + $A$7, 1, 1, "Kreis TRADE - 2024")), "")</f>
        <v/>
      </c>
      <c r="AB54" s="151" t="str" cm="1">
        <f t="array" aca="1" ref="AB54" ca="1">IF('Kreis TRADE - 2024'!$D54 = 'PieChart Hilfstabelle'!AB$1, INDIRECT(ADDRESS(ROW(), 6 + $A$7, 1, 1, "Kreis TRADE - 2024")), "")</f>
        <v/>
      </c>
      <c r="AC54" s="151" t="str" cm="1">
        <f t="array" aca="1" ref="AC54" ca="1">IF('Kreis TRADE - 2024'!$D54 = 'PieChart Hilfstabelle'!AC$1, INDIRECT(ADDRESS(ROW(), 6 + $A$7, 1, 1, "Kreis TRADE - 2024")), "")</f>
        <v/>
      </c>
      <c r="AD54" s="151" t="str" cm="1">
        <f t="array" aca="1" ref="AD54" ca="1">IF('Kreis TRADE - 2024'!$D54 = 'PieChart Hilfstabelle'!AD$1, INDIRECT(ADDRESS(ROW(), 6 + $A$7, 1, 1, "Kreis TRADE - 2024")), "")</f>
        <v/>
      </c>
    </row>
    <row r="55" spans="1:30">
      <c r="A55" s="151" t="str">
        <v>OTLG</v>
      </c>
      <c r="B55" s="151"/>
      <c r="C55" s="151"/>
      <c r="D55" s="151"/>
      <c r="E55" s="151"/>
      <c r="F55" s="151" t="str">
        <f>IF(AND('Kreis TRADE - 2024'!C55&lt;&gt;"",'Kreis TRADE - 2024'!D55&lt;&gt;"",'Kreis TRADE - 2024'!E55="Gebuchte Tage"),'Kreis TRADE - 2024'!C55 &amp; " " &amp; 'Kreis TRADE - 2024'!D55,"")</f>
        <v/>
      </c>
      <c r="G55" s="151" t="str" cm="1">
        <f t="array" aca="1" ref="G55" ca="1">IF('Kreis TRADE - 2024'!$E55 = 'PieChart Hilfstabelle'!G$1, INDIRECT(ADDRESS(ROW(), 6 + $A$7, 1, 1, "Kreis TRADE - 2024")), "")</f>
        <v/>
      </c>
      <c r="H55" s="151" t="str" cm="1">
        <f t="array" aca="1" ref="H55" ca="1">IF('Kreis TRADE - 2024'!$E55 = 'PieChart Hilfstabelle'!H$1, INDIRECT(ADDRESS(ROW(), 6 + $A$7, 1, 1, "Kreis TRADE - 2024")), "")</f>
        <v/>
      </c>
      <c r="I55" s="151" t="str" cm="1">
        <f t="array" aca="1" ref="I55" ca="1">IF('Kreis TRADE - 2024'!$E55 = 'PieChart Hilfstabelle'!I$1, INDIRECT(ADDRESS(ROW(), 6 + $A$7, 1, 1, "Kreis TRADE - 2024")), "")</f>
        <v/>
      </c>
      <c r="J55" s="151" t="str" cm="1">
        <f t="array" aca="1" ref="J55" ca="1">IF('Kreis TRADE - 2024'!$E55 = 'PieChart Hilfstabelle'!J$1, INDIRECT(ADDRESS(ROW(), 6 + $A$7, 1, 1, "Kreis TRADE - 2024")), "")</f>
        <v/>
      </c>
      <c r="K55" s="151" t="str" cm="1">
        <f t="array" aca="1" ref="K55" ca="1">IF('Kreis TRADE - 2024'!$E55 = 'PieChart Hilfstabelle'!K$1, INDIRECT(ADDRESS(ROW(), 6 + $A$7, 1, 1, "Kreis TRADE - 2024")), "")</f>
        <v/>
      </c>
      <c r="L55" s="151" t="str" cm="1">
        <f t="array" aca="1" ref="L55" ca="1">IF('Kreis TRADE - 2024'!$E55 = 'PieChart Hilfstabelle'!L$1, INDIRECT(ADDRESS(ROW(), 6 + $A$7, 1, 1, "Kreis TRADE - 2024")), "")</f>
        <v/>
      </c>
      <c r="M55" s="151" t="str" cm="1">
        <f t="array" aca="1" ref="M55" ca="1">IF('Kreis TRADE - 2024'!$E55 = 'PieChart Hilfstabelle'!M$1, INDIRECT(ADDRESS(ROW(), 6 + $A$7, 1, 1, "Kreis TRADE - 2024")), "")</f>
        <v/>
      </c>
      <c r="N55" s="151" t="str" cm="1">
        <f t="array" aca="1" ref="N55" ca="1">IF('Kreis TRADE - 2024'!$E55 = 'PieChart Hilfstabelle'!N$1, INDIRECT(ADDRESS(ROW(), 6 + $A$7, 1, 1, "Kreis TRADE - 2024")), "")</f>
        <v/>
      </c>
      <c r="O55" s="151" t="str" cm="1">
        <f t="array" aca="1" ref="O55" ca="1">IF('Kreis TRADE - 2024'!$E55 = 'PieChart Hilfstabelle'!O$1, INDIRECT(ADDRESS(ROW(), 6 + $A$7, 1, 1, "Kreis TRADE - 2024")), "")</f>
        <v/>
      </c>
      <c r="P55" s="151" t="str" cm="1">
        <f t="array" aca="1" ref="P55" ca="1">IF('Kreis TRADE - 2024'!$E55 = 'PieChart Hilfstabelle'!P$1, INDIRECT(ADDRESS(ROW(), 6 + $A$7, 1, 1, "Kreis TRADE - 2024")), "")</f>
        <v/>
      </c>
      <c r="Q55" s="151" t="str" cm="1">
        <f t="array" aca="1" ref="Q55" ca="1">IF('Kreis TRADE - 2024'!$E55 = 'PieChart Hilfstabelle'!Q$1, INDIRECT(ADDRESS(ROW(), 6 + $A$7, 1, 1, "Kreis TRADE - 2024")), "")</f>
        <v/>
      </c>
      <c r="R55" s="151" t="str" cm="1">
        <f t="array" aca="1" ref="R55" ca="1">IF('Kreis TRADE - 2024'!$E55 = 'PieChart Hilfstabelle'!R$1, INDIRECT(ADDRESS(ROW(), 6 + $A$7, 1, 1, "Kreis TRADE - 2024")), "")</f>
        <v/>
      </c>
      <c r="S55" s="151" t="str" cm="1">
        <f t="array" aca="1" ref="S55" ca="1">IF('Kreis TRADE - 2024'!$E55 = 'PieChart Hilfstabelle'!S$1, INDIRECT(ADDRESS(ROW(), 6 + $A$7, 1, 1, "Kreis TRADE - 2024")), "")</f>
        <v/>
      </c>
      <c r="T55" s="151" t="str" cm="1">
        <f t="array" aca="1" ref="T55" ca="1">IF('Kreis TRADE - 2024'!$E55 = 'PieChart Hilfstabelle'!T$1, INDIRECT(ADDRESS(ROW(), 6 + $A$7, 1, 1, "Kreis TRADE - 2024")), "")</f>
        <v/>
      </c>
      <c r="U55" s="151" t="str" cm="1">
        <f t="array" aca="1" ref="U55" ca="1">IF('Kreis TRADE - 2024'!$E55 = 'PieChart Hilfstabelle'!U$1, INDIRECT(ADDRESS(ROW(), 6 + $A$7, 1, 1, "Kreis TRADE - 2024")), "")</f>
        <v/>
      </c>
      <c r="V55" s="151" t="str" cm="1">
        <f t="array" aca="1" ref="V55" ca="1">IF('Kreis TRADE - 2024'!$E55 = 'PieChart Hilfstabelle'!V$1, INDIRECT(ADDRESS(ROW(), 6 + $A$7, 1, 1, "Kreis TRADE - 2024")), "")</f>
        <v/>
      </c>
      <c r="W55" s="151" t="str" cm="1">
        <f t="array" aca="1" ref="W55" ca="1">IF('Kreis TRADE - 2024'!$E55 = 'PieChart Hilfstabelle'!W$1, INDIRECT(ADDRESS(ROW(), 6 + $A$7, 1, 1, "Kreis TRADE - 2024")), "")</f>
        <v/>
      </c>
      <c r="X55" s="152"/>
      <c r="Y55" s="151" t="str" cm="1">
        <f t="array" aca="1" ref="Y55" ca="1">IF('Kreis TRADE - 2024'!$D55 = 'PieChart Hilfstabelle'!Y$1, INDIRECT(ADDRESS(ROW(), 6 + $A$7, 1, 1, "Kreis TRADE - 2024")), "")</f>
        <v/>
      </c>
      <c r="Z55" s="151" t="str" cm="1">
        <f t="array" aca="1" ref="Z55" ca="1">IF('Kreis TRADE - 2024'!$D55 = 'PieChart Hilfstabelle'!Z$1, INDIRECT(ADDRESS(ROW(), 6 + $A$7, 1, 1, "Kreis TRADE - 2024")), "")</f>
        <v/>
      </c>
      <c r="AA55" s="151" t="str" cm="1">
        <f t="array" aca="1" ref="AA55" ca="1">IF('Kreis TRADE - 2024'!$D55 = 'PieChart Hilfstabelle'!AA$1, INDIRECT(ADDRESS(ROW(), 6 + $A$7, 1, 1, "Kreis TRADE - 2024")), "")</f>
        <v/>
      </c>
      <c r="AB55" s="151" t="str" cm="1">
        <f t="array" aca="1" ref="AB55" ca="1">IF('Kreis TRADE - 2024'!$D55 = 'PieChart Hilfstabelle'!AB$1, INDIRECT(ADDRESS(ROW(), 6 + $A$7, 1, 1, "Kreis TRADE - 2024")), "")</f>
        <v/>
      </c>
      <c r="AC55" s="151" t="str" cm="1">
        <f t="array" aca="1" ref="AC55" ca="1">IF('Kreis TRADE - 2024'!$D55 = 'PieChart Hilfstabelle'!AC$1, INDIRECT(ADDRESS(ROW(), 6 + $A$7, 1, 1, "Kreis TRADE - 2024")), "")</f>
        <v/>
      </c>
      <c r="AD55" s="151" t="str" cm="1">
        <f t="array" aca="1" ref="AD55" ca="1">IF('Kreis TRADE - 2024'!$D55 = 'PieChart Hilfstabelle'!AD$1, INDIRECT(ADDRESS(ROW(), 6 + $A$7, 1, 1, "Kreis TRADE - 2024")), "")</f>
        <v/>
      </c>
    </row>
    <row r="56" spans="1:30">
      <c r="A56" s="151" t="str">
        <v>Interne Aufwände</v>
      </c>
      <c r="B56" s="151"/>
      <c r="C56" s="151"/>
      <c r="D56" s="151"/>
      <c r="E56" s="151"/>
      <c r="F56" s="151" t="str">
        <f>IF(AND('Kreis TRADE - 2024'!C56&lt;&gt;"",'Kreis TRADE - 2024'!D56&lt;&gt;"",'Kreis TRADE - 2024'!E56="Gebuchte Tage"),'Kreis TRADE - 2024'!C56 &amp; " " &amp; 'Kreis TRADE - 2024'!D56,"")</f>
        <v/>
      </c>
      <c r="G56" s="151" t="str" cm="1">
        <f t="array" aca="1" ref="G56" ca="1">IF('Kreis TRADE - 2024'!$E56 = 'PieChart Hilfstabelle'!G$1, INDIRECT(ADDRESS(ROW(), 6 + $A$7, 1, 1, "Kreis TRADE - 2024")), "")</f>
        <v/>
      </c>
      <c r="H56" s="151" t="str" cm="1">
        <f t="array" aca="1" ref="H56" ca="1">IF('Kreis TRADE - 2024'!$E56 = 'PieChart Hilfstabelle'!H$1, INDIRECT(ADDRESS(ROW(), 6 + $A$7, 1, 1, "Kreis TRADE - 2024")), "")</f>
        <v/>
      </c>
      <c r="I56" s="151" t="str" cm="1">
        <f t="array" aca="1" ref="I56" ca="1">IF('Kreis TRADE - 2024'!$E56 = 'PieChart Hilfstabelle'!I$1, INDIRECT(ADDRESS(ROW(), 6 + $A$7, 1, 1, "Kreis TRADE - 2024")), "")</f>
        <v/>
      </c>
      <c r="J56" s="151" t="str" cm="1">
        <f t="array" aca="1" ref="J56" ca="1">IF('Kreis TRADE - 2024'!$E56 = 'PieChart Hilfstabelle'!J$1, INDIRECT(ADDRESS(ROW(), 6 + $A$7, 1, 1, "Kreis TRADE - 2024")), "")</f>
        <v/>
      </c>
      <c r="K56" s="151" t="str" cm="1">
        <f t="array" aca="1" ref="K56" ca="1">IF('Kreis TRADE - 2024'!$E56 = 'PieChart Hilfstabelle'!K$1, INDIRECT(ADDRESS(ROW(), 6 + $A$7, 1, 1, "Kreis TRADE - 2024")), "")</f>
        <v/>
      </c>
      <c r="L56" s="151" t="str" cm="1">
        <f t="array" aca="1" ref="L56" ca="1">IF('Kreis TRADE - 2024'!$E56 = 'PieChart Hilfstabelle'!L$1, INDIRECT(ADDRESS(ROW(), 6 + $A$7, 1, 1, "Kreis TRADE - 2024")), "")</f>
        <v/>
      </c>
      <c r="M56" s="151" t="str" cm="1">
        <f t="array" aca="1" ref="M56" ca="1">IF('Kreis TRADE - 2024'!$E56 = 'PieChart Hilfstabelle'!M$1, INDIRECT(ADDRESS(ROW(), 6 + $A$7, 1, 1, "Kreis TRADE - 2024")), "")</f>
        <v/>
      </c>
      <c r="N56" s="151" t="str" cm="1">
        <f t="array" aca="1" ref="N56" ca="1">IF('Kreis TRADE - 2024'!$E56 = 'PieChart Hilfstabelle'!N$1, INDIRECT(ADDRESS(ROW(), 6 + $A$7, 1, 1, "Kreis TRADE - 2024")), "")</f>
        <v/>
      </c>
      <c r="O56" s="151" t="str" cm="1">
        <f t="array" aca="1" ref="O56" ca="1">IF('Kreis TRADE - 2024'!$E56 = 'PieChart Hilfstabelle'!O$1, INDIRECT(ADDRESS(ROW(), 6 + $A$7, 1, 1, "Kreis TRADE - 2024")), "")</f>
        <v/>
      </c>
      <c r="P56" s="151" t="str" cm="1">
        <f t="array" aca="1" ref="P56" ca="1">IF('Kreis TRADE - 2024'!$E56 = 'PieChart Hilfstabelle'!P$1, INDIRECT(ADDRESS(ROW(), 6 + $A$7, 1, 1, "Kreis TRADE - 2024")), "")</f>
        <v/>
      </c>
      <c r="Q56" s="151" t="str" cm="1">
        <f t="array" aca="1" ref="Q56" ca="1">IF('Kreis TRADE - 2024'!$E56 = 'PieChart Hilfstabelle'!Q$1, INDIRECT(ADDRESS(ROW(), 6 + $A$7, 1, 1, "Kreis TRADE - 2024")), "")</f>
        <v/>
      </c>
      <c r="R56" s="151" t="str" cm="1">
        <f t="array" aca="1" ref="R56" ca="1">IF('Kreis TRADE - 2024'!$E56 = 'PieChart Hilfstabelle'!R$1, INDIRECT(ADDRESS(ROW(), 6 + $A$7, 1, 1, "Kreis TRADE - 2024")), "")</f>
        <v/>
      </c>
      <c r="S56" s="151" t="str" cm="1">
        <f t="array" aca="1" ref="S56" ca="1">IF('Kreis TRADE - 2024'!$E56 = 'PieChart Hilfstabelle'!S$1, INDIRECT(ADDRESS(ROW(), 6 + $A$7, 1, 1, "Kreis TRADE - 2024")), "")</f>
        <v/>
      </c>
      <c r="T56" s="151" t="str" cm="1">
        <f t="array" aca="1" ref="T56" ca="1">IF('Kreis TRADE - 2024'!$E56 = 'PieChart Hilfstabelle'!T$1, INDIRECT(ADDRESS(ROW(), 6 + $A$7, 1, 1, "Kreis TRADE - 2024")), "")</f>
        <v/>
      </c>
      <c r="U56" s="151" t="str" cm="1">
        <f t="array" aca="1" ref="U56" ca="1">IF('Kreis TRADE - 2024'!$E56 = 'PieChart Hilfstabelle'!U$1, INDIRECT(ADDRESS(ROW(), 6 + $A$7, 1, 1, "Kreis TRADE - 2024")), "")</f>
        <v/>
      </c>
      <c r="V56" s="151" t="str" cm="1">
        <f t="array" aca="1" ref="V56" ca="1">IF('Kreis TRADE - 2024'!$E56 = 'PieChart Hilfstabelle'!V$1, INDIRECT(ADDRESS(ROW(), 6 + $A$7, 1, 1, "Kreis TRADE - 2024")), "")</f>
        <v/>
      </c>
      <c r="W56" s="151" t="str" cm="1">
        <f t="array" aca="1" ref="W56" ca="1">IF('Kreis TRADE - 2024'!$E56 = 'PieChart Hilfstabelle'!W$1, INDIRECT(ADDRESS(ROW(), 6 + $A$7, 1, 1, "Kreis TRADE - 2024")), "")</f>
        <v/>
      </c>
      <c r="X56" s="152"/>
      <c r="Y56" s="151" t="str" cm="1">
        <f t="array" aca="1" ref="Y56" ca="1">IF('Kreis TRADE - 2024'!$D56 = 'PieChart Hilfstabelle'!Y$1, INDIRECT(ADDRESS(ROW(), 6 + $A$7, 1, 1, "Kreis TRADE - 2024")), "")</f>
        <v/>
      </c>
      <c r="Z56" s="151" t="str" cm="1">
        <f t="array" aca="1" ref="Z56" ca="1">IF('Kreis TRADE - 2024'!$D56 = 'PieChart Hilfstabelle'!Z$1, INDIRECT(ADDRESS(ROW(), 6 + $A$7, 1, 1, "Kreis TRADE - 2024")), "")</f>
        <v/>
      </c>
      <c r="AA56" s="151" t="str" cm="1">
        <f t="array" aca="1" ref="AA56" ca="1">IF('Kreis TRADE - 2024'!$D56 = 'PieChart Hilfstabelle'!AA$1, INDIRECT(ADDRESS(ROW(), 6 + $A$7, 1, 1, "Kreis TRADE - 2024")), "")</f>
        <v/>
      </c>
      <c r="AB56" s="151" t="str" cm="1">
        <f t="array" aca="1" ref="AB56" ca="1">IF('Kreis TRADE - 2024'!$D56 = 'PieChart Hilfstabelle'!AB$1, INDIRECT(ADDRESS(ROW(), 6 + $A$7, 1, 1, "Kreis TRADE - 2024")), "")</f>
        <v/>
      </c>
      <c r="AC56" s="151" t="str" cm="1">
        <f t="array" aca="1" ref="AC56" ca="1">IF('Kreis TRADE - 2024'!$D56 = 'PieChart Hilfstabelle'!AC$1, INDIRECT(ADDRESS(ROW(), 6 + $A$7, 1, 1, "Kreis TRADE - 2024")), "")</f>
        <v/>
      </c>
      <c r="AD56" s="151" t="str" cm="1">
        <f t="array" aca="1" ref="AD56" ca="1">IF('Kreis TRADE - 2024'!$D56 = 'PieChart Hilfstabelle'!AD$1, INDIRECT(ADDRESS(ROW(), 6 + $A$7, 1, 1, "Kreis TRADE - 2024")), "")</f>
        <v/>
      </c>
    </row>
    <row r="57" spans="1:30">
      <c r="A57" s="151" t="str">
        <v>Produkt</v>
      </c>
      <c r="B57" s="151"/>
      <c r="C57" s="151"/>
      <c r="D57" s="151"/>
      <c r="E57" s="151"/>
      <c r="F57" s="151" t="str">
        <f>IF(AND('Kreis TRADE - 2024'!C57&lt;&gt;"",'Kreis TRADE - 2024'!D57&lt;&gt;"",'Kreis TRADE - 2024'!E57="Gebuchte Tage"),'Kreis TRADE - 2024'!C57 &amp; " " &amp; 'Kreis TRADE - 2024'!D57,"")</f>
        <v/>
      </c>
      <c r="G57" s="151" t="str" cm="1">
        <f t="array" aca="1" ref="G57" ca="1">IF('Kreis TRADE - 2024'!$E57 = 'PieChart Hilfstabelle'!G$1, INDIRECT(ADDRESS(ROW(), 6 + $A$7, 1, 1, "Kreis TRADE - 2024")), "")</f>
        <v/>
      </c>
      <c r="H57" s="151" t="str" cm="1">
        <f t="array" aca="1" ref="H57" ca="1">IF('Kreis TRADE - 2024'!$E57 = 'PieChart Hilfstabelle'!H$1, INDIRECT(ADDRESS(ROW(), 6 + $A$7, 1, 1, "Kreis TRADE - 2024")), "")</f>
        <v/>
      </c>
      <c r="I57" s="151" t="str" cm="1">
        <f t="array" aca="1" ref="I57" ca="1">IF('Kreis TRADE - 2024'!$E57 = 'PieChart Hilfstabelle'!I$1, INDIRECT(ADDRESS(ROW(), 6 + $A$7, 1, 1, "Kreis TRADE - 2024")), "")</f>
        <v/>
      </c>
      <c r="J57" s="151" t="str" cm="1">
        <f t="array" aca="1" ref="J57" ca="1">IF('Kreis TRADE - 2024'!$E57 = 'PieChart Hilfstabelle'!J$1, INDIRECT(ADDRESS(ROW(), 6 + $A$7, 1, 1, "Kreis TRADE - 2024")), "")</f>
        <v/>
      </c>
      <c r="K57" s="151" t="str" cm="1">
        <f t="array" aca="1" ref="K57" ca="1">IF('Kreis TRADE - 2024'!$E57 = 'PieChart Hilfstabelle'!K$1, INDIRECT(ADDRESS(ROW(), 6 + $A$7, 1, 1, "Kreis TRADE - 2024")), "")</f>
        <v/>
      </c>
      <c r="L57" s="151" t="str" cm="1">
        <f t="array" aca="1" ref="L57" ca="1">IF('Kreis TRADE - 2024'!$E57 = 'PieChart Hilfstabelle'!L$1, INDIRECT(ADDRESS(ROW(), 6 + $A$7, 1, 1, "Kreis TRADE - 2024")), "")</f>
        <v/>
      </c>
      <c r="M57" s="151" t="str" cm="1">
        <f t="array" aca="1" ref="M57" ca="1">IF('Kreis TRADE - 2024'!$E57 = 'PieChart Hilfstabelle'!M$1, INDIRECT(ADDRESS(ROW(), 6 + $A$7, 1, 1, "Kreis TRADE - 2024")), "")</f>
        <v/>
      </c>
      <c r="N57" s="151" t="str" cm="1">
        <f t="array" aca="1" ref="N57" ca="1">IF('Kreis TRADE - 2024'!$E57 = 'PieChart Hilfstabelle'!N$1, INDIRECT(ADDRESS(ROW(), 6 + $A$7, 1, 1, "Kreis TRADE - 2024")), "")</f>
        <v/>
      </c>
      <c r="O57" s="151" t="str" cm="1">
        <f t="array" aca="1" ref="O57" ca="1">IF('Kreis TRADE - 2024'!$E57 = 'PieChart Hilfstabelle'!O$1, INDIRECT(ADDRESS(ROW(), 6 + $A$7, 1, 1, "Kreis TRADE - 2024")), "")</f>
        <v/>
      </c>
      <c r="P57" s="151" t="str" cm="1">
        <f t="array" aca="1" ref="P57" ca="1">IF('Kreis TRADE - 2024'!$E57 = 'PieChart Hilfstabelle'!P$1, INDIRECT(ADDRESS(ROW(), 6 + $A$7, 1, 1, "Kreis TRADE - 2024")), "")</f>
        <v/>
      </c>
      <c r="Q57" s="151" t="str" cm="1">
        <f t="array" aca="1" ref="Q57" ca="1">IF('Kreis TRADE - 2024'!$E57 = 'PieChart Hilfstabelle'!Q$1, INDIRECT(ADDRESS(ROW(), 6 + $A$7, 1, 1, "Kreis TRADE - 2024")), "")</f>
        <v/>
      </c>
      <c r="R57" s="151" t="str" cm="1">
        <f t="array" aca="1" ref="R57" ca="1">IF('Kreis TRADE - 2024'!$E57 = 'PieChart Hilfstabelle'!R$1, INDIRECT(ADDRESS(ROW(), 6 + $A$7, 1, 1, "Kreis TRADE - 2024")), "")</f>
        <v/>
      </c>
      <c r="S57" s="151" t="str" cm="1">
        <f t="array" aca="1" ref="S57" ca="1">IF('Kreis TRADE - 2024'!$E57 = 'PieChart Hilfstabelle'!S$1, INDIRECT(ADDRESS(ROW(), 6 + $A$7, 1, 1, "Kreis TRADE - 2024")), "")</f>
        <v/>
      </c>
      <c r="T57" s="151" t="str" cm="1">
        <f t="array" aca="1" ref="T57" ca="1">IF('Kreis TRADE - 2024'!$E57 = 'PieChart Hilfstabelle'!T$1, INDIRECT(ADDRESS(ROW(), 6 + $A$7, 1, 1, "Kreis TRADE - 2024")), "")</f>
        <v/>
      </c>
      <c r="U57" s="151" t="str" cm="1">
        <f t="array" aca="1" ref="U57" ca="1">IF('Kreis TRADE - 2024'!$E57 = 'PieChart Hilfstabelle'!U$1, INDIRECT(ADDRESS(ROW(), 6 + $A$7, 1, 1, "Kreis TRADE - 2024")), "")</f>
        <v/>
      </c>
      <c r="V57" s="151" t="str" cm="1">
        <f t="array" aca="1" ref="V57" ca="1">IF('Kreis TRADE - 2024'!$E57 = 'PieChart Hilfstabelle'!V$1, INDIRECT(ADDRESS(ROW(), 6 + $A$7, 1, 1, "Kreis TRADE - 2024")), "")</f>
        <v/>
      </c>
      <c r="W57" s="151" t="str" cm="1">
        <f t="array" aca="1" ref="W57" ca="1">IF('Kreis TRADE - 2024'!$E57 = 'PieChart Hilfstabelle'!W$1, INDIRECT(ADDRESS(ROW(), 6 + $A$7, 1, 1, "Kreis TRADE - 2024")), "")</f>
        <v/>
      </c>
      <c r="X57" s="152"/>
      <c r="Y57" s="151" t="str" cm="1">
        <f t="array" aca="1" ref="Y57" ca="1">IF('Kreis TRADE - 2024'!$D57 = 'PieChart Hilfstabelle'!Y$1, INDIRECT(ADDRESS(ROW(), 6 + $A$7, 1, 1, "Kreis TRADE - 2024")), "")</f>
        <v/>
      </c>
      <c r="Z57" s="151" t="str" cm="1">
        <f t="array" aca="1" ref="Z57" ca="1">IF('Kreis TRADE - 2024'!$D57 = 'PieChart Hilfstabelle'!Z$1, INDIRECT(ADDRESS(ROW(), 6 + $A$7, 1, 1, "Kreis TRADE - 2024")), "")</f>
        <v/>
      </c>
      <c r="AA57" s="151" t="str" cm="1">
        <f t="array" aca="1" ref="AA57" ca="1">IF('Kreis TRADE - 2024'!$D57 = 'PieChart Hilfstabelle'!AA$1, INDIRECT(ADDRESS(ROW(), 6 + $A$7, 1, 1, "Kreis TRADE - 2024")), "")</f>
        <v/>
      </c>
      <c r="AB57" s="151" t="str" cm="1">
        <f t="array" aca="1" ref="AB57" ca="1">IF('Kreis TRADE - 2024'!$D57 = 'PieChart Hilfstabelle'!AB$1, INDIRECT(ADDRESS(ROW(), 6 + $A$7, 1, 1, "Kreis TRADE - 2024")), "")</f>
        <v/>
      </c>
      <c r="AC57" s="151" t="str" cm="1">
        <f t="array" aca="1" ref="AC57" ca="1">IF('Kreis TRADE - 2024'!$D57 = 'PieChart Hilfstabelle'!AC$1, INDIRECT(ADDRESS(ROW(), 6 + $A$7, 1, 1, "Kreis TRADE - 2024")), "")</f>
        <v/>
      </c>
      <c r="AD57" s="151" t="str" cm="1">
        <f t="array" aca="1" ref="AD57" ca="1">IF('Kreis TRADE - 2024'!$D57 = 'PieChart Hilfstabelle'!AD$1, INDIRECT(ADDRESS(ROW(), 6 + $A$7, 1, 1, "Kreis TRADE - 2024")), "")</f>
        <v/>
      </c>
    </row>
    <row r="58" spans="1:30">
      <c r="A58" s="151" t="str">
        <v>Abschläge Sonst</v>
      </c>
      <c r="B58" s="151"/>
      <c r="C58" s="151"/>
      <c r="D58" s="151"/>
      <c r="E58" s="151"/>
      <c r="F58" s="151" t="str">
        <f>IF(AND('Kreis TRADE - 2024'!C58&lt;&gt;"",'Kreis TRADE - 2024'!D58&lt;&gt;"",'Kreis TRADE - 2024'!E58="Gebuchte Tage"),'Kreis TRADE - 2024'!C58 &amp; " " &amp; 'Kreis TRADE - 2024'!D58,"")</f>
        <v/>
      </c>
      <c r="G58" s="151" t="str" cm="1">
        <f t="array" aca="1" ref="G58" ca="1">IF('Kreis TRADE - 2024'!$E58 = 'PieChart Hilfstabelle'!G$1, INDIRECT(ADDRESS(ROW(), 6 + $A$7, 1, 1, "Kreis TRADE - 2024")), "")</f>
        <v/>
      </c>
      <c r="H58" s="151" t="str" cm="1">
        <f t="array" aca="1" ref="H58" ca="1">IF('Kreis TRADE - 2024'!$E58 = 'PieChart Hilfstabelle'!H$1, INDIRECT(ADDRESS(ROW(), 6 + $A$7, 1, 1, "Kreis TRADE - 2024")), "")</f>
        <v/>
      </c>
      <c r="I58" s="151" t="str" cm="1">
        <f t="array" aca="1" ref="I58" ca="1">IF('Kreis TRADE - 2024'!$E58 = 'PieChart Hilfstabelle'!I$1, INDIRECT(ADDRESS(ROW(), 6 + $A$7, 1, 1, "Kreis TRADE - 2024")), "")</f>
        <v/>
      </c>
      <c r="J58" s="151" t="str" cm="1">
        <f t="array" aca="1" ref="J58" ca="1">IF('Kreis TRADE - 2024'!$E58 = 'PieChart Hilfstabelle'!J$1, INDIRECT(ADDRESS(ROW(), 6 + $A$7, 1, 1, "Kreis TRADE - 2024")), "")</f>
        <v/>
      </c>
      <c r="K58" s="151" t="str" cm="1">
        <f t="array" aca="1" ref="K58" ca="1">IF('Kreis TRADE - 2024'!$E58 = 'PieChart Hilfstabelle'!K$1, INDIRECT(ADDRESS(ROW(), 6 + $A$7, 1, 1, "Kreis TRADE - 2024")), "")</f>
        <v/>
      </c>
      <c r="L58" s="151" t="str" cm="1">
        <f t="array" aca="1" ref="L58" ca="1">IF('Kreis TRADE - 2024'!$E58 = 'PieChart Hilfstabelle'!L$1, INDIRECT(ADDRESS(ROW(), 6 + $A$7, 1, 1, "Kreis TRADE - 2024")), "")</f>
        <v/>
      </c>
      <c r="M58" s="151" t="str" cm="1">
        <f t="array" aca="1" ref="M58" ca="1">IF('Kreis TRADE - 2024'!$E58 = 'PieChart Hilfstabelle'!M$1, INDIRECT(ADDRESS(ROW(), 6 + $A$7, 1, 1, "Kreis TRADE - 2024")), "")</f>
        <v/>
      </c>
      <c r="N58" s="151" t="str" cm="1">
        <f t="array" aca="1" ref="N58" ca="1">IF('Kreis TRADE - 2024'!$E58 = 'PieChart Hilfstabelle'!N$1, INDIRECT(ADDRESS(ROW(), 6 + $A$7, 1, 1, "Kreis TRADE - 2024")), "")</f>
        <v/>
      </c>
      <c r="O58" s="151" t="str" cm="1">
        <f t="array" aca="1" ref="O58" ca="1">IF('Kreis TRADE - 2024'!$E58 = 'PieChart Hilfstabelle'!O$1, INDIRECT(ADDRESS(ROW(), 6 + $A$7, 1, 1, "Kreis TRADE - 2024")), "")</f>
        <v/>
      </c>
      <c r="P58" s="151" t="str" cm="1">
        <f t="array" aca="1" ref="P58" ca="1">IF('Kreis TRADE - 2024'!$E58 = 'PieChart Hilfstabelle'!P$1, INDIRECT(ADDRESS(ROW(), 6 + $A$7, 1, 1, "Kreis TRADE - 2024")), "")</f>
        <v/>
      </c>
      <c r="Q58" s="151" t="str" cm="1">
        <f t="array" aca="1" ref="Q58" ca="1">IF('Kreis TRADE - 2024'!$E58 = 'PieChart Hilfstabelle'!Q$1, INDIRECT(ADDRESS(ROW(), 6 + $A$7, 1, 1, "Kreis TRADE - 2024")), "")</f>
        <v/>
      </c>
      <c r="R58" s="151" t="str" cm="1">
        <f t="array" aca="1" ref="R58" ca="1">IF('Kreis TRADE - 2024'!$E58 = 'PieChart Hilfstabelle'!R$1, INDIRECT(ADDRESS(ROW(), 6 + $A$7, 1, 1, "Kreis TRADE - 2024")), "")</f>
        <v/>
      </c>
      <c r="S58" s="151" t="str" cm="1">
        <f t="array" aca="1" ref="S58" ca="1">IF('Kreis TRADE - 2024'!$E58 = 'PieChart Hilfstabelle'!S$1, INDIRECT(ADDRESS(ROW(), 6 + $A$7, 1, 1, "Kreis TRADE - 2024")), "")</f>
        <v/>
      </c>
      <c r="T58" s="151" t="str" cm="1">
        <f t="array" aca="1" ref="T58" ca="1">IF('Kreis TRADE - 2024'!$E58 = 'PieChart Hilfstabelle'!T$1, INDIRECT(ADDRESS(ROW(), 6 + $A$7, 1, 1, "Kreis TRADE - 2024")), "")</f>
        <v/>
      </c>
      <c r="U58" s="151" t="str" cm="1">
        <f t="array" aca="1" ref="U58" ca="1">IF('Kreis TRADE - 2024'!$E58 = 'PieChart Hilfstabelle'!U$1, INDIRECT(ADDRESS(ROW(), 6 + $A$7, 1, 1, "Kreis TRADE - 2024")), "")</f>
        <v/>
      </c>
      <c r="V58" s="151" t="str" cm="1">
        <f t="array" aca="1" ref="V58" ca="1">IF('Kreis TRADE - 2024'!$E58 = 'PieChart Hilfstabelle'!V$1, INDIRECT(ADDRESS(ROW(), 6 + $A$7, 1, 1, "Kreis TRADE - 2024")), "")</f>
        <v/>
      </c>
      <c r="W58" s="151" t="str" cm="1">
        <f t="array" aca="1" ref="W58" ca="1">IF('Kreis TRADE - 2024'!$E58 = 'PieChart Hilfstabelle'!W$1, INDIRECT(ADDRESS(ROW(), 6 + $A$7, 1, 1, "Kreis TRADE - 2024")), "")</f>
        <v/>
      </c>
      <c r="X58" s="152"/>
      <c r="Y58" s="151" t="str" cm="1">
        <f t="array" aca="1" ref="Y58" ca="1">IF('Kreis TRADE - 2024'!$D58 = 'PieChart Hilfstabelle'!Y$1, INDIRECT(ADDRESS(ROW(), 6 + $A$7, 1, 1, "Kreis TRADE - 2024")), "")</f>
        <v/>
      </c>
      <c r="Z58" s="151" t="str" cm="1">
        <f t="array" aca="1" ref="Z58" ca="1">IF('Kreis TRADE - 2024'!$D58 = 'PieChart Hilfstabelle'!Z$1, INDIRECT(ADDRESS(ROW(), 6 + $A$7, 1, 1, "Kreis TRADE - 2024")), "")</f>
        <v/>
      </c>
      <c r="AA58" s="151" t="str" cm="1">
        <f t="array" aca="1" ref="AA58" ca="1">IF('Kreis TRADE - 2024'!$D58 = 'PieChart Hilfstabelle'!AA$1, INDIRECT(ADDRESS(ROW(), 6 + $A$7, 1, 1, "Kreis TRADE - 2024")), "")</f>
        <v/>
      </c>
      <c r="AB58" s="151" t="str" cm="1">
        <f t="array" aca="1" ref="AB58" ca="1">IF('Kreis TRADE - 2024'!$D58 = 'PieChart Hilfstabelle'!AB$1, INDIRECT(ADDRESS(ROW(), 6 + $A$7, 1, 1, "Kreis TRADE - 2024")), "")</f>
        <v/>
      </c>
      <c r="AC58" s="151" t="str" cm="1">
        <f t="array" aca="1" ref="AC58" ca="1">IF('Kreis TRADE - 2024'!$D58 = 'PieChart Hilfstabelle'!AC$1, INDIRECT(ADDRESS(ROW(), 6 + $A$7, 1, 1, "Kreis TRADE - 2024")), "")</f>
        <v/>
      </c>
      <c r="AD58" s="151" t="str" cm="1">
        <f t="array" aca="1" ref="AD58" ca="1">IF('Kreis TRADE - 2024'!$D58 = 'PieChart Hilfstabelle'!AD$1, INDIRECT(ADDRESS(ROW(), 6 + $A$7, 1, 1, "Kreis TRADE - 2024")), "")</f>
        <v/>
      </c>
    </row>
    <row r="59" spans="1:30">
      <c r="A59" s="151" t="str">
        <v>Lead Dev Tasks</v>
      </c>
      <c r="B59" s="151"/>
      <c r="C59" s="151"/>
      <c r="D59" s="151"/>
      <c r="E59" s="151"/>
      <c r="F59" s="151" t="str">
        <f>IF(AND('Kreis TRADE - 2024'!C59&lt;&gt;"",'Kreis TRADE - 2024'!D59&lt;&gt;"",'Kreis TRADE - 2024'!E59="Gebuchte Tage"),'Kreis TRADE - 2024'!C59 &amp; " " &amp; 'Kreis TRADE - 2024'!D59,"")</f>
        <v/>
      </c>
      <c r="G59" s="151" t="str" cm="1">
        <f t="array" aca="1" ref="G59" ca="1">IF('Kreis TRADE - 2024'!$E59 = 'PieChart Hilfstabelle'!G$1, INDIRECT(ADDRESS(ROW(), 6 + $A$7, 1, 1, "Kreis TRADE - 2024")), "")</f>
        <v/>
      </c>
      <c r="H59" s="151" t="str" cm="1">
        <f t="array" aca="1" ref="H59" ca="1">IF('Kreis TRADE - 2024'!$E59 = 'PieChart Hilfstabelle'!H$1, INDIRECT(ADDRESS(ROW(), 6 + $A$7, 1, 1, "Kreis TRADE - 2024")), "")</f>
        <v/>
      </c>
      <c r="I59" s="151" t="str" cm="1">
        <f t="array" aca="1" ref="I59" ca="1">IF('Kreis TRADE - 2024'!$E59 = 'PieChart Hilfstabelle'!I$1, INDIRECT(ADDRESS(ROW(), 6 + $A$7, 1, 1, "Kreis TRADE - 2024")), "")</f>
        <v/>
      </c>
      <c r="J59" s="151" t="str" cm="1">
        <f t="array" aca="1" ref="J59" ca="1">IF('Kreis TRADE - 2024'!$E59 = 'PieChart Hilfstabelle'!J$1, INDIRECT(ADDRESS(ROW(), 6 + $A$7, 1, 1, "Kreis TRADE - 2024")), "")</f>
        <v/>
      </c>
      <c r="K59" s="151" t="str" cm="1">
        <f t="array" aca="1" ref="K59" ca="1">IF('Kreis TRADE - 2024'!$E59 = 'PieChart Hilfstabelle'!K$1, INDIRECT(ADDRESS(ROW(), 6 + $A$7, 1, 1, "Kreis TRADE - 2024")), "")</f>
        <v/>
      </c>
      <c r="L59" s="151" t="str" cm="1">
        <f t="array" aca="1" ref="L59" ca="1">IF('Kreis TRADE - 2024'!$E59 = 'PieChart Hilfstabelle'!L$1, INDIRECT(ADDRESS(ROW(), 6 + $A$7, 1, 1, "Kreis TRADE - 2024")), "")</f>
        <v/>
      </c>
      <c r="M59" s="151" t="str" cm="1">
        <f t="array" aca="1" ref="M59" ca="1">IF('Kreis TRADE - 2024'!$E59 = 'PieChart Hilfstabelle'!M$1, INDIRECT(ADDRESS(ROW(), 6 + $A$7, 1, 1, "Kreis TRADE - 2024")), "")</f>
        <v/>
      </c>
      <c r="N59" s="151" t="str" cm="1">
        <f t="array" aca="1" ref="N59" ca="1">IF('Kreis TRADE - 2024'!$E59 = 'PieChart Hilfstabelle'!N$1, INDIRECT(ADDRESS(ROW(), 6 + $A$7, 1, 1, "Kreis TRADE - 2024")), "")</f>
        <v/>
      </c>
      <c r="O59" s="151" t="str" cm="1">
        <f t="array" aca="1" ref="O59" ca="1">IF('Kreis TRADE - 2024'!$E59 = 'PieChart Hilfstabelle'!O$1, INDIRECT(ADDRESS(ROW(), 6 + $A$7, 1, 1, "Kreis TRADE - 2024")), "")</f>
        <v/>
      </c>
      <c r="P59" s="151" t="str" cm="1">
        <f t="array" aca="1" ref="P59" ca="1">IF('Kreis TRADE - 2024'!$E59 = 'PieChart Hilfstabelle'!P$1, INDIRECT(ADDRESS(ROW(), 6 + $A$7, 1, 1, "Kreis TRADE - 2024")), "")</f>
        <v/>
      </c>
      <c r="Q59" s="151" t="str" cm="1">
        <f t="array" aca="1" ref="Q59" ca="1">IF('Kreis TRADE - 2024'!$E59 = 'PieChart Hilfstabelle'!Q$1, INDIRECT(ADDRESS(ROW(), 6 + $A$7, 1, 1, "Kreis TRADE - 2024")), "")</f>
        <v/>
      </c>
      <c r="R59" s="151" t="str" cm="1">
        <f t="array" aca="1" ref="R59" ca="1">IF('Kreis TRADE - 2024'!$E59 = 'PieChart Hilfstabelle'!R$1, INDIRECT(ADDRESS(ROW(), 6 + $A$7, 1, 1, "Kreis TRADE - 2024")), "")</f>
        <v/>
      </c>
      <c r="S59" s="151" t="str" cm="1">
        <f t="array" aca="1" ref="S59" ca="1">IF('Kreis TRADE - 2024'!$E59 = 'PieChart Hilfstabelle'!S$1, INDIRECT(ADDRESS(ROW(), 6 + $A$7, 1, 1, "Kreis TRADE - 2024")), "")</f>
        <v/>
      </c>
      <c r="T59" s="151" t="str" cm="1">
        <f t="array" aca="1" ref="T59" ca="1">IF('Kreis TRADE - 2024'!$E59 = 'PieChart Hilfstabelle'!T$1, INDIRECT(ADDRESS(ROW(), 6 + $A$7, 1, 1, "Kreis TRADE - 2024")), "")</f>
        <v/>
      </c>
      <c r="U59" s="151" t="str" cm="1">
        <f t="array" aca="1" ref="U59" ca="1">IF('Kreis TRADE - 2024'!$E59 = 'PieChart Hilfstabelle'!U$1, INDIRECT(ADDRESS(ROW(), 6 + $A$7, 1, 1, "Kreis TRADE - 2024")), "")</f>
        <v/>
      </c>
      <c r="V59" s="151" t="str" cm="1">
        <f t="array" aca="1" ref="V59" ca="1">IF('Kreis TRADE - 2024'!$E59 = 'PieChart Hilfstabelle'!V$1, INDIRECT(ADDRESS(ROW(), 6 + $A$7, 1, 1, "Kreis TRADE - 2024")), "")</f>
        <v/>
      </c>
      <c r="W59" s="151" t="str" cm="1">
        <f t="array" aca="1" ref="W59" ca="1">IF('Kreis TRADE - 2024'!$E59 = 'PieChart Hilfstabelle'!W$1, INDIRECT(ADDRESS(ROW(), 6 + $A$7, 1, 1, "Kreis TRADE - 2024")), "")</f>
        <v/>
      </c>
      <c r="X59" s="152"/>
      <c r="Y59" s="151" t="str" cm="1">
        <f t="array" aca="1" ref="Y59" ca="1">IF('Kreis TRADE - 2024'!$D59 = 'PieChart Hilfstabelle'!Y$1, INDIRECT(ADDRESS(ROW(), 6 + $A$7, 1, 1, "Kreis TRADE - 2024")), "")</f>
        <v/>
      </c>
      <c r="Z59" s="151" t="str" cm="1">
        <f t="array" aca="1" ref="Z59" ca="1">IF('Kreis TRADE - 2024'!$D59 = 'PieChart Hilfstabelle'!Z$1, INDIRECT(ADDRESS(ROW(), 6 + $A$7, 1, 1, "Kreis TRADE - 2024")), "")</f>
        <v/>
      </c>
      <c r="AA59" s="151" t="str" cm="1">
        <f t="array" aca="1" ref="AA59" ca="1">IF('Kreis TRADE - 2024'!$D59 = 'PieChart Hilfstabelle'!AA$1, INDIRECT(ADDRESS(ROW(), 6 + $A$7, 1, 1, "Kreis TRADE - 2024")), "")</f>
        <v/>
      </c>
      <c r="AB59" s="151" t="str" cm="1">
        <f t="array" aca="1" ref="AB59" ca="1">IF('Kreis TRADE - 2024'!$D59 = 'PieChart Hilfstabelle'!AB$1, INDIRECT(ADDRESS(ROW(), 6 + $A$7, 1, 1, "Kreis TRADE - 2024")), "")</f>
        <v/>
      </c>
      <c r="AC59" s="151" t="str" cm="1">
        <f t="array" aca="1" ref="AC59" ca="1">IF('Kreis TRADE - 2024'!$D59 = 'PieChart Hilfstabelle'!AC$1, INDIRECT(ADDRESS(ROW(), 6 + $A$7, 1, 1, "Kreis TRADE - 2024")), "")</f>
        <v/>
      </c>
      <c r="AD59" s="151" t="str" cm="1">
        <f t="array" aca="1" ref="AD59" ca="1">IF('Kreis TRADE - 2024'!$D59 = 'PieChart Hilfstabelle'!AD$1, INDIRECT(ADDRESS(ROW(), 6 + $A$7, 1, 1, "Kreis TRADE - 2024")), "")</f>
        <v/>
      </c>
    </row>
    <row r="60" spans="1:30">
      <c r="A60" s="151" t="str">
        <v>Circle Lead Tasks</v>
      </c>
      <c r="B60" s="151"/>
      <c r="C60" s="153"/>
      <c r="D60" s="151"/>
      <c r="E60" s="151"/>
      <c r="F60" s="151" t="str">
        <f>IF(AND('Kreis TRADE - 2024'!C60&lt;&gt;"",'Kreis TRADE - 2024'!D60&lt;&gt;"",'Kreis TRADE - 2024'!E60="Gebuchte Tage"),'Kreis TRADE - 2024'!C60 &amp; " " &amp; 'Kreis TRADE - 2024'!D60,"")</f>
        <v/>
      </c>
      <c r="G60" s="151" t="str" cm="1">
        <f t="array" aca="1" ref="G60" ca="1">IF('Kreis TRADE - 2024'!$E60 = 'PieChart Hilfstabelle'!G$1, INDIRECT(ADDRESS(ROW(), 6 + $A$7, 1, 1, "Kreis TRADE - 2024")), "")</f>
        <v/>
      </c>
      <c r="H60" s="151" t="str" cm="1">
        <f t="array" aca="1" ref="H60" ca="1">IF('Kreis TRADE - 2024'!$E60 = 'PieChart Hilfstabelle'!H$1, INDIRECT(ADDRESS(ROW(), 6 + $A$7, 1, 1, "Kreis TRADE - 2024")), "")</f>
        <v/>
      </c>
      <c r="I60" s="151" t="str" cm="1">
        <f t="array" aca="1" ref="I60" ca="1">IF('Kreis TRADE - 2024'!$E60 = 'PieChart Hilfstabelle'!I$1, INDIRECT(ADDRESS(ROW(), 6 + $A$7, 1, 1, "Kreis TRADE - 2024")), "")</f>
        <v/>
      </c>
      <c r="J60" s="151" t="str" cm="1">
        <f t="array" aca="1" ref="J60" ca="1">IF('Kreis TRADE - 2024'!$E60 = 'PieChart Hilfstabelle'!J$1, INDIRECT(ADDRESS(ROW(), 6 + $A$7, 1, 1, "Kreis TRADE - 2024")), "")</f>
        <v/>
      </c>
      <c r="K60" s="151" t="str" cm="1">
        <f t="array" aca="1" ref="K60" ca="1">IF('Kreis TRADE - 2024'!$E60 = 'PieChart Hilfstabelle'!K$1, INDIRECT(ADDRESS(ROW(), 6 + $A$7, 1, 1, "Kreis TRADE - 2024")), "")</f>
        <v/>
      </c>
      <c r="L60" s="151" t="str" cm="1">
        <f t="array" aca="1" ref="L60" ca="1">IF('Kreis TRADE - 2024'!$E60 = 'PieChart Hilfstabelle'!L$1, INDIRECT(ADDRESS(ROW(), 6 + $A$7, 1, 1, "Kreis TRADE - 2024")), "")</f>
        <v/>
      </c>
      <c r="M60" s="151" t="str" cm="1">
        <f t="array" aca="1" ref="M60" ca="1">IF('Kreis TRADE - 2024'!$E60 = 'PieChart Hilfstabelle'!M$1, INDIRECT(ADDRESS(ROW(), 6 + $A$7, 1, 1, "Kreis TRADE - 2024")), "")</f>
        <v/>
      </c>
      <c r="N60" s="151" t="str" cm="1">
        <f t="array" aca="1" ref="N60" ca="1">IF('Kreis TRADE - 2024'!$E60 = 'PieChart Hilfstabelle'!N$1, INDIRECT(ADDRESS(ROW(), 6 + $A$7, 1, 1, "Kreis TRADE - 2024")), "")</f>
        <v/>
      </c>
      <c r="O60" s="151" t="str" cm="1">
        <f t="array" aca="1" ref="O60" ca="1">IF('Kreis TRADE - 2024'!$E60 = 'PieChart Hilfstabelle'!O$1, INDIRECT(ADDRESS(ROW(), 6 + $A$7, 1, 1, "Kreis TRADE - 2024")), "")</f>
        <v/>
      </c>
      <c r="P60" s="151" t="str" cm="1">
        <f t="array" aca="1" ref="P60" ca="1">IF('Kreis TRADE - 2024'!$E60 = 'PieChart Hilfstabelle'!P$1, INDIRECT(ADDRESS(ROW(), 6 + $A$7, 1, 1, "Kreis TRADE - 2024")), "")</f>
        <v/>
      </c>
      <c r="Q60" s="151" t="str" cm="1">
        <f t="array" aca="1" ref="Q60" ca="1">IF('Kreis TRADE - 2024'!$E60 = 'PieChart Hilfstabelle'!Q$1, INDIRECT(ADDRESS(ROW(), 6 + $A$7, 1, 1, "Kreis TRADE - 2024")), "")</f>
        <v/>
      </c>
      <c r="R60" s="151" t="str" cm="1">
        <f t="array" aca="1" ref="R60" ca="1">IF('Kreis TRADE - 2024'!$E60 = 'PieChart Hilfstabelle'!R$1, INDIRECT(ADDRESS(ROW(), 6 + $A$7, 1, 1, "Kreis TRADE - 2024")), "")</f>
        <v/>
      </c>
      <c r="S60" s="151" t="str" cm="1">
        <f t="array" aca="1" ref="S60" ca="1">IF('Kreis TRADE - 2024'!$E60 = 'PieChart Hilfstabelle'!S$1, INDIRECT(ADDRESS(ROW(), 6 + $A$7, 1, 1, "Kreis TRADE - 2024")), "")</f>
        <v/>
      </c>
      <c r="T60" s="151" t="str" cm="1">
        <f t="array" aca="1" ref="T60" ca="1">IF('Kreis TRADE - 2024'!$E60 = 'PieChart Hilfstabelle'!T$1, INDIRECT(ADDRESS(ROW(), 6 + $A$7, 1, 1, "Kreis TRADE - 2024")), "")</f>
        <v/>
      </c>
      <c r="U60" s="151" t="str" cm="1">
        <f t="array" aca="1" ref="U60" ca="1">IF('Kreis TRADE - 2024'!$E60 = 'PieChart Hilfstabelle'!U$1, INDIRECT(ADDRESS(ROW(), 6 + $A$7, 1, 1, "Kreis TRADE - 2024")), "")</f>
        <v/>
      </c>
      <c r="V60" s="151" t="str" cm="1">
        <f t="array" aca="1" ref="V60" ca="1">IF('Kreis TRADE - 2024'!$E60 = 'PieChart Hilfstabelle'!V$1, INDIRECT(ADDRESS(ROW(), 6 + $A$7, 1, 1, "Kreis TRADE - 2024")), "")</f>
        <v/>
      </c>
      <c r="W60" s="151" t="str" cm="1">
        <f t="array" aca="1" ref="W60" ca="1">IF('Kreis TRADE - 2024'!$E60 = 'PieChart Hilfstabelle'!W$1, INDIRECT(ADDRESS(ROW(), 6 + $A$7, 1, 1, "Kreis TRADE - 2024")), "")</f>
        <v/>
      </c>
      <c r="X60" s="152"/>
      <c r="Y60" s="151" t="str" cm="1">
        <f t="array" aca="1" ref="Y60" ca="1">IF('Kreis TRADE - 2024'!$D60 = 'PieChart Hilfstabelle'!Y$1, INDIRECT(ADDRESS(ROW(), 6 + $A$7, 1, 1, "Kreis TRADE - 2024")), "")</f>
        <v/>
      </c>
      <c r="Z60" s="151" t="str" cm="1">
        <f t="array" aca="1" ref="Z60" ca="1">IF('Kreis TRADE - 2024'!$D60 = 'PieChart Hilfstabelle'!Z$1, INDIRECT(ADDRESS(ROW(), 6 + $A$7, 1, 1, "Kreis TRADE - 2024")), "")</f>
        <v/>
      </c>
      <c r="AA60" s="151" t="str" cm="1">
        <f t="array" aca="1" ref="AA60" ca="1">IF('Kreis TRADE - 2024'!$D60 = 'PieChart Hilfstabelle'!AA$1, INDIRECT(ADDRESS(ROW(), 6 + $A$7, 1, 1, "Kreis TRADE - 2024")), "")</f>
        <v/>
      </c>
      <c r="AB60" s="151" t="str" cm="1">
        <f t="array" aca="1" ref="AB60" ca="1">IF('Kreis TRADE - 2024'!$D60 = 'PieChart Hilfstabelle'!AB$1, INDIRECT(ADDRESS(ROW(), 6 + $A$7, 1, 1, "Kreis TRADE - 2024")), "")</f>
        <v/>
      </c>
      <c r="AC60" s="151" t="str" cm="1">
        <f t="array" aca="1" ref="AC60" ca="1">IF('Kreis TRADE - 2024'!$D60 = 'PieChart Hilfstabelle'!AC$1, INDIRECT(ADDRESS(ROW(), 6 + $A$7, 1, 1, "Kreis TRADE - 2024")), "")</f>
        <v/>
      </c>
      <c r="AD60" s="151" t="str" cm="1">
        <f t="array" aca="1" ref="AD60" ca="1">IF('Kreis TRADE - 2024'!$D60 = 'PieChart Hilfstabelle'!AD$1, INDIRECT(ADDRESS(ROW(), 6 + $A$7, 1, 1, "Kreis TRADE - 2024")), "")</f>
        <v/>
      </c>
    </row>
    <row r="61" spans="1:30">
      <c r="A61" s="151" t="str">
        <v>Schule</v>
      </c>
      <c r="B61" s="151"/>
      <c r="C61" s="153"/>
      <c r="D61" s="151"/>
      <c r="E61" s="151"/>
      <c r="F61" s="151" t="str">
        <f>IF(AND('Kreis TRADE - 2024'!C61&lt;&gt;"",'Kreis TRADE - 2024'!D61&lt;&gt;"",'Kreis TRADE - 2024'!E61="Gebuchte Tage"),'Kreis TRADE - 2024'!C61 &amp; " " &amp; 'Kreis TRADE - 2024'!D61,"")</f>
        <v/>
      </c>
      <c r="G61" s="151" t="str" cm="1">
        <f t="array" aca="1" ref="G61" ca="1">IF('Kreis TRADE - 2024'!$E61 = 'PieChart Hilfstabelle'!G$1, INDIRECT(ADDRESS(ROW(), 6 + $A$7, 1, 1, "Kreis TRADE - 2024")), "")</f>
        <v/>
      </c>
      <c r="H61" s="151" t="str" cm="1">
        <f t="array" aca="1" ref="H61" ca="1">IF('Kreis TRADE - 2024'!$E61 = 'PieChart Hilfstabelle'!H$1, INDIRECT(ADDRESS(ROW(), 6 + $A$7, 1, 1, "Kreis TRADE - 2024")), "")</f>
        <v/>
      </c>
      <c r="I61" s="151" t="str" cm="1">
        <f t="array" aca="1" ref="I61" ca="1">IF('Kreis TRADE - 2024'!$E61 = 'PieChart Hilfstabelle'!I$1, INDIRECT(ADDRESS(ROW(), 6 + $A$7, 1, 1, "Kreis TRADE - 2024")), "")</f>
        <v/>
      </c>
      <c r="J61" s="151" t="str" cm="1">
        <f t="array" aca="1" ref="J61" ca="1">IF('Kreis TRADE - 2024'!$E61 = 'PieChart Hilfstabelle'!J$1, INDIRECT(ADDRESS(ROW(), 6 + $A$7, 1, 1, "Kreis TRADE - 2024")), "")</f>
        <v/>
      </c>
      <c r="K61" s="151" t="str" cm="1">
        <f t="array" aca="1" ref="K61" ca="1">IF('Kreis TRADE - 2024'!$E61 = 'PieChart Hilfstabelle'!K$1, INDIRECT(ADDRESS(ROW(), 6 + $A$7, 1, 1, "Kreis TRADE - 2024")), "")</f>
        <v/>
      </c>
      <c r="L61" s="151" t="str" cm="1">
        <f t="array" aca="1" ref="L61" ca="1">IF('Kreis TRADE - 2024'!$E61 = 'PieChart Hilfstabelle'!L$1, INDIRECT(ADDRESS(ROW(), 6 + $A$7, 1, 1, "Kreis TRADE - 2024")), "")</f>
        <v/>
      </c>
      <c r="M61" s="151" t="str" cm="1">
        <f t="array" aca="1" ref="M61" ca="1">IF('Kreis TRADE - 2024'!$E61 = 'PieChart Hilfstabelle'!M$1, INDIRECT(ADDRESS(ROW(), 6 + $A$7, 1, 1, "Kreis TRADE - 2024")), "")</f>
        <v/>
      </c>
      <c r="N61" s="151" t="str" cm="1">
        <f t="array" aca="1" ref="N61" ca="1">IF('Kreis TRADE - 2024'!$E61 = 'PieChart Hilfstabelle'!N$1, INDIRECT(ADDRESS(ROW(), 6 + $A$7, 1, 1, "Kreis TRADE - 2024")), "")</f>
        <v/>
      </c>
      <c r="O61" s="151" t="str" cm="1">
        <f t="array" aca="1" ref="O61" ca="1">IF('Kreis TRADE - 2024'!$E61 = 'PieChart Hilfstabelle'!O$1, INDIRECT(ADDRESS(ROW(), 6 + $A$7, 1, 1, "Kreis TRADE - 2024")), "")</f>
        <v/>
      </c>
      <c r="P61" s="151" t="str" cm="1">
        <f t="array" aca="1" ref="P61" ca="1">IF('Kreis TRADE - 2024'!$E61 = 'PieChart Hilfstabelle'!P$1, INDIRECT(ADDRESS(ROW(), 6 + $A$7, 1, 1, "Kreis TRADE - 2024")), "")</f>
        <v/>
      </c>
      <c r="Q61" s="151" t="str" cm="1">
        <f t="array" aca="1" ref="Q61" ca="1">IF('Kreis TRADE - 2024'!$E61 = 'PieChart Hilfstabelle'!Q$1, INDIRECT(ADDRESS(ROW(), 6 + $A$7, 1, 1, "Kreis TRADE - 2024")), "")</f>
        <v/>
      </c>
      <c r="R61" s="151" t="str" cm="1">
        <f t="array" aca="1" ref="R61" ca="1">IF('Kreis TRADE - 2024'!$E61 = 'PieChart Hilfstabelle'!R$1, INDIRECT(ADDRESS(ROW(), 6 + $A$7, 1, 1, "Kreis TRADE - 2024")), "")</f>
        <v/>
      </c>
      <c r="S61" s="151" t="str" cm="1">
        <f t="array" aca="1" ref="S61" ca="1">IF('Kreis TRADE - 2024'!$E61 = 'PieChart Hilfstabelle'!S$1, INDIRECT(ADDRESS(ROW(), 6 + $A$7, 1, 1, "Kreis TRADE - 2024")), "")</f>
        <v/>
      </c>
      <c r="T61" s="151" t="str" cm="1">
        <f t="array" aca="1" ref="T61" ca="1">IF('Kreis TRADE - 2024'!$E61 = 'PieChart Hilfstabelle'!T$1, INDIRECT(ADDRESS(ROW(), 6 + $A$7, 1, 1, "Kreis TRADE - 2024")), "")</f>
        <v/>
      </c>
      <c r="U61" s="151" t="str" cm="1">
        <f t="array" aca="1" ref="U61" ca="1">IF('Kreis TRADE - 2024'!$E61 = 'PieChart Hilfstabelle'!U$1, INDIRECT(ADDRESS(ROW(), 6 + $A$7, 1, 1, "Kreis TRADE - 2024")), "")</f>
        <v/>
      </c>
      <c r="V61" s="151" t="str" cm="1">
        <f t="array" aca="1" ref="V61" ca="1">IF('Kreis TRADE - 2024'!$E61 = 'PieChart Hilfstabelle'!V$1, INDIRECT(ADDRESS(ROW(), 6 + $A$7, 1, 1, "Kreis TRADE - 2024")), "")</f>
        <v/>
      </c>
      <c r="W61" s="151" t="str" cm="1">
        <f t="array" aca="1" ref="W61" ca="1">IF('Kreis TRADE - 2024'!$E61 = 'PieChart Hilfstabelle'!W$1, INDIRECT(ADDRESS(ROW(), 6 + $A$7, 1, 1, "Kreis TRADE - 2024")), "")</f>
        <v/>
      </c>
      <c r="X61" s="152"/>
      <c r="Y61" s="151" t="str" cm="1">
        <f t="array" aca="1" ref="Y61" ca="1">IF('Kreis TRADE - 2024'!$D61 = 'PieChart Hilfstabelle'!Y$1, INDIRECT(ADDRESS(ROW(), 6 + $A$7, 1, 1, "Kreis TRADE - 2024")), "")</f>
        <v/>
      </c>
      <c r="Z61" s="151" t="str" cm="1">
        <f t="array" aca="1" ref="Z61" ca="1">IF('Kreis TRADE - 2024'!$D61 = 'PieChart Hilfstabelle'!Z$1, INDIRECT(ADDRESS(ROW(), 6 + $A$7, 1, 1, "Kreis TRADE - 2024")), "")</f>
        <v/>
      </c>
      <c r="AA61" s="151" t="str" cm="1">
        <f t="array" aca="1" ref="AA61" ca="1">IF('Kreis TRADE - 2024'!$D61 = 'PieChart Hilfstabelle'!AA$1, INDIRECT(ADDRESS(ROW(), 6 + $A$7, 1, 1, "Kreis TRADE - 2024")), "")</f>
        <v/>
      </c>
      <c r="AB61" s="151" t="str" cm="1">
        <f t="array" aca="1" ref="AB61" ca="1">IF('Kreis TRADE - 2024'!$D61 = 'PieChart Hilfstabelle'!AB$1, INDIRECT(ADDRESS(ROW(), 6 + $A$7, 1, 1, "Kreis TRADE - 2024")), "")</f>
        <v/>
      </c>
      <c r="AC61" s="151" t="str" cm="1">
        <f t="array" aca="1" ref="AC61" ca="1">IF('Kreis TRADE - 2024'!$D61 = 'PieChart Hilfstabelle'!AC$1, INDIRECT(ADDRESS(ROW(), 6 + $A$7, 1, 1, "Kreis TRADE - 2024")), "")</f>
        <v/>
      </c>
      <c r="AD61" s="151" t="str" cm="1">
        <f t="array" aca="1" ref="AD61" ca="1">IF('Kreis TRADE - 2024'!$D61 = 'PieChart Hilfstabelle'!AD$1, INDIRECT(ADDRESS(ROW(), 6 + $A$7, 1, 1, "Kreis TRADE - 2024")), "")</f>
        <v/>
      </c>
    </row>
    <row r="62" spans="1:30">
      <c r="A62" s="151" t="str">
        <v>Faktura Tage</v>
      </c>
      <c r="B62" s="151"/>
      <c r="C62" s="153"/>
      <c r="D62" s="151"/>
      <c r="E62" s="151"/>
      <c r="F62" s="151" t="str">
        <f>IF(AND('Kreis TRADE - 2024'!C62&lt;&gt;"",'Kreis TRADE - 2024'!D62&lt;&gt;"",'Kreis TRADE - 2024'!E62="Gebuchte Tage"),'Kreis TRADE - 2024'!C62 &amp; " " &amp; 'Kreis TRADE - 2024'!D62,"")</f>
        <v/>
      </c>
      <c r="G62" s="151" t="str" cm="1">
        <f t="array" aca="1" ref="G62" ca="1">IF('Kreis TRADE - 2024'!$E62 = 'PieChart Hilfstabelle'!G$1, INDIRECT(ADDRESS(ROW(), 6 + $A$7, 1, 1, "Kreis TRADE - 2024")), "")</f>
        <v/>
      </c>
      <c r="H62" s="151" t="str" cm="1">
        <f t="array" aca="1" ref="H62" ca="1">IF('Kreis TRADE - 2024'!$E62 = 'PieChart Hilfstabelle'!H$1, INDIRECT(ADDRESS(ROW(), 6 + $A$7, 1, 1, "Kreis TRADE - 2024")), "")</f>
        <v/>
      </c>
      <c r="I62" s="151" t="str" cm="1">
        <f t="array" aca="1" ref="I62" ca="1">IF('Kreis TRADE - 2024'!$E62 = 'PieChart Hilfstabelle'!I$1, INDIRECT(ADDRESS(ROW(), 6 + $A$7, 1, 1, "Kreis TRADE - 2024")), "")</f>
        <v/>
      </c>
      <c r="J62" s="151" t="str" cm="1">
        <f t="array" aca="1" ref="J62" ca="1">IF('Kreis TRADE - 2024'!$E62 = 'PieChart Hilfstabelle'!J$1, INDIRECT(ADDRESS(ROW(), 6 + $A$7, 1, 1, "Kreis TRADE - 2024")), "")</f>
        <v/>
      </c>
      <c r="K62" s="151" t="str" cm="1">
        <f t="array" aca="1" ref="K62" ca="1">IF('Kreis TRADE - 2024'!$E62 = 'PieChart Hilfstabelle'!K$1, INDIRECT(ADDRESS(ROW(), 6 + $A$7, 1, 1, "Kreis TRADE - 2024")), "")</f>
        <v/>
      </c>
      <c r="L62" s="151" t="str" cm="1">
        <f t="array" aca="1" ref="L62" ca="1">IF('Kreis TRADE - 2024'!$E62 = 'PieChart Hilfstabelle'!L$1, INDIRECT(ADDRESS(ROW(), 6 + $A$7, 1, 1, "Kreis TRADE - 2024")), "")</f>
        <v/>
      </c>
      <c r="M62" s="151" t="str" cm="1">
        <f t="array" aca="1" ref="M62" ca="1">IF('Kreis TRADE - 2024'!$E62 = 'PieChart Hilfstabelle'!M$1, INDIRECT(ADDRESS(ROW(), 6 + $A$7, 1, 1, "Kreis TRADE - 2024")), "")</f>
        <v/>
      </c>
      <c r="N62" s="151" t="str" cm="1">
        <f t="array" aca="1" ref="N62" ca="1">IF('Kreis TRADE - 2024'!$E62 = 'PieChart Hilfstabelle'!N$1, INDIRECT(ADDRESS(ROW(), 6 + $A$7, 1, 1, "Kreis TRADE - 2024")), "")</f>
        <v/>
      </c>
      <c r="O62" s="151" t="str" cm="1">
        <f t="array" aca="1" ref="O62" ca="1">IF('Kreis TRADE - 2024'!$E62 = 'PieChart Hilfstabelle'!O$1, INDIRECT(ADDRESS(ROW(), 6 + $A$7, 1, 1, "Kreis TRADE - 2024")), "")</f>
        <v/>
      </c>
      <c r="P62" s="151" t="str" cm="1">
        <f t="array" aca="1" ref="P62" ca="1">IF('Kreis TRADE - 2024'!$E62 = 'PieChart Hilfstabelle'!P$1, INDIRECT(ADDRESS(ROW(), 6 + $A$7, 1, 1, "Kreis TRADE - 2024")), "")</f>
        <v/>
      </c>
      <c r="Q62" s="151" t="str" cm="1">
        <f t="array" aca="1" ref="Q62" ca="1">IF('Kreis TRADE - 2024'!$E62 = 'PieChart Hilfstabelle'!Q$1, INDIRECT(ADDRESS(ROW(), 6 + $A$7, 1, 1, "Kreis TRADE - 2024")), "")</f>
        <v/>
      </c>
      <c r="R62" s="151" t="str" cm="1">
        <f t="array" aca="1" ref="R62" ca="1">IF('Kreis TRADE - 2024'!$E62 = 'PieChart Hilfstabelle'!R$1, INDIRECT(ADDRESS(ROW(), 6 + $A$7, 1, 1, "Kreis TRADE - 2024")), "")</f>
        <v/>
      </c>
      <c r="S62" s="151" t="str" cm="1">
        <f t="array" aca="1" ref="S62" ca="1">IF('Kreis TRADE - 2024'!$E62 = 'PieChart Hilfstabelle'!S$1, INDIRECT(ADDRESS(ROW(), 6 + $A$7, 1, 1, "Kreis TRADE - 2024")), "")</f>
        <v/>
      </c>
      <c r="T62" s="151" t="str" cm="1">
        <f t="array" aca="1" ref="T62" ca="1">IF('Kreis TRADE - 2024'!$E62 = 'PieChart Hilfstabelle'!T$1, INDIRECT(ADDRESS(ROW(), 6 + $A$7, 1, 1, "Kreis TRADE - 2024")), "")</f>
        <v/>
      </c>
      <c r="U62" s="151" t="str" cm="1">
        <f t="array" aca="1" ref="U62" ca="1">IF('Kreis TRADE - 2024'!$E62 = 'PieChart Hilfstabelle'!U$1, INDIRECT(ADDRESS(ROW(), 6 + $A$7, 1, 1, "Kreis TRADE - 2024")), "")</f>
        <v/>
      </c>
      <c r="V62" s="151" t="str" cm="1">
        <f t="array" aca="1" ref="V62" ca="1">IF('Kreis TRADE - 2024'!$E62 = 'PieChart Hilfstabelle'!V$1, INDIRECT(ADDRESS(ROW(), 6 + $A$7, 1, 1, "Kreis TRADE - 2024")), "")</f>
        <v/>
      </c>
      <c r="W62" s="151" t="str" cm="1">
        <f t="array" aca="1" ref="W62" ca="1">IF('Kreis TRADE - 2024'!$E62 = 'PieChart Hilfstabelle'!W$1, INDIRECT(ADDRESS(ROW(), 6 + $A$7, 1, 1, "Kreis TRADE - 2024")), "")</f>
        <v/>
      </c>
      <c r="X62" s="152"/>
      <c r="Y62" s="151" t="str" cm="1">
        <f t="array" aca="1" ref="Y62" ca="1">IF('Kreis TRADE - 2024'!$D62 = 'PieChart Hilfstabelle'!Y$1, INDIRECT(ADDRESS(ROW(), 6 + $A$7, 1, 1, "Kreis TRADE - 2024")), "")</f>
        <v/>
      </c>
      <c r="Z62" s="151" t="str" cm="1">
        <f t="array" aca="1" ref="Z62" ca="1">IF('Kreis TRADE - 2024'!$D62 = 'PieChart Hilfstabelle'!Z$1, INDIRECT(ADDRESS(ROW(), 6 + $A$7, 1, 1, "Kreis TRADE - 2024")), "")</f>
        <v/>
      </c>
      <c r="AA62" s="151" t="str" cm="1">
        <f t="array" aca="1" ref="AA62" ca="1">IF('Kreis TRADE - 2024'!$D62 = 'PieChart Hilfstabelle'!AA$1, INDIRECT(ADDRESS(ROW(), 6 + $A$7, 1, 1, "Kreis TRADE - 2024")), "")</f>
        <v/>
      </c>
      <c r="AB62" s="151" t="str" cm="1">
        <f t="array" aca="1" ref="AB62" ca="1">IF('Kreis TRADE - 2024'!$D62 = 'PieChart Hilfstabelle'!AB$1, INDIRECT(ADDRESS(ROW(), 6 + $A$7, 1, 1, "Kreis TRADE - 2024")), "")</f>
        <v/>
      </c>
      <c r="AC62" s="151" t="str" cm="1">
        <f t="array" aca="1" ref="AC62" ca="1">IF('Kreis TRADE - 2024'!$D62 = 'PieChart Hilfstabelle'!AC$1, INDIRECT(ADDRESS(ROW(), 6 + $A$7, 1, 1, "Kreis TRADE - 2024")), "")</f>
        <v/>
      </c>
      <c r="AD62" s="151" t="str" cm="1">
        <f t="array" aca="1" ref="AD62" ca="1">IF('Kreis TRADE - 2024'!$D62 = 'PieChart Hilfstabelle'!AD$1, INDIRECT(ADDRESS(ROW(), 6 + $A$7, 1, 1, "Kreis TRADE - 2024")), "")</f>
        <v/>
      </c>
    </row>
    <row r="63" spans="1:30">
      <c r="A63" s="151" t="str">
        <v>Stundenabbau</v>
      </c>
      <c r="B63" s="151"/>
      <c r="C63" s="153"/>
      <c r="D63" s="151"/>
      <c r="E63" s="151"/>
      <c r="F63" s="151" t="str">
        <f>IF(AND('Kreis TRADE - 2024'!C63&lt;&gt;"",'Kreis TRADE - 2024'!D63&lt;&gt;"",'Kreis TRADE - 2024'!E63="Gebuchte Tage"),'Kreis TRADE - 2024'!C63 &amp; " " &amp; 'Kreis TRADE - 2024'!D63,"")</f>
        <v/>
      </c>
      <c r="G63" s="151" t="str" cm="1">
        <f t="array" aca="1" ref="G63" ca="1">IF('Kreis TRADE - 2024'!$E63 = 'PieChart Hilfstabelle'!G$1, INDIRECT(ADDRESS(ROW(), 6 + $A$7, 1, 1, "Kreis TRADE - 2024")), "")</f>
        <v/>
      </c>
      <c r="H63" s="151" t="str" cm="1">
        <f t="array" aca="1" ref="H63" ca="1">IF('Kreis TRADE - 2024'!$E63 = 'PieChart Hilfstabelle'!H$1, INDIRECT(ADDRESS(ROW(), 6 + $A$7, 1, 1, "Kreis TRADE - 2024")), "")</f>
        <v/>
      </c>
      <c r="I63" s="151" t="str" cm="1">
        <f t="array" aca="1" ref="I63" ca="1">IF('Kreis TRADE - 2024'!$E63 = 'PieChart Hilfstabelle'!I$1, INDIRECT(ADDRESS(ROW(), 6 + $A$7, 1, 1, "Kreis TRADE - 2024")), "")</f>
        <v/>
      </c>
      <c r="J63" s="151" t="str" cm="1">
        <f t="array" aca="1" ref="J63" ca="1">IF('Kreis TRADE - 2024'!$E63 = 'PieChart Hilfstabelle'!J$1, INDIRECT(ADDRESS(ROW(), 6 + $A$7, 1, 1, "Kreis TRADE - 2024")), "")</f>
        <v/>
      </c>
      <c r="K63" s="151" t="str" cm="1">
        <f t="array" aca="1" ref="K63" ca="1">IF('Kreis TRADE - 2024'!$E63 = 'PieChart Hilfstabelle'!K$1, INDIRECT(ADDRESS(ROW(), 6 + $A$7, 1, 1, "Kreis TRADE - 2024")), "")</f>
        <v/>
      </c>
      <c r="L63" s="151" t="str" cm="1">
        <f t="array" aca="1" ref="L63" ca="1">IF('Kreis TRADE - 2024'!$E63 = 'PieChart Hilfstabelle'!L$1, INDIRECT(ADDRESS(ROW(), 6 + $A$7, 1, 1, "Kreis TRADE - 2024")), "")</f>
        <v/>
      </c>
      <c r="M63" s="151" t="str" cm="1">
        <f t="array" aca="1" ref="M63" ca="1">IF('Kreis TRADE - 2024'!$E63 = 'PieChart Hilfstabelle'!M$1, INDIRECT(ADDRESS(ROW(), 6 + $A$7, 1, 1, "Kreis TRADE - 2024")), "")</f>
        <v/>
      </c>
      <c r="N63" s="151" t="str" cm="1">
        <f t="array" aca="1" ref="N63" ca="1">IF('Kreis TRADE - 2024'!$E63 = 'PieChart Hilfstabelle'!N$1, INDIRECT(ADDRESS(ROW(), 6 + $A$7, 1, 1, "Kreis TRADE - 2024")), "")</f>
        <v/>
      </c>
      <c r="O63" s="151" t="str" cm="1">
        <f t="array" aca="1" ref="O63" ca="1">IF('Kreis TRADE - 2024'!$E63 = 'PieChart Hilfstabelle'!O$1, INDIRECT(ADDRESS(ROW(), 6 + $A$7, 1, 1, "Kreis TRADE - 2024")), "")</f>
        <v/>
      </c>
      <c r="P63" s="151" t="str" cm="1">
        <f t="array" aca="1" ref="P63" ca="1">IF('Kreis TRADE - 2024'!$E63 = 'PieChart Hilfstabelle'!P$1, INDIRECT(ADDRESS(ROW(), 6 + $A$7, 1, 1, "Kreis TRADE - 2024")), "")</f>
        <v/>
      </c>
      <c r="Q63" s="151" t="str" cm="1">
        <f t="array" aca="1" ref="Q63" ca="1">IF('Kreis TRADE - 2024'!$E63 = 'PieChart Hilfstabelle'!Q$1, INDIRECT(ADDRESS(ROW(), 6 + $A$7, 1, 1, "Kreis TRADE - 2024")), "")</f>
        <v/>
      </c>
      <c r="R63" s="151" t="str" cm="1">
        <f t="array" aca="1" ref="R63" ca="1">IF('Kreis TRADE - 2024'!$E63 = 'PieChart Hilfstabelle'!R$1, INDIRECT(ADDRESS(ROW(), 6 + $A$7, 1, 1, "Kreis TRADE - 2024")), "")</f>
        <v/>
      </c>
      <c r="S63" s="151" t="str" cm="1">
        <f t="array" aca="1" ref="S63" ca="1">IF('Kreis TRADE - 2024'!$E63 = 'PieChart Hilfstabelle'!S$1, INDIRECT(ADDRESS(ROW(), 6 + $A$7, 1, 1, "Kreis TRADE - 2024")), "")</f>
        <v/>
      </c>
      <c r="T63" s="151" t="str" cm="1">
        <f t="array" aca="1" ref="T63" ca="1">IF('Kreis TRADE - 2024'!$E63 = 'PieChart Hilfstabelle'!T$1, INDIRECT(ADDRESS(ROW(), 6 + $A$7, 1, 1, "Kreis TRADE - 2024")), "")</f>
        <v/>
      </c>
      <c r="U63" s="151" t="str" cm="1">
        <f t="array" aca="1" ref="U63" ca="1">IF('Kreis TRADE - 2024'!$E63 = 'PieChart Hilfstabelle'!U$1, INDIRECT(ADDRESS(ROW(), 6 + $A$7, 1, 1, "Kreis TRADE - 2024")), "")</f>
        <v/>
      </c>
      <c r="V63" s="151" t="str" cm="1">
        <f t="array" aca="1" ref="V63" ca="1">IF('Kreis TRADE - 2024'!$E63 = 'PieChart Hilfstabelle'!V$1, INDIRECT(ADDRESS(ROW(), 6 + $A$7, 1, 1, "Kreis TRADE - 2024")), "")</f>
        <v/>
      </c>
      <c r="W63" s="151" t="str" cm="1">
        <f t="array" aca="1" ref="W63" ca="1">IF('Kreis TRADE - 2024'!$E63 = 'PieChart Hilfstabelle'!W$1, INDIRECT(ADDRESS(ROW(), 6 + $A$7, 1, 1, "Kreis TRADE - 2024")), "")</f>
        <v/>
      </c>
      <c r="X63" s="152"/>
      <c r="Y63" s="151" t="str" cm="1">
        <f t="array" aca="1" ref="Y63" ca="1">IF('Kreis TRADE - 2024'!$D63 = 'PieChart Hilfstabelle'!Y$1, INDIRECT(ADDRESS(ROW(), 6 + $A$7, 1, 1, "Kreis TRADE - 2024")), "")</f>
        <v/>
      </c>
      <c r="Z63" s="151" t="str" cm="1">
        <f t="array" aca="1" ref="Z63" ca="1">IF('Kreis TRADE - 2024'!$D63 = 'PieChart Hilfstabelle'!Z$1, INDIRECT(ADDRESS(ROW(), 6 + $A$7, 1, 1, "Kreis TRADE - 2024")), "")</f>
        <v/>
      </c>
      <c r="AA63" s="151" t="str" cm="1">
        <f t="array" aca="1" ref="AA63" ca="1">IF('Kreis TRADE - 2024'!$D63 = 'PieChart Hilfstabelle'!AA$1, INDIRECT(ADDRESS(ROW(), 6 + $A$7, 1, 1, "Kreis TRADE - 2024")), "")</f>
        <v/>
      </c>
      <c r="AB63" s="151" t="str" cm="1">
        <f t="array" aca="1" ref="AB63" ca="1">IF('Kreis TRADE - 2024'!$D63 = 'PieChart Hilfstabelle'!AB$1, INDIRECT(ADDRESS(ROW(), 6 + $A$7, 1, 1, "Kreis TRADE - 2024")), "")</f>
        <v/>
      </c>
      <c r="AC63" s="151" t="str" cm="1">
        <f t="array" aca="1" ref="AC63" ca="1">IF('Kreis TRADE - 2024'!$D63 = 'PieChart Hilfstabelle'!AC$1, INDIRECT(ADDRESS(ROW(), 6 + $A$7, 1, 1, "Kreis TRADE - 2024")), "")</f>
        <v/>
      </c>
      <c r="AD63" s="151" t="str" cm="1">
        <f t="array" aca="1" ref="AD63" ca="1">IF('Kreis TRADE - 2024'!$D63 = 'PieChart Hilfstabelle'!AD$1, INDIRECT(ADDRESS(ROW(), 6 + $A$7, 1, 1, "Kreis TRADE - 2024")), "")</f>
        <v/>
      </c>
    </row>
    <row r="64" spans="1:30">
      <c r="A64" s="151" t="str">
        <v>Krank</v>
      </c>
      <c r="B64" s="151"/>
      <c r="C64" s="153"/>
      <c r="D64" s="151"/>
      <c r="E64" s="151"/>
      <c r="F64" s="151" t="str">
        <f>IF(AND('Kreis TRADE - 2024'!C64&lt;&gt;"",'Kreis TRADE - 2024'!D64&lt;&gt;"",'Kreis TRADE - 2024'!E64="Gebuchte Tage"),'Kreis TRADE - 2024'!C64 &amp; " " &amp; 'Kreis TRADE - 2024'!D64,"")</f>
        <v/>
      </c>
      <c r="G64" s="151" t="str" cm="1">
        <f t="array" aca="1" ref="G64" ca="1">IF('Kreis TRADE - 2024'!$E64 = 'PieChart Hilfstabelle'!G$1, INDIRECT(ADDRESS(ROW(), 6 + $A$7, 1, 1, "Kreis TRADE - 2024")), "")</f>
        <v/>
      </c>
      <c r="H64" s="151" t="str" cm="1">
        <f t="array" aca="1" ref="H64" ca="1">IF('Kreis TRADE - 2024'!$E64 = 'PieChart Hilfstabelle'!H$1, INDIRECT(ADDRESS(ROW(), 6 + $A$7, 1, 1, "Kreis TRADE - 2024")), "")</f>
        <v/>
      </c>
      <c r="I64" s="151" t="str" cm="1">
        <f t="array" aca="1" ref="I64" ca="1">IF('Kreis TRADE - 2024'!$E64 = 'PieChart Hilfstabelle'!I$1, INDIRECT(ADDRESS(ROW(), 6 + $A$7, 1, 1, "Kreis TRADE - 2024")), "")</f>
        <v/>
      </c>
      <c r="J64" s="151" t="str" cm="1">
        <f t="array" aca="1" ref="J64" ca="1">IF('Kreis TRADE - 2024'!$E64 = 'PieChart Hilfstabelle'!J$1, INDIRECT(ADDRESS(ROW(), 6 + $A$7, 1, 1, "Kreis TRADE - 2024")), "")</f>
        <v/>
      </c>
      <c r="K64" s="151" t="str" cm="1">
        <f t="array" aca="1" ref="K64" ca="1">IF('Kreis TRADE - 2024'!$E64 = 'PieChart Hilfstabelle'!K$1, INDIRECT(ADDRESS(ROW(), 6 + $A$7, 1, 1, "Kreis TRADE - 2024")), "")</f>
        <v/>
      </c>
      <c r="L64" s="151" t="str" cm="1">
        <f t="array" aca="1" ref="L64" ca="1">IF('Kreis TRADE - 2024'!$E64 = 'PieChart Hilfstabelle'!L$1, INDIRECT(ADDRESS(ROW(), 6 + $A$7, 1, 1, "Kreis TRADE - 2024")), "")</f>
        <v/>
      </c>
      <c r="M64" s="151" t="str" cm="1">
        <f t="array" aca="1" ref="M64" ca="1">IF('Kreis TRADE - 2024'!$E64 = 'PieChart Hilfstabelle'!M$1, INDIRECT(ADDRESS(ROW(), 6 + $A$7, 1, 1, "Kreis TRADE - 2024")), "")</f>
        <v/>
      </c>
      <c r="N64" s="151" t="str" cm="1">
        <f t="array" aca="1" ref="N64" ca="1">IF('Kreis TRADE - 2024'!$E64 = 'PieChart Hilfstabelle'!N$1, INDIRECT(ADDRESS(ROW(), 6 + $A$7, 1, 1, "Kreis TRADE - 2024")), "")</f>
        <v/>
      </c>
      <c r="O64" s="151" t="str" cm="1">
        <f t="array" aca="1" ref="O64" ca="1">IF('Kreis TRADE - 2024'!$E64 = 'PieChart Hilfstabelle'!O$1, INDIRECT(ADDRESS(ROW(), 6 + $A$7, 1, 1, "Kreis TRADE - 2024")), "")</f>
        <v/>
      </c>
      <c r="P64" s="151" t="str" cm="1">
        <f t="array" aca="1" ref="P64" ca="1">IF('Kreis TRADE - 2024'!$E64 = 'PieChart Hilfstabelle'!P$1, INDIRECT(ADDRESS(ROW(), 6 + $A$7, 1, 1, "Kreis TRADE - 2024")), "")</f>
        <v/>
      </c>
      <c r="Q64" s="151" t="str" cm="1">
        <f t="array" aca="1" ref="Q64" ca="1">IF('Kreis TRADE - 2024'!$E64 = 'PieChart Hilfstabelle'!Q$1, INDIRECT(ADDRESS(ROW(), 6 + $A$7, 1, 1, "Kreis TRADE - 2024")), "")</f>
        <v/>
      </c>
      <c r="R64" s="151" t="str" cm="1">
        <f t="array" aca="1" ref="R64" ca="1">IF('Kreis TRADE - 2024'!$E64 = 'PieChart Hilfstabelle'!R$1, INDIRECT(ADDRESS(ROW(), 6 + $A$7, 1, 1, "Kreis TRADE - 2024")), "")</f>
        <v/>
      </c>
      <c r="S64" s="151" t="str" cm="1">
        <f t="array" aca="1" ref="S64" ca="1">IF('Kreis TRADE - 2024'!$E64 = 'PieChart Hilfstabelle'!S$1, INDIRECT(ADDRESS(ROW(), 6 + $A$7, 1, 1, "Kreis TRADE - 2024")), "")</f>
        <v/>
      </c>
      <c r="T64" s="151" t="str" cm="1">
        <f t="array" aca="1" ref="T64" ca="1">IF('Kreis TRADE - 2024'!$E64 = 'PieChart Hilfstabelle'!T$1, INDIRECT(ADDRESS(ROW(), 6 + $A$7, 1, 1, "Kreis TRADE - 2024")), "")</f>
        <v/>
      </c>
      <c r="U64" s="151" t="str" cm="1">
        <f t="array" aca="1" ref="U64" ca="1">IF('Kreis TRADE - 2024'!$E64 = 'PieChart Hilfstabelle'!U$1, INDIRECT(ADDRESS(ROW(), 6 + $A$7, 1, 1, "Kreis TRADE - 2024")), "")</f>
        <v/>
      </c>
      <c r="V64" s="151" t="str" cm="1">
        <f t="array" aca="1" ref="V64" ca="1">IF('Kreis TRADE - 2024'!$E64 = 'PieChart Hilfstabelle'!V$1, INDIRECT(ADDRESS(ROW(), 6 + $A$7, 1, 1, "Kreis TRADE - 2024")), "")</f>
        <v/>
      </c>
      <c r="W64" s="151" t="str" cm="1">
        <f t="array" aca="1" ref="W64" ca="1">IF('Kreis TRADE - 2024'!$E64 = 'PieChart Hilfstabelle'!W$1, INDIRECT(ADDRESS(ROW(), 6 + $A$7, 1, 1, "Kreis TRADE - 2024")), "")</f>
        <v/>
      </c>
      <c r="X64" s="152"/>
      <c r="Y64" s="151" t="str" cm="1">
        <f t="array" aca="1" ref="Y64" ca="1">IF('Kreis TRADE - 2024'!$D64 = 'PieChart Hilfstabelle'!Y$1, INDIRECT(ADDRESS(ROW(), 6 + $A$7, 1, 1, "Kreis TRADE - 2024")), "")</f>
        <v/>
      </c>
      <c r="Z64" s="151" t="str" cm="1">
        <f t="array" aca="1" ref="Z64" ca="1">IF('Kreis TRADE - 2024'!$D64 = 'PieChart Hilfstabelle'!Z$1, INDIRECT(ADDRESS(ROW(), 6 + $A$7, 1, 1, "Kreis TRADE - 2024")), "")</f>
        <v/>
      </c>
      <c r="AA64" s="151" t="str" cm="1">
        <f t="array" aca="1" ref="AA64" ca="1">IF('Kreis TRADE - 2024'!$D64 = 'PieChart Hilfstabelle'!AA$1, INDIRECT(ADDRESS(ROW(), 6 + $A$7, 1, 1, "Kreis TRADE - 2024")), "")</f>
        <v/>
      </c>
      <c r="AB64" s="151" t="str" cm="1">
        <f t="array" aca="1" ref="AB64" ca="1">IF('Kreis TRADE - 2024'!$D64 = 'PieChart Hilfstabelle'!AB$1, INDIRECT(ADDRESS(ROW(), 6 + $A$7, 1, 1, "Kreis TRADE - 2024")), "")</f>
        <v/>
      </c>
      <c r="AC64" s="151" t="str" cm="1">
        <f t="array" aca="1" ref="AC64" ca="1">IF('Kreis TRADE - 2024'!$D64 = 'PieChart Hilfstabelle'!AC$1, INDIRECT(ADDRESS(ROW(), 6 + $A$7, 1, 1, "Kreis TRADE - 2024")), "")</f>
        <v/>
      </c>
      <c r="AD64" s="151" t="str" cm="1">
        <f t="array" aca="1" ref="AD64" ca="1">IF('Kreis TRADE - 2024'!$D64 = 'PieChart Hilfstabelle'!AD$1, INDIRECT(ADDRESS(ROW(), 6 + $A$7, 1, 1, "Kreis TRADE - 2024")), "")</f>
        <v/>
      </c>
    </row>
    <row r="65" spans="1:30">
      <c r="A65" s="151" t="str">
        <v>Urlaub</v>
      </c>
      <c r="B65" s="151"/>
      <c r="C65" s="151"/>
      <c r="D65" s="151"/>
      <c r="E65" s="151"/>
      <c r="F65" s="151" t="str">
        <f>IF(AND('Kreis TRADE - 2024'!C65&lt;&gt;"",'Kreis TRADE - 2024'!D65&lt;&gt;"",'Kreis TRADE - 2024'!E65="Gebuchte Tage"),'Kreis TRADE - 2024'!C65 &amp; " " &amp; 'Kreis TRADE - 2024'!D65,"")</f>
        <v/>
      </c>
      <c r="G65" s="151" t="str" cm="1">
        <f t="array" aca="1" ref="G65" ca="1">IF('Kreis TRADE - 2024'!$E65 = 'PieChart Hilfstabelle'!G$1, INDIRECT(ADDRESS(ROW(), 6 + $A$7, 1, 1, "Kreis TRADE - 2024")), "")</f>
        <v/>
      </c>
      <c r="H65" s="151" t="str" cm="1">
        <f t="array" aca="1" ref="H65" ca="1">IF('Kreis TRADE - 2024'!$E65 = 'PieChart Hilfstabelle'!H$1, INDIRECT(ADDRESS(ROW(), 6 + $A$7, 1, 1, "Kreis TRADE - 2024")), "")</f>
        <v/>
      </c>
      <c r="I65" s="151" t="str" cm="1">
        <f t="array" aca="1" ref="I65" ca="1">IF('Kreis TRADE - 2024'!$E65 = 'PieChart Hilfstabelle'!I$1, INDIRECT(ADDRESS(ROW(), 6 + $A$7, 1, 1, "Kreis TRADE - 2024")), "")</f>
        <v/>
      </c>
      <c r="J65" s="151" t="str" cm="1">
        <f t="array" aca="1" ref="J65" ca="1">IF('Kreis TRADE - 2024'!$E65 = 'PieChart Hilfstabelle'!J$1, INDIRECT(ADDRESS(ROW(), 6 + $A$7, 1, 1, "Kreis TRADE - 2024")), "")</f>
        <v/>
      </c>
      <c r="K65" s="151" t="str" cm="1">
        <f t="array" aca="1" ref="K65" ca="1">IF('Kreis TRADE - 2024'!$E65 = 'PieChart Hilfstabelle'!K$1, INDIRECT(ADDRESS(ROW(), 6 + $A$7, 1, 1, "Kreis TRADE - 2024")), "")</f>
        <v/>
      </c>
      <c r="L65" s="151" t="str" cm="1">
        <f t="array" aca="1" ref="L65" ca="1">IF('Kreis TRADE - 2024'!$E65 = 'PieChart Hilfstabelle'!L$1, INDIRECT(ADDRESS(ROW(), 6 + $A$7, 1, 1, "Kreis TRADE - 2024")), "")</f>
        <v/>
      </c>
      <c r="M65" s="151" t="str" cm="1">
        <f t="array" aca="1" ref="M65" ca="1">IF('Kreis TRADE - 2024'!$E65 = 'PieChart Hilfstabelle'!M$1, INDIRECT(ADDRESS(ROW(), 6 + $A$7, 1, 1, "Kreis TRADE - 2024")), "")</f>
        <v/>
      </c>
      <c r="N65" s="151" t="str" cm="1">
        <f t="array" aca="1" ref="N65" ca="1">IF('Kreis TRADE - 2024'!$E65 = 'PieChart Hilfstabelle'!N$1, INDIRECT(ADDRESS(ROW(), 6 + $A$7, 1, 1, "Kreis TRADE - 2024")), "")</f>
        <v/>
      </c>
      <c r="O65" s="151" t="str" cm="1">
        <f t="array" aca="1" ref="O65" ca="1">IF('Kreis TRADE - 2024'!$E65 = 'PieChart Hilfstabelle'!O$1, INDIRECT(ADDRESS(ROW(), 6 + $A$7, 1, 1, "Kreis TRADE - 2024")), "")</f>
        <v/>
      </c>
      <c r="P65" s="151" t="str" cm="1">
        <f t="array" aca="1" ref="P65" ca="1">IF('Kreis TRADE - 2024'!$E65 = 'PieChart Hilfstabelle'!P$1, INDIRECT(ADDRESS(ROW(), 6 + $A$7, 1, 1, "Kreis TRADE - 2024")), "")</f>
        <v/>
      </c>
      <c r="Q65" s="151" t="str" cm="1">
        <f t="array" aca="1" ref="Q65" ca="1">IF('Kreis TRADE - 2024'!$E65 = 'PieChart Hilfstabelle'!Q$1, INDIRECT(ADDRESS(ROW(), 6 + $A$7, 1, 1, "Kreis TRADE - 2024")), "")</f>
        <v/>
      </c>
      <c r="R65" s="151" t="str" cm="1">
        <f t="array" aca="1" ref="R65" ca="1">IF('Kreis TRADE - 2024'!$E65 = 'PieChart Hilfstabelle'!R$1, INDIRECT(ADDRESS(ROW(), 6 + $A$7, 1, 1, "Kreis TRADE - 2024")), "")</f>
        <v/>
      </c>
      <c r="S65" s="151" t="str" cm="1">
        <f t="array" aca="1" ref="S65" ca="1">IF('Kreis TRADE - 2024'!$E65 = 'PieChart Hilfstabelle'!S$1, INDIRECT(ADDRESS(ROW(), 6 + $A$7, 1, 1, "Kreis TRADE - 2024")), "")</f>
        <v/>
      </c>
      <c r="T65" s="151" t="str" cm="1">
        <f t="array" aca="1" ref="T65" ca="1">IF('Kreis TRADE - 2024'!$E65 = 'PieChart Hilfstabelle'!T$1, INDIRECT(ADDRESS(ROW(), 6 + $A$7, 1, 1, "Kreis TRADE - 2024")), "")</f>
        <v/>
      </c>
      <c r="U65" s="151" t="str" cm="1">
        <f t="array" aca="1" ref="U65" ca="1">IF('Kreis TRADE - 2024'!$E65 = 'PieChart Hilfstabelle'!U$1, INDIRECT(ADDRESS(ROW(), 6 + $A$7, 1, 1, "Kreis TRADE - 2024")), "")</f>
        <v/>
      </c>
      <c r="V65" s="151" t="str" cm="1">
        <f t="array" aca="1" ref="V65" ca="1">IF('Kreis TRADE - 2024'!$E65 = 'PieChart Hilfstabelle'!V$1, INDIRECT(ADDRESS(ROW(), 6 + $A$7, 1, 1, "Kreis TRADE - 2024")), "")</f>
        <v/>
      </c>
      <c r="W65" s="151" t="str" cm="1">
        <f t="array" aca="1" ref="W65" ca="1">IF('Kreis TRADE - 2024'!$E65 = 'PieChart Hilfstabelle'!W$1, INDIRECT(ADDRESS(ROW(), 6 + $A$7, 1, 1, "Kreis TRADE - 2024")), "")</f>
        <v/>
      </c>
      <c r="X65" s="152"/>
      <c r="Y65" s="151" t="str" cm="1">
        <f t="array" aca="1" ref="Y65" ca="1">IF('Kreis TRADE - 2024'!$D65 = 'PieChart Hilfstabelle'!Y$1, INDIRECT(ADDRESS(ROW(), 6 + $A$7, 1, 1, "Kreis TRADE - 2024")), "")</f>
        <v/>
      </c>
      <c r="Z65" s="151" t="str" cm="1">
        <f t="array" aca="1" ref="Z65" ca="1">IF('Kreis TRADE - 2024'!$D65 = 'PieChart Hilfstabelle'!Z$1, INDIRECT(ADDRESS(ROW(), 6 + $A$7, 1, 1, "Kreis TRADE - 2024")), "")</f>
        <v/>
      </c>
      <c r="AA65" s="151" t="str" cm="1">
        <f t="array" aca="1" ref="AA65" ca="1">IF('Kreis TRADE - 2024'!$D65 = 'PieChart Hilfstabelle'!AA$1, INDIRECT(ADDRESS(ROW(), 6 + $A$7, 1, 1, "Kreis TRADE - 2024")), "")</f>
        <v/>
      </c>
      <c r="AB65" s="151" t="str" cm="1">
        <f t="array" aca="1" ref="AB65" ca="1">IF('Kreis TRADE - 2024'!$D65 = 'PieChart Hilfstabelle'!AB$1, INDIRECT(ADDRESS(ROW(), 6 + $A$7, 1, 1, "Kreis TRADE - 2024")), "")</f>
        <v/>
      </c>
      <c r="AC65" s="151" t="str" cm="1">
        <f t="array" aca="1" ref="AC65" ca="1">IF('Kreis TRADE - 2024'!$D65 = 'PieChart Hilfstabelle'!AC$1, INDIRECT(ADDRESS(ROW(), 6 + $A$7, 1, 1, "Kreis TRADE - 2024")), "")</f>
        <v/>
      </c>
      <c r="AD65" s="151" t="str" cm="1">
        <f t="array" aca="1" ref="AD65" ca="1">IF('Kreis TRADE - 2024'!$D65 = 'PieChart Hilfstabelle'!AD$1, INDIRECT(ADDRESS(ROW(), 6 + $A$7, 1, 1, "Kreis TRADE - 2024")), "")</f>
        <v/>
      </c>
    </row>
    <row r="66" spans="1:30">
      <c r="A66" s="151"/>
      <c r="B66" s="151"/>
      <c r="C66" s="151"/>
      <c r="D66" s="151"/>
      <c r="E66" s="151"/>
      <c r="F66" s="151" t="str">
        <f>IF(AND('Kreis TRADE - 2024'!C66&lt;&gt;"",'Kreis TRADE - 2024'!D66&lt;&gt;"",'Kreis TRADE - 2024'!E66="Gebuchte Tage"),'Kreis TRADE - 2024'!C66 &amp; " " &amp; 'Kreis TRADE - 2024'!D66,"")</f>
        <v/>
      </c>
      <c r="G66" s="151" t="str" cm="1">
        <f t="array" aca="1" ref="G66" ca="1">IF('Kreis TRADE - 2024'!$E66 = 'PieChart Hilfstabelle'!G$1, INDIRECT(ADDRESS(ROW(), 6 + $A$7, 1, 1, "Kreis TRADE - 2024")), "")</f>
        <v/>
      </c>
      <c r="H66" s="151" t="str" cm="1">
        <f t="array" aca="1" ref="H66" ca="1">IF('Kreis TRADE - 2024'!$E66 = 'PieChart Hilfstabelle'!H$1, INDIRECT(ADDRESS(ROW(), 6 + $A$7, 1, 1, "Kreis TRADE - 2024")), "")</f>
        <v/>
      </c>
      <c r="I66" s="151" t="str" cm="1">
        <f t="array" aca="1" ref="I66" ca="1">IF('Kreis TRADE - 2024'!$E66 = 'PieChart Hilfstabelle'!I$1, INDIRECT(ADDRESS(ROW(), 6 + $A$7, 1, 1, "Kreis TRADE - 2024")), "")</f>
        <v/>
      </c>
      <c r="J66" s="151" t="str" cm="1">
        <f t="array" aca="1" ref="J66" ca="1">IF('Kreis TRADE - 2024'!$E66 = 'PieChart Hilfstabelle'!J$1, INDIRECT(ADDRESS(ROW(), 6 + $A$7, 1, 1, "Kreis TRADE - 2024")), "")</f>
        <v/>
      </c>
      <c r="K66" s="151" t="str" cm="1">
        <f t="array" aca="1" ref="K66" ca="1">IF('Kreis TRADE - 2024'!$E66 = 'PieChart Hilfstabelle'!K$1, INDIRECT(ADDRESS(ROW(), 6 + $A$7, 1, 1, "Kreis TRADE - 2024")), "")</f>
        <v/>
      </c>
      <c r="L66" s="151" t="str" cm="1">
        <f t="array" aca="1" ref="L66" ca="1">IF('Kreis TRADE - 2024'!$E66 = 'PieChart Hilfstabelle'!L$1, INDIRECT(ADDRESS(ROW(), 6 + $A$7, 1, 1, "Kreis TRADE - 2024")), "")</f>
        <v/>
      </c>
      <c r="M66" s="151" t="str" cm="1">
        <f t="array" aca="1" ref="M66" ca="1">IF('Kreis TRADE - 2024'!$E66 = 'PieChart Hilfstabelle'!M$1, INDIRECT(ADDRESS(ROW(), 6 + $A$7, 1, 1, "Kreis TRADE - 2024")), "")</f>
        <v/>
      </c>
      <c r="N66" s="151" t="str" cm="1">
        <f t="array" aca="1" ref="N66" ca="1">IF('Kreis TRADE - 2024'!$E66 = 'PieChart Hilfstabelle'!N$1, INDIRECT(ADDRESS(ROW(), 6 + $A$7, 1, 1, "Kreis TRADE - 2024")), "")</f>
        <v/>
      </c>
      <c r="O66" s="151" t="str" cm="1">
        <f t="array" aca="1" ref="O66" ca="1">IF('Kreis TRADE - 2024'!$E66 = 'PieChart Hilfstabelle'!O$1, INDIRECT(ADDRESS(ROW(), 6 + $A$7, 1, 1, "Kreis TRADE - 2024")), "")</f>
        <v/>
      </c>
      <c r="P66" s="151" t="str" cm="1">
        <f t="array" aca="1" ref="P66" ca="1">IF('Kreis TRADE - 2024'!$E66 = 'PieChart Hilfstabelle'!P$1, INDIRECT(ADDRESS(ROW(), 6 + $A$7, 1, 1, "Kreis TRADE - 2024")), "")</f>
        <v/>
      </c>
      <c r="Q66" s="151" t="str" cm="1">
        <f t="array" aca="1" ref="Q66" ca="1">IF('Kreis TRADE - 2024'!$E66 = 'PieChart Hilfstabelle'!Q$1, INDIRECT(ADDRESS(ROW(), 6 + $A$7, 1, 1, "Kreis TRADE - 2024")), "")</f>
        <v/>
      </c>
      <c r="R66" s="151" t="str" cm="1">
        <f t="array" aca="1" ref="R66" ca="1">IF('Kreis TRADE - 2024'!$E66 = 'PieChart Hilfstabelle'!R$1, INDIRECT(ADDRESS(ROW(), 6 + $A$7, 1, 1, "Kreis TRADE - 2024")), "")</f>
        <v/>
      </c>
      <c r="S66" s="151" t="str" cm="1">
        <f t="array" aca="1" ref="S66" ca="1">IF('Kreis TRADE - 2024'!$E66 = 'PieChart Hilfstabelle'!S$1, INDIRECT(ADDRESS(ROW(), 6 + $A$7, 1, 1, "Kreis TRADE - 2024")), "")</f>
        <v/>
      </c>
      <c r="T66" s="151" t="str" cm="1">
        <f t="array" aca="1" ref="T66" ca="1">IF('Kreis TRADE - 2024'!$E66 = 'PieChart Hilfstabelle'!T$1, INDIRECT(ADDRESS(ROW(), 6 + $A$7, 1, 1, "Kreis TRADE - 2024")), "")</f>
        <v/>
      </c>
      <c r="U66" s="151" t="str" cm="1">
        <f t="array" aca="1" ref="U66" ca="1">IF('Kreis TRADE - 2024'!$E66 = 'PieChart Hilfstabelle'!U$1, INDIRECT(ADDRESS(ROW(), 6 + $A$7, 1, 1, "Kreis TRADE - 2024")), "")</f>
        <v/>
      </c>
      <c r="V66" s="151" t="str" cm="1">
        <f t="array" aca="1" ref="V66" ca="1">IF('Kreis TRADE - 2024'!$E66 = 'PieChart Hilfstabelle'!V$1, INDIRECT(ADDRESS(ROW(), 6 + $A$7, 1, 1, "Kreis TRADE - 2024")), "")</f>
        <v/>
      </c>
      <c r="W66" s="151" t="str" cm="1">
        <f t="array" aca="1" ref="W66" ca="1">IF('Kreis TRADE - 2024'!$E66 = 'PieChart Hilfstabelle'!W$1, INDIRECT(ADDRESS(ROW(), 6 + $A$7, 1, 1, "Kreis TRADE - 2024")), "")</f>
        <v/>
      </c>
      <c r="X66" s="152"/>
      <c r="Y66" s="151" t="str" cm="1">
        <f t="array" aca="1" ref="Y66" ca="1">IF('Kreis TRADE - 2024'!$D66 = 'PieChart Hilfstabelle'!Y$1, INDIRECT(ADDRESS(ROW(), 6 + $A$7, 1, 1, "Kreis TRADE - 2024")), "")</f>
        <v/>
      </c>
      <c r="Z66" s="151" t="str" cm="1">
        <f t="array" aca="1" ref="Z66" ca="1">IF('Kreis TRADE - 2024'!$D66 = 'PieChart Hilfstabelle'!Z$1, INDIRECT(ADDRESS(ROW(), 6 + $A$7, 1, 1, "Kreis TRADE - 2024")), "")</f>
        <v/>
      </c>
      <c r="AA66" s="151" t="str" cm="1">
        <f t="array" aca="1" ref="AA66" ca="1">IF('Kreis TRADE - 2024'!$D66 = 'PieChart Hilfstabelle'!AA$1, INDIRECT(ADDRESS(ROW(), 6 + $A$7, 1, 1, "Kreis TRADE - 2024")), "")</f>
        <v/>
      </c>
      <c r="AB66" s="151" t="str" cm="1">
        <f t="array" aca="1" ref="AB66" ca="1">IF('Kreis TRADE - 2024'!$D66 = 'PieChart Hilfstabelle'!AB$1, INDIRECT(ADDRESS(ROW(), 6 + $A$7, 1, 1, "Kreis TRADE - 2024")), "")</f>
        <v/>
      </c>
      <c r="AC66" s="151" t="str" cm="1">
        <f t="array" aca="1" ref="AC66" ca="1">IF('Kreis TRADE - 2024'!$D66 = 'PieChart Hilfstabelle'!AC$1, INDIRECT(ADDRESS(ROW(), 6 + $A$7, 1, 1, "Kreis TRADE - 2024")), "")</f>
        <v/>
      </c>
      <c r="AD66" s="151" t="str" cm="1">
        <f t="array" aca="1" ref="AD66" ca="1">IF('Kreis TRADE - 2024'!$D66 = 'PieChart Hilfstabelle'!AD$1, INDIRECT(ADDRESS(ROW(), 6 + $A$7, 1, 1, "Kreis TRADE - 2024")), "")</f>
        <v/>
      </c>
    </row>
    <row r="67" spans="1:30">
      <c r="A67" s="151"/>
      <c r="B67" s="151"/>
      <c r="C67" s="151"/>
      <c r="D67" s="151"/>
      <c r="E67" s="151"/>
      <c r="F67" s="151" t="str">
        <f>IF(AND('Kreis TRADE - 2024'!C67&lt;&gt;"",'Kreis TRADE - 2024'!D67&lt;&gt;"",'Kreis TRADE - 2024'!E67="Gebuchte Tage"),'Kreis TRADE - 2024'!C67 &amp; " " &amp; 'Kreis TRADE - 2024'!D67,"")</f>
        <v/>
      </c>
      <c r="G67" s="151" t="str" cm="1">
        <f t="array" aca="1" ref="G67" ca="1">IF('Kreis TRADE - 2024'!$E67 = 'PieChart Hilfstabelle'!G$1, INDIRECT(ADDRESS(ROW(), 6 + $A$7, 1, 1, "Kreis TRADE - 2024")), "")</f>
        <v/>
      </c>
      <c r="H67" s="151" t="str" cm="1">
        <f t="array" aca="1" ref="H67" ca="1">IF('Kreis TRADE - 2024'!$E67 = 'PieChart Hilfstabelle'!H$1, INDIRECT(ADDRESS(ROW(), 6 + $A$7, 1, 1, "Kreis TRADE - 2024")), "")</f>
        <v/>
      </c>
      <c r="I67" s="151" t="str" cm="1">
        <f t="array" aca="1" ref="I67" ca="1">IF('Kreis TRADE - 2024'!$E67 = 'PieChart Hilfstabelle'!I$1, INDIRECT(ADDRESS(ROW(), 6 + $A$7, 1, 1, "Kreis TRADE - 2024")), "")</f>
        <v/>
      </c>
      <c r="J67" s="151" t="str" cm="1">
        <f t="array" aca="1" ref="J67" ca="1">IF('Kreis TRADE - 2024'!$E67 = 'PieChart Hilfstabelle'!J$1, INDIRECT(ADDRESS(ROW(), 6 + $A$7, 1, 1, "Kreis TRADE - 2024")), "")</f>
        <v/>
      </c>
      <c r="K67" s="151" t="str" cm="1">
        <f t="array" aca="1" ref="K67" ca="1">IF('Kreis TRADE - 2024'!$E67 = 'PieChart Hilfstabelle'!K$1, INDIRECT(ADDRESS(ROW(), 6 + $A$7, 1, 1, "Kreis TRADE - 2024")), "")</f>
        <v/>
      </c>
      <c r="L67" s="151" t="str" cm="1">
        <f t="array" aca="1" ref="L67" ca="1">IF('Kreis TRADE - 2024'!$E67 = 'PieChart Hilfstabelle'!L$1, INDIRECT(ADDRESS(ROW(), 6 + $A$7, 1, 1, "Kreis TRADE - 2024")), "")</f>
        <v/>
      </c>
      <c r="M67" s="151" t="str" cm="1">
        <f t="array" aca="1" ref="M67" ca="1">IF('Kreis TRADE - 2024'!$E67 = 'PieChart Hilfstabelle'!M$1, INDIRECT(ADDRESS(ROW(), 6 + $A$7, 1, 1, "Kreis TRADE - 2024")), "")</f>
        <v/>
      </c>
      <c r="N67" s="151" t="str" cm="1">
        <f t="array" aca="1" ref="N67" ca="1">IF('Kreis TRADE - 2024'!$E67 = 'PieChart Hilfstabelle'!N$1, INDIRECT(ADDRESS(ROW(), 6 + $A$7, 1, 1, "Kreis TRADE - 2024")), "")</f>
        <v/>
      </c>
      <c r="O67" s="151" t="str" cm="1">
        <f t="array" aca="1" ref="O67" ca="1">IF('Kreis TRADE - 2024'!$E67 = 'PieChart Hilfstabelle'!O$1, INDIRECT(ADDRESS(ROW(), 6 + $A$7, 1, 1, "Kreis TRADE - 2024")), "")</f>
        <v/>
      </c>
      <c r="P67" s="151" t="str" cm="1">
        <f t="array" aca="1" ref="P67" ca="1">IF('Kreis TRADE - 2024'!$E67 = 'PieChart Hilfstabelle'!P$1, INDIRECT(ADDRESS(ROW(), 6 + $A$7, 1, 1, "Kreis TRADE - 2024")), "")</f>
        <v/>
      </c>
      <c r="Q67" s="151" t="str" cm="1">
        <f t="array" aca="1" ref="Q67" ca="1">IF('Kreis TRADE - 2024'!$E67 = 'PieChart Hilfstabelle'!Q$1, INDIRECT(ADDRESS(ROW(), 6 + $A$7, 1, 1, "Kreis TRADE - 2024")), "")</f>
        <v/>
      </c>
      <c r="R67" s="151" t="str" cm="1">
        <f t="array" aca="1" ref="R67" ca="1">IF('Kreis TRADE - 2024'!$E67 = 'PieChart Hilfstabelle'!R$1, INDIRECT(ADDRESS(ROW(), 6 + $A$7, 1, 1, "Kreis TRADE - 2024")), "")</f>
        <v/>
      </c>
      <c r="S67" s="151" t="str" cm="1">
        <f t="array" aca="1" ref="S67" ca="1">IF('Kreis TRADE - 2024'!$E67 = 'PieChart Hilfstabelle'!S$1, INDIRECT(ADDRESS(ROW(), 6 + $A$7, 1, 1, "Kreis TRADE - 2024")), "")</f>
        <v/>
      </c>
      <c r="T67" s="151" t="str" cm="1">
        <f t="array" aca="1" ref="T67" ca="1">IF('Kreis TRADE - 2024'!$E67 = 'PieChart Hilfstabelle'!T$1, INDIRECT(ADDRESS(ROW(), 6 + $A$7, 1, 1, "Kreis TRADE - 2024")), "")</f>
        <v/>
      </c>
      <c r="U67" s="151" t="str" cm="1">
        <f t="array" aca="1" ref="U67" ca="1">IF('Kreis TRADE - 2024'!$E67 = 'PieChart Hilfstabelle'!U$1, INDIRECT(ADDRESS(ROW(), 6 + $A$7, 1, 1, "Kreis TRADE - 2024")), "")</f>
        <v/>
      </c>
      <c r="V67" s="151" t="str" cm="1">
        <f t="array" aca="1" ref="V67" ca="1">IF('Kreis TRADE - 2024'!$E67 = 'PieChart Hilfstabelle'!V$1, INDIRECT(ADDRESS(ROW(), 6 + $A$7, 1, 1, "Kreis TRADE - 2024")), "")</f>
        <v/>
      </c>
      <c r="W67" s="151" t="str" cm="1">
        <f t="array" aca="1" ref="W67" ca="1">IF('Kreis TRADE - 2024'!$E67 = 'PieChart Hilfstabelle'!W$1, INDIRECT(ADDRESS(ROW(), 6 + $A$7, 1, 1, "Kreis TRADE - 2024")), "")</f>
        <v/>
      </c>
      <c r="X67" s="152"/>
      <c r="Y67" s="151" t="str" cm="1">
        <f t="array" aca="1" ref="Y67" ca="1">IF('Kreis TRADE - 2024'!$D67 = 'PieChart Hilfstabelle'!Y$1, INDIRECT(ADDRESS(ROW(), 6 + $A$7, 1, 1, "Kreis TRADE - 2024")), "")</f>
        <v/>
      </c>
      <c r="Z67" s="151" t="str" cm="1">
        <f t="array" aca="1" ref="Z67" ca="1">IF('Kreis TRADE - 2024'!$D67 = 'PieChart Hilfstabelle'!Z$1, INDIRECT(ADDRESS(ROW(), 6 + $A$7, 1, 1, "Kreis TRADE - 2024")), "")</f>
        <v/>
      </c>
      <c r="AA67" s="151" t="str" cm="1">
        <f t="array" aca="1" ref="AA67" ca="1">IF('Kreis TRADE - 2024'!$D67 = 'PieChart Hilfstabelle'!AA$1, INDIRECT(ADDRESS(ROW(), 6 + $A$7, 1, 1, "Kreis TRADE - 2024")), "")</f>
        <v/>
      </c>
      <c r="AB67" s="151" t="str" cm="1">
        <f t="array" aca="1" ref="AB67" ca="1">IF('Kreis TRADE - 2024'!$D67 = 'PieChart Hilfstabelle'!AB$1, INDIRECT(ADDRESS(ROW(), 6 + $A$7, 1, 1, "Kreis TRADE - 2024")), "")</f>
        <v/>
      </c>
      <c r="AC67" s="151" t="str" cm="1">
        <f t="array" aca="1" ref="AC67" ca="1">IF('Kreis TRADE - 2024'!$D67 = 'PieChart Hilfstabelle'!AC$1, INDIRECT(ADDRESS(ROW(), 6 + $A$7, 1, 1, "Kreis TRADE - 2024")), "")</f>
        <v/>
      </c>
      <c r="AD67" s="151" t="str" cm="1">
        <f t="array" aca="1" ref="AD67" ca="1">IF('Kreis TRADE - 2024'!$D67 = 'PieChart Hilfstabelle'!AD$1, INDIRECT(ADDRESS(ROW(), 6 + $A$7, 1, 1, "Kreis TRADE - 2024")), "")</f>
        <v/>
      </c>
    </row>
    <row r="68" spans="1:30">
      <c r="A68" s="151"/>
      <c r="B68" s="151"/>
      <c r="C68" s="151"/>
      <c r="D68" s="151"/>
      <c r="E68" s="151"/>
      <c r="F68" s="151" t="str">
        <f>IF(AND('Kreis TRADE - 2024'!C68&lt;&gt;"",'Kreis TRADE - 2024'!D68&lt;&gt;"",'Kreis TRADE - 2024'!E68="Gebuchte Tage"),'Kreis TRADE - 2024'!C68 &amp; " " &amp; 'Kreis TRADE - 2024'!D68,"")</f>
        <v/>
      </c>
      <c r="G68" s="151" t="str" cm="1">
        <f t="array" aca="1" ref="G68" ca="1">IF('Kreis TRADE - 2024'!$E68 = 'PieChart Hilfstabelle'!G$1, INDIRECT(ADDRESS(ROW(), 6 + $A$7, 1, 1, "Kreis TRADE - 2024")), "")</f>
        <v/>
      </c>
      <c r="H68" s="151" t="str" cm="1">
        <f t="array" aca="1" ref="H68" ca="1">IF('Kreis TRADE - 2024'!$E68 = 'PieChart Hilfstabelle'!H$1, INDIRECT(ADDRESS(ROW(), 6 + $A$7, 1, 1, "Kreis TRADE - 2024")), "")</f>
        <v/>
      </c>
      <c r="I68" s="151" t="str" cm="1">
        <f t="array" aca="1" ref="I68" ca="1">IF('Kreis TRADE - 2024'!$E68 = 'PieChart Hilfstabelle'!I$1, INDIRECT(ADDRESS(ROW(), 6 + $A$7, 1, 1, "Kreis TRADE - 2024")), "")</f>
        <v/>
      </c>
      <c r="J68" s="151" t="str" cm="1">
        <f t="array" aca="1" ref="J68" ca="1">IF('Kreis TRADE - 2024'!$E68 = 'PieChart Hilfstabelle'!J$1, INDIRECT(ADDRESS(ROW(), 6 + $A$7, 1, 1, "Kreis TRADE - 2024")), "")</f>
        <v/>
      </c>
      <c r="K68" s="151" t="str" cm="1">
        <f t="array" aca="1" ref="K68" ca="1">IF('Kreis TRADE - 2024'!$E68 = 'PieChart Hilfstabelle'!K$1, INDIRECT(ADDRESS(ROW(), 6 + $A$7, 1, 1, "Kreis TRADE - 2024")), "")</f>
        <v/>
      </c>
      <c r="L68" s="151" t="str" cm="1">
        <f t="array" aca="1" ref="L68" ca="1">IF('Kreis TRADE - 2024'!$E68 = 'PieChart Hilfstabelle'!L$1, INDIRECT(ADDRESS(ROW(), 6 + $A$7, 1, 1, "Kreis TRADE - 2024")), "")</f>
        <v/>
      </c>
      <c r="M68" s="151" t="str" cm="1">
        <f t="array" aca="1" ref="M68" ca="1">IF('Kreis TRADE - 2024'!$E68 = 'PieChart Hilfstabelle'!M$1, INDIRECT(ADDRESS(ROW(), 6 + $A$7, 1, 1, "Kreis TRADE - 2024")), "")</f>
        <v/>
      </c>
      <c r="N68" s="151" t="str" cm="1">
        <f t="array" aca="1" ref="N68" ca="1">IF('Kreis TRADE - 2024'!$E68 = 'PieChart Hilfstabelle'!N$1, INDIRECT(ADDRESS(ROW(), 6 + $A$7, 1, 1, "Kreis TRADE - 2024")), "")</f>
        <v/>
      </c>
      <c r="O68" s="151" t="str" cm="1">
        <f t="array" aca="1" ref="O68" ca="1">IF('Kreis TRADE - 2024'!$E68 = 'PieChart Hilfstabelle'!O$1, INDIRECT(ADDRESS(ROW(), 6 + $A$7, 1, 1, "Kreis TRADE - 2024")), "")</f>
        <v/>
      </c>
      <c r="P68" s="151" t="str" cm="1">
        <f t="array" aca="1" ref="P68" ca="1">IF('Kreis TRADE - 2024'!$E68 = 'PieChart Hilfstabelle'!P$1, INDIRECT(ADDRESS(ROW(), 6 + $A$7, 1, 1, "Kreis TRADE - 2024")), "")</f>
        <v/>
      </c>
      <c r="Q68" s="151" t="str" cm="1">
        <f t="array" aca="1" ref="Q68" ca="1">IF('Kreis TRADE - 2024'!$E68 = 'PieChart Hilfstabelle'!Q$1, INDIRECT(ADDRESS(ROW(), 6 + $A$7, 1, 1, "Kreis TRADE - 2024")), "")</f>
        <v/>
      </c>
      <c r="R68" s="151" t="str" cm="1">
        <f t="array" aca="1" ref="R68" ca="1">IF('Kreis TRADE - 2024'!$E68 = 'PieChart Hilfstabelle'!R$1, INDIRECT(ADDRESS(ROW(), 6 + $A$7, 1, 1, "Kreis TRADE - 2024")), "")</f>
        <v/>
      </c>
      <c r="S68" s="151" t="str" cm="1">
        <f t="array" aca="1" ref="S68" ca="1">IF('Kreis TRADE - 2024'!$E68 = 'PieChart Hilfstabelle'!S$1, INDIRECT(ADDRESS(ROW(), 6 + $A$7, 1, 1, "Kreis TRADE - 2024")), "")</f>
        <v/>
      </c>
      <c r="T68" s="151" t="str" cm="1">
        <f t="array" aca="1" ref="T68" ca="1">IF('Kreis TRADE - 2024'!$E68 = 'PieChart Hilfstabelle'!T$1, INDIRECT(ADDRESS(ROW(), 6 + $A$7, 1, 1, "Kreis TRADE - 2024")), "")</f>
        <v/>
      </c>
      <c r="U68" s="151" t="str" cm="1">
        <f t="array" aca="1" ref="U68" ca="1">IF('Kreis TRADE - 2024'!$E68 = 'PieChart Hilfstabelle'!U$1, INDIRECT(ADDRESS(ROW(), 6 + $A$7, 1, 1, "Kreis TRADE - 2024")), "")</f>
        <v/>
      </c>
      <c r="V68" s="151" t="str" cm="1">
        <f t="array" aca="1" ref="V68" ca="1">IF('Kreis TRADE - 2024'!$E68 = 'PieChart Hilfstabelle'!V$1, INDIRECT(ADDRESS(ROW(), 6 + $A$7, 1, 1, "Kreis TRADE - 2024")), "")</f>
        <v/>
      </c>
      <c r="W68" s="151" t="str" cm="1">
        <f t="array" aca="1" ref="W68" ca="1">IF('Kreis TRADE - 2024'!$E68 = 'PieChart Hilfstabelle'!W$1, INDIRECT(ADDRESS(ROW(), 6 + $A$7, 1, 1, "Kreis TRADE - 2024")), "")</f>
        <v/>
      </c>
      <c r="X68" s="152"/>
      <c r="Y68" s="151" t="str" cm="1">
        <f t="array" aca="1" ref="Y68" ca="1">IF('Kreis TRADE - 2024'!$D68 = 'PieChart Hilfstabelle'!Y$1, INDIRECT(ADDRESS(ROW(), 6 + $A$7, 1, 1, "Kreis TRADE - 2024")), "")</f>
        <v/>
      </c>
      <c r="Z68" s="151" t="str" cm="1">
        <f t="array" aca="1" ref="Z68" ca="1">IF('Kreis TRADE - 2024'!$D68 = 'PieChart Hilfstabelle'!Z$1, INDIRECT(ADDRESS(ROW(), 6 + $A$7, 1, 1, "Kreis TRADE - 2024")), "")</f>
        <v/>
      </c>
      <c r="AA68" s="151" t="str" cm="1">
        <f t="array" aca="1" ref="AA68" ca="1">IF('Kreis TRADE - 2024'!$D68 = 'PieChart Hilfstabelle'!AA$1, INDIRECT(ADDRESS(ROW(), 6 + $A$7, 1, 1, "Kreis TRADE - 2024")), "")</f>
        <v/>
      </c>
      <c r="AB68" s="151" t="str" cm="1">
        <f t="array" aca="1" ref="AB68" ca="1">IF('Kreis TRADE - 2024'!$D68 = 'PieChart Hilfstabelle'!AB$1, INDIRECT(ADDRESS(ROW(), 6 + $A$7, 1, 1, "Kreis TRADE - 2024")), "")</f>
        <v/>
      </c>
      <c r="AC68" s="151" t="str" cm="1">
        <f t="array" aca="1" ref="AC68" ca="1">IF('Kreis TRADE - 2024'!$D68 = 'PieChart Hilfstabelle'!AC$1, INDIRECT(ADDRESS(ROW(), 6 + $A$7, 1, 1, "Kreis TRADE - 2024")), "")</f>
        <v/>
      </c>
      <c r="AD68" s="151" t="str" cm="1">
        <f t="array" aca="1" ref="AD68" ca="1">IF('Kreis TRADE - 2024'!$D68 = 'PieChart Hilfstabelle'!AD$1, INDIRECT(ADDRESS(ROW(), 6 + $A$7, 1, 1, "Kreis TRADE - 2024")), "")</f>
        <v/>
      </c>
    </row>
    <row r="69" spans="1:30">
      <c r="A69" s="151"/>
      <c r="B69" s="151"/>
      <c r="C69" s="151"/>
      <c r="D69" s="151"/>
      <c r="E69" s="151"/>
      <c r="F69" s="151" t="str">
        <f>IF(AND('Kreis TRADE - 2024'!C69&lt;&gt;"",'Kreis TRADE - 2024'!D69&lt;&gt;"",'Kreis TRADE - 2024'!E69="Gebuchte Tage"),'Kreis TRADE - 2024'!C69 &amp; " " &amp; 'Kreis TRADE - 2024'!D69,"")</f>
        <v/>
      </c>
      <c r="G69" s="151" t="str" cm="1">
        <f t="array" aca="1" ref="G69" ca="1">IF('Kreis TRADE - 2024'!$E69 = 'PieChart Hilfstabelle'!G$1, INDIRECT(ADDRESS(ROW(), 6 + $A$7, 1, 1, "Kreis TRADE - 2024")), "")</f>
        <v/>
      </c>
      <c r="H69" s="151" t="str" cm="1">
        <f t="array" aca="1" ref="H69" ca="1">IF('Kreis TRADE - 2024'!$E69 = 'PieChart Hilfstabelle'!H$1, INDIRECT(ADDRESS(ROW(), 6 + $A$7, 1, 1, "Kreis TRADE - 2024")), "")</f>
        <v/>
      </c>
      <c r="I69" s="151" t="str" cm="1">
        <f t="array" aca="1" ref="I69" ca="1">IF('Kreis TRADE - 2024'!$E69 = 'PieChart Hilfstabelle'!I$1, INDIRECT(ADDRESS(ROW(), 6 + $A$7, 1, 1, "Kreis TRADE - 2024")), "")</f>
        <v/>
      </c>
      <c r="J69" s="151" t="str" cm="1">
        <f t="array" aca="1" ref="J69" ca="1">IF('Kreis TRADE - 2024'!$E69 = 'PieChart Hilfstabelle'!J$1, INDIRECT(ADDRESS(ROW(), 6 + $A$7, 1, 1, "Kreis TRADE - 2024")), "")</f>
        <v/>
      </c>
      <c r="K69" s="151" t="str" cm="1">
        <f t="array" aca="1" ref="K69" ca="1">IF('Kreis TRADE - 2024'!$E69 = 'PieChart Hilfstabelle'!K$1, INDIRECT(ADDRESS(ROW(), 6 + $A$7, 1, 1, "Kreis TRADE - 2024")), "")</f>
        <v/>
      </c>
      <c r="L69" s="151" t="str" cm="1">
        <f t="array" aca="1" ref="L69" ca="1">IF('Kreis TRADE - 2024'!$E69 = 'PieChart Hilfstabelle'!L$1, INDIRECT(ADDRESS(ROW(), 6 + $A$7, 1, 1, "Kreis TRADE - 2024")), "")</f>
        <v/>
      </c>
      <c r="M69" s="151" t="str" cm="1">
        <f t="array" aca="1" ref="M69" ca="1">IF('Kreis TRADE - 2024'!$E69 = 'PieChart Hilfstabelle'!M$1, INDIRECT(ADDRESS(ROW(), 6 + $A$7, 1, 1, "Kreis TRADE - 2024")), "")</f>
        <v/>
      </c>
      <c r="N69" s="151" t="str" cm="1">
        <f t="array" aca="1" ref="N69" ca="1">IF('Kreis TRADE - 2024'!$E69 = 'PieChart Hilfstabelle'!N$1, INDIRECT(ADDRESS(ROW(), 6 + $A$7, 1, 1, "Kreis TRADE - 2024")), "")</f>
        <v/>
      </c>
      <c r="O69" s="151" t="str" cm="1">
        <f t="array" aca="1" ref="O69" ca="1">IF('Kreis TRADE - 2024'!$E69 = 'PieChart Hilfstabelle'!O$1, INDIRECT(ADDRESS(ROW(), 6 + $A$7, 1, 1, "Kreis TRADE - 2024")), "")</f>
        <v/>
      </c>
      <c r="P69" s="151" t="str" cm="1">
        <f t="array" aca="1" ref="P69" ca="1">IF('Kreis TRADE - 2024'!$E69 = 'PieChart Hilfstabelle'!P$1, INDIRECT(ADDRESS(ROW(), 6 + $A$7, 1, 1, "Kreis TRADE - 2024")), "")</f>
        <v/>
      </c>
      <c r="Q69" s="151" t="str" cm="1">
        <f t="array" aca="1" ref="Q69" ca="1">IF('Kreis TRADE - 2024'!$E69 = 'PieChart Hilfstabelle'!Q$1, INDIRECT(ADDRESS(ROW(), 6 + $A$7, 1, 1, "Kreis TRADE - 2024")), "")</f>
        <v/>
      </c>
      <c r="R69" s="151" t="str" cm="1">
        <f t="array" aca="1" ref="R69" ca="1">IF('Kreis TRADE - 2024'!$E69 = 'PieChart Hilfstabelle'!R$1, INDIRECT(ADDRESS(ROW(), 6 + $A$7, 1, 1, "Kreis TRADE - 2024")), "")</f>
        <v/>
      </c>
      <c r="S69" s="151" t="str" cm="1">
        <f t="array" aca="1" ref="S69" ca="1">IF('Kreis TRADE - 2024'!$E69 = 'PieChart Hilfstabelle'!S$1, INDIRECT(ADDRESS(ROW(), 6 + $A$7, 1, 1, "Kreis TRADE - 2024")), "")</f>
        <v/>
      </c>
      <c r="T69" s="151" t="str" cm="1">
        <f t="array" aca="1" ref="T69" ca="1">IF('Kreis TRADE - 2024'!$E69 = 'PieChart Hilfstabelle'!T$1, INDIRECT(ADDRESS(ROW(), 6 + $A$7, 1, 1, "Kreis TRADE - 2024")), "")</f>
        <v/>
      </c>
      <c r="U69" s="151" t="str" cm="1">
        <f t="array" aca="1" ref="U69" ca="1">IF('Kreis TRADE - 2024'!$E69 = 'PieChart Hilfstabelle'!U$1, INDIRECT(ADDRESS(ROW(), 6 + $A$7, 1, 1, "Kreis TRADE - 2024")), "")</f>
        <v/>
      </c>
      <c r="V69" s="151" t="str" cm="1">
        <f t="array" aca="1" ref="V69" ca="1">IF('Kreis TRADE - 2024'!$E69 = 'PieChart Hilfstabelle'!V$1, INDIRECT(ADDRESS(ROW(), 6 + $A$7, 1, 1, "Kreis TRADE - 2024")), "")</f>
        <v/>
      </c>
      <c r="W69" s="151" t="str" cm="1">
        <f t="array" aca="1" ref="W69" ca="1">IF('Kreis TRADE - 2024'!$E69 = 'PieChart Hilfstabelle'!W$1, INDIRECT(ADDRESS(ROW(), 6 + $A$7, 1, 1, "Kreis TRADE - 2024")), "")</f>
        <v/>
      </c>
      <c r="X69" s="152"/>
      <c r="Y69" s="151" t="str" cm="1">
        <f t="array" aca="1" ref="Y69" ca="1">IF('Kreis TRADE - 2024'!$D69 = 'PieChart Hilfstabelle'!Y$1, INDIRECT(ADDRESS(ROW(), 6 + $A$7, 1, 1, "Kreis TRADE - 2024")), "")</f>
        <v/>
      </c>
      <c r="Z69" s="151" t="str" cm="1">
        <f t="array" aca="1" ref="Z69" ca="1">IF('Kreis TRADE - 2024'!$D69 = 'PieChart Hilfstabelle'!Z$1, INDIRECT(ADDRESS(ROW(), 6 + $A$7, 1, 1, "Kreis TRADE - 2024")), "")</f>
        <v/>
      </c>
      <c r="AA69" s="151" t="str" cm="1">
        <f t="array" aca="1" ref="AA69" ca="1">IF('Kreis TRADE - 2024'!$D69 = 'PieChart Hilfstabelle'!AA$1, INDIRECT(ADDRESS(ROW(), 6 + $A$7, 1, 1, "Kreis TRADE - 2024")), "")</f>
        <v/>
      </c>
      <c r="AB69" s="151" t="str" cm="1">
        <f t="array" aca="1" ref="AB69" ca="1">IF('Kreis TRADE - 2024'!$D69 = 'PieChart Hilfstabelle'!AB$1, INDIRECT(ADDRESS(ROW(), 6 + $A$7, 1, 1, "Kreis TRADE - 2024")), "")</f>
        <v/>
      </c>
      <c r="AC69" s="151" t="str" cm="1">
        <f t="array" aca="1" ref="AC69" ca="1">IF('Kreis TRADE - 2024'!$D69 = 'PieChart Hilfstabelle'!AC$1, INDIRECT(ADDRESS(ROW(), 6 + $A$7, 1, 1, "Kreis TRADE - 2024")), "")</f>
        <v/>
      </c>
      <c r="AD69" s="151" t="str" cm="1">
        <f t="array" aca="1" ref="AD69" ca="1">IF('Kreis TRADE - 2024'!$D69 = 'PieChart Hilfstabelle'!AD$1, INDIRECT(ADDRESS(ROW(), 6 + $A$7, 1, 1, "Kreis TRADE - 2024")), "")</f>
        <v/>
      </c>
    </row>
    <row r="70" spans="1:30">
      <c r="A70" s="151"/>
      <c r="B70" s="151"/>
      <c r="C70" s="151"/>
      <c r="D70" s="151"/>
      <c r="E70" s="151"/>
      <c r="F70" s="151" t="str">
        <f>IF(AND('Kreis TRADE - 2024'!C70&lt;&gt;"",'Kreis TRADE - 2024'!D70&lt;&gt;"",'Kreis TRADE - 2024'!E70="Gebuchte Tage"),'Kreis TRADE - 2024'!C70 &amp; " " &amp; 'Kreis TRADE - 2024'!D70,"")</f>
        <v/>
      </c>
      <c r="G70" s="151" t="str" cm="1">
        <f t="array" aca="1" ref="G70" ca="1">IF('Kreis TRADE - 2024'!$E70 = 'PieChart Hilfstabelle'!G$1, INDIRECT(ADDRESS(ROW(), 6 + $A$7, 1, 1, "Kreis TRADE - 2024")), "")</f>
        <v/>
      </c>
      <c r="H70" s="151" t="str" cm="1">
        <f t="array" aca="1" ref="H70" ca="1">IF('Kreis TRADE - 2024'!$E70 = 'PieChart Hilfstabelle'!H$1, INDIRECT(ADDRESS(ROW(), 6 + $A$7, 1, 1, "Kreis TRADE - 2024")), "")</f>
        <v/>
      </c>
      <c r="I70" s="151" t="str" cm="1">
        <f t="array" aca="1" ref="I70" ca="1">IF('Kreis TRADE - 2024'!$E70 = 'PieChart Hilfstabelle'!I$1, INDIRECT(ADDRESS(ROW(), 6 + $A$7, 1, 1, "Kreis TRADE - 2024")), "")</f>
        <v/>
      </c>
      <c r="J70" s="151" t="str" cm="1">
        <f t="array" aca="1" ref="J70" ca="1">IF('Kreis TRADE - 2024'!$E70 = 'PieChart Hilfstabelle'!J$1, INDIRECT(ADDRESS(ROW(), 6 + $A$7, 1, 1, "Kreis TRADE - 2024")), "")</f>
        <v/>
      </c>
      <c r="K70" s="151" t="str" cm="1">
        <f t="array" aca="1" ref="K70" ca="1">IF('Kreis TRADE - 2024'!$E70 = 'PieChart Hilfstabelle'!K$1, INDIRECT(ADDRESS(ROW(), 6 + $A$7, 1, 1, "Kreis TRADE - 2024")), "")</f>
        <v/>
      </c>
      <c r="L70" s="151" t="str" cm="1">
        <f t="array" aca="1" ref="L70" ca="1">IF('Kreis TRADE - 2024'!$E70 = 'PieChart Hilfstabelle'!L$1, INDIRECT(ADDRESS(ROW(), 6 + $A$7, 1, 1, "Kreis TRADE - 2024")), "")</f>
        <v/>
      </c>
      <c r="M70" s="151" t="str" cm="1">
        <f t="array" aca="1" ref="M70" ca="1">IF('Kreis TRADE - 2024'!$E70 = 'PieChart Hilfstabelle'!M$1, INDIRECT(ADDRESS(ROW(), 6 + $A$7, 1, 1, "Kreis TRADE - 2024")), "")</f>
        <v/>
      </c>
      <c r="N70" s="151" t="str" cm="1">
        <f t="array" aca="1" ref="N70" ca="1">IF('Kreis TRADE - 2024'!$E70 = 'PieChart Hilfstabelle'!N$1, INDIRECT(ADDRESS(ROW(), 6 + $A$7, 1, 1, "Kreis TRADE - 2024")), "")</f>
        <v/>
      </c>
      <c r="O70" s="151" t="str" cm="1">
        <f t="array" aca="1" ref="O70" ca="1">IF('Kreis TRADE - 2024'!$E70 = 'PieChart Hilfstabelle'!O$1, INDIRECT(ADDRESS(ROW(), 6 + $A$7, 1, 1, "Kreis TRADE - 2024")), "")</f>
        <v/>
      </c>
      <c r="P70" s="151" t="str" cm="1">
        <f t="array" aca="1" ref="P70" ca="1">IF('Kreis TRADE - 2024'!$E70 = 'PieChart Hilfstabelle'!P$1, INDIRECT(ADDRESS(ROW(), 6 + $A$7, 1, 1, "Kreis TRADE - 2024")), "")</f>
        <v/>
      </c>
      <c r="Q70" s="151" t="str" cm="1">
        <f t="array" aca="1" ref="Q70" ca="1">IF('Kreis TRADE - 2024'!$E70 = 'PieChart Hilfstabelle'!Q$1, INDIRECT(ADDRESS(ROW(), 6 + $A$7, 1, 1, "Kreis TRADE - 2024")), "")</f>
        <v/>
      </c>
      <c r="R70" s="151" t="str" cm="1">
        <f t="array" aca="1" ref="R70" ca="1">IF('Kreis TRADE - 2024'!$E70 = 'PieChart Hilfstabelle'!R$1, INDIRECT(ADDRESS(ROW(), 6 + $A$7, 1, 1, "Kreis TRADE - 2024")), "")</f>
        <v/>
      </c>
      <c r="S70" s="151" t="str" cm="1">
        <f t="array" aca="1" ref="S70" ca="1">IF('Kreis TRADE - 2024'!$E70 = 'PieChart Hilfstabelle'!S$1, INDIRECT(ADDRESS(ROW(), 6 + $A$7, 1, 1, "Kreis TRADE - 2024")), "")</f>
        <v/>
      </c>
      <c r="T70" s="151" t="str" cm="1">
        <f t="array" aca="1" ref="T70" ca="1">IF('Kreis TRADE - 2024'!$E70 = 'PieChart Hilfstabelle'!T$1, INDIRECT(ADDRESS(ROW(), 6 + $A$7, 1, 1, "Kreis TRADE - 2024")), "")</f>
        <v/>
      </c>
      <c r="U70" s="151" t="str" cm="1">
        <f t="array" aca="1" ref="U70" ca="1">IF('Kreis TRADE - 2024'!$E70 = 'PieChart Hilfstabelle'!U$1, INDIRECT(ADDRESS(ROW(), 6 + $A$7, 1, 1, "Kreis TRADE - 2024")), "")</f>
        <v/>
      </c>
      <c r="V70" s="151" t="str" cm="1">
        <f t="array" aca="1" ref="V70" ca="1">IF('Kreis TRADE - 2024'!$E70 = 'PieChart Hilfstabelle'!V$1, INDIRECT(ADDRESS(ROW(), 6 + $A$7, 1, 1, "Kreis TRADE - 2024")), "")</f>
        <v/>
      </c>
      <c r="W70" s="151" t="str" cm="1">
        <f t="array" aca="1" ref="W70" ca="1">IF('Kreis TRADE - 2024'!$E70 = 'PieChart Hilfstabelle'!W$1, INDIRECT(ADDRESS(ROW(), 6 + $A$7, 1, 1, "Kreis TRADE - 2024")), "")</f>
        <v/>
      </c>
      <c r="X70" s="152"/>
      <c r="Y70" s="151" t="str" cm="1">
        <f t="array" aca="1" ref="Y70" ca="1">IF('Kreis TRADE - 2024'!$D70 = 'PieChart Hilfstabelle'!Y$1, INDIRECT(ADDRESS(ROW(), 6 + $A$7, 1, 1, "Kreis TRADE - 2024")), "")</f>
        <v/>
      </c>
      <c r="Z70" s="151" t="str" cm="1">
        <f t="array" aca="1" ref="Z70" ca="1">IF('Kreis TRADE - 2024'!$D70 = 'PieChart Hilfstabelle'!Z$1, INDIRECT(ADDRESS(ROW(), 6 + $A$7, 1, 1, "Kreis TRADE - 2024")), "")</f>
        <v/>
      </c>
      <c r="AA70" s="151" t="str" cm="1">
        <f t="array" aca="1" ref="AA70" ca="1">IF('Kreis TRADE - 2024'!$D70 = 'PieChart Hilfstabelle'!AA$1, INDIRECT(ADDRESS(ROW(), 6 + $A$7, 1, 1, "Kreis TRADE - 2024")), "")</f>
        <v/>
      </c>
      <c r="AB70" s="151" t="str" cm="1">
        <f t="array" aca="1" ref="AB70" ca="1">IF('Kreis TRADE - 2024'!$D70 = 'PieChart Hilfstabelle'!AB$1, INDIRECT(ADDRESS(ROW(), 6 + $A$7, 1, 1, "Kreis TRADE - 2024")), "")</f>
        <v/>
      </c>
      <c r="AC70" s="151" t="str" cm="1">
        <f t="array" aca="1" ref="AC70" ca="1">IF('Kreis TRADE - 2024'!$D70 = 'PieChart Hilfstabelle'!AC$1, INDIRECT(ADDRESS(ROW(), 6 + $A$7, 1, 1, "Kreis TRADE - 2024")), "")</f>
        <v/>
      </c>
      <c r="AD70" s="151" t="str" cm="1">
        <f t="array" aca="1" ref="AD70" ca="1">IF('Kreis TRADE - 2024'!$D70 = 'PieChart Hilfstabelle'!AD$1, INDIRECT(ADDRESS(ROW(), 6 + $A$7, 1, 1, "Kreis TRADE - 2024")), "")</f>
        <v/>
      </c>
    </row>
    <row r="71" spans="1:30">
      <c r="A71" s="151"/>
      <c r="B71" s="151"/>
      <c r="C71" s="151"/>
      <c r="D71" s="151"/>
      <c r="E71" s="151"/>
      <c r="F71" s="151" t="str">
        <f>IF(AND('Kreis TRADE - 2024'!C71&lt;&gt;"",'Kreis TRADE - 2024'!D71&lt;&gt;"",'Kreis TRADE - 2024'!E71="Gebuchte Tage"),'Kreis TRADE - 2024'!C71 &amp; " " &amp; 'Kreis TRADE - 2024'!D71,"")</f>
        <v/>
      </c>
      <c r="G71" s="151" t="str" cm="1">
        <f t="array" aca="1" ref="G71" ca="1">IF('Kreis TRADE - 2024'!$E71 = 'PieChart Hilfstabelle'!G$1, INDIRECT(ADDRESS(ROW(), 6 + $A$7, 1, 1, "Kreis TRADE - 2024")), "")</f>
        <v/>
      </c>
      <c r="H71" s="151" t="str" cm="1">
        <f t="array" aca="1" ref="H71" ca="1">IF('Kreis TRADE - 2024'!$E71 = 'PieChart Hilfstabelle'!H$1, INDIRECT(ADDRESS(ROW(), 6 + $A$7, 1, 1, "Kreis TRADE - 2024")), "")</f>
        <v/>
      </c>
      <c r="I71" s="151" t="str" cm="1">
        <f t="array" aca="1" ref="I71" ca="1">IF('Kreis TRADE - 2024'!$E71 = 'PieChart Hilfstabelle'!I$1, INDIRECT(ADDRESS(ROW(), 6 + $A$7, 1, 1, "Kreis TRADE - 2024")), "")</f>
        <v/>
      </c>
      <c r="J71" s="151" t="str" cm="1">
        <f t="array" aca="1" ref="J71" ca="1">IF('Kreis TRADE - 2024'!$E71 = 'PieChart Hilfstabelle'!J$1, INDIRECT(ADDRESS(ROW(), 6 + $A$7, 1, 1, "Kreis TRADE - 2024")), "")</f>
        <v/>
      </c>
      <c r="K71" s="151" t="str" cm="1">
        <f t="array" aca="1" ref="K71" ca="1">IF('Kreis TRADE - 2024'!$E71 = 'PieChart Hilfstabelle'!K$1, INDIRECT(ADDRESS(ROW(), 6 + $A$7, 1, 1, "Kreis TRADE - 2024")), "")</f>
        <v/>
      </c>
      <c r="L71" s="151" t="str" cm="1">
        <f t="array" aca="1" ref="L71" ca="1">IF('Kreis TRADE - 2024'!$E71 = 'PieChart Hilfstabelle'!L$1, INDIRECT(ADDRESS(ROW(), 6 + $A$7, 1, 1, "Kreis TRADE - 2024")), "")</f>
        <v/>
      </c>
      <c r="M71" s="151" t="str" cm="1">
        <f t="array" aca="1" ref="M71" ca="1">IF('Kreis TRADE - 2024'!$E71 = 'PieChart Hilfstabelle'!M$1, INDIRECT(ADDRESS(ROW(), 6 + $A$7, 1, 1, "Kreis TRADE - 2024")), "")</f>
        <v/>
      </c>
      <c r="N71" s="151" t="str" cm="1">
        <f t="array" aca="1" ref="N71" ca="1">IF('Kreis TRADE - 2024'!$E71 = 'PieChart Hilfstabelle'!N$1, INDIRECT(ADDRESS(ROW(), 6 + $A$7, 1, 1, "Kreis TRADE - 2024")), "")</f>
        <v/>
      </c>
      <c r="O71" s="151" t="str" cm="1">
        <f t="array" aca="1" ref="O71" ca="1">IF('Kreis TRADE - 2024'!$E71 = 'PieChart Hilfstabelle'!O$1, INDIRECT(ADDRESS(ROW(), 6 + $A$7, 1, 1, "Kreis TRADE - 2024")), "")</f>
        <v/>
      </c>
      <c r="P71" s="151" t="str" cm="1">
        <f t="array" aca="1" ref="P71" ca="1">IF('Kreis TRADE - 2024'!$E71 = 'PieChart Hilfstabelle'!P$1, INDIRECT(ADDRESS(ROW(), 6 + $A$7, 1, 1, "Kreis TRADE - 2024")), "")</f>
        <v/>
      </c>
      <c r="Q71" s="151" t="str" cm="1">
        <f t="array" aca="1" ref="Q71" ca="1">IF('Kreis TRADE - 2024'!$E71 = 'PieChart Hilfstabelle'!Q$1, INDIRECT(ADDRESS(ROW(), 6 + $A$7, 1, 1, "Kreis TRADE - 2024")), "")</f>
        <v/>
      </c>
      <c r="R71" s="151" t="str" cm="1">
        <f t="array" aca="1" ref="R71" ca="1">IF('Kreis TRADE - 2024'!$E71 = 'PieChart Hilfstabelle'!R$1, INDIRECT(ADDRESS(ROW(), 6 + $A$7, 1, 1, "Kreis TRADE - 2024")), "")</f>
        <v/>
      </c>
      <c r="S71" s="151" t="str" cm="1">
        <f t="array" aca="1" ref="S71" ca="1">IF('Kreis TRADE - 2024'!$E71 = 'PieChart Hilfstabelle'!S$1, INDIRECT(ADDRESS(ROW(), 6 + $A$7, 1, 1, "Kreis TRADE - 2024")), "")</f>
        <v/>
      </c>
      <c r="T71" s="151" t="str" cm="1">
        <f t="array" aca="1" ref="T71" ca="1">IF('Kreis TRADE - 2024'!$E71 = 'PieChart Hilfstabelle'!T$1, INDIRECT(ADDRESS(ROW(), 6 + $A$7, 1, 1, "Kreis TRADE - 2024")), "")</f>
        <v/>
      </c>
      <c r="U71" s="151" t="str" cm="1">
        <f t="array" aca="1" ref="U71" ca="1">IF('Kreis TRADE - 2024'!$E71 = 'PieChart Hilfstabelle'!U$1, INDIRECT(ADDRESS(ROW(), 6 + $A$7, 1, 1, "Kreis TRADE - 2024")), "")</f>
        <v/>
      </c>
      <c r="V71" s="151" t="str" cm="1">
        <f t="array" aca="1" ref="V71" ca="1">IF('Kreis TRADE - 2024'!$E71 = 'PieChart Hilfstabelle'!V$1, INDIRECT(ADDRESS(ROW(), 6 + $A$7, 1, 1, "Kreis TRADE - 2024")), "")</f>
        <v/>
      </c>
      <c r="W71" s="151" t="str" cm="1">
        <f t="array" aca="1" ref="W71" ca="1">IF('Kreis TRADE - 2024'!$E71 = 'PieChart Hilfstabelle'!W$1, INDIRECT(ADDRESS(ROW(), 6 + $A$7, 1, 1, "Kreis TRADE - 2024")), "")</f>
        <v/>
      </c>
      <c r="X71" s="152"/>
      <c r="Y71" s="151" t="str" cm="1">
        <f t="array" aca="1" ref="Y71" ca="1">IF('Kreis TRADE - 2024'!$D71 = 'PieChart Hilfstabelle'!Y$1, INDIRECT(ADDRESS(ROW(), 6 + $A$7, 1, 1, "Kreis TRADE - 2024")), "")</f>
        <v/>
      </c>
      <c r="Z71" s="151" t="str" cm="1">
        <f t="array" aca="1" ref="Z71" ca="1">IF('Kreis TRADE - 2024'!$D71 = 'PieChart Hilfstabelle'!Z$1, INDIRECT(ADDRESS(ROW(), 6 + $A$7, 1, 1, "Kreis TRADE - 2024")), "")</f>
        <v/>
      </c>
      <c r="AA71" s="151" t="str" cm="1">
        <f t="array" aca="1" ref="AA71" ca="1">IF('Kreis TRADE - 2024'!$D71 = 'PieChart Hilfstabelle'!AA$1, INDIRECT(ADDRESS(ROW(), 6 + $A$7, 1, 1, "Kreis TRADE - 2024")), "")</f>
        <v/>
      </c>
      <c r="AB71" s="151" t="str" cm="1">
        <f t="array" aca="1" ref="AB71" ca="1">IF('Kreis TRADE - 2024'!$D71 = 'PieChart Hilfstabelle'!AB$1, INDIRECT(ADDRESS(ROW(), 6 + $A$7, 1, 1, "Kreis TRADE - 2024")), "")</f>
        <v/>
      </c>
      <c r="AC71" s="151" t="str" cm="1">
        <f t="array" aca="1" ref="AC71" ca="1">IF('Kreis TRADE - 2024'!$D71 = 'PieChart Hilfstabelle'!AC$1, INDIRECT(ADDRESS(ROW(), 6 + $A$7, 1, 1, "Kreis TRADE - 2024")), "")</f>
        <v/>
      </c>
      <c r="AD71" s="151" t="str" cm="1">
        <f t="array" aca="1" ref="AD71" ca="1">IF('Kreis TRADE - 2024'!$D71 = 'PieChart Hilfstabelle'!AD$1, INDIRECT(ADDRESS(ROW(), 6 + $A$7, 1, 1, "Kreis TRADE - 2024")), "")</f>
        <v/>
      </c>
    </row>
    <row r="72" spans="1:30">
      <c r="A72" s="151" cm="1">
        <f t="array" ref="A72:A90">_xlfn.UNIQUE('Kreis TRADE - 2024'!D:D)</f>
        <v>0</v>
      </c>
      <c r="B72" s="151"/>
      <c r="C72" s="151"/>
      <c r="D72" s="151"/>
      <c r="E72" s="151"/>
      <c r="F72" s="151" t="str">
        <f>IF(AND('Kreis TRADE - 2024'!C72&lt;&gt;"",'Kreis TRADE - 2024'!D72&lt;&gt;"",'Kreis TRADE - 2024'!E72="Gebuchte Tage"),'Kreis TRADE - 2024'!C72 &amp; " " &amp; 'Kreis TRADE - 2024'!D72,"")</f>
        <v/>
      </c>
      <c r="G72" s="151" t="str" cm="1">
        <f t="array" aca="1" ref="G72" ca="1">IF('Kreis TRADE - 2024'!$E72 = 'PieChart Hilfstabelle'!G$1, INDIRECT(ADDRESS(ROW(), 6 + $A$7, 1, 1, "Kreis TRADE - 2024")), "")</f>
        <v/>
      </c>
      <c r="H72" s="151" t="str" cm="1">
        <f t="array" aca="1" ref="H72" ca="1">IF('Kreis TRADE - 2024'!$E72 = 'PieChart Hilfstabelle'!H$1, INDIRECT(ADDRESS(ROW(), 6 + $A$7, 1, 1, "Kreis TRADE - 2024")), "")</f>
        <v/>
      </c>
      <c r="I72" s="151" t="str" cm="1">
        <f t="array" aca="1" ref="I72" ca="1">IF('Kreis TRADE - 2024'!$E72 = 'PieChart Hilfstabelle'!I$1, INDIRECT(ADDRESS(ROW(), 6 + $A$7, 1, 1, "Kreis TRADE - 2024")), "")</f>
        <v/>
      </c>
      <c r="J72" s="151" t="str" cm="1">
        <f t="array" aca="1" ref="J72" ca="1">IF('Kreis TRADE - 2024'!$E72 = 'PieChart Hilfstabelle'!J$1, INDIRECT(ADDRESS(ROW(), 6 + $A$7, 1, 1, "Kreis TRADE - 2024")), "")</f>
        <v/>
      </c>
      <c r="K72" s="151" t="str" cm="1">
        <f t="array" aca="1" ref="K72" ca="1">IF('Kreis TRADE - 2024'!$E72 = 'PieChart Hilfstabelle'!K$1, INDIRECT(ADDRESS(ROW(), 6 + $A$7, 1, 1, "Kreis TRADE - 2024")), "")</f>
        <v/>
      </c>
      <c r="L72" s="151" t="str" cm="1">
        <f t="array" aca="1" ref="L72" ca="1">IF('Kreis TRADE - 2024'!$E72 = 'PieChart Hilfstabelle'!L$1, INDIRECT(ADDRESS(ROW(), 6 + $A$7, 1, 1, "Kreis TRADE - 2024")), "")</f>
        <v/>
      </c>
      <c r="M72" s="151" t="str" cm="1">
        <f t="array" aca="1" ref="M72" ca="1">IF('Kreis TRADE - 2024'!$E72 = 'PieChart Hilfstabelle'!M$1, INDIRECT(ADDRESS(ROW(), 6 + $A$7, 1, 1, "Kreis TRADE - 2024")), "")</f>
        <v/>
      </c>
      <c r="N72" s="151" t="str" cm="1">
        <f t="array" aca="1" ref="N72" ca="1">IF('Kreis TRADE - 2024'!$E72 = 'PieChart Hilfstabelle'!N$1, INDIRECT(ADDRESS(ROW(), 6 + $A$7, 1, 1, "Kreis TRADE - 2024")), "")</f>
        <v/>
      </c>
      <c r="O72" s="151" t="str" cm="1">
        <f t="array" aca="1" ref="O72" ca="1">IF('Kreis TRADE - 2024'!$E72 = 'PieChart Hilfstabelle'!O$1, INDIRECT(ADDRESS(ROW(), 6 + $A$7, 1, 1, "Kreis TRADE - 2024")), "")</f>
        <v/>
      </c>
      <c r="P72" s="151" t="str" cm="1">
        <f t="array" aca="1" ref="P72" ca="1">IF('Kreis TRADE - 2024'!$E72 = 'PieChart Hilfstabelle'!P$1, INDIRECT(ADDRESS(ROW(), 6 + $A$7, 1, 1, "Kreis TRADE - 2024")), "")</f>
        <v/>
      </c>
      <c r="Q72" s="151" t="str" cm="1">
        <f t="array" aca="1" ref="Q72" ca="1">IF('Kreis TRADE - 2024'!$E72 = 'PieChart Hilfstabelle'!Q$1, INDIRECT(ADDRESS(ROW(), 6 + $A$7, 1, 1, "Kreis TRADE - 2024")), "")</f>
        <v/>
      </c>
      <c r="R72" s="151" t="str" cm="1">
        <f t="array" aca="1" ref="R72" ca="1">IF('Kreis TRADE - 2024'!$E72 = 'PieChart Hilfstabelle'!R$1, INDIRECT(ADDRESS(ROW(), 6 + $A$7, 1, 1, "Kreis TRADE - 2024")), "")</f>
        <v/>
      </c>
      <c r="S72" s="151" t="str" cm="1">
        <f t="array" aca="1" ref="S72" ca="1">IF('Kreis TRADE - 2024'!$E72 = 'PieChart Hilfstabelle'!S$1, INDIRECT(ADDRESS(ROW(), 6 + $A$7, 1, 1, "Kreis TRADE - 2024")), "")</f>
        <v/>
      </c>
      <c r="T72" s="151" t="str" cm="1">
        <f t="array" aca="1" ref="T72" ca="1">IF('Kreis TRADE - 2024'!$E72 = 'PieChart Hilfstabelle'!T$1, INDIRECT(ADDRESS(ROW(), 6 + $A$7, 1, 1, "Kreis TRADE - 2024")), "")</f>
        <v/>
      </c>
      <c r="U72" s="151" t="str" cm="1">
        <f t="array" aca="1" ref="U72" ca="1">IF('Kreis TRADE - 2024'!$E72 = 'PieChart Hilfstabelle'!U$1, INDIRECT(ADDRESS(ROW(), 6 + $A$7, 1, 1, "Kreis TRADE - 2024")), "")</f>
        <v/>
      </c>
      <c r="V72" s="151" t="str" cm="1">
        <f t="array" aca="1" ref="V72" ca="1">IF('Kreis TRADE - 2024'!$E72 = 'PieChart Hilfstabelle'!V$1, INDIRECT(ADDRESS(ROW(), 6 + $A$7, 1, 1, "Kreis TRADE - 2024")), "")</f>
        <v/>
      </c>
      <c r="W72" s="151" t="str" cm="1">
        <f t="array" aca="1" ref="W72" ca="1">IF('Kreis TRADE - 2024'!$E72 = 'PieChart Hilfstabelle'!W$1, INDIRECT(ADDRESS(ROW(), 6 + $A$7, 1, 1, "Kreis TRADE - 2024")), "")</f>
        <v/>
      </c>
      <c r="X72" s="152"/>
      <c r="Y72" s="151" t="str" cm="1">
        <f t="array" aca="1" ref="Y72" ca="1">IF('Kreis TRADE - 2024'!$D72 = 'PieChart Hilfstabelle'!Y$1, INDIRECT(ADDRESS(ROW(), 6 + $A$7, 1, 1, "Kreis TRADE - 2024")), "")</f>
        <v/>
      </c>
      <c r="Z72" s="151" t="str" cm="1">
        <f t="array" aca="1" ref="Z72" ca="1">IF('Kreis TRADE - 2024'!$D72 = 'PieChart Hilfstabelle'!Z$1, INDIRECT(ADDRESS(ROW(), 6 + $A$7, 1, 1, "Kreis TRADE - 2024")), "")</f>
        <v/>
      </c>
      <c r="AA72" s="151" t="str" cm="1">
        <f t="array" aca="1" ref="AA72" ca="1">IF('Kreis TRADE - 2024'!$D72 = 'PieChart Hilfstabelle'!AA$1, INDIRECT(ADDRESS(ROW(), 6 + $A$7, 1, 1, "Kreis TRADE - 2024")), "")</f>
        <v/>
      </c>
      <c r="AB72" s="151" t="str" cm="1">
        <f t="array" aca="1" ref="AB72" ca="1">IF('Kreis TRADE - 2024'!$D72 = 'PieChart Hilfstabelle'!AB$1, INDIRECT(ADDRESS(ROW(), 6 + $A$7, 1, 1, "Kreis TRADE - 2024")), "")</f>
        <v/>
      </c>
      <c r="AC72" s="151" t="str" cm="1">
        <f t="array" aca="1" ref="AC72" ca="1">IF('Kreis TRADE - 2024'!$D72 = 'PieChart Hilfstabelle'!AC$1, INDIRECT(ADDRESS(ROW(), 6 + $A$7, 1, 1, "Kreis TRADE - 2024")), "")</f>
        <v/>
      </c>
      <c r="AD72" s="151" t="str" cm="1">
        <f t="array" aca="1" ref="AD72" ca="1">IF('Kreis TRADE - 2024'!$D72 = 'PieChart Hilfstabelle'!AD$1, INDIRECT(ADDRESS(ROW(), 6 + $A$7, 1, 1, "Kreis TRADE - 2024")), "")</f>
        <v/>
      </c>
    </row>
    <row r="73" spans="1:30">
      <c r="A73" s="151" t="str">
        <v> </v>
      </c>
      <c r="B73" s="151"/>
      <c r="C73" s="151"/>
      <c r="D73" s="151"/>
      <c r="E73" s="151"/>
      <c r="F73" s="151" t="str">
        <f>IF(AND('Kreis TRADE - 2024'!C73&lt;&gt;"",'Kreis TRADE - 2024'!D73&lt;&gt;"",'Kreis TRADE - 2024'!E73="Gebuchte Tage"),'Kreis TRADE - 2024'!C73 &amp; " " &amp; 'Kreis TRADE - 2024'!D73,"")</f>
        <v/>
      </c>
      <c r="G73" s="151" t="str" cm="1">
        <f t="array" aca="1" ref="G73" ca="1">IF('Kreis TRADE - 2024'!$E73 = 'PieChart Hilfstabelle'!G$1, INDIRECT(ADDRESS(ROW(), 6 + $A$7, 1, 1, "Kreis TRADE - 2024")), "")</f>
        <v/>
      </c>
      <c r="H73" s="151" t="str" cm="1">
        <f t="array" aca="1" ref="H73" ca="1">IF('Kreis TRADE - 2024'!$E73 = 'PieChart Hilfstabelle'!H$1, INDIRECT(ADDRESS(ROW(), 6 + $A$7, 1, 1, "Kreis TRADE - 2024")), "")</f>
        <v/>
      </c>
      <c r="I73" s="151" t="str" cm="1">
        <f t="array" aca="1" ref="I73" ca="1">IF('Kreis TRADE - 2024'!$E73 = 'PieChart Hilfstabelle'!I$1, INDIRECT(ADDRESS(ROW(), 6 + $A$7, 1, 1, "Kreis TRADE - 2024")), "")</f>
        <v/>
      </c>
      <c r="J73" s="151" t="str" cm="1">
        <f t="array" aca="1" ref="J73" ca="1">IF('Kreis TRADE - 2024'!$E73 = 'PieChart Hilfstabelle'!J$1, INDIRECT(ADDRESS(ROW(), 6 + $A$7, 1, 1, "Kreis TRADE - 2024")), "")</f>
        <v/>
      </c>
      <c r="K73" s="151" t="str" cm="1">
        <f t="array" aca="1" ref="K73" ca="1">IF('Kreis TRADE - 2024'!$E73 = 'PieChart Hilfstabelle'!K$1, INDIRECT(ADDRESS(ROW(), 6 + $A$7, 1, 1, "Kreis TRADE - 2024")), "")</f>
        <v/>
      </c>
      <c r="L73" s="151" t="str" cm="1">
        <f t="array" aca="1" ref="L73" ca="1">IF('Kreis TRADE - 2024'!$E73 = 'PieChart Hilfstabelle'!L$1, INDIRECT(ADDRESS(ROW(), 6 + $A$7, 1, 1, "Kreis TRADE - 2024")), "")</f>
        <v/>
      </c>
      <c r="M73" s="151" t="str" cm="1">
        <f t="array" aca="1" ref="M73" ca="1">IF('Kreis TRADE - 2024'!$E73 = 'PieChart Hilfstabelle'!M$1, INDIRECT(ADDRESS(ROW(), 6 + $A$7, 1, 1, "Kreis TRADE - 2024")), "")</f>
        <v/>
      </c>
      <c r="N73" s="151" t="str" cm="1">
        <f t="array" aca="1" ref="N73" ca="1">IF('Kreis TRADE - 2024'!$E73 = 'PieChart Hilfstabelle'!N$1, INDIRECT(ADDRESS(ROW(), 6 + $A$7, 1, 1, "Kreis TRADE - 2024")), "")</f>
        <v/>
      </c>
      <c r="O73" s="151" t="str" cm="1">
        <f t="array" aca="1" ref="O73" ca="1">IF('Kreis TRADE - 2024'!$E73 = 'PieChart Hilfstabelle'!O$1, INDIRECT(ADDRESS(ROW(), 6 + $A$7, 1, 1, "Kreis TRADE - 2024")), "")</f>
        <v/>
      </c>
      <c r="P73" s="151" t="str" cm="1">
        <f t="array" aca="1" ref="P73" ca="1">IF('Kreis TRADE - 2024'!$E73 = 'PieChart Hilfstabelle'!P$1, INDIRECT(ADDRESS(ROW(), 6 + $A$7, 1, 1, "Kreis TRADE - 2024")), "")</f>
        <v/>
      </c>
      <c r="Q73" s="151" t="str" cm="1">
        <f t="array" aca="1" ref="Q73" ca="1">IF('Kreis TRADE - 2024'!$E73 = 'PieChart Hilfstabelle'!Q$1, INDIRECT(ADDRESS(ROW(), 6 + $A$7, 1, 1, "Kreis TRADE - 2024")), "")</f>
        <v/>
      </c>
      <c r="R73" s="151" t="str" cm="1">
        <f t="array" aca="1" ref="R73" ca="1">IF('Kreis TRADE - 2024'!$E73 = 'PieChart Hilfstabelle'!R$1, INDIRECT(ADDRESS(ROW(), 6 + $A$7, 1, 1, "Kreis TRADE - 2024")), "")</f>
        <v/>
      </c>
      <c r="S73" s="151" t="str" cm="1">
        <f t="array" aca="1" ref="S73" ca="1">IF('Kreis TRADE - 2024'!$E73 = 'PieChart Hilfstabelle'!S$1, INDIRECT(ADDRESS(ROW(), 6 + $A$7, 1, 1, "Kreis TRADE - 2024")), "")</f>
        <v/>
      </c>
      <c r="T73" s="151" t="str" cm="1">
        <f t="array" aca="1" ref="T73" ca="1">IF('Kreis TRADE - 2024'!$E73 = 'PieChart Hilfstabelle'!T$1, INDIRECT(ADDRESS(ROW(), 6 + $A$7, 1, 1, "Kreis TRADE - 2024")), "")</f>
        <v/>
      </c>
      <c r="U73" s="151" t="str" cm="1">
        <f t="array" aca="1" ref="U73" ca="1">IF('Kreis TRADE - 2024'!$E73 = 'PieChart Hilfstabelle'!U$1, INDIRECT(ADDRESS(ROW(), 6 + $A$7, 1, 1, "Kreis TRADE - 2024")), "")</f>
        <v/>
      </c>
      <c r="V73" s="151" t="str" cm="1">
        <f t="array" aca="1" ref="V73" ca="1">IF('Kreis TRADE - 2024'!$E73 = 'PieChart Hilfstabelle'!V$1, INDIRECT(ADDRESS(ROW(), 6 + $A$7, 1, 1, "Kreis TRADE - 2024")), "")</f>
        <v/>
      </c>
      <c r="W73" s="151" t="str" cm="1">
        <f t="array" aca="1" ref="W73" ca="1">IF('Kreis TRADE - 2024'!$E73 = 'PieChart Hilfstabelle'!W$1, INDIRECT(ADDRESS(ROW(), 6 + $A$7, 1, 1, "Kreis TRADE - 2024")), "")</f>
        <v/>
      </c>
      <c r="X73" s="152"/>
      <c r="Y73" s="151" t="str" cm="1">
        <f t="array" aca="1" ref="Y73" ca="1">IF('Kreis TRADE - 2024'!$D73 = 'PieChart Hilfstabelle'!Y$1, INDIRECT(ADDRESS(ROW(), 6 + $A$7, 1, 1, "Kreis TRADE - 2024")), "")</f>
        <v/>
      </c>
      <c r="Z73" s="151" t="str" cm="1">
        <f t="array" aca="1" ref="Z73" ca="1">IF('Kreis TRADE - 2024'!$D73 = 'PieChart Hilfstabelle'!Z$1, INDIRECT(ADDRESS(ROW(), 6 + $A$7, 1, 1, "Kreis TRADE - 2024")), "")</f>
        <v/>
      </c>
      <c r="AA73" s="151" t="str" cm="1">
        <f t="array" aca="1" ref="AA73" ca="1">IF('Kreis TRADE - 2024'!$D73 = 'PieChart Hilfstabelle'!AA$1, INDIRECT(ADDRESS(ROW(), 6 + $A$7, 1, 1, "Kreis TRADE - 2024")), "")</f>
        <v/>
      </c>
      <c r="AB73" s="151" t="str" cm="1">
        <f t="array" aca="1" ref="AB73" ca="1">IF('Kreis TRADE - 2024'!$D73 = 'PieChart Hilfstabelle'!AB$1, INDIRECT(ADDRESS(ROW(), 6 + $A$7, 1, 1, "Kreis TRADE - 2024")), "")</f>
        <v/>
      </c>
      <c r="AC73" s="151" t="str" cm="1">
        <f t="array" aca="1" ref="AC73" ca="1">IF('Kreis TRADE - 2024'!$D73 = 'PieChart Hilfstabelle'!AC$1, INDIRECT(ADDRESS(ROW(), 6 + $A$7, 1, 1, "Kreis TRADE - 2024")), "")</f>
        <v/>
      </c>
      <c r="AD73" s="151" t="str" cm="1">
        <f t="array" aca="1" ref="AD73" ca="1">IF('Kreis TRADE - 2024'!$D73 = 'PieChart Hilfstabelle'!AD$1, INDIRECT(ADDRESS(ROW(), 6 + $A$7, 1, 1, "Kreis TRADE - 2024")), "")</f>
        <v/>
      </c>
    </row>
    <row r="74" spans="1:30">
      <c r="A74" s="151" t="str">
        <v>Mitarbeiter</v>
      </c>
      <c r="B74" s="151"/>
      <c r="C74" s="151"/>
      <c r="D74" s="151"/>
      <c r="E74" s="151"/>
      <c r="F74" s="151" t="str">
        <f>IF(AND('Kreis TRADE - 2024'!C74&lt;&gt;"",'Kreis TRADE - 2024'!D74&lt;&gt;"",'Kreis TRADE - 2024'!E74="Gebuchte Tage"),'Kreis TRADE - 2024'!C74 &amp; " " &amp; 'Kreis TRADE - 2024'!D74,"")</f>
        <v/>
      </c>
      <c r="G74" s="151" t="str" cm="1">
        <f t="array" aca="1" ref="G74" ca="1">IF('Kreis TRADE - 2024'!$E74 = 'PieChart Hilfstabelle'!G$1, INDIRECT(ADDRESS(ROW(), 6 + $A$7, 1, 1, "Kreis TRADE - 2024")), "")</f>
        <v/>
      </c>
      <c r="H74" s="151" t="str" cm="1">
        <f t="array" aca="1" ref="H74" ca="1">IF('Kreis TRADE - 2024'!$E74 = 'PieChart Hilfstabelle'!H$1, INDIRECT(ADDRESS(ROW(), 6 + $A$7, 1, 1, "Kreis TRADE - 2024")), "")</f>
        <v/>
      </c>
      <c r="I74" s="151" t="str" cm="1">
        <f t="array" aca="1" ref="I74" ca="1">IF('Kreis TRADE - 2024'!$E74 = 'PieChart Hilfstabelle'!I$1, INDIRECT(ADDRESS(ROW(), 6 + $A$7, 1, 1, "Kreis TRADE - 2024")), "")</f>
        <v/>
      </c>
      <c r="J74" s="151" t="str" cm="1">
        <f t="array" aca="1" ref="J74" ca="1">IF('Kreis TRADE - 2024'!$E74 = 'PieChart Hilfstabelle'!J$1, INDIRECT(ADDRESS(ROW(), 6 + $A$7, 1, 1, "Kreis TRADE - 2024")), "")</f>
        <v/>
      </c>
      <c r="K74" s="151" t="str" cm="1">
        <f t="array" aca="1" ref="K74" ca="1">IF('Kreis TRADE - 2024'!$E74 = 'PieChart Hilfstabelle'!K$1, INDIRECT(ADDRESS(ROW(), 6 + $A$7, 1, 1, "Kreis TRADE - 2024")), "")</f>
        <v/>
      </c>
      <c r="L74" s="151" t="str" cm="1">
        <f t="array" aca="1" ref="L74" ca="1">IF('Kreis TRADE - 2024'!$E74 = 'PieChart Hilfstabelle'!L$1, INDIRECT(ADDRESS(ROW(), 6 + $A$7, 1, 1, "Kreis TRADE - 2024")), "")</f>
        <v/>
      </c>
      <c r="M74" s="151" t="str" cm="1">
        <f t="array" aca="1" ref="M74" ca="1">IF('Kreis TRADE - 2024'!$E74 = 'PieChart Hilfstabelle'!M$1, INDIRECT(ADDRESS(ROW(), 6 + $A$7, 1, 1, "Kreis TRADE - 2024")), "")</f>
        <v/>
      </c>
      <c r="N74" s="151" t="str" cm="1">
        <f t="array" aca="1" ref="N74" ca="1">IF('Kreis TRADE - 2024'!$E74 = 'PieChart Hilfstabelle'!N$1, INDIRECT(ADDRESS(ROW(), 6 + $A$7, 1, 1, "Kreis TRADE - 2024")), "")</f>
        <v/>
      </c>
      <c r="O74" s="151" t="str" cm="1">
        <f t="array" aca="1" ref="O74" ca="1">IF('Kreis TRADE - 2024'!$E74 = 'PieChart Hilfstabelle'!O$1, INDIRECT(ADDRESS(ROW(), 6 + $A$7, 1, 1, "Kreis TRADE - 2024")), "")</f>
        <v/>
      </c>
      <c r="P74" s="151" t="str" cm="1">
        <f t="array" aca="1" ref="P74" ca="1">IF('Kreis TRADE - 2024'!$E74 = 'PieChart Hilfstabelle'!P$1, INDIRECT(ADDRESS(ROW(), 6 + $A$7, 1, 1, "Kreis TRADE - 2024")), "")</f>
        <v/>
      </c>
      <c r="Q74" s="151" t="str" cm="1">
        <f t="array" aca="1" ref="Q74" ca="1">IF('Kreis TRADE - 2024'!$E74 = 'PieChart Hilfstabelle'!Q$1, INDIRECT(ADDRESS(ROW(), 6 + $A$7, 1, 1, "Kreis TRADE - 2024")), "")</f>
        <v/>
      </c>
      <c r="R74" s="151" t="str" cm="1">
        <f t="array" aca="1" ref="R74" ca="1">IF('Kreis TRADE - 2024'!$E74 = 'PieChart Hilfstabelle'!R$1, INDIRECT(ADDRESS(ROW(), 6 + $A$7, 1, 1, "Kreis TRADE - 2024")), "")</f>
        <v/>
      </c>
      <c r="S74" s="151" t="str" cm="1">
        <f t="array" aca="1" ref="S74" ca="1">IF('Kreis TRADE - 2024'!$E74 = 'PieChart Hilfstabelle'!S$1, INDIRECT(ADDRESS(ROW(), 6 + $A$7, 1, 1, "Kreis TRADE - 2024")), "")</f>
        <v/>
      </c>
      <c r="T74" s="151" t="str" cm="1">
        <f t="array" aca="1" ref="T74" ca="1">IF('Kreis TRADE - 2024'!$E74 = 'PieChart Hilfstabelle'!T$1, INDIRECT(ADDRESS(ROW(), 6 + $A$7, 1, 1, "Kreis TRADE - 2024")), "")</f>
        <v/>
      </c>
      <c r="U74" s="151" t="str" cm="1">
        <f t="array" aca="1" ref="U74" ca="1">IF('Kreis TRADE - 2024'!$E74 = 'PieChart Hilfstabelle'!U$1, INDIRECT(ADDRESS(ROW(), 6 + $A$7, 1, 1, "Kreis TRADE - 2024")), "")</f>
        <v/>
      </c>
      <c r="V74" s="151" t="str" cm="1">
        <f t="array" aca="1" ref="V74" ca="1">IF('Kreis TRADE - 2024'!$E74 = 'PieChart Hilfstabelle'!V$1, INDIRECT(ADDRESS(ROW(), 6 + $A$7, 1, 1, "Kreis TRADE - 2024")), "")</f>
        <v/>
      </c>
      <c r="W74" s="151" t="str" cm="1">
        <f t="array" aca="1" ref="W74" ca="1">IF('Kreis TRADE - 2024'!$E74 = 'PieChart Hilfstabelle'!W$1, INDIRECT(ADDRESS(ROW(), 6 + $A$7, 1, 1, "Kreis TRADE - 2024")), "")</f>
        <v/>
      </c>
      <c r="X74" s="152"/>
      <c r="Y74" s="151" t="str" cm="1">
        <f t="array" aca="1" ref="Y74" ca="1">IF('Kreis TRADE - 2024'!$D74 = 'PieChart Hilfstabelle'!Y$1, INDIRECT(ADDRESS(ROW(), 6 + $A$7, 1, 1, "Kreis TRADE - 2024")), "")</f>
        <v/>
      </c>
      <c r="Z74" s="151" t="str" cm="1">
        <f t="array" aca="1" ref="Z74" ca="1">IF('Kreis TRADE - 2024'!$D74 = 'PieChart Hilfstabelle'!Z$1, INDIRECT(ADDRESS(ROW(), 6 + $A$7, 1, 1, "Kreis TRADE - 2024")), "")</f>
        <v/>
      </c>
      <c r="AA74" s="151" t="str" cm="1">
        <f t="array" aca="1" ref="AA74" ca="1">IF('Kreis TRADE - 2024'!$D74 = 'PieChart Hilfstabelle'!AA$1, INDIRECT(ADDRESS(ROW(), 6 + $A$7, 1, 1, "Kreis TRADE - 2024")), "")</f>
        <v/>
      </c>
      <c r="AB74" s="151" t="str" cm="1">
        <f t="array" aca="1" ref="AB74" ca="1">IF('Kreis TRADE - 2024'!$D74 = 'PieChart Hilfstabelle'!AB$1, INDIRECT(ADDRESS(ROW(), 6 + $A$7, 1, 1, "Kreis TRADE - 2024")), "")</f>
        <v/>
      </c>
      <c r="AC74" s="151" t="str" cm="1">
        <f t="array" aca="1" ref="AC74" ca="1">IF('Kreis TRADE - 2024'!$D74 = 'PieChart Hilfstabelle'!AC$1, INDIRECT(ADDRESS(ROW(), 6 + $A$7, 1, 1, "Kreis TRADE - 2024")), "")</f>
        <v/>
      </c>
      <c r="AD74" s="151" t="str" cm="1">
        <f t="array" aca="1" ref="AD74" ca="1">IF('Kreis TRADE - 2024'!$D74 = 'PieChart Hilfstabelle'!AD$1, INDIRECT(ADDRESS(ROW(), 6 + $A$7, 1, 1, "Kreis TRADE - 2024")), "")</f>
        <v/>
      </c>
    </row>
    <row r="75" spans="1:30">
      <c r="A75" s="151" t="str">
        <v>Gesamt Produkt</v>
      </c>
      <c r="B75" s="151"/>
      <c r="C75" s="151"/>
      <c r="D75" s="151"/>
      <c r="E75" s="151"/>
      <c r="F75" s="151" t="str">
        <f>IF(AND('Kreis TRADE - 2024'!C75&lt;&gt;"",'Kreis TRADE - 2024'!D75&lt;&gt;"",'Kreis TRADE - 2024'!E75="Gebuchte Tage"),'Kreis TRADE - 2024'!C75 &amp; " " &amp; 'Kreis TRADE - 2024'!D75,"")</f>
        <v/>
      </c>
      <c r="G75" s="151" t="str" cm="1">
        <f t="array" aca="1" ref="G75" ca="1">IF('Kreis TRADE - 2024'!$E75 = 'PieChart Hilfstabelle'!G$1, INDIRECT(ADDRESS(ROW(), 6 + $A$7, 1, 1, "Kreis TRADE - 2024")), "")</f>
        <v/>
      </c>
      <c r="H75" s="151" t="str" cm="1">
        <f t="array" aca="1" ref="H75" ca="1">IF('Kreis TRADE - 2024'!$E75 = 'PieChart Hilfstabelle'!H$1, INDIRECT(ADDRESS(ROW(), 6 + $A$7, 1, 1, "Kreis TRADE - 2024")), "")</f>
        <v/>
      </c>
      <c r="I75" s="151" t="str" cm="1">
        <f t="array" aca="1" ref="I75" ca="1">IF('Kreis TRADE - 2024'!$E75 = 'PieChart Hilfstabelle'!I$1, INDIRECT(ADDRESS(ROW(), 6 + $A$7, 1, 1, "Kreis TRADE - 2024")), "")</f>
        <v/>
      </c>
      <c r="J75" s="151" t="str" cm="1">
        <f t="array" aca="1" ref="J75" ca="1">IF('Kreis TRADE - 2024'!$E75 = 'PieChart Hilfstabelle'!J$1, INDIRECT(ADDRESS(ROW(), 6 + $A$7, 1, 1, "Kreis TRADE - 2024")), "")</f>
        <v/>
      </c>
      <c r="K75" s="151" t="str" cm="1">
        <f t="array" aca="1" ref="K75" ca="1">IF('Kreis TRADE - 2024'!$E75 = 'PieChart Hilfstabelle'!K$1, INDIRECT(ADDRESS(ROW(), 6 + $A$7, 1, 1, "Kreis TRADE - 2024")), "")</f>
        <v/>
      </c>
      <c r="L75" s="151" t="str" cm="1">
        <f t="array" aca="1" ref="L75" ca="1">IF('Kreis TRADE - 2024'!$E75 = 'PieChart Hilfstabelle'!L$1, INDIRECT(ADDRESS(ROW(), 6 + $A$7, 1, 1, "Kreis TRADE - 2024")), "")</f>
        <v/>
      </c>
      <c r="M75" s="151" t="str" cm="1">
        <f t="array" aca="1" ref="M75" ca="1">IF('Kreis TRADE - 2024'!$E75 = 'PieChart Hilfstabelle'!M$1, INDIRECT(ADDRESS(ROW(), 6 + $A$7, 1, 1, "Kreis TRADE - 2024")), "")</f>
        <v/>
      </c>
      <c r="N75" s="151" t="str" cm="1">
        <f t="array" aca="1" ref="N75" ca="1">IF('Kreis TRADE - 2024'!$E75 = 'PieChart Hilfstabelle'!N$1, INDIRECT(ADDRESS(ROW(), 6 + $A$7, 1, 1, "Kreis TRADE - 2024")), "")</f>
        <v/>
      </c>
      <c r="O75" s="151" t="str" cm="1">
        <f t="array" aca="1" ref="O75" ca="1">IF('Kreis TRADE - 2024'!$E75 = 'PieChart Hilfstabelle'!O$1, INDIRECT(ADDRESS(ROW(), 6 + $A$7, 1, 1, "Kreis TRADE - 2024")), "")</f>
        <v/>
      </c>
      <c r="P75" s="151" t="str" cm="1">
        <f t="array" aca="1" ref="P75" ca="1">IF('Kreis TRADE - 2024'!$E75 = 'PieChart Hilfstabelle'!P$1, INDIRECT(ADDRESS(ROW(), 6 + $A$7, 1, 1, "Kreis TRADE - 2024")), "")</f>
        <v/>
      </c>
      <c r="Q75" s="151" t="str" cm="1">
        <f t="array" aca="1" ref="Q75" ca="1">IF('Kreis TRADE - 2024'!$E75 = 'PieChart Hilfstabelle'!Q$1, INDIRECT(ADDRESS(ROW(), 6 + $A$7, 1, 1, "Kreis TRADE - 2024")), "")</f>
        <v/>
      </c>
      <c r="R75" s="151" t="str" cm="1">
        <f t="array" aca="1" ref="R75" ca="1">IF('Kreis TRADE - 2024'!$E75 = 'PieChart Hilfstabelle'!R$1, INDIRECT(ADDRESS(ROW(), 6 + $A$7, 1, 1, "Kreis TRADE - 2024")), "")</f>
        <v/>
      </c>
      <c r="S75" s="151" t="str" cm="1">
        <f t="array" aca="1" ref="S75" ca="1">IF('Kreis TRADE - 2024'!$E75 = 'PieChart Hilfstabelle'!S$1, INDIRECT(ADDRESS(ROW(), 6 + $A$7, 1, 1, "Kreis TRADE - 2024")), "")</f>
        <v/>
      </c>
      <c r="T75" s="151" t="str" cm="1">
        <f t="array" aca="1" ref="T75" ca="1">IF('Kreis TRADE - 2024'!$E75 = 'PieChart Hilfstabelle'!T$1, INDIRECT(ADDRESS(ROW(), 6 + $A$7, 1, 1, "Kreis TRADE - 2024")), "")</f>
        <v/>
      </c>
      <c r="U75" s="151" t="str" cm="1">
        <f t="array" aca="1" ref="U75" ca="1">IF('Kreis TRADE - 2024'!$E75 = 'PieChart Hilfstabelle'!U$1, INDIRECT(ADDRESS(ROW(), 6 + $A$7, 1, 1, "Kreis TRADE - 2024")), "")</f>
        <v/>
      </c>
      <c r="V75" s="151" t="str" cm="1">
        <f t="array" aca="1" ref="V75" ca="1">IF('Kreis TRADE - 2024'!$E75 = 'PieChart Hilfstabelle'!V$1, INDIRECT(ADDRESS(ROW(), 6 + $A$7, 1, 1, "Kreis TRADE - 2024")), "")</f>
        <v/>
      </c>
      <c r="W75" s="151" t="str" cm="1">
        <f t="array" aca="1" ref="W75" ca="1">IF('Kreis TRADE - 2024'!$E75 = 'PieChart Hilfstabelle'!W$1, INDIRECT(ADDRESS(ROW(), 6 + $A$7, 1, 1, "Kreis TRADE - 2024")), "")</f>
        <v/>
      </c>
      <c r="X75" s="152"/>
      <c r="Y75" s="151" t="str" cm="1">
        <f t="array" aca="1" ref="Y75" ca="1">IF('Kreis TRADE - 2024'!$D75 = 'PieChart Hilfstabelle'!Y$1, INDIRECT(ADDRESS(ROW(), 6 + $A$7, 1, 1, "Kreis TRADE - 2024")), "")</f>
        <v/>
      </c>
      <c r="Z75" s="151" t="str" cm="1">
        <f t="array" aca="1" ref="Z75" ca="1">IF('Kreis TRADE - 2024'!$D75 = 'PieChart Hilfstabelle'!Z$1, INDIRECT(ADDRESS(ROW(), 6 + $A$7, 1, 1, "Kreis TRADE - 2024")), "")</f>
        <v/>
      </c>
      <c r="AA75" s="151" t="str" cm="1">
        <f t="array" aca="1" ref="AA75" ca="1">IF('Kreis TRADE - 2024'!$D75 = 'PieChart Hilfstabelle'!AA$1, INDIRECT(ADDRESS(ROW(), 6 + $A$7, 1, 1, "Kreis TRADE - 2024")), "")</f>
        <v/>
      </c>
      <c r="AB75" s="151" t="str" cm="1">
        <f t="array" aca="1" ref="AB75" ca="1">IF('Kreis TRADE - 2024'!$D75 = 'PieChart Hilfstabelle'!AB$1, INDIRECT(ADDRESS(ROW(), 6 + $A$7, 1, 1, "Kreis TRADE - 2024")), "")</f>
        <v/>
      </c>
      <c r="AC75" s="151" t="str" cm="1">
        <f t="array" aca="1" ref="AC75" ca="1">IF('Kreis TRADE - 2024'!$D75 = 'PieChart Hilfstabelle'!AC$1, INDIRECT(ADDRESS(ROW(), 6 + $A$7, 1, 1, "Kreis TRADE - 2024")), "")</f>
        <v/>
      </c>
      <c r="AD75" s="151" t="str" cm="1">
        <f t="array" aca="1" ref="AD75" ca="1">IF('Kreis TRADE - 2024'!$D75 = 'PieChart Hilfstabelle'!AD$1, INDIRECT(ADDRESS(ROW(), 6 + $A$7, 1, 1, "Kreis TRADE - 2024")), "")</f>
        <v/>
      </c>
    </row>
    <row r="76" spans="1:30">
      <c r="A76" s="151" t="str">
        <v>ADITO Plattform</v>
      </c>
      <c r="B76" s="151"/>
      <c r="C76" s="151"/>
      <c r="D76" s="151"/>
      <c r="E76" s="151"/>
      <c r="F76" s="151" t="str">
        <f>IF(AND('Kreis TRADE - 2024'!C76&lt;&gt;"",'Kreis TRADE - 2024'!D76&lt;&gt;"",'Kreis TRADE - 2024'!E76="Gebuchte Tage"),'Kreis TRADE - 2024'!C76 &amp; " " &amp; 'Kreis TRADE - 2024'!D76,"")</f>
        <v/>
      </c>
      <c r="G76" s="151" t="str" cm="1">
        <f t="array" aca="1" ref="G76" ca="1">IF('Kreis TRADE - 2024'!$E76 = 'PieChart Hilfstabelle'!G$1, INDIRECT(ADDRESS(ROW(), 6 + $A$7, 1, 1, "Kreis TRADE - 2024")), "")</f>
        <v/>
      </c>
      <c r="H76" s="151" t="str" cm="1">
        <f t="array" aca="1" ref="H76" ca="1">IF('Kreis TRADE - 2024'!$E76 = 'PieChart Hilfstabelle'!H$1, INDIRECT(ADDRESS(ROW(), 6 + $A$7, 1, 1, "Kreis TRADE - 2024")), "")</f>
        <v/>
      </c>
      <c r="I76" s="151" t="str" cm="1">
        <f t="array" aca="1" ref="I76" ca="1">IF('Kreis TRADE - 2024'!$E76 = 'PieChart Hilfstabelle'!I$1, INDIRECT(ADDRESS(ROW(), 6 + $A$7, 1, 1, "Kreis TRADE - 2024")), "")</f>
        <v/>
      </c>
      <c r="J76" s="151" t="str" cm="1">
        <f t="array" aca="1" ref="J76" ca="1">IF('Kreis TRADE - 2024'!$E76 = 'PieChart Hilfstabelle'!J$1, INDIRECT(ADDRESS(ROW(), 6 + $A$7, 1, 1, "Kreis TRADE - 2024")), "")</f>
        <v/>
      </c>
      <c r="K76" s="151" t="str" cm="1">
        <f t="array" aca="1" ref="K76" ca="1">IF('Kreis TRADE - 2024'!$E76 = 'PieChart Hilfstabelle'!K$1, INDIRECT(ADDRESS(ROW(), 6 + $A$7, 1, 1, "Kreis TRADE - 2024")), "")</f>
        <v/>
      </c>
      <c r="L76" s="151" t="str" cm="1">
        <f t="array" aca="1" ref="L76" ca="1">IF('Kreis TRADE - 2024'!$E76 = 'PieChart Hilfstabelle'!L$1, INDIRECT(ADDRESS(ROW(), 6 + $A$7, 1, 1, "Kreis TRADE - 2024")), "")</f>
        <v/>
      </c>
      <c r="M76" s="151" t="str" cm="1">
        <f t="array" aca="1" ref="M76" ca="1">IF('Kreis TRADE - 2024'!$E76 = 'PieChart Hilfstabelle'!M$1, INDIRECT(ADDRESS(ROW(), 6 + $A$7, 1, 1, "Kreis TRADE - 2024")), "")</f>
        <v/>
      </c>
      <c r="N76" s="151" t="str" cm="1">
        <f t="array" aca="1" ref="N76" ca="1">IF('Kreis TRADE - 2024'!$E76 = 'PieChart Hilfstabelle'!N$1, INDIRECT(ADDRESS(ROW(), 6 + $A$7, 1, 1, "Kreis TRADE - 2024")), "")</f>
        <v/>
      </c>
      <c r="O76" s="151" t="str" cm="1">
        <f t="array" aca="1" ref="O76" ca="1">IF('Kreis TRADE - 2024'!$E76 = 'PieChart Hilfstabelle'!O$1, INDIRECT(ADDRESS(ROW(), 6 + $A$7, 1, 1, "Kreis TRADE - 2024")), "")</f>
        <v/>
      </c>
      <c r="P76" s="151" t="str" cm="1">
        <f t="array" aca="1" ref="P76" ca="1">IF('Kreis TRADE - 2024'!$E76 = 'PieChart Hilfstabelle'!P$1, INDIRECT(ADDRESS(ROW(), 6 + $A$7, 1, 1, "Kreis TRADE - 2024")), "")</f>
        <v/>
      </c>
      <c r="Q76" s="151" t="str" cm="1">
        <f t="array" aca="1" ref="Q76" ca="1">IF('Kreis TRADE - 2024'!$E76 = 'PieChart Hilfstabelle'!Q$1, INDIRECT(ADDRESS(ROW(), 6 + $A$7, 1, 1, "Kreis TRADE - 2024")), "")</f>
        <v/>
      </c>
      <c r="R76" s="151" t="str" cm="1">
        <f t="array" aca="1" ref="R76" ca="1">IF('Kreis TRADE - 2024'!$E76 = 'PieChart Hilfstabelle'!R$1, INDIRECT(ADDRESS(ROW(), 6 + $A$7, 1, 1, "Kreis TRADE - 2024")), "")</f>
        <v/>
      </c>
      <c r="S76" s="151" t="str" cm="1">
        <f t="array" aca="1" ref="S76" ca="1">IF('Kreis TRADE - 2024'!$E76 = 'PieChart Hilfstabelle'!S$1, INDIRECT(ADDRESS(ROW(), 6 + $A$7, 1, 1, "Kreis TRADE - 2024")), "")</f>
        <v/>
      </c>
      <c r="T76" s="151" t="str" cm="1">
        <f t="array" aca="1" ref="T76" ca="1">IF('Kreis TRADE - 2024'!$E76 = 'PieChart Hilfstabelle'!T$1, INDIRECT(ADDRESS(ROW(), 6 + $A$7, 1, 1, "Kreis TRADE - 2024")), "")</f>
        <v/>
      </c>
      <c r="U76" s="151" t="str" cm="1">
        <f t="array" aca="1" ref="U76" ca="1">IF('Kreis TRADE - 2024'!$E76 = 'PieChart Hilfstabelle'!U$1, INDIRECT(ADDRESS(ROW(), 6 + $A$7, 1, 1, "Kreis TRADE - 2024")), "")</f>
        <v/>
      </c>
      <c r="V76" s="151" t="str" cm="1">
        <f t="array" aca="1" ref="V76" ca="1">IF('Kreis TRADE - 2024'!$E76 = 'PieChart Hilfstabelle'!V$1, INDIRECT(ADDRESS(ROW(), 6 + $A$7, 1, 1, "Kreis TRADE - 2024")), "")</f>
        <v/>
      </c>
      <c r="W76" s="151" t="str" cm="1">
        <f t="array" aca="1" ref="W76" ca="1">IF('Kreis TRADE - 2024'!$E76 = 'PieChart Hilfstabelle'!W$1, INDIRECT(ADDRESS(ROW(), 6 + $A$7, 1, 1, "Kreis TRADE - 2024")), "")</f>
        <v/>
      </c>
      <c r="X76" s="152"/>
      <c r="Y76" s="151" t="str" cm="1">
        <f t="array" aca="1" ref="Y76" ca="1">IF('Kreis TRADE - 2024'!$D76 = 'PieChart Hilfstabelle'!Y$1, INDIRECT(ADDRESS(ROW(), 6 + $A$7, 1, 1, "Kreis TRADE - 2024")), "")</f>
        <v/>
      </c>
      <c r="Z76" s="151" t="str" cm="1">
        <f t="array" aca="1" ref="Z76" ca="1">IF('Kreis TRADE - 2024'!$D76 = 'PieChart Hilfstabelle'!Z$1, INDIRECT(ADDRESS(ROW(), 6 + $A$7, 1, 1, "Kreis TRADE - 2024")), "")</f>
        <v/>
      </c>
      <c r="AA76" s="151" t="str" cm="1">
        <f t="array" aca="1" ref="AA76" ca="1">IF('Kreis TRADE - 2024'!$D76 = 'PieChart Hilfstabelle'!AA$1, INDIRECT(ADDRESS(ROW(), 6 + $A$7, 1, 1, "Kreis TRADE - 2024")), "")</f>
        <v/>
      </c>
      <c r="AB76" s="151" t="str" cm="1">
        <f t="array" aca="1" ref="AB76" ca="1">IF('Kreis TRADE - 2024'!$D76 = 'PieChart Hilfstabelle'!AB$1, INDIRECT(ADDRESS(ROW(), 6 + $A$7, 1, 1, "Kreis TRADE - 2024")), "")</f>
        <v/>
      </c>
      <c r="AC76" s="151" t="str" cm="1">
        <f t="array" aca="1" ref="AC76" ca="1">IF('Kreis TRADE - 2024'!$D76 = 'PieChart Hilfstabelle'!AC$1, INDIRECT(ADDRESS(ROW(), 6 + $A$7, 1, 1, "Kreis TRADE - 2024")), "")</f>
        <v/>
      </c>
      <c r="AD76" s="151" t="str" cm="1">
        <f t="array" aca="1" ref="AD76" ca="1">IF('Kreis TRADE - 2024'!$D76 = 'PieChart Hilfstabelle'!AD$1, INDIRECT(ADDRESS(ROW(), 6 + $A$7, 1, 1, "Kreis TRADE - 2024")), "")</f>
        <v/>
      </c>
    </row>
    <row r="77" spans="1:30">
      <c r="A77" s="151" t="str">
        <v>xRM-TRADE</v>
      </c>
      <c r="B77" s="151"/>
      <c r="C77" s="151"/>
      <c r="D77" s="151"/>
      <c r="E77" s="151"/>
      <c r="F77" s="151" t="str">
        <f>IF(AND('Kreis TRADE - 2024'!C77&lt;&gt;"",'Kreis TRADE - 2024'!D77&lt;&gt;"",'Kreis TRADE - 2024'!E77="Gebuchte Tage"),'Kreis TRADE - 2024'!C77 &amp; " " &amp; 'Kreis TRADE - 2024'!D77,"")</f>
        <v>Alle Mitarbeiter</v>
      </c>
      <c r="G77" s="151" cm="1">
        <f t="array" aca="1" ref="G77" ca="1">IF('Kreis TRADE - 2024'!$E77 = 'PieChart Hilfstabelle'!G$1, INDIRECT(ADDRESS(ROW(), 6 + $A$7, 1, 1, "Kreis TRADE - 2024")), "")</f>
        <v>128.22</v>
      </c>
      <c r="H77" s="151" t="str" cm="1">
        <f t="array" aca="1" ref="H77" ca="1">IF('Kreis TRADE - 2024'!$E77 = 'PieChart Hilfstabelle'!H$1, INDIRECT(ADDRESS(ROW(), 6 + $A$7, 1, 1, "Kreis TRADE - 2024")), "")</f>
        <v/>
      </c>
      <c r="I77" s="151" t="str" cm="1">
        <f t="array" aca="1" ref="I77" ca="1">IF('Kreis TRADE - 2024'!$E77 = 'PieChart Hilfstabelle'!I$1, INDIRECT(ADDRESS(ROW(), 6 + $A$7, 1, 1, "Kreis TRADE - 2024")), "")</f>
        <v/>
      </c>
      <c r="J77" s="151" t="str" cm="1">
        <f t="array" aca="1" ref="J77" ca="1">IF('Kreis TRADE - 2024'!$E77 = 'PieChart Hilfstabelle'!J$1, INDIRECT(ADDRESS(ROW(), 6 + $A$7, 1, 1, "Kreis TRADE - 2024")), "")</f>
        <v/>
      </c>
      <c r="K77" s="151" t="str" cm="1">
        <f t="array" aca="1" ref="K77" ca="1">IF('Kreis TRADE - 2024'!$E77 = 'PieChart Hilfstabelle'!K$1, INDIRECT(ADDRESS(ROW(), 6 + $A$7, 1, 1, "Kreis TRADE - 2024")), "")</f>
        <v/>
      </c>
      <c r="L77" s="151" t="str" cm="1">
        <f t="array" aca="1" ref="L77" ca="1">IF('Kreis TRADE - 2024'!$E77 = 'PieChart Hilfstabelle'!L$1, INDIRECT(ADDRESS(ROW(), 6 + $A$7, 1, 1, "Kreis TRADE - 2024")), "")</f>
        <v/>
      </c>
      <c r="M77" s="151" t="str" cm="1">
        <f t="array" aca="1" ref="M77" ca="1">IF('Kreis TRADE - 2024'!$E77 = 'PieChart Hilfstabelle'!M$1, INDIRECT(ADDRESS(ROW(), 6 + $A$7, 1, 1, "Kreis TRADE - 2024")), "")</f>
        <v/>
      </c>
      <c r="N77" s="151" t="str" cm="1">
        <f t="array" aca="1" ref="N77" ca="1">IF('Kreis TRADE - 2024'!$E77 = 'PieChart Hilfstabelle'!N$1, INDIRECT(ADDRESS(ROW(), 6 + $A$7, 1, 1, "Kreis TRADE - 2024")), "")</f>
        <v/>
      </c>
      <c r="O77" s="151" t="str" cm="1">
        <f t="array" aca="1" ref="O77" ca="1">IF('Kreis TRADE - 2024'!$E77 = 'PieChart Hilfstabelle'!O$1, INDIRECT(ADDRESS(ROW(), 6 + $A$7, 1, 1, "Kreis TRADE - 2024")), "")</f>
        <v/>
      </c>
      <c r="P77" s="151" t="str" cm="1">
        <f t="array" aca="1" ref="P77" ca="1">IF('Kreis TRADE - 2024'!$E77 = 'PieChart Hilfstabelle'!P$1, INDIRECT(ADDRESS(ROW(), 6 + $A$7, 1, 1, "Kreis TRADE - 2024")), "")</f>
        <v/>
      </c>
      <c r="Q77" s="151" t="str" cm="1">
        <f t="array" aca="1" ref="Q77" ca="1">IF('Kreis TRADE - 2024'!$E77 = 'PieChart Hilfstabelle'!Q$1, INDIRECT(ADDRESS(ROW(), 6 + $A$7, 1, 1, "Kreis TRADE - 2024")), "")</f>
        <v/>
      </c>
      <c r="R77" s="151" t="str" cm="1">
        <f t="array" aca="1" ref="R77" ca="1">IF('Kreis TRADE - 2024'!$E77 = 'PieChart Hilfstabelle'!R$1, INDIRECT(ADDRESS(ROW(), 6 + $A$7, 1, 1, "Kreis TRADE - 2024")), "")</f>
        <v/>
      </c>
      <c r="S77" s="151" t="str" cm="1">
        <f t="array" aca="1" ref="S77" ca="1">IF('Kreis TRADE - 2024'!$E77 = 'PieChart Hilfstabelle'!S$1, INDIRECT(ADDRESS(ROW(), 6 + $A$7, 1, 1, "Kreis TRADE - 2024")), "")</f>
        <v/>
      </c>
      <c r="T77" s="151" t="str" cm="1">
        <f t="array" aca="1" ref="T77" ca="1">IF('Kreis TRADE - 2024'!$E77 = 'PieChart Hilfstabelle'!T$1, INDIRECT(ADDRESS(ROW(), 6 + $A$7, 1, 1, "Kreis TRADE - 2024")), "")</f>
        <v/>
      </c>
      <c r="U77" s="151" t="str" cm="1">
        <f t="array" aca="1" ref="U77" ca="1">IF('Kreis TRADE - 2024'!$E77 = 'PieChart Hilfstabelle'!U$1, INDIRECT(ADDRESS(ROW(), 6 + $A$7, 1, 1, "Kreis TRADE - 2024")), "")</f>
        <v/>
      </c>
      <c r="V77" s="151" t="str" cm="1">
        <f t="array" aca="1" ref="V77" ca="1">IF('Kreis TRADE - 2024'!$E77 = 'PieChart Hilfstabelle'!V$1, INDIRECT(ADDRESS(ROW(), 6 + $A$7, 1, 1, "Kreis TRADE - 2024")), "")</f>
        <v/>
      </c>
      <c r="W77" s="151" t="str" cm="1">
        <f t="array" aca="1" ref="W77" ca="1">IF('Kreis TRADE - 2024'!$E77 = 'PieChart Hilfstabelle'!W$1, INDIRECT(ADDRESS(ROW(), 6 + $A$7, 1, 1, "Kreis TRADE - 2024")), "")</f>
        <v/>
      </c>
      <c r="X77" s="152"/>
      <c r="Y77" s="151" t="str" cm="1">
        <f t="array" aca="1" ref="Y77" ca="1">IF('Kreis TRADE - 2024'!$D77 = 'PieChart Hilfstabelle'!Y$1, INDIRECT(ADDRESS(ROW(), 6 + $A$7, 1, 1, "Kreis TRADE - 2024")), "")</f>
        <v/>
      </c>
      <c r="Z77" s="151" t="str" cm="1">
        <f t="array" aca="1" ref="Z77" ca="1">IF('Kreis TRADE - 2024'!$D77 = 'PieChart Hilfstabelle'!Z$1, INDIRECT(ADDRESS(ROW(), 6 + $A$7, 1, 1, "Kreis TRADE - 2024")), "")</f>
        <v/>
      </c>
      <c r="AA77" s="151" t="str" cm="1">
        <f t="array" aca="1" ref="AA77" ca="1">IF('Kreis TRADE - 2024'!$D77 = 'PieChart Hilfstabelle'!AA$1, INDIRECT(ADDRESS(ROW(), 6 + $A$7, 1, 1, "Kreis TRADE - 2024")), "")</f>
        <v/>
      </c>
      <c r="AB77" s="151" t="str" cm="1">
        <f t="array" aca="1" ref="AB77" ca="1">IF('Kreis TRADE - 2024'!$D77 = 'PieChart Hilfstabelle'!AB$1, INDIRECT(ADDRESS(ROW(), 6 + $A$7, 1, 1, "Kreis TRADE - 2024")), "")</f>
        <v/>
      </c>
      <c r="AC77" s="151" t="str" cm="1">
        <f t="array" aca="1" ref="AC77" ca="1">IF('Kreis TRADE - 2024'!$D77 = 'PieChart Hilfstabelle'!AC$1, INDIRECT(ADDRESS(ROW(), 6 + $A$7, 1, 1, "Kreis TRADE - 2024")), "")</f>
        <v/>
      </c>
      <c r="AD77" s="151" t="str" cm="1">
        <f t="array" aca="1" ref="AD77" ca="1">IF('Kreis TRADE - 2024'!$D77 = 'PieChart Hilfstabelle'!AD$1, INDIRECT(ADDRESS(ROW(), 6 + $A$7, 1, 1, "Kreis TRADE - 2024")), "")</f>
        <v/>
      </c>
    </row>
    <row r="78" spans="1:30">
      <c r="A78" s="151" t="str">
        <v>xRM-Service</v>
      </c>
      <c r="B78" s="151"/>
      <c r="C78" s="151"/>
      <c r="D78" s="151"/>
      <c r="E78" s="151"/>
      <c r="F78" s="151" t="str">
        <f>IF(AND('Kreis TRADE - 2024'!C78&lt;&gt;"",'Kreis TRADE - 2024'!D78&lt;&gt;"",'Kreis TRADE - 2024'!E78="Gebuchte Tage"),'Kreis TRADE - 2024'!C78 &amp; " " &amp; 'Kreis TRADE - 2024'!D78,"")</f>
        <v/>
      </c>
      <c r="G78" s="151" t="str" cm="1">
        <f t="array" aca="1" ref="G78" ca="1">IF('Kreis TRADE - 2024'!$E78 = 'PieChart Hilfstabelle'!G$1, INDIRECT(ADDRESS(ROW(), 6 + $A$7, 1, 1, "Kreis TRADE - 2024")), "")</f>
        <v/>
      </c>
      <c r="H78" s="151" cm="1">
        <f t="array" aca="1" ref="H78" ca="1">IF('Kreis TRADE - 2024'!$E78 = 'PieChart Hilfstabelle'!H$1, INDIRECT(ADDRESS(ROW(), 6 + $A$7, 1, 1, "Kreis TRADE - 2024")), "")</f>
        <v>186</v>
      </c>
      <c r="I78" s="151" t="str" cm="1">
        <f t="array" aca="1" ref="I78" ca="1">IF('Kreis TRADE - 2024'!$E78 = 'PieChart Hilfstabelle'!I$1, INDIRECT(ADDRESS(ROW(), 6 + $A$7, 1, 1, "Kreis TRADE - 2024")), "")</f>
        <v/>
      </c>
      <c r="J78" s="151" t="str" cm="1">
        <f t="array" aca="1" ref="J78" ca="1">IF('Kreis TRADE - 2024'!$E78 = 'PieChart Hilfstabelle'!J$1, INDIRECT(ADDRESS(ROW(), 6 + $A$7, 1, 1, "Kreis TRADE - 2024")), "")</f>
        <v/>
      </c>
      <c r="K78" s="151" t="str" cm="1">
        <f t="array" aca="1" ref="K78" ca="1">IF('Kreis TRADE - 2024'!$E78 = 'PieChart Hilfstabelle'!K$1, INDIRECT(ADDRESS(ROW(), 6 + $A$7, 1, 1, "Kreis TRADE - 2024")), "")</f>
        <v/>
      </c>
      <c r="L78" s="151" t="str" cm="1">
        <f t="array" aca="1" ref="L78" ca="1">IF('Kreis TRADE - 2024'!$E78 = 'PieChart Hilfstabelle'!L$1, INDIRECT(ADDRESS(ROW(), 6 + $A$7, 1, 1, "Kreis TRADE - 2024")), "")</f>
        <v/>
      </c>
      <c r="M78" s="151" t="str" cm="1">
        <f t="array" aca="1" ref="M78" ca="1">IF('Kreis TRADE - 2024'!$E78 = 'PieChart Hilfstabelle'!M$1, INDIRECT(ADDRESS(ROW(), 6 + $A$7, 1, 1, "Kreis TRADE - 2024")), "")</f>
        <v/>
      </c>
      <c r="N78" s="151" t="str" cm="1">
        <f t="array" aca="1" ref="N78" ca="1">IF('Kreis TRADE - 2024'!$E78 = 'PieChart Hilfstabelle'!N$1, INDIRECT(ADDRESS(ROW(), 6 + $A$7, 1, 1, "Kreis TRADE - 2024")), "")</f>
        <v/>
      </c>
      <c r="O78" s="151" t="str" cm="1">
        <f t="array" aca="1" ref="O78" ca="1">IF('Kreis TRADE - 2024'!$E78 = 'PieChart Hilfstabelle'!O$1, INDIRECT(ADDRESS(ROW(), 6 + $A$7, 1, 1, "Kreis TRADE - 2024")), "")</f>
        <v/>
      </c>
      <c r="P78" s="151" t="str" cm="1">
        <f t="array" aca="1" ref="P78" ca="1">IF('Kreis TRADE - 2024'!$E78 = 'PieChart Hilfstabelle'!P$1, INDIRECT(ADDRESS(ROW(), 6 + $A$7, 1, 1, "Kreis TRADE - 2024")), "")</f>
        <v/>
      </c>
      <c r="Q78" s="151" t="str" cm="1">
        <f t="array" aca="1" ref="Q78" ca="1">IF('Kreis TRADE - 2024'!$E78 = 'PieChart Hilfstabelle'!Q$1, INDIRECT(ADDRESS(ROW(), 6 + $A$7, 1, 1, "Kreis TRADE - 2024")), "")</f>
        <v/>
      </c>
      <c r="R78" s="151" t="str" cm="1">
        <f t="array" aca="1" ref="R78" ca="1">IF('Kreis TRADE - 2024'!$E78 = 'PieChart Hilfstabelle'!R$1, INDIRECT(ADDRESS(ROW(), 6 + $A$7, 1, 1, "Kreis TRADE - 2024")), "")</f>
        <v/>
      </c>
      <c r="S78" s="151" t="str" cm="1">
        <f t="array" aca="1" ref="S78" ca="1">IF('Kreis TRADE - 2024'!$E78 = 'PieChart Hilfstabelle'!S$1, INDIRECT(ADDRESS(ROW(), 6 + $A$7, 1, 1, "Kreis TRADE - 2024")), "")</f>
        <v/>
      </c>
      <c r="T78" s="151" t="str" cm="1">
        <f t="array" aca="1" ref="T78" ca="1">IF('Kreis TRADE - 2024'!$E78 = 'PieChart Hilfstabelle'!T$1, INDIRECT(ADDRESS(ROW(), 6 + $A$7, 1, 1, "Kreis TRADE - 2024")), "")</f>
        <v/>
      </c>
      <c r="U78" s="151" t="str" cm="1">
        <f t="array" aca="1" ref="U78" ca="1">IF('Kreis TRADE - 2024'!$E78 = 'PieChart Hilfstabelle'!U$1, INDIRECT(ADDRESS(ROW(), 6 + $A$7, 1, 1, "Kreis TRADE - 2024")), "")</f>
        <v/>
      </c>
      <c r="V78" s="151" t="str" cm="1">
        <f t="array" aca="1" ref="V78" ca="1">IF('Kreis TRADE - 2024'!$E78 = 'PieChart Hilfstabelle'!V$1, INDIRECT(ADDRESS(ROW(), 6 + $A$7, 1, 1, "Kreis TRADE - 2024")), "")</f>
        <v/>
      </c>
      <c r="W78" s="151" t="str" cm="1">
        <f t="array" aca="1" ref="W78" ca="1">IF('Kreis TRADE - 2024'!$E78 = 'PieChart Hilfstabelle'!W$1, INDIRECT(ADDRESS(ROW(), 6 + $A$7, 1, 1, "Kreis TRADE - 2024")), "")</f>
        <v/>
      </c>
      <c r="X78" s="152"/>
      <c r="Y78" s="151" t="str" cm="1">
        <f t="array" aca="1" ref="Y78" ca="1">IF('Kreis TRADE - 2024'!$D78 = 'PieChart Hilfstabelle'!Y$1, INDIRECT(ADDRESS(ROW(), 6 + $A$7, 1, 1, "Kreis TRADE - 2024")), "")</f>
        <v/>
      </c>
      <c r="Z78" s="151" t="str" cm="1">
        <f t="array" aca="1" ref="Z78" ca="1">IF('Kreis TRADE - 2024'!$D78 = 'PieChart Hilfstabelle'!Z$1, INDIRECT(ADDRESS(ROW(), 6 + $A$7, 1, 1, "Kreis TRADE - 2024")), "")</f>
        <v/>
      </c>
      <c r="AA78" s="151" t="str" cm="1">
        <f t="array" aca="1" ref="AA78" ca="1">IF('Kreis TRADE - 2024'!$D78 = 'PieChart Hilfstabelle'!AA$1, INDIRECT(ADDRESS(ROW(), 6 + $A$7, 1, 1, "Kreis TRADE - 2024")), "")</f>
        <v/>
      </c>
      <c r="AB78" s="151" t="str" cm="1">
        <f t="array" aca="1" ref="AB78" ca="1">IF('Kreis TRADE - 2024'!$D78 = 'PieChart Hilfstabelle'!AB$1, INDIRECT(ADDRESS(ROW(), 6 + $A$7, 1, 1, "Kreis TRADE - 2024")), "")</f>
        <v/>
      </c>
      <c r="AC78" s="151" t="str" cm="1">
        <f t="array" aca="1" ref="AC78" ca="1">IF('Kreis TRADE - 2024'!$D78 = 'PieChart Hilfstabelle'!AC$1, INDIRECT(ADDRESS(ROW(), 6 + $A$7, 1, 1, "Kreis TRADE - 2024")), "")</f>
        <v/>
      </c>
      <c r="AD78" s="151" t="str" cm="1">
        <f t="array" aca="1" ref="AD78" ca="1">IF('Kreis TRADE - 2024'!$D78 = 'PieChart Hilfstabelle'!AD$1, INDIRECT(ADDRESS(ROW(), 6 + $A$7, 1, 1, "Kreis TRADE - 2024")), "")</f>
        <v/>
      </c>
    </row>
    <row r="79" spans="1:30">
      <c r="A79" s="151" t="str">
        <v>xRM-Sonstiges</v>
      </c>
      <c r="B79" s="151"/>
      <c r="C79" s="151"/>
      <c r="D79" s="151"/>
      <c r="E79" s="151"/>
      <c r="F79" s="151" t="str">
        <f>IF(AND('Kreis TRADE - 2024'!C79&lt;&gt;"",'Kreis TRADE - 2024'!D79&lt;&gt;"",'Kreis TRADE - 2024'!E79="Gebuchte Tage"),'Kreis TRADE - 2024'!C79 &amp; " " &amp; 'Kreis TRADE - 2024'!D79,"")</f>
        <v/>
      </c>
      <c r="G79" s="151" t="str" cm="1">
        <f t="array" aca="1" ref="G79" ca="1">IF('Kreis TRADE - 2024'!$E79 = 'PieChart Hilfstabelle'!G$1, INDIRECT(ADDRESS(ROW(), 6 + $A$7, 1, 1, "Kreis TRADE - 2024")), "")</f>
        <v/>
      </c>
      <c r="H79" s="151" t="str" cm="1">
        <f t="array" aca="1" ref="H79" ca="1">IF('Kreis TRADE - 2024'!$E79 = 'PieChart Hilfstabelle'!H$1, INDIRECT(ADDRESS(ROW(), 6 + $A$7, 1, 1, "Kreis TRADE - 2024")), "")</f>
        <v/>
      </c>
      <c r="I79" s="151" cm="1">
        <f t="array" aca="1" ref="I79" ca="1">IF('Kreis TRADE - 2024'!$E79 = 'PieChart Hilfstabelle'!I$1, INDIRECT(ADDRESS(ROW(), 6 + $A$7, 1, 1, "Kreis TRADE - 2024")), "")</f>
        <v>142.34</v>
      </c>
      <c r="J79" s="151" t="str" cm="1">
        <f t="array" aca="1" ref="J79" ca="1">IF('Kreis TRADE - 2024'!$E79 = 'PieChart Hilfstabelle'!J$1, INDIRECT(ADDRESS(ROW(), 6 + $A$7, 1, 1, "Kreis TRADE - 2024")), "")</f>
        <v/>
      </c>
      <c r="K79" s="151" t="str" cm="1">
        <f t="array" aca="1" ref="K79" ca="1">IF('Kreis TRADE - 2024'!$E79 = 'PieChart Hilfstabelle'!K$1, INDIRECT(ADDRESS(ROW(), 6 + $A$7, 1, 1, "Kreis TRADE - 2024")), "")</f>
        <v/>
      </c>
      <c r="L79" s="151" t="str" cm="1">
        <f t="array" aca="1" ref="L79" ca="1">IF('Kreis TRADE - 2024'!$E79 = 'PieChart Hilfstabelle'!L$1, INDIRECT(ADDRESS(ROW(), 6 + $A$7, 1, 1, "Kreis TRADE - 2024")), "")</f>
        <v/>
      </c>
      <c r="M79" s="151" t="str" cm="1">
        <f t="array" aca="1" ref="M79" ca="1">IF('Kreis TRADE - 2024'!$E79 = 'PieChart Hilfstabelle'!M$1, INDIRECT(ADDRESS(ROW(), 6 + $A$7, 1, 1, "Kreis TRADE - 2024")), "")</f>
        <v/>
      </c>
      <c r="N79" s="151" t="str" cm="1">
        <f t="array" aca="1" ref="N79" ca="1">IF('Kreis TRADE - 2024'!$E79 = 'PieChart Hilfstabelle'!N$1, INDIRECT(ADDRESS(ROW(), 6 + $A$7, 1, 1, "Kreis TRADE - 2024")), "")</f>
        <v/>
      </c>
      <c r="O79" s="151" t="str" cm="1">
        <f t="array" aca="1" ref="O79" ca="1">IF('Kreis TRADE - 2024'!$E79 = 'PieChart Hilfstabelle'!O$1, INDIRECT(ADDRESS(ROW(), 6 + $A$7, 1, 1, "Kreis TRADE - 2024")), "")</f>
        <v/>
      </c>
      <c r="P79" s="151" t="str" cm="1">
        <f t="array" aca="1" ref="P79" ca="1">IF('Kreis TRADE - 2024'!$E79 = 'PieChart Hilfstabelle'!P$1, INDIRECT(ADDRESS(ROW(), 6 + $A$7, 1, 1, "Kreis TRADE - 2024")), "")</f>
        <v/>
      </c>
      <c r="Q79" s="151" t="str" cm="1">
        <f t="array" aca="1" ref="Q79" ca="1">IF('Kreis TRADE - 2024'!$E79 = 'PieChart Hilfstabelle'!Q$1, INDIRECT(ADDRESS(ROW(), 6 + $A$7, 1, 1, "Kreis TRADE - 2024")), "")</f>
        <v/>
      </c>
      <c r="R79" s="151" t="str" cm="1">
        <f t="array" aca="1" ref="R79" ca="1">IF('Kreis TRADE - 2024'!$E79 = 'PieChart Hilfstabelle'!R$1, INDIRECT(ADDRESS(ROW(), 6 + $A$7, 1, 1, "Kreis TRADE - 2024")), "")</f>
        <v/>
      </c>
      <c r="S79" s="151" t="str" cm="1">
        <f t="array" aca="1" ref="S79" ca="1">IF('Kreis TRADE - 2024'!$E79 = 'PieChart Hilfstabelle'!S$1, INDIRECT(ADDRESS(ROW(), 6 + $A$7, 1, 1, "Kreis TRADE - 2024")), "")</f>
        <v/>
      </c>
      <c r="T79" s="151" t="str" cm="1">
        <f t="array" aca="1" ref="T79" ca="1">IF('Kreis TRADE - 2024'!$E79 = 'PieChart Hilfstabelle'!T$1, INDIRECT(ADDRESS(ROW(), 6 + $A$7, 1, 1, "Kreis TRADE - 2024")), "")</f>
        <v/>
      </c>
      <c r="U79" s="151" t="str" cm="1">
        <f t="array" aca="1" ref="U79" ca="1">IF('Kreis TRADE - 2024'!$E79 = 'PieChart Hilfstabelle'!U$1, INDIRECT(ADDRESS(ROW(), 6 + $A$7, 1, 1, "Kreis TRADE - 2024")), "")</f>
        <v/>
      </c>
      <c r="V79" s="151" t="str" cm="1">
        <f t="array" aca="1" ref="V79" ca="1">IF('Kreis TRADE - 2024'!$E79 = 'PieChart Hilfstabelle'!V$1, INDIRECT(ADDRESS(ROW(), 6 + $A$7, 1, 1, "Kreis TRADE - 2024")), "")</f>
        <v/>
      </c>
      <c r="W79" s="151" t="str" cm="1">
        <f t="array" aca="1" ref="W79" ca="1">IF('Kreis TRADE - 2024'!$E79 = 'PieChart Hilfstabelle'!W$1, INDIRECT(ADDRESS(ROW(), 6 + $A$7, 1, 1, "Kreis TRADE - 2024")), "")</f>
        <v/>
      </c>
      <c r="X79" s="152"/>
      <c r="Y79" s="151" t="str" cm="1">
        <f t="array" aca="1" ref="Y79" ca="1">IF('Kreis TRADE - 2024'!$D79 = 'PieChart Hilfstabelle'!Y$1, INDIRECT(ADDRESS(ROW(), 6 + $A$7, 1, 1, "Kreis TRADE - 2024")), "")</f>
        <v/>
      </c>
      <c r="Z79" s="151" t="str" cm="1">
        <f t="array" aca="1" ref="Z79" ca="1">IF('Kreis TRADE - 2024'!$D79 = 'PieChart Hilfstabelle'!Z$1, INDIRECT(ADDRESS(ROW(), 6 + $A$7, 1, 1, "Kreis TRADE - 2024")), "")</f>
        <v/>
      </c>
      <c r="AA79" s="151" t="str" cm="1">
        <f t="array" aca="1" ref="AA79" ca="1">IF('Kreis TRADE - 2024'!$D79 = 'PieChart Hilfstabelle'!AA$1, INDIRECT(ADDRESS(ROW(), 6 + $A$7, 1, 1, "Kreis TRADE - 2024")), "")</f>
        <v/>
      </c>
      <c r="AB79" s="151" t="str" cm="1">
        <f t="array" aca="1" ref="AB79" ca="1">IF('Kreis TRADE - 2024'!$D79 = 'PieChart Hilfstabelle'!AB$1, INDIRECT(ADDRESS(ROW(), 6 + $A$7, 1, 1, "Kreis TRADE - 2024")), "")</f>
        <v/>
      </c>
      <c r="AC79" s="151" t="str" cm="1">
        <f t="array" aca="1" ref="AC79" ca="1">IF('Kreis TRADE - 2024'!$D79 = 'PieChart Hilfstabelle'!AC$1, INDIRECT(ADDRESS(ROW(), 6 + $A$7, 1, 1, "Kreis TRADE - 2024")), "")</f>
        <v/>
      </c>
      <c r="AD79" s="151" t="str" cm="1">
        <f t="array" aca="1" ref="AD79" ca="1">IF('Kreis TRADE - 2024'!$D79 = 'PieChart Hilfstabelle'!AD$1, INDIRECT(ADDRESS(ROW(), 6 + $A$7, 1, 1, "Kreis TRADE - 2024")), "")</f>
        <v/>
      </c>
    </row>
    <row r="80" spans="1:30">
      <c r="A80" s="151" t="str">
        <v>Lindner</v>
      </c>
      <c r="B80" s="151"/>
      <c r="C80" s="151"/>
      <c r="D80" s="151"/>
      <c r="E80" s="151"/>
      <c r="F80" s="151" t="str">
        <f>IF(AND('Kreis TRADE - 2024'!C80&lt;&gt;"",'Kreis TRADE - 2024'!D80&lt;&gt;"",'Kreis TRADE - 2024'!E80="Gebuchte Tage"),'Kreis TRADE - 2024'!C80 &amp; " " &amp; 'Kreis TRADE - 2024'!D80,"")</f>
        <v/>
      </c>
      <c r="G80" s="151" t="str" cm="1">
        <f t="array" aca="1" ref="G80" ca="1">IF('Kreis TRADE - 2024'!$E80 = 'PieChart Hilfstabelle'!G$1, INDIRECT(ADDRESS(ROW(), 6 + $A$7, 1, 1, "Kreis TRADE - 2024")), "")</f>
        <v/>
      </c>
      <c r="H80" s="151" t="str" cm="1">
        <f t="array" aca="1" ref="H80" ca="1">IF('Kreis TRADE - 2024'!$E80 = 'PieChart Hilfstabelle'!H$1, INDIRECT(ADDRESS(ROW(), 6 + $A$7, 1, 1, "Kreis TRADE - 2024")), "")</f>
        <v/>
      </c>
      <c r="I80" s="151" t="str" cm="1">
        <f t="array" aca="1" ref="I80" ca="1">IF('Kreis TRADE - 2024'!$E80 = 'PieChart Hilfstabelle'!I$1, INDIRECT(ADDRESS(ROW(), 6 + $A$7, 1, 1, "Kreis TRADE - 2024")), "")</f>
        <v/>
      </c>
      <c r="J80" s="151" t="str" cm="1">
        <f t="array" aca="1" ref="J80" ca="1">IF('Kreis TRADE - 2024'!$E80 = 'PieChart Hilfstabelle'!J$1, INDIRECT(ADDRESS(ROW(), 6 + $A$7, 1, 1, "Kreis TRADE - 2024")), "")</f>
        <v/>
      </c>
      <c r="K80" s="151" t="str" cm="1">
        <f t="array" aca="1" ref="K80" ca="1">IF('Kreis TRADE - 2024'!$E80 = 'PieChart Hilfstabelle'!K$1, INDIRECT(ADDRESS(ROW(), 6 + $A$7, 1, 1, "Kreis TRADE - 2024")), "")</f>
        <v/>
      </c>
      <c r="L80" s="151" t="str" cm="1">
        <f t="array" aca="1" ref="L80" ca="1">IF('Kreis TRADE - 2024'!$E80 = 'PieChart Hilfstabelle'!L$1, INDIRECT(ADDRESS(ROW(), 6 + $A$7, 1, 1, "Kreis TRADE - 2024")), "")</f>
        <v/>
      </c>
      <c r="M80" s="151" t="str" cm="1">
        <f t="array" aca="1" ref="M80" ca="1">IF('Kreis TRADE - 2024'!$E80 = 'PieChart Hilfstabelle'!M$1, INDIRECT(ADDRESS(ROW(), 6 + $A$7, 1, 1, "Kreis TRADE - 2024")), "")</f>
        <v/>
      </c>
      <c r="N80" s="151" t="str" cm="1">
        <f t="array" aca="1" ref="N80" ca="1">IF('Kreis TRADE - 2024'!$E80 = 'PieChart Hilfstabelle'!N$1, INDIRECT(ADDRESS(ROW(), 6 + $A$7, 1, 1, "Kreis TRADE - 2024")), "")</f>
        <v/>
      </c>
      <c r="O80" s="151" t="str" cm="1">
        <f t="array" aca="1" ref="O80" ca="1">IF('Kreis TRADE - 2024'!$E80 = 'PieChart Hilfstabelle'!O$1, INDIRECT(ADDRESS(ROW(), 6 + $A$7, 1, 1, "Kreis TRADE - 2024")), "")</f>
        <v/>
      </c>
      <c r="P80" s="151" cm="1">
        <f t="array" aca="1" ref="P80" ca="1">IF('Kreis TRADE - 2024'!$E80 = 'PieChart Hilfstabelle'!P$1, INDIRECT(ADDRESS(ROW(), 6 + $A$7, 1, 1, "Kreis TRADE - 2024")), "")</f>
        <v>0.87999999999999989</v>
      </c>
      <c r="Q80" s="151" t="str" cm="1">
        <f t="array" aca="1" ref="Q80" ca="1">IF('Kreis TRADE - 2024'!$E80 = 'PieChart Hilfstabelle'!Q$1, INDIRECT(ADDRESS(ROW(), 6 + $A$7, 1, 1, "Kreis TRADE - 2024")), "")</f>
        <v/>
      </c>
      <c r="R80" s="151" t="str" cm="1">
        <f t="array" aca="1" ref="R80" ca="1">IF('Kreis TRADE - 2024'!$E80 = 'PieChart Hilfstabelle'!R$1, INDIRECT(ADDRESS(ROW(), 6 + $A$7, 1, 1, "Kreis TRADE - 2024")), "")</f>
        <v/>
      </c>
      <c r="S80" s="151" t="str" cm="1">
        <f t="array" aca="1" ref="S80" ca="1">IF('Kreis TRADE - 2024'!$E80 = 'PieChart Hilfstabelle'!S$1, INDIRECT(ADDRESS(ROW(), 6 + $A$7, 1, 1, "Kreis TRADE - 2024")), "")</f>
        <v/>
      </c>
      <c r="T80" s="151" t="str" cm="1">
        <f t="array" aca="1" ref="T80" ca="1">IF('Kreis TRADE - 2024'!$E80 = 'PieChart Hilfstabelle'!T$1, INDIRECT(ADDRESS(ROW(), 6 + $A$7, 1, 1, "Kreis TRADE - 2024")), "")</f>
        <v/>
      </c>
      <c r="U80" s="151" t="str" cm="1">
        <f t="array" aca="1" ref="U80" ca="1">IF('Kreis TRADE - 2024'!$E80 = 'PieChart Hilfstabelle'!U$1, INDIRECT(ADDRESS(ROW(), 6 + $A$7, 1, 1, "Kreis TRADE - 2024")), "")</f>
        <v/>
      </c>
      <c r="V80" s="151" t="str" cm="1">
        <f t="array" aca="1" ref="V80" ca="1">IF('Kreis TRADE - 2024'!$E80 = 'PieChart Hilfstabelle'!V$1, INDIRECT(ADDRESS(ROW(), 6 + $A$7, 1, 1, "Kreis TRADE - 2024")), "")</f>
        <v/>
      </c>
      <c r="W80" s="151" t="str" cm="1">
        <f t="array" aca="1" ref="W80" ca="1">IF('Kreis TRADE - 2024'!$E80 = 'PieChart Hilfstabelle'!W$1, INDIRECT(ADDRESS(ROW(), 6 + $A$7, 1, 1, "Kreis TRADE - 2024")), "")</f>
        <v/>
      </c>
      <c r="X80" s="152"/>
      <c r="Y80" s="151" t="str" cm="1">
        <f t="array" aca="1" ref="Y80" ca="1">IF('Kreis TRADE - 2024'!$D80 = 'PieChart Hilfstabelle'!Y$1, INDIRECT(ADDRESS(ROW(), 6 + $A$7, 1, 1, "Kreis TRADE - 2024")), "")</f>
        <v/>
      </c>
      <c r="Z80" s="151" t="str" cm="1">
        <f t="array" aca="1" ref="Z80" ca="1">IF('Kreis TRADE - 2024'!$D80 = 'PieChart Hilfstabelle'!Z$1, INDIRECT(ADDRESS(ROW(), 6 + $A$7, 1, 1, "Kreis TRADE - 2024")), "")</f>
        <v/>
      </c>
      <c r="AA80" s="151" t="str" cm="1">
        <f t="array" aca="1" ref="AA80" ca="1">IF('Kreis TRADE - 2024'!$D80 = 'PieChart Hilfstabelle'!AA$1, INDIRECT(ADDRESS(ROW(), 6 + $A$7, 1, 1, "Kreis TRADE - 2024")), "")</f>
        <v/>
      </c>
      <c r="AB80" s="151" t="str" cm="1">
        <f t="array" aca="1" ref="AB80" ca="1">IF('Kreis TRADE - 2024'!$D80 = 'PieChart Hilfstabelle'!AB$1, INDIRECT(ADDRESS(ROW(), 6 + $A$7, 1, 1, "Kreis TRADE - 2024")), "")</f>
        <v/>
      </c>
      <c r="AC80" s="151" t="str" cm="1">
        <f t="array" aca="1" ref="AC80" ca="1">IF('Kreis TRADE - 2024'!$D80 = 'PieChart Hilfstabelle'!AC$1, INDIRECT(ADDRESS(ROW(), 6 + $A$7, 1, 1, "Kreis TRADE - 2024")), "")</f>
        <v/>
      </c>
      <c r="AD80" s="151" t="str" cm="1">
        <f t="array" aca="1" ref="AD80" ca="1">IF('Kreis TRADE - 2024'!$D80 = 'PieChart Hilfstabelle'!AD$1, INDIRECT(ADDRESS(ROW(), 6 + $A$7, 1, 1, "Kreis TRADE - 2024")), "")</f>
        <v/>
      </c>
    </row>
    <row r="81" spans="1:30">
      <c r="A81" s="151" t="str">
        <v>Schloder</v>
      </c>
      <c r="B81" s="151"/>
      <c r="C81" s="151"/>
      <c r="D81" s="151"/>
      <c r="E81" s="151"/>
      <c r="F81" s="151" t="str">
        <f>IF(AND('Kreis TRADE - 2024'!C81&lt;&gt;"",'Kreis TRADE - 2024'!D81&lt;&gt;"",'Kreis TRADE - 2024'!E81="Gebuchte Tage"),'Kreis TRADE - 2024'!C81 &amp; " " &amp; 'Kreis TRADE - 2024'!D81,"")</f>
        <v/>
      </c>
      <c r="G81" s="151" t="str" cm="1">
        <f t="array" aca="1" ref="G81" ca="1">IF('Kreis TRADE - 2024'!$E81 = 'PieChart Hilfstabelle'!G$1, INDIRECT(ADDRESS(ROW(), 6 + $A$7, 1, 1, "Kreis TRADE - 2024")), "")</f>
        <v/>
      </c>
      <c r="H81" s="151" t="str" cm="1">
        <f t="array" aca="1" ref="H81" ca="1">IF('Kreis TRADE - 2024'!$E81 = 'PieChart Hilfstabelle'!H$1, INDIRECT(ADDRESS(ROW(), 6 + $A$7, 1, 1, "Kreis TRADE - 2024")), "")</f>
        <v/>
      </c>
      <c r="I81" s="151" t="str" cm="1">
        <f t="array" aca="1" ref="I81" ca="1">IF('Kreis TRADE - 2024'!$E81 = 'PieChart Hilfstabelle'!I$1, INDIRECT(ADDRESS(ROW(), 6 + $A$7, 1, 1, "Kreis TRADE - 2024")), "")</f>
        <v/>
      </c>
      <c r="J81" s="151" t="str" cm="1">
        <f t="array" aca="1" ref="J81" ca="1">IF('Kreis TRADE - 2024'!$E81 = 'PieChart Hilfstabelle'!J$1, INDIRECT(ADDRESS(ROW(), 6 + $A$7, 1, 1, "Kreis TRADE - 2024")), "")</f>
        <v/>
      </c>
      <c r="K81" s="151" t="str" cm="1">
        <f t="array" aca="1" ref="K81" ca="1">IF('Kreis TRADE - 2024'!$E81 = 'PieChart Hilfstabelle'!K$1, INDIRECT(ADDRESS(ROW(), 6 + $A$7, 1, 1, "Kreis TRADE - 2024")), "")</f>
        <v/>
      </c>
      <c r="L81" s="151" t="str" cm="1">
        <f t="array" aca="1" ref="L81" ca="1">IF('Kreis TRADE - 2024'!$E81 = 'PieChart Hilfstabelle'!L$1, INDIRECT(ADDRESS(ROW(), 6 + $A$7, 1, 1, "Kreis TRADE - 2024")), "")</f>
        <v/>
      </c>
      <c r="M81" s="151" t="str" cm="1">
        <f t="array" aca="1" ref="M81" ca="1">IF('Kreis TRADE - 2024'!$E81 = 'PieChart Hilfstabelle'!M$1, INDIRECT(ADDRESS(ROW(), 6 + $A$7, 1, 1, "Kreis TRADE - 2024")), "")</f>
        <v/>
      </c>
      <c r="N81" s="151" t="str" cm="1">
        <f t="array" aca="1" ref="N81" ca="1">IF('Kreis TRADE - 2024'!$E81 = 'PieChart Hilfstabelle'!N$1, INDIRECT(ADDRESS(ROW(), 6 + $A$7, 1, 1, "Kreis TRADE - 2024")), "")</f>
        <v/>
      </c>
      <c r="O81" s="151" t="str" cm="1">
        <f t="array" aca="1" ref="O81" ca="1">IF('Kreis TRADE - 2024'!$E81 = 'PieChart Hilfstabelle'!O$1, INDIRECT(ADDRESS(ROW(), 6 + $A$7, 1, 1, "Kreis TRADE - 2024")), "")</f>
        <v/>
      </c>
      <c r="P81" s="151" t="str" cm="1">
        <f t="array" aca="1" ref="P81" ca="1">IF('Kreis TRADE - 2024'!$E81 = 'PieChart Hilfstabelle'!P$1, INDIRECT(ADDRESS(ROW(), 6 + $A$7, 1, 1, "Kreis TRADE - 2024")), "")</f>
        <v/>
      </c>
      <c r="Q81" s="151" cm="1">
        <f t="array" aca="1" ref="Q81" ca="1">IF('Kreis TRADE - 2024'!$E81 = 'PieChart Hilfstabelle'!Q$1, INDIRECT(ADDRESS(ROW(), 6 + $A$7, 1, 1, "Kreis TRADE - 2024")), "")</f>
        <v>1.77</v>
      </c>
      <c r="R81" s="151" t="str" cm="1">
        <f t="array" aca="1" ref="R81" ca="1">IF('Kreis TRADE - 2024'!$E81 = 'PieChart Hilfstabelle'!R$1, INDIRECT(ADDRESS(ROW(), 6 + $A$7, 1, 1, "Kreis TRADE - 2024")), "")</f>
        <v/>
      </c>
      <c r="S81" s="151" t="str" cm="1">
        <f t="array" aca="1" ref="S81" ca="1">IF('Kreis TRADE - 2024'!$E81 = 'PieChart Hilfstabelle'!S$1, INDIRECT(ADDRESS(ROW(), 6 + $A$7, 1, 1, "Kreis TRADE - 2024")), "")</f>
        <v/>
      </c>
      <c r="T81" s="151" t="str" cm="1">
        <f t="array" aca="1" ref="T81" ca="1">IF('Kreis TRADE - 2024'!$E81 = 'PieChart Hilfstabelle'!T$1, INDIRECT(ADDRESS(ROW(), 6 + $A$7, 1, 1, "Kreis TRADE - 2024")), "")</f>
        <v/>
      </c>
      <c r="U81" s="151" t="str" cm="1">
        <f t="array" aca="1" ref="U81" ca="1">IF('Kreis TRADE - 2024'!$E81 = 'PieChart Hilfstabelle'!U$1, INDIRECT(ADDRESS(ROW(), 6 + $A$7, 1, 1, "Kreis TRADE - 2024")), "")</f>
        <v/>
      </c>
      <c r="V81" s="151" t="str" cm="1">
        <f t="array" aca="1" ref="V81" ca="1">IF('Kreis TRADE - 2024'!$E81 = 'PieChart Hilfstabelle'!V$1, INDIRECT(ADDRESS(ROW(), 6 + $A$7, 1, 1, "Kreis TRADE - 2024")), "")</f>
        <v/>
      </c>
      <c r="W81" s="151" t="str" cm="1">
        <f t="array" aca="1" ref="W81" ca="1">IF('Kreis TRADE - 2024'!$E81 = 'PieChart Hilfstabelle'!W$1, INDIRECT(ADDRESS(ROW(), 6 + $A$7, 1, 1, "Kreis TRADE - 2024")), "")</f>
        <v/>
      </c>
      <c r="X81" s="152"/>
      <c r="Y81" s="151" t="str" cm="1">
        <f t="array" aca="1" ref="Y81" ca="1">IF('Kreis TRADE - 2024'!$D81 = 'PieChart Hilfstabelle'!Y$1, INDIRECT(ADDRESS(ROW(), 6 + $A$7, 1, 1, "Kreis TRADE - 2024")), "")</f>
        <v/>
      </c>
      <c r="Z81" s="151" t="str" cm="1">
        <f t="array" aca="1" ref="Z81" ca="1">IF('Kreis TRADE - 2024'!$D81 = 'PieChart Hilfstabelle'!Z$1, INDIRECT(ADDRESS(ROW(), 6 + $A$7, 1, 1, "Kreis TRADE - 2024")), "")</f>
        <v/>
      </c>
      <c r="AA81" s="151" t="str" cm="1">
        <f t="array" aca="1" ref="AA81" ca="1">IF('Kreis TRADE - 2024'!$D81 = 'PieChart Hilfstabelle'!AA$1, INDIRECT(ADDRESS(ROW(), 6 + $A$7, 1, 1, "Kreis TRADE - 2024")), "")</f>
        <v/>
      </c>
      <c r="AB81" s="151" t="str" cm="1">
        <f t="array" aca="1" ref="AB81" ca="1">IF('Kreis TRADE - 2024'!$D81 = 'PieChart Hilfstabelle'!AB$1, INDIRECT(ADDRESS(ROW(), 6 + $A$7, 1, 1, "Kreis TRADE - 2024")), "")</f>
        <v/>
      </c>
      <c r="AC81" s="151" t="str" cm="1">
        <f t="array" aca="1" ref="AC81" ca="1">IF('Kreis TRADE - 2024'!$D81 = 'PieChart Hilfstabelle'!AC$1, INDIRECT(ADDRESS(ROW(), 6 + $A$7, 1, 1, "Kreis TRADE - 2024")), "")</f>
        <v/>
      </c>
      <c r="AD81" s="151" t="str" cm="1">
        <f t="array" aca="1" ref="AD81" ca="1">IF('Kreis TRADE - 2024'!$D81 = 'PieChart Hilfstabelle'!AD$1, INDIRECT(ADDRESS(ROW(), 6 + $A$7, 1, 1, "Kreis TRADE - 2024")), "")</f>
        <v/>
      </c>
    </row>
    <row r="82" spans="1:30">
      <c r="A82" s="151" t="str">
        <v>Luginger</v>
      </c>
      <c r="B82" s="151"/>
      <c r="C82" s="151"/>
      <c r="D82" s="151"/>
      <c r="E82" s="151"/>
      <c r="F82" s="151" t="str">
        <f>IF(AND('Kreis TRADE - 2024'!C82&lt;&gt;"",'Kreis TRADE - 2024'!D82&lt;&gt;"",'Kreis TRADE - 2024'!E82="Gebuchte Tage"),'Kreis TRADE - 2024'!C82 &amp; " " &amp; 'Kreis TRADE - 2024'!D82,"")</f>
        <v/>
      </c>
      <c r="G82" s="151" t="str" cm="1">
        <f t="array" aca="1" ref="G82" ca="1">IF('Kreis TRADE - 2024'!$E82 = 'PieChart Hilfstabelle'!G$1, INDIRECT(ADDRESS(ROW(), 6 + $A$7, 1, 1, "Kreis TRADE - 2024")), "")</f>
        <v/>
      </c>
      <c r="H82" s="151" t="str" cm="1">
        <f t="array" aca="1" ref="H82" ca="1">IF('Kreis TRADE - 2024'!$E82 = 'PieChart Hilfstabelle'!H$1, INDIRECT(ADDRESS(ROW(), 6 + $A$7, 1, 1, "Kreis TRADE - 2024")), "")</f>
        <v/>
      </c>
      <c r="I82" s="151" t="str" cm="1">
        <f t="array" aca="1" ref="I82" ca="1">IF('Kreis TRADE - 2024'!$E82 = 'PieChart Hilfstabelle'!I$1, INDIRECT(ADDRESS(ROW(), 6 + $A$7, 1, 1, "Kreis TRADE - 2024")), "")</f>
        <v/>
      </c>
      <c r="J82" s="151" t="str" cm="1">
        <f t="array" aca="1" ref="J82" ca="1">IF('Kreis TRADE - 2024'!$E82 = 'PieChart Hilfstabelle'!J$1, INDIRECT(ADDRESS(ROW(), 6 + $A$7, 1, 1, "Kreis TRADE - 2024")), "")</f>
        <v/>
      </c>
      <c r="K82" s="151" t="str" cm="1">
        <f t="array" aca="1" ref="K82" ca="1">IF('Kreis TRADE - 2024'!$E82 = 'PieChart Hilfstabelle'!K$1, INDIRECT(ADDRESS(ROW(), 6 + $A$7, 1, 1, "Kreis TRADE - 2024")), "")</f>
        <v/>
      </c>
      <c r="L82" s="151" cm="1">
        <f t="array" aca="1" ref="L82" ca="1">IF('Kreis TRADE - 2024'!$E82 = 'PieChart Hilfstabelle'!L$1, INDIRECT(ADDRESS(ROW(), 6 + $A$7, 1, 1, "Kreis TRADE - 2024")), "")</f>
        <v>26.959999999999997</v>
      </c>
      <c r="M82" s="151" t="str" cm="1">
        <f t="array" aca="1" ref="M82" ca="1">IF('Kreis TRADE - 2024'!$E82 = 'PieChart Hilfstabelle'!M$1, INDIRECT(ADDRESS(ROW(), 6 + $A$7, 1, 1, "Kreis TRADE - 2024")), "")</f>
        <v/>
      </c>
      <c r="N82" s="151" t="str" cm="1">
        <f t="array" aca="1" ref="N82" ca="1">IF('Kreis TRADE - 2024'!$E82 = 'PieChart Hilfstabelle'!N$1, INDIRECT(ADDRESS(ROW(), 6 + $A$7, 1, 1, "Kreis TRADE - 2024")), "")</f>
        <v/>
      </c>
      <c r="O82" s="151" t="str" cm="1">
        <f t="array" aca="1" ref="O82" ca="1">IF('Kreis TRADE - 2024'!$E82 = 'PieChart Hilfstabelle'!O$1, INDIRECT(ADDRESS(ROW(), 6 + $A$7, 1, 1, "Kreis TRADE - 2024")), "")</f>
        <v/>
      </c>
      <c r="P82" s="151" t="str" cm="1">
        <f t="array" aca="1" ref="P82" ca="1">IF('Kreis TRADE - 2024'!$E82 = 'PieChart Hilfstabelle'!P$1, INDIRECT(ADDRESS(ROW(), 6 + $A$7, 1, 1, "Kreis TRADE - 2024")), "")</f>
        <v/>
      </c>
      <c r="Q82" s="151" t="str" cm="1">
        <f t="array" aca="1" ref="Q82" ca="1">IF('Kreis TRADE - 2024'!$E82 = 'PieChart Hilfstabelle'!Q$1, INDIRECT(ADDRESS(ROW(), 6 + $A$7, 1, 1, "Kreis TRADE - 2024")), "")</f>
        <v/>
      </c>
      <c r="R82" s="151" t="str" cm="1">
        <f t="array" aca="1" ref="R82" ca="1">IF('Kreis TRADE - 2024'!$E82 = 'PieChart Hilfstabelle'!R$1, INDIRECT(ADDRESS(ROW(), 6 + $A$7, 1, 1, "Kreis TRADE - 2024")), "")</f>
        <v/>
      </c>
      <c r="S82" s="151" t="str" cm="1">
        <f t="array" aca="1" ref="S82" ca="1">IF('Kreis TRADE - 2024'!$E82 = 'PieChart Hilfstabelle'!S$1, INDIRECT(ADDRESS(ROW(), 6 + $A$7, 1, 1, "Kreis TRADE - 2024")), "")</f>
        <v/>
      </c>
      <c r="T82" s="151" t="str" cm="1">
        <f t="array" aca="1" ref="T82" ca="1">IF('Kreis TRADE - 2024'!$E82 = 'PieChart Hilfstabelle'!T$1, INDIRECT(ADDRESS(ROW(), 6 + $A$7, 1, 1, "Kreis TRADE - 2024")), "")</f>
        <v/>
      </c>
      <c r="U82" s="151" t="str" cm="1">
        <f t="array" aca="1" ref="U82" ca="1">IF('Kreis TRADE - 2024'!$E82 = 'PieChart Hilfstabelle'!U$1, INDIRECT(ADDRESS(ROW(), 6 + $A$7, 1, 1, "Kreis TRADE - 2024")), "")</f>
        <v/>
      </c>
      <c r="V82" s="151" t="str" cm="1">
        <f t="array" aca="1" ref="V82" ca="1">IF('Kreis TRADE - 2024'!$E82 = 'PieChart Hilfstabelle'!V$1, INDIRECT(ADDRESS(ROW(), 6 + $A$7, 1, 1, "Kreis TRADE - 2024")), "")</f>
        <v/>
      </c>
      <c r="W82" s="151" t="str" cm="1">
        <f t="array" aca="1" ref="W82" ca="1">IF('Kreis TRADE - 2024'!$E82 = 'PieChart Hilfstabelle'!W$1, INDIRECT(ADDRESS(ROW(), 6 + $A$7, 1, 1, "Kreis TRADE - 2024")), "")</f>
        <v/>
      </c>
      <c r="X82" s="152"/>
      <c r="Y82" s="151" t="str" cm="1">
        <f t="array" aca="1" ref="Y82" ca="1">IF('Kreis TRADE - 2024'!$D82 = 'PieChart Hilfstabelle'!Y$1, INDIRECT(ADDRESS(ROW(), 6 + $A$7, 1, 1, "Kreis TRADE - 2024")), "")</f>
        <v/>
      </c>
      <c r="Z82" s="151" t="str" cm="1">
        <f t="array" aca="1" ref="Z82" ca="1">IF('Kreis TRADE - 2024'!$D82 = 'PieChart Hilfstabelle'!Z$1, INDIRECT(ADDRESS(ROW(), 6 + $A$7, 1, 1, "Kreis TRADE - 2024")), "")</f>
        <v/>
      </c>
      <c r="AA82" s="151" t="str" cm="1">
        <f t="array" aca="1" ref="AA82" ca="1">IF('Kreis TRADE - 2024'!$D82 = 'PieChart Hilfstabelle'!AA$1, INDIRECT(ADDRESS(ROW(), 6 + $A$7, 1, 1, "Kreis TRADE - 2024")), "")</f>
        <v/>
      </c>
      <c r="AB82" s="151" t="str" cm="1">
        <f t="array" aca="1" ref="AB82" ca="1">IF('Kreis TRADE - 2024'!$D82 = 'PieChart Hilfstabelle'!AB$1, INDIRECT(ADDRESS(ROW(), 6 + $A$7, 1, 1, "Kreis TRADE - 2024")), "")</f>
        <v/>
      </c>
      <c r="AC82" s="151" t="str" cm="1">
        <f t="array" aca="1" ref="AC82" ca="1">IF('Kreis TRADE - 2024'!$D82 = 'PieChart Hilfstabelle'!AC$1, INDIRECT(ADDRESS(ROW(), 6 + $A$7, 1, 1, "Kreis TRADE - 2024")), "")</f>
        <v/>
      </c>
      <c r="AD82" s="151" t="str" cm="1">
        <f t="array" aca="1" ref="AD82" ca="1">IF('Kreis TRADE - 2024'!$D82 = 'PieChart Hilfstabelle'!AD$1, INDIRECT(ADDRESS(ROW(), 6 + $A$7, 1, 1, "Kreis TRADE - 2024")), "")</f>
        <v/>
      </c>
    </row>
    <row r="83" spans="1:30">
      <c r="A83" s="151" t="str">
        <v>Rohrmeyer</v>
      </c>
      <c r="B83" s="151"/>
      <c r="C83" s="151"/>
      <c r="D83" s="151"/>
      <c r="E83" s="151"/>
      <c r="F83" s="151" t="str">
        <f>IF(AND('Kreis TRADE - 2024'!C83&lt;&gt;"",'Kreis TRADE - 2024'!D83&lt;&gt;"",'Kreis TRADE - 2024'!E83="Gebuchte Tage"),'Kreis TRADE - 2024'!C83 &amp; " " &amp; 'Kreis TRADE - 2024'!D83,"")</f>
        <v/>
      </c>
      <c r="G83" s="151" t="str" cm="1">
        <f t="array" aca="1" ref="G83" ca="1">IF('Kreis TRADE - 2024'!$E83 = 'PieChart Hilfstabelle'!G$1, INDIRECT(ADDRESS(ROW(), 6 + $A$7, 1, 1, "Kreis TRADE - 2024")), "")</f>
        <v/>
      </c>
      <c r="H83" s="151" t="str" cm="1">
        <f t="array" aca="1" ref="H83" ca="1">IF('Kreis TRADE - 2024'!$E83 = 'PieChart Hilfstabelle'!H$1, INDIRECT(ADDRESS(ROW(), 6 + $A$7, 1, 1, "Kreis TRADE - 2024")), "")</f>
        <v/>
      </c>
      <c r="I83" s="151" t="str" cm="1">
        <f t="array" aca="1" ref="I83" ca="1">IF('Kreis TRADE - 2024'!$E83 = 'PieChart Hilfstabelle'!I$1, INDIRECT(ADDRESS(ROW(), 6 + $A$7, 1, 1, "Kreis TRADE - 2024")), "")</f>
        <v/>
      </c>
      <c r="J83" s="151" t="str" cm="1">
        <f t="array" aca="1" ref="J83" ca="1">IF('Kreis TRADE - 2024'!$E83 = 'PieChart Hilfstabelle'!J$1, INDIRECT(ADDRESS(ROW(), 6 + $A$7, 1, 1, "Kreis TRADE - 2024")), "")</f>
        <v/>
      </c>
      <c r="K83" s="151" t="str" cm="1">
        <f t="array" aca="1" ref="K83" ca="1">IF('Kreis TRADE - 2024'!$E83 = 'PieChart Hilfstabelle'!K$1, INDIRECT(ADDRESS(ROW(), 6 + $A$7, 1, 1, "Kreis TRADE - 2024")), "")</f>
        <v/>
      </c>
      <c r="L83" s="151" t="str" cm="1">
        <f t="array" aca="1" ref="L83" ca="1">IF('Kreis TRADE - 2024'!$E83 = 'PieChart Hilfstabelle'!L$1, INDIRECT(ADDRESS(ROW(), 6 + $A$7, 1, 1, "Kreis TRADE - 2024")), "")</f>
        <v/>
      </c>
      <c r="M83" s="151" t="str" cm="1">
        <f t="array" aca="1" ref="M83" ca="1">IF('Kreis TRADE - 2024'!$E83 = 'PieChart Hilfstabelle'!M$1, INDIRECT(ADDRESS(ROW(), 6 + $A$7, 1, 1, "Kreis TRADE - 2024")), "")</f>
        <v/>
      </c>
      <c r="N83" s="151" t="str" cm="1">
        <f t="array" aca="1" ref="N83" ca="1">IF('Kreis TRADE - 2024'!$E83 = 'PieChart Hilfstabelle'!N$1, INDIRECT(ADDRESS(ROW(), 6 + $A$7, 1, 1, "Kreis TRADE - 2024")), "")</f>
        <v/>
      </c>
      <c r="O83" s="151" t="str" cm="1">
        <f t="array" aca="1" ref="O83" ca="1">IF('Kreis TRADE - 2024'!$E83 = 'PieChart Hilfstabelle'!O$1, INDIRECT(ADDRESS(ROW(), 6 + $A$7, 1, 1, "Kreis TRADE - 2024")), "")</f>
        <v/>
      </c>
      <c r="P83" s="151" t="str" cm="1">
        <f t="array" aca="1" ref="P83" ca="1">IF('Kreis TRADE - 2024'!$E83 = 'PieChart Hilfstabelle'!P$1, INDIRECT(ADDRESS(ROW(), 6 + $A$7, 1, 1, "Kreis TRADE - 2024")), "")</f>
        <v/>
      </c>
      <c r="Q83" s="151" t="str" cm="1">
        <f t="array" aca="1" ref="Q83" ca="1">IF('Kreis TRADE - 2024'!$E83 = 'PieChart Hilfstabelle'!Q$1, INDIRECT(ADDRESS(ROW(), 6 + $A$7, 1, 1, "Kreis TRADE - 2024")), "")</f>
        <v/>
      </c>
      <c r="R83" s="151" t="str" cm="1">
        <f t="array" aca="1" ref="R83" ca="1">IF('Kreis TRADE - 2024'!$E83 = 'PieChart Hilfstabelle'!R$1, INDIRECT(ADDRESS(ROW(), 6 + $A$7, 1, 1, "Kreis TRADE - 2024")), "")</f>
        <v/>
      </c>
      <c r="S83" s="151" t="str" cm="1">
        <f t="array" aca="1" ref="S83" ca="1">IF('Kreis TRADE - 2024'!$E83 = 'PieChart Hilfstabelle'!S$1, INDIRECT(ADDRESS(ROW(), 6 + $A$7, 1, 1, "Kreis TRADE - 2024")), "")</f>
        <v/>
      </c>
      <c r="T83" s="151" t="str" cm="1">
        <f t="array" aca="1" ref="T83" ca="1">IF('Kreis TRADE - 2024'!$E83 = 'PieChart Hilfstabelle'!T$1, INDIRECT(ADDRESS(ROW(), 6 + $A$7, 1, 1, "Kreis TRADE - 2024")), "")</f>
        <v/>
      </c>
      <c r="U83" s="151" t="str" cm="1">
        <f t="array" aca="1" ref="U83" ca="1">IF('Kreis TRADE - 2024'!$E83 = 'PieChart Hilfstabelle'!U$1, INDIRECT(ADDRESS(ROW(), 6 + $A$7, 1, 1, "Kreis TRADE - 2024")), "")</f>
        <v/>
      </c>
      <c r="V83" s="151" t="str" cm="1">
        <f t="array" aca="1" ref="V83" ca="1">IF('Kreis TRADE - 2024'!$E83 = 'PieChart Hilfstabelle'!V$1, INDIRECT(ADDRESS(ROW(), 6 + $A$7, 1, 1, "Kreis TRADE - 2024")), "")</f>
        <v/>
      </c>
      <c r="W83" s="151" t="str" cm="1">
        <f t="array" aca="1" ref="W83" ca="1">IF('Kreis TRADE - 2024'!$E83 = 'PieChart Hilfstabelle'!W$1, INDIRECT(ADDRESS(ROW(), 6 + $A$7, 1, 1, "Kreis TRADE - 2024")), "")</f>
        <v/>
      </c>
      <c r="X83" s="152"/>
      <c r="Y83" s="151" cm="1">
        <f t="array" aca="1" ref="Y83" ca="1">IF('Kreis TRADE - 2024'!$D83 = 'PieChart Hilfstabelle'!Y$1, INDIRECT(ADDRESS(ROW(), 6 + $A$7, 1, 1, "Kreis TRADE - 2024")), "")</f>
        <v>0.85999999999999988</v>
      </c>
      <c r="Z83" s="151" t="str" cm="1">
        <f t="array" aca="1" ref="Z83" ca="1">IF('Kreis TRADE - 2024'!$D83 = 'PieChart Hilfstabelle'!Z$1, INDIRECT(ADDRESS(ROW(), 6 + $A$7, 1, 1, "Kreis TRADE - 2024")), "")</f>
        <v/>
      </c>
      <c r="AA83" s="151" t="str" cm="1">
        <f t="array" aca="1" ref="AA83" ca="1">IF('Kreis TRADE - 2024'!$D83 = 'PieChart Hilfstabelle'!AA$1, INDIRECT(ADDRESS(ROW(), 6 + $A$7, 1, 1, "Kreis TRADE - 2024")), "")</f>
        <v/>
      </c>
      <c r="AB83" s="151" t="str" cm="1">
        <f t="array" aca="1" ref="AB83" ca="1">IF('Kreis TRADE - 2024'!$D83 = 'PieChart Hilfstabelle'!AB$1, INDIRECT(ADDRESS(ROW(), 6 + $A$7, 1, 1, "Kreis TRADE - 2024")), "")</f>
        <v/>
      </c>
      <c r="AC83" s="151" t="str" cm="1">
        <f t="array" aca="1" ref="AC83" ca="1">IF('Kreis TRADE - 2024'!$D83 = 'PieChart Hilfstabelle'!AC$1, INDIRECT(ADDRESS(ROW(), 6 + $A$7, 1, 1, "Kreis TRADE - 2024")), "")</f>
        <v/>
      </c>
      <c r="AD83" s="151" t="str" cm="1">
        <f t="array" aca="1" ref="AD83" ca="1">IF('Kreis TRADE - 2024'!$D83 = 'PieChart Hilfstabelle'!AD$1, INDIRECT(ADDRESS(ROW(), 6 + $A$7, 1, 1, "Kreis TRADE - 2024")), "")</f>
        <v/>
      </c>
    </row>
    <row r="84" spans="1:30">
      <c r="A84" s="151" t="str">
        <v>Manhart</v>
      </c>
      <c r="B84" s="151"/>
      <c r="C84" s="151"/>
      <c r="D84" s="151"/>
      <c r="E84" s="151"/>
      <c r="F84" s="151" t="str">
        <f>IF(AND('Kreis TRADE - 2024'!C84&lt;&gt;"",'Kreis TRADE - 2024'!D84&lt;&gt;"",'Kreis TRADE - 2024'!E84="Gebuchte Tage"),'Kreis TRADE - 2024'!C84 &amp; " " &amp; 'Kreis TRADE - 2024'!D84,"")</f>
        <v/>
      </c>
      <c r="G84" s="151" t="str" cm="1">
        <f t="array" aca="1" ref="G84" ca="1">IF('Kreis TRADE - 2024'!$E84 = 'PieChart Hilfstabelle'!G$1, INDIRECT(ADDRESS(ROW(), 6 + $A$7, 1, 1, "Kreis TRADE - 2024")), "")</f>
        <v/>
      </c>
      <c r="H84" s="151" t="str" cm="1">
        <f t="array" aca="1" ref="H84" ca="1">IF('Kreis TRADE - 2024'!$E84 = 'PieChart Hilfstabelle'!H$1, INDIRECT(ADDRESS(ROW(), 6 + $A$7, 1, 1, "Kreis TRADE - 2024")), "")</f>
        <v/>
      </c>
      <c r="I84" s="151" t="str" cm="1">
        <f t="array" aca="1" ref="I84" ca="1">IF('Kreis TRADE - 2024'!$E84 = 'PieChart Hilfstabelle'!I$1, INDIRECT(ADDRESS(ROW(), 6 + $A$7, 1, 1, "Kreis TRADE - 2024")), "")</f>
        <v/>
      </c>
      <c r="J84" s="151" t="str" cm="1">
        <f t="array" aca="1" ref="J84" ca="1">IF('Kreis TRADE - 2024'!$E84 = 'PieChart Hilfstabelle'!J$1, INDIRECT(ADDRESS(ROW(), 6 + $A$7, 1, 1, "Kreis TRADE - 2024")), "")</f>
        <v/>
      </c>
      <c r="K84" s="151" t="str" cm="1">
        <f t="array" aca="1" ref="K84" ca="1">IF('Kreis TRADE - 2024'!$E84 = 'PieChart Hilfstabelle'!K$1, INDIRECT(ADDRESS(ROW(), 6 + $A$7, 1, 1, "Kreis TRADE - 2024")), "")</f>
        <v/>
      </c>
      <c r="L84" s="151" t="str" cm="1">
        <f t="array" aca="1" ref="L84" ca="1">IF('Kreis TRADE - 2024'!$E84 = 'PieChart Hilfstabelle'!L$1, INDIRECT(ADDRESS(ROW(), 6 + $A$7, 1, 1, "Kreis TRADE - 2024")), "")</f>
        <v/>
      </c>
      <c r="M84" s="151" t="str" cm="1">
        <f t="array" aca="1" ref="M84" ca="1">IF('Kreis TRADE - 2024'!$E84 = 'PieChart Hilfstabelle'!M$1, INDIRECT(ADDRESS(ROW(), 6 + $A$7, 1, 1, "Kreis TRADE - 2024")), "")</f>
        <v/>
      </c>
      <c r="N84" s="151" t="str" cm="1">
        <f t="array" aca="1" ref="N84" ca="1">IF('Kreis TRADE - 2024'!$E84 = 'PieChart Hilfstabelle'!N$1, INDIRECT(ADDRESS(ROW(), 6 + $A$7, 1, 1, "Kreis TRADE - 2024")), "")</f>
        <v/>
      </c>
      <c r="O84" s="151" t="str" cm="1">
        <f t="array" aca="1" ref="O84" ca="1">IF('Kreis TRADE - 2024'!$E84 = 'PieChart Hilfstabelle'!O$1, INDIRECT(ADDRESS(ROW(), 6 + $A$7, 1, 1, "Kreis TRADE - 2024")), "")</f>
        <v/>
      </c>
      <c r="P84" s="151" t="str" cm="1">
        <f t="array" aca="1" ref="P84" ca="1">IF('Kreis TRADE - 2024'!$E84 = 'PieChart Hilfstabelle'!P$1, INDIRECT(ADDRESS(ROW(), 6 + $A$7, 1, 1, "Kreis TRADE - 2024")), "")</f>
        <v/>
      </c>
      <c r="Q84" s="151" t="str" cm="1">
        <f t="array" aca="1" ref="Q84" ca="1">IF('Kreis TRADE - 2024'!$E84 = 'PieChart Hilfstabelle'!Q$1, INDIRECT(ADDRESS(ROW(), 6 + $A$7, 1, 1, "Kreis TRADE - 2024")), "")</f>
        <v/>
      </c>
      <c r="R84" s="151" t="str" cm="1">
        <f t="array" aca="1" ref="R84" ca="1">IF('Kreis TRADE - 2024'!$E84 = 'PieChart Hilfstabelle'!R$1, INDIRECT(ADDRESS(ROW(), 6 + $A$7, 1, 1, "Kreis TRADE - 2024")), "")</f>
        <v/>
      </c>
      <c r="S84" s="151" t="str" cm="1">
        <f t="array" aca="1" ref="S84" ca="1">IF('Kreis TRADE - 2024'!$E84 = 'PieChart Hilfstabelle'!S$1, INDIRECT(ADDRESS(ROW(), 6 + $A$7, 1, 1, "Kreis TRADE - 2024")), "")</f>
        <v/>
      </c>
      <c r="T84" s="151" t="str" cm="1">
        <f t="array" aca="1" ref="T84" ca="1">IF('Kreis TRADE - 2024'!$E84 = 'PieChart Hilfstabelle'!T$1, INDIRECT(ADDRESS(ROW(), 6 + $A$7, 1, 1, "Kreis TRADE - 2024")), "")</f>
        <v/>
      </c>
      <c r="U84" s="151" t="str" cm="1">
        <f t="array" aca="1" ref="U84" ca="1">IF('Kreis TRADE - 2024'!$E84 = 'PieChart Hilfstabelle'!U$1, INDIRECT(ADDRESS(ROW(), 6 + $A$7, 1, 1, "Kreis TRADE - 2024")), "")</f>
        <v/>
      </c>
      <c r="V84" s="151" t="str" cm="1">
        <f t="array" aca="1" ref="V84" ca="1">IF('Kreis TRADE - 2024'!$E84 = 'PieChart Hilfstabelle'!V$1, INDIRECT(ADDRESS(ROW(), 6 + $A$7, 1, 1, "Kreis TRADE - 2024")), "")</f>
        <v/>
      </c>
      <c r="W84" s="151" t="str" cm="1">
        <f t="array" aca="1" ref="W84" ca="1">IF('Kreis TRADE - 2024'!$E84 = 'PieChart Hilfstabelle'!W$1, INDIRECT(ADDRESS(ROW(), 6 + $A$7, 1, 1, "Kreis TRADE - 2024")), "")</f>
        <v/>
      </c>
      <c r="X84" s="152"/>
      <c r="Y84" s="151" t="str" cm="1">
        <f t="array" aca="1" ref="Y84" ca="1">IF('Kreis TRADE - 2024'!$D84 = 'PieChart Hilfstabelle'!Y$1, INDIRECT(ADDRESS(ROW(), 6 + $A$7, 1, 1, "Kreis TRADE - 2024")), "")</f>
        <v/>
      </c>
      <c r="Z84" s="151" cm="1">
        <f t="array" aca="1" ref="Z84" ca="1">IF('Kreis TRADE - 2024'!$D84 = 'PieChart Hilfstabelle'!Z$1, INDIRECT(ADDRESS(ROW(), 6 + $A$7, 1, 1, "Kreis TRADE - 2024")), "")</f>
        <v>0.45</v>
      </c>
      <c r="AA84" s="151" t="str" cm="1">
        <f t="array" aca="1" ref="AA84" ca="1">IF('Kreis TRADE - 2024'!$D84 = 'PieChart Hilfstabelle'!AA$1, INDIRECT(ADDRESS(ROW(), 6 + $A$7, 1, 1, "Kreis TRADE - 2024")), "")</f>
        <v/>
      </c>
      <c r="AB84" s="151" t="str" cm="1">
        <f t="array" aca="1" ref="AB84" ca="1">IF('Kreis TRADE - 2024'!$D84 = 'PieChart Hilfstabelle'!AB$1, INDIRECT(ADDRESS(ROW(), 6 + $A$7, 1, 1, "Kreis TRADE - 2024")), "")</f>
        <v/>
      </c>
      <c r="AC84" s="151" t="str" cm="1">
        <f t="array" aca="1" ref="AC84" ca="1">IF('Kreis TRADE - 2024'!$D84 = 'PieChart Hilfstabelle'!AC$1, INDIRECT(ADDRESS(ROW(), 6 + $A$7, 1, 1, "Kreis TRADE - 2024")), "")</f>
        <v/>
      </c>
      <c r="AD84" s="151" t="str" cm="1">
        <f t="array" aca="1" ref="AD84" ca="1">IF('Kreis TRADE - 2024'!$D84 = 'PieChart Hilfstabelle'!AD$1, INDIRECT(ADDRESS(ROW(), 6 + $A$7, 1, 1, "Kreis TRADE - 2024")), "")</f>
        <v/>
      </c>
    </row>
    <row r="85" spans="1:30">
      <c r="A85" s="151" t="str">
        <v>Nagels</v>
      </c>
      <c r="B85" s="151"/>
      <c r="C85" s="151"/>
      <c r="D85" s="151"/>
      <c r="E85" s="151"/>
      <c r="F85" s="151" t="str">
        <f>IF(AND('Kreis TRADE - 2024'!C85&lt;&gt;"",'Kreis TRADE - 2024'!D85&lt;&gt;"",'Kreis TRADE - 2024'!E85="Gebuchte Tage"),'Kreis TRADE - 2024'!C85 &amp; " " &amp; 'Kreis TRADE - 2024'!D85,"")</f>
        <v/>
      </c>
      <c r="G85" s="151" t="str" cm="1">
        <f t="array" aca="1" ref="G85" ca="1">IF('Kreis TRADE - 2024'!$E85 = 'PieChart Hilfstabelle'!G$1, INDIRECT(ADDRESS(ROW(), 6 + $A$7, 1, 1, "Kreis TRADE - 2024")), "")</f>
        <v/>
      </c>
      <c r="H85" s="151" t="str" cm="1">
        <f t="array" aca="1" ref="H85" ca="1">IF('Kreis TRADE - 2024'!$E85 = 'PieChart Hilfstabelle'!H$1, INDIRECT(ADDRESS(ROW(), 6 + $A$7, 1, 1, "Kreis TRADE - 2024")), "")</f>
        <v/>
      </c>
      <c r="I85" s="151" t="str" cm="1">
        <f t="array" aca="1" ref="I85" ca="1">IF('Kreis TRADE - 2024'!$E85 = 'PieChart Hilfstabelle'!I$1, INDIRECT(ADDRESS(ROW(), 6 + $A$7, 1, 1, "Kreis TRADE - 2024")), "")</f>
        <v/>
      </c>
      <c r="J85" s="151" t="str" cm="1">
        <f t="array" aca="1" ref="J85" ca="1">IF('Kreis TRADE - 2024'!$E85 = 'PieChart Hilfstabelle'!J$1, INDIRECT(ADDRESS(ROW(), 6 + $A$7, 1, 1, "Kreis TRADE - 2024")), "")</f>
        <v/>
      </c>
      <c r="K85" s="151" t="str" cm="1">
        <f t="array" aca="1" ref="K85" ca="1">IF('Kreis TRADE - 2024'!$E85 = 'PieChart Hilfstabelle'!K$1, INDIRECT(ADDRESS(ROW(), 6 + $A$7, 1, 1, "Kreis TRADE - 2024")), "")</f>
        <v/>
      </c>
      <c r="L85" s="151" t="str" cm="1">
        <f t="array" aca="1" ref="L85" ca="1">IF('Kreis TRADE - 2024'!$E85 = 'PieChart Hilfstabelle'!L$1, INDIRECT(ADDRESS(ROW(), 6 + $A$7, 1, 1, "Kreis TRADE - 2024")), "")</f>
        <v/>
      </c>
      <c r="M85" s="151" t="str" cm="1">
        <f t="array" aca="1" ref="M85" ca="1">IF('Kreis TRADE - 2024'!$E85 = 'PieChart Hilfstabelle'!M$1, INDIRECT(ADDRESS(ROW(), 6 + $A$7, 1, 1, "Kreis TRADE - 2024")), "")</f>
        <v/>
      </c>
      <c r="N85" s="151" t="str" cm="1">
        <f t="array" aca="1" ref="N85" ca="1">IF('Kreis TRADE - 2024'!$E85 = 'PieChart Hilfstabelle'!N$1, INDIRECT(ADDRESS(ROW(), 6 + $A$7, 1, 1, "Kreis TRADE - 2024")), "")</f>
        <v/>
      </c>
      <c r="O85" s="151" t="str" cm="1">
        <f t="array" aca="1" ref="O85" ca="1">IF('Kreis TRADE - 2024'!$E85 = 'PieChart Hilfstabelle'!O$1, INDIRECT(ADDRESS(ROW(), 6 + $A$7, 1, 1, "Kreis TRADE - 2024")), "")</f>
        <v/>
      </c>
      <c r="P85" s="151" t="str" cm="1">
        <f t="array" aca="1" ref="P85" ca="1">IF('Kreis TRADE - 2024'!$E85 = 'PieChart Hilfstabelle'!P$1, INDIRECT(ADDRESS(ROW(), 6 + $A$7, 1, 1, "Kreis TRADE - 2024")), "")</f>
        <v/>
      </c>
      <c r="Q85" s="151" t="str" cm="1">
        <f t="array" aca="1" ref="Q85" ca="1">IF('Kreis TRADE - 2024'!$E85 = 'PieChart Hilfstabelle'!Q$1, INDIRECT(ADDRESS(ROW(), 6 + $A$7, 1, 1, "Kreis TRADE - 2024")), "")</f>
        <v/>
      </c>
      <c r="R85" s="151" t="str" cm="1">
        <f t="array" aca="1" ref="R85" ca="1">IF('Kreis TRADE - 2024'!$E85 = 'PieChart Hilfstabelle'!R$1, INDIRECT(ADDRESS(ROW(), 6 + $A$7, 1, 1, "Kreis TRADE - 2024")), "")</f>
        <v/>
      </c>
      <c r="S85" s="151" t="str" cm="1">
        <f t="array" aca="1" ref="S85" ca="1">IF('Kreis TRADE - 2024'!$E85 = 'PieChart Hilfstabelle'!S$1, INDIRECT(ADDRESS(ROW(), 6 + $A$7, 1, 1, "Kreis TRADE - 2024")), "")</f>
        <v/>
      </c>
      <c r="T85" s="151" t="str" cm="1">
        <f t="array" aca="1" ref="T85" ca="1">IF('Kreis TRADE - 2024'!$E85 = 'PieChart Hilfstabelle'!T$1, INDIRECT(ADDRESS(ROW(), 6 + $A$7, 1, 1, "Kreis TRADE - 2024")), "")</f>
        <v/>
      </c>
      <c r="U85" s="151" t="str" cm="1">
        <f t="array" aca="1" ref="U85" ca="1">IF('Kreis TRADE - 2024'!$E85 = 'PieChart Hilfstabelle'!U$1, INDIRECT(ADDRESS(ROW(), 6 + $A$7, 1, 1, "Kreis TRADE - 2024")), "")</f>
        <v/>
      </c>
      <c r="V85" s="151" t="str" cm="1">
        <f t="array" aca="1" ref="V85" ca="1">IF('Kreis TRADE - 2024'!$E85 = 'PieChart Hilfstabelle'!V$1, INDIRECT(ADDRESS(ROW(), 6 + $A$7, 1, 1, "Kreis TRADE - 2024")), "")</f>
        <v/>
      </c>
      <c r="W85" s="151" t="str" cm="1">
        <f t="array" aca="1" ref="W85" ca="1">IF('Kreis TRADE - 2024'!$E85 = 'PieChart Hilfstabelle'!W$1, INDIRECT(ADDRESS(ROW(), 6 + $A$7, 1, 1, "Kreis TRADE - 2024")), "")</f>
        <v/>
      </c>
      <c r="X85" s="152"/>
      <c r="Y85" s="151" t="str" cm="1">
        <f t="array" aca="1" ref="Y85" ca="1">IF('Kreis TRADE - 2024'!$D85 = 'PieChart Hilfstabelle'!Y$1, INDIRECT(ADDRESS(ROW(), 6 + $A$7, 1, 1, "Kreis TRADE - 2024")), "")</f>
        <v/>
      </c>
      <c r="Z85" s="151" t="str" cm="1">
        <f t="array" aca="1" ref="Z85" ca="1">IF('Kreis TRADE - 2024'!$D85 = 'PieChart Hilfstabelle'!Z$1, INDIRECT(ADDRESS(ROW(), 6 + $A$7, 1, 1, "Kreis TRADE - 2024")), "")</f>
        <v/>
      </c>
      <c r="AA85" s="151" cm="1">
        <f t="array" aca="1" ref="AA85" ca="1">IF('Kreis TRADE - 2024'!$D85 = 'PieChart Hilfstabelle'!AA$1, INDIRECT(ADDRESS(ROW(), 6 + $A$7, 1, 1, "Kreis TRADE - 2024")), "")</f>
        <v>0.25</v>
      </c>
      <c r="AB85" s="151" t="str" cm="1">
        <f t="array" aca="1" ref="AB85" ca="1">IF('Kreis TRADE - 2024'!$D85 = 'PieChart Hilfstabelle'!AB$1, INDIRECT(ADDRESS(ROW(), 6 + $A$7, 1, 1, "Kreis TRADE - 2024")), "")</f>
        <v/>
      </c>
      <c r="AC85" s="151" t="str" cm="1">
        <f t="array" aca="1" ref="AC85" ca="1">IF('Kreis TRADE - 2024'!$D85 = 'PieChart Hilfstabelle'!AC$1, INDIRECT(ADDRESS(ROW(), 6 + $A$7, 1, 1, "Kreis TRADE - 2024")), "")</f>
        <v/>
      </c>
      <c r="AD85" s="151" t="str" cm="1">
        <f t="array" aca="1" ref="AD85" ca="1">IF('Kreis TRADE - 2024'!$D85 = 'PieChart Hilfstabelle'!AD$1, INDIRECT(ADDRESS(ROW(), 6 + $A$7, 1, 1, "Kreis TRADE - 2024")), "")</f>
        <v/>
      </c>
    </row>
    <row r="86" spans="1:30">
      <c r="A86" s="151" t="str">
        <v>Kock</v>
      </c>
      <c r="B86" s="151"/>
      <c r="C86" s="151"/>
      <c r="D86" s="151"/>
      <c r="E86" s="151"/>
      <c r="F86" s="151" t="str">
        <f>IF(AND('Kreis TRADE - 2024'!C86&lt;&gt;"",'Kreis TRADE - 2024'!D86&lt;&gt;"",'Kreis TRADE - 2024'!E86="Gebuchte Tage"),'Kreis TRADE - 2024'!C86 &amp; " " &amp; 'Kreis TRADE - 2024'!D86,"")</f>
        <v/>
      </c>
      <c r="G86" s="151" t="str" cm="1">
        <f t="array" aca="1" ref="G86" ca="1">IF('Kreis TRADE - 2024'!$E86 = 'PieChart Hilfstabelle'!G$1, INDIRECT(ADDRESS(ROW(), 6 + $A$7, 1, 1, "Kreis TRADE - 2024")), "")</f>
        <v/>
      </c>
      <c r="H86" s="151" t="str" cm="1">
        <f t="array" aca="1" ref="H86" ca="1">IF('Kreis TRADE - 2024'!$E86 = 'PieChart Hilfstabelle'!H$1, INDIRECT(ADDRESS(ROW(), 6 + $A$7, 1, 1, "Kreis TRADE - 2024")), "")</f>
        <v/>
      </c>
      <c r="I86" s="151" t="str" cm="1">
        <f t="array" aca="1" ref="I86" ca="1">IF('Kreis TRADE - 2024'!$E86 = 'PieChart Hilfstabelle'!I$1, INDIRECT(ADDRESS(ROW(), 6 + $A$7, 1, 1, "Kreis TRADE - 2024")), "")</f>
        <v/>
      </c>
      <c r="J86" s="151" t="str" cm="1">
        <f t="array" aca="1" ref="J86" ca="1">IF('Kreis TRADE - 2024'!$E86 = 'PieChart Hilfstabelle'!J$1, INDIRECT(ADDRESS(ROW(), 6 + $A$7, 1, 1, "Kreis TRADE - 2024")), "")</f>
        <v/>
      </c>
      <c r="K86" s="151" t="str" cm="1">
        <f t="array" aca="1" ref="K86" ca="1">IF('Kreis TRADE - 2024'!$E86 = 'PieChart Hilfstabelle'!K$1, INDIRECT(ADDRESS(ROW(), 6 + $A$7, 1, 1, "Kreis TRADE - 2024")), "")</f>
        <v/>
      </c>
      <c r="L86" s="151" t="str" cm="1">
        <f t="array" aca="1" ref="L86" ca="1">IF('Kreis TRADE - 2024'!$E86 = 'PieChart Hilfstabelle'!L$1, INDIRECT(ADDRESS(ROW(), 6 + $A$7, 1, 1, "Kreis TRADE - 2024")), "")</f>
        <v/>
      </c>
      <c r="M86" s="151" t="str" cm="1">
        <f t="array" aca="1" ref="M86" ca="1">IF('Kreis TRADE - 2024'!$E86 = 'PieChart Hilfstabelle'!M$1, INDIRECT(ADDRESS(ROW(), 6 + $A$7, 1, 1, "Kreis TRADE - 2024")), "")</f>
        <v/>
      </c>
      <c r="N86" s="151" t="str" cm="1">
        <f t="array" aca="1" ref="N86" ca="1">IF('Kreis TRADE - 2024'!$E86 = 'PieChart Hilfstabelle'!N$1, INDIRECT(ADDRESS(ROW(), 6 + $A$7, 1, 1, "Kreis TRADE - 2024")), "")</f>
        <v/>
      </c>
      <c r="O86" s="151" t="str" cm="1">
        <f t="array" aca="1" ref="O86" ca="1">IF('Kreis TRADE - 2024'!$E86 = 'PieChart Hilfstabelle'!O$1, INDIRECT(ADDRESS(ROW(), 6 + $A$7, 1, 1, "Kreis TRADE - 2024")), "")</f>
        <v/>
      </c>
      <c r="P86" s="151" t="str" cm="1">
        <f t="array" aca="1" ref="P86" ca="1">IF('Kreis TRADE - 2024'!$E86 = 'PieChart Hilfstabelle'!P$1, INDIRECT(ADDRESS(ROW(), 6 + $A$7, 1, 1, "Kreis TRADE - 2024")), "")</f>
        <v/>
      </c>
      <c r="Q86" s="151" t="str" cm="1">
        <f t="array" aca="1" ref="Q86" ca="1">IF('Kreis TRADE - 2024'!$E86 = 'PieChart Hilfstabelle'!Q$1, INDIRECT(ADDRESS(ROW(), 6 + $A$7, 1, 1, "Kreis TRADE - 2024")), "")</f>
        <v/>
      </c>
      <c r="R86" s="151" t="str" cm="1">
        <f t="array" aca="1" ref="R86" ca="1">IF('Kreis TRADE - 2024'!$E86 = 'PieChart Hilfstabelle'!R$1, INDIRECT(ADDRESS(ROW(), 6 + $A$7, 1, 1, "Kreis TRADE - 2024")), "")</f>
        <v/>
      </c>
      <c r="S86" s="151" t="str" cm="1">
        <f t="array" aca="1" ref="S86" ca="1">IF('Kreis TRADE - 2024'!$E86 = 'PieChart Hilfstabelle'!S$1, INDIRECT(ADDRESS(ROW(), 6 + $A$7, 1, 1, "Kreis TRADE - 2024")), "")</f>
        <v/>
      </c>
      <c r="T86" s="151" t="str" cm="1">
        <f t="array" aca="1" ref="T86" ca="1">IF('Kreis TRADE - 2024'!$E86 = 'PieChart Hilfstabelle'!T$1, INDIRECT(ADDRESS(ROW(), 6 + $A$7, 1, 1, "Kreis TRADE - 2024")), "")</f>
        <v/>
      </c>
      <c r="U86" s="151" t="str" cm="1">
        <f t="array" aca="1" ref="U86" ca="1">IF('Kreis TRADE - 2024'!$E86 = 'PieChart Hilfstabelle'!U$1, INDIRECT(ADDRESS(ROW(), 6 + $A$7, 1, 1, "Kreis TRADE - 2024")), "")</f>
        <v/>
      </c>
      <c r="V86" s="151" t="str" cm="1">
        <f t="array" aca="1" ref="V86" ca="1">IF('Kreis TRADE - 2024'!$E86 = 'PieChart Hilfstabelle'!V$1, INDIRECT(ADDRESS(ROW(), 6 + $A$7, 1, 1, "Kreis TRADE - 2024")), "")</f>
        <v/>
      </c>
      <c r="W86" s="151" t="str" cm="1">
        <f t="array" aca="1" ref="W86" ca="1">IF('Kreis TRADE - 2024'!$E86 = 'PieChart Hilfstabelle'!W$1, INDIRECT(ADDRESS(ROW(), 6 + $A$7, 1, 1, "Kreis TRADE - 2024")), "")</f>
        <v/>
      </c>
      <c r="X86" s="152"/>
      <c r="Y86" s="151" t="str" cm="1">
        <f t="array" aca="1" ref="Y86" ca="1">IF('Kreis TRADE - 2024'!$D86 = 'PieChart Hilfstabelle'!Y$1, INDIRECT(ADDRESS(ROW(), 6 + $A$7, 1, 1, "Kreis TRADE - 2024")), "")</f>
        <v/>
      </c>
      <c r="Z86" s="151" t="str" cm="1">
        <f t="array" aca="1" ref="Z86" ca="1">IF('Kreis TRADE - 2024'!$D86 = 'PieChart Hilfstabelle'!Z$1, INDIRECT(ADDRESS(ROW(), 6 + $A$7, 1, 1, "Kreis TRADE - 2024")), "")</f>
        <v/>
      </c>
      <c r="AA86" s="151" t="str" cm="1">
        <f t="array" aca="1" ref="AA86" ca="1">IF('Kreis TRADE - 2024'!$D86 = 'PieChart Hilfstabelle'!AA$1, INDIRECT(ADDRESS(ROW(), 6 + $A$7, 1, 1, "Kreis TRADE - 2024")), "")</f>
        <v/>
      </c>
      <c r="AB86" s="151" cm="1">
        <f t="array" aca="1" ref="AB86" ca="1">IF('Kreis TRADE - 2024'!$D86 = 'PieChart Hilfstabelle'!AB$1, INDIRECT(ADDRESS(ROW(), 6 + $A$7, 1, 1, "Kreis TRADE - 2024")), "")</f>
        <v>0.13</v>
      </c>
      <c r="AC86" s="151" t="str" cm="1">
        <f t="array" aca="1" ref="AC86" ca="1">IF('Kreis TRADE - 2024'!$D86 = 'PieChart Hilfstabelle'!AC$1, INDIRECT(ADDRESS(ROW(), 6 + $A$7, 1, 1, "Kreis TRADE - 2024")), "")</f>
        <v/>
      </c>
      <c r="AD86" s="151" t="str" cm="1">
        <f t="array" aca="1" ref="AD86" ca="1">IF('Kreis TRADE - 2024'!$D86 = 'PieChart Hilfstabelle'!AD$1, INDIRECT(ADDRESS(ROW(), 6 + $A$7, 1, 1, "Kreis TRADE - 2024")), "")</f>
        <v/>
      </c>
    </row>
    <row r="87" spans="1:30">
      <c r="A87" s="151" t="str">
        <v>Bednara</v>
      </c>
      <c r="B87" s="151"/>
      <c r="C87" s="151"/>
      <c r="D87" s="151"/>
      <c r="E87" s="151"/>
      <c r="F87" s="151" t="str">
        <f>IF(AND('Kreis TRADE - 2024'!C87&lt;&gt;"",'Kreis TRADE - 2024'!D87&lt;&gt;"",'Kreis TRADE - 2024'!E87="Gebuchte Tage"),'Kreis TRADE - 2024'!C87 &amp; " " &amp; 'Kreis TRADE - 2024'!D87,"")</f>
        <v/>
      </c>
      <c r="G87" s="151" t="str" cm="1">
        <f t="array" aca="1" ref="G87" ca="1">IF('Kreis TRADE - 2024'!$E87 = 'PieChart Hilfstabelle'!G$1, INDIRECT(ADDRESS(ROW(), 6 + $A$7, 1, 1, "Kreis TRADE - 2024")), "")</f>
        <v/>
      </c>
      <c r="H87" s="151" t="str" cm="1">
        <f t="array" aca="1" ref="H87" ca="1">IF('Kreis TRADE - 2024'!$E87 = 'PieChart Hilfstabelle'!H$1, INDIRECT(ADDRESS(ROW(), 6 + $A$7, 1, 1, "Kreis TRADE - 2024")), "")</f>
        <v/>
      </c>
      <c r="I87" s="151" t="str" cm="1">
        <f t="array" aca="1" ref="I87" ca="1">IF('Kreis TRADE - 2024'!$E87 = 'PieChart Hilfstabelle'!I$1, INDIRECT(ADDRESS(ROW(), 6 + $A$7, 1, 1, "Kreis TRADE - 2024")), "")</f>
        <v/>
      </c>
      <c r="J87" s="151" t="str" cm="1">
        <f t="array" aca="1" ref="J87" ca="1">IF('Kreis TRADE - 2024'!$E87 = 'PieChart Hilfstabelle'!J$1, INDIRECT(ADDRESS(ROW(), 6 + $A$7, 1, 1, "Kreis TRADE - 2024")), "")</f>
        <v/>
      </c>
      <c r="K87" s="151" t="str" cm="1">
        <f t="array" aca="1" ref="K87" ca="1">IF('Kreis TRADE - 2024'!$E87 = 'PieChart Hilfstabelle'!K$1, INDIRECT(ADDRESS(ROW(), 6 + $A$7, 1, 1, "Kreis TRADE - 2024")), "")</f>
        <v/>
      </c>
      <c r="L87" s="151" t="str" cm="1">
        <f t="array" aca="1" ref="L87" ca="1">IF('Kreis TRADE - 2024'!$E87 = 'PieChart Hilfstabelle'!L$1, INDIRECT(ADDRESS(ROW(), 6 + $A$7, 1, 1, "Kreis TRADE - 2024")), "")</f>
        <v/>
      </c>
      <c r="M87" s="151" t="str" cm="1">
        <f t="array" aca="1" ref="M87" ca="1">IF('Kreis TRADE - 2024'!$E87 = 'PieChart Hilfstabelle'!M$1, INDIRECT(ADDRESS(ROW(), 6 + $A$7, 1, 1, "Kreis TRADE - 2024")), "")</f>
        <v/>
      </c>
      <c r="N87" s="151" t="str" cm="1">
        <f t="array" aca="1" ref="N87" ca="1">IF('Kreis TRADE - 2024'!$E87 = 'PieChart Hilfstabelle'!N$1, INDIRECT(ADDRESS(ROW(), 6 + $A$7, 1, 1, "Kreis TRADE - 2024")), "")</f>
        <v/>
      </c>
      <c r="O87" s="151" t="str" cm="1">
        <f t="array" aca="1" ref="O87" ca="1">IF('Kreis TRADE - 2024'!$E87 = 'PieChart Hilfstabelle'!O$1, INDIRECT(ADDRESS(ROW(), 6 + $A$7, 1, 1, "Kreis TRADE - 2024")), "")</f>
        <v/>
      </c>
      <c r="P87" s="151" t="str" cm="1">
        <f t="array" aca="1" ref="P87" ca="1">IF('Kreis TRADE - 2024'!$E87 = 'PieChart Hilfstabelle'!P$1, INDIRECT(ADDRESS(ROW(), 6 + $A$7, 1, 1, "Kreis TRADE - 2024")), "")</f>
        <v/>
      </c>
      <c r="Q87" s="151" t="str" cm="1">
        <f t="array" aca="1" ref="Q87" ca="1">IF('Kreis TRADE - 2024'!$E87 = 'PieChart Hilfstabelle'!Q$1, INDIRECT(ADDRESS(ROW(), 6 + $A$7, 1, 1, "Kreis TRADE - 2024")), "")</f>
        <v/>
      </c>
      <c r="R87" s="151" t="str" cm="1">
        <f t="array" aca="1" ref="R87" ca="1">IF('Kreis TRADE - 2024'!$E87 = 'PieChart Hilfstabelle'!R$1, INDIRECT(ADDRESS(ROW(), 6 + $A$7, 1, 1, "Kreis TRADE - 2024")), "")</f>
        <v/>
      </c>
      <c r="S87" s="151" t="str" cm="1">
        <f t="array" aca="1" ref="S87" ca="1">IF('Kreis TRADE - 2024'!$E87 = 'PieChart Hilfstabelle'!S$1, INDIRECT(ADDRESS(ROW(), 6 + $A$7, 1, 1, "Kreis TRADE - 2024")), "")</f>
        <v/>
      </c>
      <c r="T87" s="151" t="str" cm="1">
        <f t="array" aca="1" ref="T87" ca="1">IF('Kreis TRADE - 2024'!$E87 = 'PieChart Hilfstabelle'!T$1, INDIRECT(ADDRESS(ROW(), 6 + $A$7, 1, 1, "Kreis TRADE - 2024")), "")</f>
        <v/>
      </c>
      <c r="U87" s="151" t="str" cm="1">
        <f t="array" aca="1" ref="U87" ca="1">IF('Kreis TRADE - 2024'!$E87 = 'PieChart Hilfstabelle'!U$1, INDIRECT(ADDRESS(ROW(), 6 + $A$7, 1, 1, "Kreis TRADE - 2024")), "")</f>
        <v/>
      </c>
      <c r="V87" s="151" t="str" cm="1">
        <f t="array" aca="1" ref="V87" ca="1">IF('Kreis TRADE - 2024'!$E87 = 'PieChart Hilfstabelle'!V$1, INDIRECT(ADDRESS(ROW(), 6 + $A$7, 1, 1, "Kreis TRADE - 2024")), "")</f>
        <v/>
      </c>
      <c r="W87" s="151" t="str" cm="1">
        <f t="array" aca="1" ref="W87" ca="1">IF('Kreis TRADE - 2024'!$E87 = 'PieChart Hilfstabelle'!W$1, INDIRECT(ADDRESS(ROW(), 6 + $A$7, 1, 1, "Kreis TRADE - 2024")), "")</f>
        <v/>
      </c>
      <c r="X87" s="152"/>
      <c r="Y87" s="151" t="str" cm="1">
        <f t="array" aca="1" ref="Y87" ca="1">IF('Kreis TRADE - 2024'!$D87 = 'PieChart Hilfstabelle'!Y$1, INDIRECT(ADDRESS(ROW(), 6 + $A$7, 1, 1, "Kreis TRADE - 2024")), "")</f>
        <v/>
      </c>
      <c r="Z87" s="151" t="str" cm="1">
        <f t="array" aca="1" ref="Z87" ca="1">IF('Kreis TRADE - 2024'!$D87 = 'PieChart Hilfstabelle'!Z$1, INDIRECT(ADDRESS(ROW(), 6 + $A$7, 1, 1, "Kreis TRADE - 2024")), "")</f>
        <v/>
      </c>
      <c r="AA87" s="151" t="str" cm="1">
        <f t="array" aca="1" ref="AA87" ca="1">IF('Kreis TRADE - 2024'!$D87 = 'PieChart Hilfstabelle'!AA$1, INDIRECT(ADDRESS(ROW(), 6 + $A$7, 1, 1, "Kreis TRADE - 2024")), "")</f>
        <v/>
      </c>
      <c r="AB87" s="151" t="str" cm="1">
        <f t="array" aca="1" ref="AB87" ca="1">IF('Kreis TRADE - 2024'!$D87 = 'PieChart Hilfstabelle'!AB$1, INDIRECT(ADDRESS(ROW(), 6 + $A$7, 1, 1, "Kreis TRADE - 2024")), "")</f>
        <v/>
      </c>
      <c r="AC87" s="151" cm="1">
        <f t="array" aca="1" ref="AC87" ca="1">IF('Kreis TRADE - 2024'!$D87 = 'PieChart Hilfstabelle'!AC$1, INDIRECT(ADDRESS(ROW(), 6 + $A$7, 1, 1, "Kreis TRADE - 2024")), "")</f>
        <v>0.03</v>
      </c>
      <c r="AD87" s="151" t="str" cm="1">
        <f t="array" aca="1" ref="AD87" ca="1">IF('Kreis TRADE - 2024'!$D87 = 'PieChart Hilfstabelle'!AD$1, INDIRECT(ADDRESS(ROW(), 6 + $A$7, 1, 1, "Kreis TRADE - 2024")), "")</f>
        <v/>
      </c>
    </row>
    <row r="88" spans="1:30">
      <c r="A88" s="151" t="str">
        <v>Krog</v>
      </c>
      <c r="B88" s="151"/>
      <c r="C88" s="151"/>
      <c r="D88" s="151"/>
      <c r="E88" s="151"/>
      <c r="F88" s="151" t="str">
        <f>IF(AND('Kreis TRADE - 2024'!C88&lt;&gt;"",'Kreis TRADE - 2024'!D88&lt;&gt;"",'Kreis TRADE - 2024'!E88="Gebuchte Tage"),'Kreis TRADE - 2024'!C88 &amp; " " &amp; 'Kreis TRADE - 2024'!D88,"")</f>
        <v/>
      </c>
      <c r="G88" s="151" t="str" cm="1">
        <f t="array" aca="1" ref="G88" ca="1">IF('Kreis TRADE - 2024'!$E88 = 'PieChart Hilfstabelle'!G$1, INDIRECT(ADDRESS(ROW(), 6 + $A$7, 1, 1, "Kreis TRADE - 2024")), "")</f>
        <v/>
      </c>
      <c r="H88" s="151" t="str" cm="1">
        <f t="array" aca="1" ref="H88" ca="1">IF('Kreis TRADE - 2024'!$E88 = 'PieChart Hilfstabelle'!H$1, INDIRECT(ADDRESS(ROW(), 6 + $A$7, 1, 1, "Kreis TRADE - 2024")), "")</f>
        <v/>
      </c>
      <c r="I88" s="151" t="str" cm="1">
        <f t="array" aca="1" ref="I88" ca="1">IF('Kreis TRADE - 2024'!$E88 = 'PieChart Hilfstabelle'!I$1, INDIRECT(ADDRESS(ROW(), 6 + $A$7, 1, 1, "Kreis TRADE - 2024")), "")</f>
        <v/>
      </c>
      <c r="J88" s="151" t="str" cm="1">
        <f t="array" aca="1" ref="J88" ca="1">IF('Kreis TRADE - 2024'!$E88 = 'PieChart Hilfstabelle'!J$1, INDIRECT(ADDRESS(ROW(), 6 + $A$7, 1, 1, "Kreis TRADE - 2024")), "")</f>
        <v/>
      </c>
      <c r="K88" s="151" t="str" cm="1">
        <f t="array" aca="1" ref="K88" ca="1">IF('Kreis TRADE - 2024'!$E88 = 'PieChart Hilfstabelle'!K$1, INDIRECT(ADDRESS(ROW(), 6 + $A$7, 1, 1, "Kreis TRADE - 2024")), "")</f>
        <v/>
      </c>
      <c r="L88" s="151" t="str" cm="1">
        <f t="array" aca="1" ref="L88" ca="1">IF('Kreis TRADE - 2024'!$E88 = 'PieChart Hilfstabelle'!L$1, INDIRECT(ADDRESS(ROW(), 6 + $A$7, 1, 1, "Kreis TRADE - 2024")), "")</f>
        <v/>
      </c>
      <c r="M88" s="151" cm="1">
        <f t="array" aca="1" ref="M88" ca="1">IF('Kreis TRADE - 2024'!$E88 = 'PieChart Hilfstabelle'!M$1, INDIRECT(ADDRESS(ROW(), 6 + $A$7, 1, 1, "Kreis TRADE - 2024")), "")</f>
        <v>3.64</v>
      </c>
      <c r="N88" s="151" t="str" cm="1">
        <f t="array" aca="1" ref="N88" ca="1">IF('Kreis TRADE - 2024'!$E88 = 'PieChart Hilfstabelle'!N$1, INDIRECT(ADDRESS(ROW(), 6 + $A$7, 1, 1, "Kreis TRADE - 2024")), "")</f>
        <v/>
      </c>
      <c r="O88" s="151" t="str" cm="1">
        <f t="array" aca="1" ref="O88" ca="1">IF('Kreis TRADE - 2024'!$E88 = 'PieChart Hilfstabelle'!O$1, INDIRECT(ADDRESS(ROW(), 6 + $A$7, 1, 1, "Kreis TRADE - 2024")), "")</f>
        <v/>
      </c>
      <c r="P88" s="151" t="str" cm="1">
        <f t="array" aca="1" ref="P88" ca="1">IF('Kreis TRADE - 2024'!$E88 = 'PieChart Hilfstabelle'!P$1, INDIRECT(ADDRESS(ROW(), 6 + $A$7, 1, 1, "Kreis TRADE - 2024")), "")</f>
        <v/>
      </c>
      <c r="Q88" s="151" t="str" cm="1">
        <f t="array" aca="1" ref="Q88" ca="1">IF('Kreis TRADE - 2024'!$E88 = 'PieChart Hilfstabelle'!Q$1, INDIRECT(ADDRESS(ROW(), 6 + $A$7, 1, 1, "Kreis TRADE - 2024")), "")</f>
        <v/>
      </c>
      <c r="R88" s="151" t="str" cm="1">
        <f t="array" aca="1" ref="R88" ca="1">IF('Kreis TRADE - 2024'!$E88 = 'PieChart Hilfstabelle'!R$1, INDIRECT(ADDRESS(ROW(), 6 + $A$7, 1, 1, "Kreis TRADE - 2024")), "")</f>
        <v/>
      </c>
      <c r="S88" s="151" t="str" cm="1">
        <f t="array" aca="1" ref="S88" ca="1">IF('Kreis TRADE - 2024'!$E88 = 'PieChart Hilfstabelle'!S$1, INDIRECT(ADDRESS(ROW(), 6 + $A$7, 1, 1, "Kreis TRADE - 2024")), "")</f>
        <v/>
      </c>
      <c r="T88" s="151" t="str" cm="1">
        <f t="array" aca="1" ref="T88" ca="1">IF('Kreis TRADE - 2024'!$E88 = 'PieChart Hilfstabelle'!T$1, INDIRECT(ADDRESS(ROW(), 6 + $A$7, 1, 1, "Kreis TRADE - 2024")), "")</f>
        <v/>
      </c>
      <c r="U88" s="151" t="str" cm="1">
        <f t="array" aca="1" ref="U88" ca="1">IF('Kreis TRADE - 2024'!$E88 = 'PieChart Hilfstabelle'!U$1, INDIRECT(ADDRESS(ROW(), 6 + $A$7, 1, 1, "Kreis TRADE - 2024")), "")</f>
        <v/>
      </c>
      <c r="V88" s="151" t="str" cm="1">
        <f t="array" aca="1" ref="V88" ca="1">IF('Kreis TRADE - 2024'!$E88 = 'PieChart Hilfstabelle'!V$1, INDIRECT(ADDRESS(ROW(), 6 + $A$7, 1, 1, "Kreis TRADE - 2024")), "")</f>
        <v/>
      </c>
      <c r="W88" s="151" t="str" cm="1">
        <f t="array" aca="1" ref="W88" ca="1">IF('Kreis TRADE - 2024'!$E88 = 'PieChart Hilfstabelle'!W$1, INDIRECT(ADDRESS(ROW(), 6 + $A$7, 1, 1, "Kreis TRADE - 2024")), "")</f>
        <v/>
      </c>
      <c r="X88" s="152"/>
      <c r="Y88" s="151" t="str" cm="1">
        <f t="array" aca="1" ref="Y88" ca="1">IF('Kreis TRADE - 2024'!$D88 = 'PieChart Hilfstabelle'!Y$1, INDIRECT(ADDRESS(ROW(), 6 + $A$7, 1, 1, "Kreis TRADE - 2024")), "")</f>
        <v/>
      </c>
      <c r="Z88" s="151" t="str" cm="1">
        <f t="array" aca="1" ref="Z88" ca="1">IF('Kreis TRADE - 2024'!$D88 = 'PieChart Hilfstabelle'!Z$1, INDIRECT(ADDRESS(ROW(), 6 + $A$7, 1, 1, "Kreis TRADE - 2024")), "")</f>
        <v/>
      </c>
      <c r="AA88" s="151" t="str" cm="1">
        <f t="array" aca="1" ref="AA88" ca="1">IF('Kreis TRADE - 2024'!$D88 = 'PieChart Hilfstabelle'!AA$1, INDIRECT(ADDRESS(ROW(), 6 + $A$7, 1, 1, "Kreis TRADE - 2024")), "")</f>
        <v/>
      </c>
      <c r="AB88" s="151" t="str" cm="1">
        <f t="array" aca="1" ref="AB88" ca="1">IF('Kreis TRADE - 2024'!$D88 = 'PieChart Hilfstabelle'!AB$1, INDIRECT(ADDRESS(ROW(), 6 + $A$7, 1, 1, "Kreis TRADE - 2024")), "")</f>
        <v/>
      </c>
      <c r="AC88" s="151" t="str" cm="1">
        <f t="array" aca="1" ref="AC88" ca="1">IF('Kreis TRADE - 2024'!$D88 = 'PieChart Hilfstabelle'!AC$1, INDIRECT(ADDRESS(ROW(), 6 + $A$7, 1, 1, "Kreis TRADE - 2024")), "")</f>
        <v/>
      </c>
      <c r="AD88" s="151" t="str" cm="1">
        <f t="array" aca="1" ref="AD88" ca="1">IF('Kreis TRADE - 2024'!$D88 = 'PieChart Hilfstabelle'!AD$1, INDIRECT(ADDRESS(ROW(), 6 + $A$7, 1, 1, "Kreis TRADE - 2024")), "")</f>
        <v/>
      </c>
    </row>
    <row r="89" spans="1:30">
      <c r="A89" s="151" t="str">
        <v>Sanders</v>
      </c>
      <c r="B89" s="151"/>
      <c r="C89" s="151"/>
      <c r="D89" s="151"/>
      <c r="E89" s="151"/>
      <c r="F89" s="151" t="str">
        <f>IF(AND('Kreis TRADE - 2024'!C89&lt;&gt;"",'Kreis TRADE - 2024'!D89&lt;&gt;"",'Kreis TRADE - 2024'!E89="Gebuchte Tage"),'Kreis TRADE - 2024'!C89 &amp; " " &amp; 'Kreis TRADE - 2024'!D89,"")</f>
        <v/>
      </c>
      <c r="G89" s="151" t="str" cm="1">
        <f t="array" aca="1" ref="G89" ca="1">IF('Kreis TRADE - 2024'!$E89 = 'PieChart Hilfstabelle'!G$1, INDIRECT(ADDRESS(ROW(), 6 + $A$7, 1, 1, "Kreis TRADE - 2024")), "")</f>
        <v/>
      </c>
      <c r="H89" s="151" t="str" cm="1">
        <f t="array" aca="1" ref="H89" ca="1">IF('Kreis TRADE - 2024'!$E89 = 'PieChart Hilfstabelle'!H$1, INDIRECT(ADDRESS(ROW(), 6 + $A$7, 1, 1, "Kreis TRADE - 2024")), "")</f>
        <v/>
      </c>
      <c r="I89" s="151" t="str" cm="1">
        <f t="array" aca="1" ref="I89" ca="1">IF('Kreis TRADE - 2024'!$E89 = 'PieChart Hilfstabelle'!I$1, INDIRECT(ADDRESS(ROW(), 6 + $A$7, 1, 1, "Kreis TRADE - 2024")), "")</f>
        <v/>
      </c>
      <c r="J89" s="151" t="str" cm="1">
        <f t="array" aca="1" ref="J89" ca="1">IF('Kreis TRADE - 2024'!$E89 = 'PieChart Hilfstabelle'!J$1, INDIRECT(ADDRESS(ROW(), 6 + $A$7, 1, 1, "Kreis TRADE - 2024")), "")</f>
        <v/>
      </c>
      <c r="K89" s="151" t="str" cm="1">
        <f t="array" aca="1" ref="K89" ca="1">IF('Kreis TRADE - 2024'!$E89 = 'PieChart Hilfstabelle'!K$1, INDIRECT(ADDRESS(ROW(), 6 + $A$7, 1, 1, "Kreis TRADE - 2024")), "")</f>
        <v/>
      </c>
      <c r="L89" s="151" t="str" cm="1">
        <f t="array" aca="1" ref="L89" ca="1">IF('Kreis TRADE - 2024'!$E89 = 'PieChart Hilfstabelle'!L$1, INDIRECT(ADDRESS(ROW(), 6 + $A$7, 1, 1, "Kreis TRADE - 2024")), "")</f>
        <v/>
      </c>
      <c r="M89" s="151" t="str" cm="1">
        <f t="array" aca="1" ref="M89" ca="1">IF('Kreis TRADE - 2024'!$E89 = 'PieChart Hilfstabelle'!M$1, INDIRECT(ADDRESS(ROW(), 6 + $A$7, 1, 1, "Kreis TRADE - 2024")), "")</f>
        <v/>
      </c>
      <c r="N89" s="151" t="str" cm="1">
        <f t="array" aca="1" ref="N89" ca="1">IF('Kreis TRADE - 2024'!$E89 = 'PieChart Hilfstabelle'!N$1, INDIRECT(ADDRESS(ROW(), 6 + $A$7, 1, 1, "Kreis TRADE - 2024")), "")</f>
        <v/>
      </c>
      <c r="O89" s="151" t="str" cm="1">
        <f t="array" aca="1" ref="O89" ca="1">IF('Kreis TRADE - 2024'!$E89 = 'PieChart Hilfstabelle'!O$1, INDIRECT(ADDRESS(ROW(), 6 + $A$7, 1, 1, "Kreis TRADE - 2024")), "")</f>
        <v/>
      </c>
      <c r="P89" s="151" t="str" cm="1">
        <f t="array" aca="1" ref="P89" ca="1">IF('Kreis TRADE - 2024'!$E89 = 'PieChart Hilfstabelle'!P$1, INDIRECT(ADDRESS(ROW(), 6 + $A$7, 1, 1, "Kreis TRADE - 2024")), "")</f>
        <v/>
      </c>
      <c r="Q89" s="151" t="str" cm="1">
        <f t="array" aca="1" ref="Q89" ca="1">IF('Kreis TRADE - 2024'!$E89 = 'PieChart Hilfstabelle'!Q$1, INDIRECT(ADDRESS(ROW(), 6 + $A$7, 1, 1, "Kreis TRADE - 2024")), "")</f>
        <v/>
      </c>
      <c r="R89" s="151" cm="1">
        <f t="array" aca="1" ref="R89" ca="1">IF('Kreis TRADE - 2024'!$E89 = 'PieChart Hilfstabelle'!R$1, INDIRECT(ADDRESS(ROW(), 6 + $A$7, 1, 1, "Kreis TRADE - 2024")), "")</f>
        <v>0</v>
      </c>
      <c r="S89" s="151" t="str" cm="1">
        <f t="array" aca="1" ref="S89" ca="1">IF('Kreis TRADE - 2024'!$E89 = 'PieChart Hilfstabelle'!S$1, INDIRECT(ADDRESS(ROW(), 6 + $A$7, 1, 1, "Kreis TRADE - 2024")), "")</f>
        <v/>
      </c>
      <c r="T89" s="151" t="str" cm="1">
        <f t="array" aca="1" ref="T89" ca="1">IF('Kreis TRADE - 2024'!$E89 = 'PieChart Hilfstabelle'!T$1, INDIRECT(ADDRESS(ROW(), 6 + $A$7, 1, 1, "Kreis TRADE - 2024")), "")</f>
        <v/>
      </c>
      <c r="U89" s="151" t="str" cm="1">
        <f t="array" aca="1" ref="U89" ca="1">IF('Kreis TRADE - 2024'!$E89 = 'PieChart Hilfstabelle'!U$1, INDIRECT(ADDRESS(ROW(), 6 + $A$7, 1, 1, "Kreis TRADE - 2024")), "")</f>
        <v/>
      </c>
      <c r="V89" s="151" t="str" cm="1">
        <f t="array" aca="1" ref="V89" ca="1">IF('Kreis TRADE - 2024'!$E89 = 'PieChart Hilfstabelle'!V$1, INDIRECT(ADDRESS(ROW(), 6 + $A$7, 1, 1, "Kreis TRADE - 2024")), "")</f>
        <v/>
      </c>
      <c r="W89" s="151" t="str" cm="1">
        <f t="array" aca="1" ref="W89" ca="1">IF('Kreis TRADE - 2024'!$E89 = 'PieChart Hilfstabelle'!W$1, INDIRECT(ADDRESS(ROW(), 6 + $A$7, 1, 1, "Kreis TRADE - 2024")), "")</f>
        <v/>
      </c>
      <c r="X89" s="152"/>
      <c r="Y89" s="151" t="str" cm="1">
        <f t="array" aca="1" ref="Y89" ca="1">IF('Kreis TRADE - 2024'!$D89 = 'PieChart Hilfstabelle'!Y$1, INDIRECT(ADDRESS(ROW(), 6 + $A$7, 1, 1, "Kreis TRADE - 2024")), "")</f>
        <v/>
      </c>
      <c r="Z89" s="151" t="str" cm="1">
        <f t="array" aca="1" ref="Z89" ca="1">IF('Kreis TRADE - 2024'!$D89 = 'PieChart Hilfstabelle'!Z$1, INDIRECT(ADDRESS(ROW(), 6 + $A$7, 1, 1, "Kreis TRADE - 2024")), "")</f>
        <v/>
      </c>
      <c r="AA89" s="151" t="str" cm="1">
        <f t="array" aca="1" ref="AA89" ca="1">IF('Kreis TRADE - 2024'!$D89 = 'PieChart Hilfstabelle'!AA$1, INDIRECT(ADDRESS(ROW(), 6 + $A$7, 1, 1, "Kreis TRADE - 2024")), "")</f>
        <v/>
      </c>
      <c r="AB89" s="151" t="str" cm="1">
        <f t="array" aca="1" ref="AB89" ca="1">IF('Kreis TRADE - 2024'!$D89 = 'PieChart Hilfstabelle'!AB$1, INDIRECT(ADDRESS(ROW(), 6 + $A$7, 1, 1, "Kreis TRADE - 2024")), "")</f>
        <v/>
      </c>
      <c r="AC89" s="151" t="str" cm="1">
        <f t="array" aca="1" ref="AC89" ca="1">IF('Kreis TRADE - 2024'!$D89 = 'PieChart Hilfstabelle'!AC$1, INDIRECT(ADDRESS(ROW(), 6 + $A$7, 1, 1, "Kreis TRADE - 2024")), "")</f>
        <v/>
      </c>
      <c r="AD89" s="151" t="str" cm="1">
        <f t="array" aca="1" ref="AD89" ca="1">IF('Kreis TRADE - 2024'!$D89 = 'PieChart Hilfstabelle'!AD$1, INDIRECT(ADDRESS(ROW(), 6 + $A$7, 1, 1, "Kreis TRADE - 2024")), "")</f>
        <v/>
      </c>
    </row>
    <row r="90" spans="1:30">
      <c r="A90" s="151" t="str">
        <v>Hagn</v>
      </c>
      <c r="B90" s="151"/>
      <c r="C90" s="151"/>
      <c r="D90" s="151"/>
      <c r="E90" s="151"/>
      <c r="F90" s="151" t="str">
        <f>IF(AND('Kreis TRADE - 2024'!C90&lt;&gt;"",'Kreis TRADE - 2024'!D90&lt;&gt;"",'Kreis TRADE - 2024'!E90="Gebuchte Tage"),'Kreis TRADE - 2024'!C90 &amp; " " &amp; 'Kreis TRADE - 2024'!D90,"")</f>
        <v/>
      </c>
      <c r="G90" s="151" t="str" cm="1">
        <f t="array" aca="1" ref="G90" ca="1">IF('Kreis TRADE - 2024'!$E90 = 'PieChart Hilfstabelle'!G$1, INDIRECT(ADDRESS(ROW(), 6 + $A$7, 1, 1, "Kreis TRADE - 2024")), "")</f>
        <v/>
      </c>
      <c r="H90" s="151" t="str" cm="1">
        <f t="array" aca="1" ref="H90" ca="1">IF('Kreis TRADE - 2024'!$E90 = 'PieChart Hilfstabelle'!H$1, INDIRECT(ADDRESS(ROW(), 6 + $A$7, 1, 1, "Kreis TRADE - 2024")), "")</f>
        <v/>
      </c>
      <c r="I90" s="151" t="str" cm="1">
        <f t="array" aca="1" ref="I90" ca="1">IF('Kreis TRADE - 2024'!$E90 = 'PieChart Hilfstabelle'!I$1, INDIRECT(ADDRESS(ROW(), 6 + $A$7, 1, 1, "Kreis TRADE - 2024")), "")</f>
        <v/>
      </c>
      <c r="J90" s="151" t="str" cm="1">
        <f t="array" aca="1" ref="J90" ca="1">IF('Kreis TRADE - 2024'!$E90 = 'PieChart Hilfstabelle'!J$1, INDIRECT(ADDRESS(ROW(), 6 + $A$7, 1, 1, "Kreis TRADE - 2024")), "")</f>
        <v/>
      </c>
      <c r="K90" s="151" t="str" cm="1">
        <f t="array" aca="1" ref="K90" ca="1">IF('Kreis TRADE - 2024'!$E90 = 'PieChart Hilfstabelle'!K$1, INDIRECT(ADDRESS(ROW(), 6 + $A$7, 1, 1, "Kreis TRADE - 2024")), "")</f>
        <v/>
      </c>
      <c r="L90" s="151" t="str" cm="1">
        <f t="array" aca="1" ref="L90" ca="1">IF('Kreis TRADE - 2024'!$E90 = 'PieChart Hilfstabelle'!L$1, INDIRECT(ADDRESS(ROW(), 6 + $A$7, 1, 1, "Kreis TRADE - 2024")), "")</f>
        <v/>
      </c>
      <c r="M90" s="151" t="str" cm="1">
        <f t="array" aca="1" ref="M90" ca="1">IF('Kreis TRADE - 2024'!$E90 = 'PieChart Hilfstabelle'!M$1, INDIRECT(ADDRESS(ROW(), 6 + $A$7, 1, 1, "Kreis TRADE - 2024")), "")</f>
        <v/>
      </c>
      <c r="N90" s="151" t="str" cm="1">
        <f t="array" aca="1" ref="N90" ca="1">IF('Kreis TRADE - 2024'!$E90 = 'PieChart Hilfstabelle'!N$1, INDIRECT(ADDRESS(ROW(), 6 + $A$7, 1, 1, "Kreis TRADE - 2024")), "")</f>
        <v/>
      </c>
      <c r="O90" s="151" t="str" cm="1">
        <f t="array" aca="1" ref="O90" ca="1">IF('Kreis TRADE - 2024'!$E90 = 'PieChart Hilfstabelle'!O$1, INDIRECT(ADDRESS(ROW(), 6 + $A$7, 1, 1, "Kreis TRADE - 2024")), "")</f>
        <v/>
      </c>
      <c r="P90" s="151" t="str" cm="1">
        <f t="array" aca="1" ref="P90" ca="1">IF('Kreis TRADE - 2024'!$E90 = 'PieChart Hilfstabelle'!P$1, INDIRECT(ADDRESS(ROW(), 6 + $A$7, 1, 1, "Kreis TRADE - 2024")), "")</f>
        <v/>
      </c>
      <c r="Q90" s="151" t="str" cm="1">
        <f t="array" aca="1" ref="Q90" ca="1">IF('Kreis TRADE - 2024'!$E90 = 'PieChart Hilfstabelle'!Q$1, INDIRECT(ADDRESS(ROW(), 6 + $A$7, 1, 1, "Kreis TRADE - 2024")), "")</f>
        <v/>
      </c>
      <c r="R90" s="151" t="str" cm="1">
        <f t="array" aca="1" ref="R90" ca="1">IF('Kreis TRADE - 2024'!$E90 = 'PieChart Hilfstabelle'!R$1, INDIRECT(ADDRESS(ROW(), 6 + $A$7, 1, 1, "Kreis TRADE - 2024")), "")</f>
        <v/>
      </c>
      <c r="S90" s="151" cm="1">
        <f t="array" aca="1" ref="S90" ca="1">IF('Kreis TRADE - 2024'!$E90 = 'PieChart Hilfstabelle'!S$1, INDIRECT(ADDRESS(ROW(), 6 + $A$7, 1, 1, "Kreis TRADE - 2024")), "")</f>
        <v>5.14</v>
      </c>
      <c r="T90" s="151" t="str" cm="1">
        <f t="array" aca="1" ref="T90" ca="1">IF('Kreis TRADE - 2024'!$E90 = 'PieChart Hilfstabelle'!T$1, INDIRECT(ADDRESS(ROW(), 6 + $A$7, 1, 1, "Kreis TRADE - 2024")), "")</f>
        <v/>
      </c>
      <c r="U90" s="151" t="str" cm="1">
        <f t="array" aca="1" ref="U90" ca="1">IF('Kreis TRADE - 2024'!$E90 = 'PieChart Hilfstabelle'!U$1, INDIRECT(ADDRESS(ROW(), 6 + $A$7, 1, 1, "Kreis TRADE - 2024")), "")</f>
        <v/>
      </c>
      <c r="V90" s="151" t="str" cm="1">
        <f t="array" aca="1" ref="V90" ca="1">IF('Kreis TRADE - 2024'!$E90 = 'PieChart Hilfstabelle'!V$1, INDIRECT(ADDRESS(ROW(), 6 + $A$7, 1, 1, "Kreis TRADE - 2024")), "")</f>
        <v/>
      </c>
      <c r="W90" s="151" t="str" cm="1">
        <f t="array" aca="1" ref="W90" ca="1">IF('Kreis TRADE - 2024'!$E90 = 'PieChart Hilfstabelle'!W$1, INDIRECT(ADDRESS(ROW(), 6 + $A$7, 1, 1, "Kreis TRADE - 2024")), "")</f>
        <v/>
      </c>
      <c r="X90" s="152"/>
      <c r="Y90" s="151" t="str" cm="1">
        <f t="array" aca="1" ref="Y90" ca="1">IF('Kreis TRADE - 2024'!$D90 = 'PieChart Hilfstabelle'!Y$1, INDIRECT(ADDRESS(ROW(), 6 + $A$7, 1, 1, "Kreis TRADE - 2024")), "")</f>
        <v/>
      </c>
      <c r="Z90" s="151" t="str" cm="1">
        <f t="array" aca="1" ref="Z90" ca="1">IF('Kreis TRADE - 2024'!$D90 = 'PieChart Hilfstabelle'!Z$1, INDIRECT(ADDRESS(ROW(), 6 + $A$7, 1, 1, "Kreis TRADE - 2024")), "")</f>
        <v/>
      </c>
      <c r="AA90" s="151" t="str" cm="1">
        <f t="array" aca="1" ref="AA90" ca="1">IF('Kreis TRADE - 2024'!$D90 = 'PieChart Hilfstabelle'!AA$1, INDIRECT(ADDRESS(ROW(), 6 + $A$7, 1, 1, "Kreis TRADE - 2024")), "")</f>
        <v/>
      </c>
      <c r="AB90" s="151" t="str" cm="1">
        <f t="array" aca="1" ref="AB90" ca="1">IF('Kreis TRADE - 2024'!$D90 = 'PieChart Hilfstabelle'!AB$1, INDIRECT(ADDRESS(ROW(), 6 + $A$7, 1, 1, "Kreis TRADE - 2024")), "")</f>
        <v/>
      </c>
      <c r="AC90" s="151" t="str" cm="1">
        <f t="array" aca="1" ref="AC90" ca="1">IF('Kreis TRADE - 2024'!$D90 = 'PieChart Hilfstabelle'!AC$1, INDIRECT(ADDRESS(ROW(), 6 + $A$7, 1, 1, "Kreis TRADE - 2024")), "")</f>
        <v/>
      </c>
      <c r="AD90" s="151" t="str" cm="1">
        <f t="array" aca="1" ref="AD90" ca="1">IF('Kreis TRADE - 2024'!$D90 = 'PieChart Hilfstabelle'!AD$1, INDIRECT(ADDRESS(ROW(), 6 + $A$7, 1, 1, "Kreis TRADE - 2024")), "")</f>
        <v/>
      </c>
    </row>
    <row r="91" spans="1:30">
      <c r="A91" s="151"/>
      <c r="B91" s="151"/>
      <c r="C91" s="151"/>
      <c r="D91" s="151"/>
      <c r="E91" s="151"/>
      <c r="F91" s="151" t="str">
        <f>IF(AND('Kreis TRADE - 2024'!C91&lt;&gt;"",'Kreis TRADE - 2024'!D91&lt;&gt;"",'Kreis TRADE - 2024'!E91="Gebuchte Tage"),'Kreis TRADE - 2024'!C91 &amp; " " &amp; 'Kreis TRADE - 2024'!D91,"")</f>
        <v/>
      </c>
      <c r="G91" s="151" t="str" cm="1">
        <f t="array" aca="1" ref="G91" ca="1">IF('Kreis TRADE - 2024'!$E91 = 'PieChart Hilfstabelle'!G$1, INDIRECT(ADDRESS(ROW(), 6 + $A$7, 1, 1, "Kreis TRADE - 2024")), "")</f>
        <v/>
      </c>
      <c r="H91" s="151" t="str" cm="1">
        <f t="array" aca="1" ref="H91" ca="1">IF('Kreis TRADE - 2024'!$E91 = 'PieChart Hilfstabelle'!H$1, INDIRECT(ADDRESS(ROW(), 6 + $A$7, 1, 1, "Kreis TRADE - 2024")), "")</f>
        <v/>
      </c>
      <c r="I91" s="151" t="str" cm="1">
        <f t="array" aca="1" ref="I91" ca="1">IF('Kreis TRADE - 2024'!$E91 = 'PieChart Hilfstabelle'!I$1, INDIRECT(ADDRESS(ROW(), 6 + $A$7, 1, 1, "Kreis TRADE - 2024")), "")</f>
        <v/>
      </c>
      <c r="J91" s="151" t="str" cm="1">
        <f t="array" aca="1" ref="J91" ca="1">IF('Kreis TRADE - 2024'!$E91 = 'PieChart Hilfstabelle'!J$1, INDIRECT(ADDRESS(ROW(), 6 + $A$7, 1, 1, "Kreis TRADE - 2024")), "")</f>
        <v/>
      </c>
      <c r="K91" s="151" t="str" cm="1">
        <f t="array" aca="1" ref="K91" ca="1">IF('Kreis TRADE - 2024'!$E91 = 'PieChart Hilfstabelle'!K$1, INDIRECT(ADDRESS(ROW(), 6 + $A$7, 1, 1, "Kreis TRADE - 2024")), "")</f>
        <v/>
      </c>
      <c r="L91" s="151" t="str" cm="1">
        <f t="array" aca="1" ref="L91" ca="1">IF('Kreis TRADE - 2024'!$E91 = 'PieChart Hilfstabelle'!L$1, INDIRECT(ADDRESS(ROW(), 6 + $A$7, 1, 1, "Kreis TRADE - 2024")), "")</f>
        <v/>
      </c>
      <c r="M91" s="151" t="str" cm="1">
        <f t="array" aca="1" ref="M91" ca="1">IF('Kreis TRADE - 2024'!$E91 = 'PieChart Hilfstabelle'!M$1, INDIRECT(ADDRESS(ROW(), 6 + $A$7, 1, 1, "Kreis TRADE - 2024")), "")</f>
        <v/>
      </c>
      <c r="N91" s="151" t="str" cm="1">
        <f t="array" aca="1" ref="N91" ca="1">IF('Kreis TRADE - 2024'!$E91 = 'PieChart Hilfstabelle'!N$1, INDIRECT(ADDRESS(ROW(), 6 + $A$7, 1, 1, "Kreis TRADE - 2024")), "")</f>
        <v/>
      </c>
      <c r="O91" s="151" t="str" cm="1">
        <f t="array" aca="1" ref="O91" ca="1">IF('Kreis TRADE - 2024'!$E91 = 'PieChart Hilfstabelle'!O$1, INDIRECT(ADDRESS(ROW(), 6 + $A$7, 1, 1, "Kreis TRADE - 2024")), "")</f>
        <v/>
      </c>
      <c r="P91" s="151" t="str" cm="1">
        <f t="array" aca="1" ref="P91" ca="1">IF('Kreis TRADE - 2024'!$E91 = 'PieChart Hilfstabelle'!P$1, INDIRECT(ADDRESS(ROW(), 6 + $A$7, 1, 1, "Kreis TRADE - 2024")), "")</f>
        <v/>
      </c>
      <c r="Q91" s="151" t="str" cm="1">
        <f t="array" aca="1" ref="Q91" ca="1">IF('Kreis TRADE - 2024'!$E91 = 'PieChart Hilfstabelle'!Q$1, INDIRECT(ADDRESS(ROW(), 6 + $A$7, 1, 1, "Kreis TRADE - 2024")), "")</f>
        <v/>
      </c>
      <c r="R91" s="151" t="str" cm="1">
        <f t="array" aca="1" ref="R91" ca="1">IF('Kreis TRADE - 2024'!$E91 = 'PieChart Hilfstabelle'!R$1, INDIRECT(ADDRESS(ROW(), 6 + $A$7, 1, 1, "Kreis TRADE - 2024")), "")</f>
        <v/>
      </c>
      <c r="S91" s="151" t="str" cm="1">
        <f t="array" aca="1" ref="S91" ca="1">IF('Kreis TRADE - 2024'!$E91 = 'PieChart Hilfstabelle'!S$1, INDIRECT(ADDRESS(ROW(), 6 + $A$7, 1, 1, "Kreis TRADE - 2024")), "")</f>
        <v/>
      </c>
      <c r="T91" s="151" cm="1">
        <f t="array" aca="1" ref="T91" ca="1">IF('Kreis TRADE - 2024'!$E91 = 'PieChart Hilfstabelle'!T$1, INDIRECT(ADDRESS(ROW(), 6 + $A$7, 1, 1, "Kreis TRADE - 2024")), "")</f>
        <v>8</v>
      </c>
      <c r="U91" s="151" t="str" cm="1">
        <f t="array" aca="1" ref="U91" ca="1">IF('Kreis TRADE - 2024'!$E91 = 'PieChart Hilfstabelle'!U$1, INDIRECT(ADDRESS(ROW(), 6 + $A$7, 1, 1, "Kreis TRADE - 2024")), "")</f>
        <v/>
      </c>
      <c r="V91" s="151" t="str" cm="1">
        <f t="array" aca="1" ref="V91" ca="1">IF('Kreis TRADE - 2024'!$E91 = 'PieChart Hilfstabelle'!V$1, INDIRECT(ADDRESS(ROW(), 6 + $A$7, 1, 1, "Kreis TRADE - 2024")), "")</f>
        <v/>
      </c>
      <c r="W91" s="151" t="str" cm="1">
        <f t="array" aca="1" ref="W91" ca="1">IF('Kreis TRADE - 2024'!$E91 = 'PieChart Hilfstabelle'!W$1, INDIRECT(ADDRESS(ROW(), 6 + $A$7, 1, 1, "Kreis TRADE - 2024")), "")</f>
        <v/>
      </c>
      <c r="X91" s="152"/>
      <c r="Y91" s="151" t="str" cm="1">
        <f t="array" aca="1" ref="Y91" ca="1">IF('Kreis TRADE - 2024'!$D91 = 'PieChart Hilfstabelle'!Y$1, INDIRECT(ADDRESS(ROW(), 6 + $A$7, 1, 1, "Kreis TRADE - 2024")), "")</f>
        <v/>
      </c>
      <c r="Z91" s="151" t="str" cm="1">
        <f t="array" aca="1" ref="Z91" ca="1">IF('Kreis TRADE - 2024'!$D91 = 'PieChart Hilfstabelle'!Z$1, INDIRECT(ADDRESS(ROW(), 6 + $A$7, 1, 1, "Kreis TRADE - 2024")), "")</f>
        <v/>
      </c>
      <c r="AA91" s="151" t="str" cm="1">
        <f t="array" aca="1" ref="AA91" ca="1">IF('Kreis TRADE - 2024'!$D91 = 'PieChart Hilfstabelle'!AA$1, INDIRECT(ADDRESS(ROW(), 6 + $A$7, 1, 1, "Kreis TRADE - 2024")), "")</f>
        <v/>
      </c>
      <c r="AB91" s="151" t="str" cm="1">
        <f t="array" aca="1" ref="AB91" ca="1">IF('Kreis TRADE - 2024'!$D91 = 'PieChart Hilfstabelle'!AB$1, INDIRECT(ADDRESS(ROW(), 6 + $A$7, 1, 1, "Kreis TRADE - 2024")), "")</f>
        <v/>
      </c>
      <c r="AC91" s="151" t="str" cm="1">
        <f t="array" aca="1" ref="AC91" ca="1">IF('Kreis TRADE - 2024'!$D91 = 'PieChart Hilfstabelle'!AC$1, INDIRECT(ADDRESS(ROW(), 6 + $A$7, 1, 1, "Kreis TRADE - 2024")), "")</f>
        <v/>
      </c>
      <c r="AD91" s="151" t="str" cm="1">
        <f t="array" aca="1" ref="AD91" ca="1">IF('Kreis TRADE - 2024'!$D91 = 'PieChart Hilfstabelle'!AD$1, INDIRECT(ADDRESS(ROW(), 6 + $A$7, 1, 1, "Kreis TRADE - 2024")), "")</f>
        <v/>
      </c>
    </row>
    <row r="92" spans="1:30">
      <c r="A92" s="151"/>
      <c r="B92" s="151"/>
      <c r="C92" s="151"/>
      <c r="D92" s="151"/>
      <c r="E92" s="151"/>
      <c r="F92" s="151" t="str">
        <f>IF(AND('Kreis TRADE - 2024'!C92&lt;&gt;"",'Kreis TRADE - 2024'!D92&lt;&gt;"",'Kreis TRADE - 2024'!E92="Gebuchte Tage"),'Kreis TRADE - 2024'!C92 &amp; " " &amp; 'Kreis TRADE - 2024'!D92,"")</f>
        <v/>
      </c>
      <c r="G92" s="151" t="str" cm="1">
        <f t="array" aca="1" ref="G92" ca="1">IF('Kreis TRADE - 2024'!$E92 = 'PieChart Hilfstabelle'!G$1, INDIRECT(ADDRESS(ROW(), 6 + $A$7, 1, 1, "Kreis TRADE - 2024")), "")</f>
        <v/>
      </c>
      <c r="H92" s="151" t="str" cm="1">
        <f t="array" aca="1" ref="H92" ca="1">IF('Kreis TRADE - 2024'!$E92 = 'PieChart Hilfstabelle'!H$1, INDIRECT(ADDRESS(ROW(), 6 + $A$7, 1, 1, "Kreis TRADE - 2024")), "")</f>
        <v/>
      </c>
      <c r="I92" s="151" t="str" cm="1">
        <f t="array" aca="1" ref="I92" ca="1">IF('Kreis TRADE - 2024'!$E92 = 'PieChart Hilfstabelle'!I$1, INDIRECT(ADDRESS(ROW(), 6 + $A$7, 1, 1, "Kreis TRADE - 2024")), "")</f>
        <v/>
      </c>
      <c r="J92" s="151" t="str" cm="1">
        <f t="array" aca="1" ref="J92" ca="1">IF('Kreis TRADE - 2024'!$E92 = 'PieChart Hilfstabelle'!J$1, INDIRECT(ADDRESS(ROW(), 6 + $A$7, 1, 1, "Kreis TRADE - 2024")), "")</f>
        <v/>
      </c>
      <c r="K92" s="151" t="str" cm="1">
        <f t="array" aca="1" ref="K92" ca="1">IF('Kreis TRADE - 2024'!$E92 = 'PieChart Hilfstabelle'!K$1, INDIRECT(ADDRESS(ROW(), 6 + $A$7, 1, 1, "Kreis TRADE - 2024")), "")</f>
        <v/>
      </c>
      <c r="L92" s="151" t="str" cm="1">
        <f t="array" aca="1" ref="L92" ca="1">IF('Kreis TRADE - 2024'!$E92 = 'PieChart Hilfstabelle'!L$1, INDIRECT(ADDRESS(ROW(), 6 + $A$7, 1, 1, "Kreis TRADE - 2024")), "")</f>
        <v/>
      </c>
      <c r="M92" s="151" t="str" cm="1">
        <f t="array" aca="1" ref="M92" ca="1">IF('Kreis TRADE - 2024'!$E92 = 'PieChart Hilfstabelle'!M$1, INDIRECT(ADDRESS(ROW(), 6 + $A$7, 1, 1, "Kreis TRADE - 2024")), "")</f>
        <v/>
      </c>
      <c r="N92" s="151" cm="1">
        <f t="array" aca="1" ref="N92" ca="1">IF('Kreis TRADE - 2024'!$E92 = 'PieChart Hilfstabelle'!N$1, INDIRECT(ADDRESS(ROW(), 6 + $A$7, 1, 1, "Kreis TRADE - 2024")), "")</f>
        <v>106.58</v>
      </c>
      <c r="O92" s="151" t="str" cm="1">
        <f t="array" aca="1" ref="O92" ca="1">IF('Kreis TRADE - 2024'!$E92 = 'PieChart Hilfstabelle'!O$1, INDIRECT(ADDRESS(ROW(), 6 + $A$7, 1, 1, "Kreis TRADE - 2024")), "")</f>
        <v/>
      </c>
      <c r="P92" s="151" t="str" cm="1">
        <f t="array" aca="1" ref="P92" ca="1">IF('Kreis TRADE - 2024'!$E92 = 'PieChart Hilfstabelle'!P$1, INDIRECT(ADDRESS(ROW(), 6 + $A$7, 1, 1, "Kreis TRADE - 2024")), "")</f>
        <v/>
      </c>
      <c r="Q92" s="151" t="str" cm="1">
        <f t="array" aca="1" ref="Q92" ca="1">IF('Kreis TRADE - 2024'!$E92 = 'PieChart Hilfstabelle'!Q$1, INDIRECT(ADDRESS(ROW(), 6 + $A$7, 1, 1, "Kreis TRADE - 2024")), "")</f>
        <v/>
      </c>
      <c r="R92" s="151" t="str" cm="1">
        <f t="array" aca="1" ref="R92" ca="1">IF('Kreis TRADE - 2024'!$E92 = 'PieChart Hilfstabelle'!R$1, INDIRECT(ADDRESS(ROW(), 6 + $A$7, 1, 1, "Kreis TRADE - 2024")), "")</f>
        <v/>
      </c>
      <c r="S92" s="151" t="str" cm="1">
        <f t="array" aca="1" ref="S92" ca="1">IF('Kreis TRADE - 2024'!$E92 = 'PieChart Hilfstabelle'!S$1, INDIRECT(ADDRESS(ROW(), 6 + $A$7, 1, 1, "Kreis TRADE - 2024")), "")</f>
        <v/>
      </c>
      <c r="T92" s="151" t="str" cm="1">
        <f t="array" aca="1" ref="T92" ca="1">IF('Kreis TRADE - 2024'!$E92 = 'PieChart Hilfstabelle'!T$1, INDIRECT(ADDRESS(ROW(), 6 + $A$7, 1, 1, "Kreis TRADE - 2024")), "")</f>
        <v/>
      </c>
      <c r="U92" s="151" t="str" cm="1">
        <f t="array" aca="1" ref="U92" ca="1">IF('Kreis TRADE - 2024'!$E92 = 'PieChart Hilfstabelle'!U$1, INDIRECT(ADDRESS(ROW(), 6 + $A$7, 1, 1, "Kreis TRADE - 2024")), "")</f>
        <v/>
      </c>
      <c r="V92" s="151" t="str" cm="1">
        <f t="array" aca="1" ref="V92" ca="1">IF('Kreis TRADE - 2024'!$E92 = 'PieChart Hilfstabelle'!V$1, INDIRECT(ADDRESS(ROW(), 6 + $A$7, 1, 1, "Kreis TRADE - 2024")), "")</f>
        <v/>
      </c>
      <c r="W92" s="151" t="str" cm="1">
        <f t="array" aca="1" ref="W92" ca="1">IF('Kreis TRADE - 2024'!$E92 = 'PieChart Hilfstabelle'!W$1, INDIRECT(ADDRESS(ROW(), 6 + $A$7, 1, 1, "Kreis TRADE - 2024")), "")</f>
        <v/>
      </c>
      <c r="X92" s="152"/>
      <c r="Y92" s="151" t="str" cm="1">
        <f t="array" aca="1" ref="Y92" ca="1">IF('Kreis TRADE - 2024'!$D92 = 'PieChart Hilfstabelle'!Y$1, INDIRECT(ADDRESS(ROW(), 6 + $A$7, 1, 1, "Kreis TRADE - 2024")), "")</f>
        <v/>
      </c>
      <c r="Z92" s="151" t="str" cm="1">
        <f t="array" aca="1" ref="Z92" ca="1">IF('Kreis TRADE - 2024'!$D92 = 'PieChart Hilfstabelle'!Z$1, INDIRECT(ADDRESS(ROW(), 6 + $A$7, 1, 1, "Kreis TRADE - 2024")), "")</f>
        <v/>
      </c>
      <c r="AA92" s="151" t="str" cm="1">
        <f t="array" aca="1" ref="AA92" ca="1">IF('Kreis TRADE - 2024'!$D92 = 'PieChart Hilfstabelle'!AA$1, INDIRECT(ADDRESS(ROW(), 6 + $A$7, 1, 1, "Kreis TRADE - 2024")), "")</f>
        <v/>
      </c>
      <c r="AB92" s="151" t="str" cm="1">
        <f t="array" aca="1" ref="AB92" ca="1">IF('Kreis TRADE - 2024'!$D92 = 'PieChart Hilfstabelle'!AB$1, INDIRECT(ADDRESS(ROW(), 6 + $A$7, 1, 1, "Kreis TRADE - 2024")), "")</f>
        <v/>
      </c>
      <c r="AC92" s="151" t="str" cm="1">
        <f t="array" aca="1" ref="AC92" ca="1">IF('Kreis TRADE - 2024'!$D92 = 'PieChart Hilfstabelle'!AC$1, INDIRECT(ADDRESS(ROW(), 6 + $A$7, 1, 1, "Kreis TRADE - 2024")), "")</f>
        <v/>
      </c>
      <c r="AD92" s="151" t="str" cm="1">
        <f t="array" aca="1" ref="AD92" ca="1">IF('Kreis TRADE - 2024'!$D92 = 'PieChart Hilfstabelle'!AD$1, INDIRECT(ADDRESS(ROW(), 6 + $A$7, 1, 1, "Kreis TRADE - 2024")), "")</f>
        <v/>
      </c>
    </row>
    <row r="93" spans="1:30">
      <c r="A93" s="151"/>
      <c r="B93" s="151"/>
      <c r="C93" s="151"/>
      <c r="D93" s="151"/>
      <c r="E93" s="151"/>
      <c r="F93" s="151" t="str">
        <f>IF(AND('Kreis TRADE - 2024'!C93&lt;&gt;"",'Kreis TRADE - 2024'!D93&lt;&gt;"",'Kreis TRADE - 2024'!E93="Gebuchte Tage"),'Kreis TRADE - 2024'!C93 &amp; " " &amp; 'Kreis TRADE - 2024'!D93,"")</f>
        <v/>
      </c>
      <c r="G93" s="151" t="str" cm="1">
        <f t="array" aca="1" ref="G93" ca="1">IF('Kreis TRADE - 2024'!$E93 = 'PieChart Hilfstabelle'!G$1, INDIRECT(ADDRESS(ROW(), 6 + $A$7, 1, 1, "Kreis TRADE - 2024")), "")</f>
        <v/>
      </c>
      <c r="H93" s="151" t="str" cm="1">
        <f t="array" aca="1" ref="H93" ca="1">IF('Kreis TRADE - 2024'!$E93 = 'PieChart Hilfstabelle'!H$1, INDIRECT(ADDRESS(ROW(), 6 + $A$7, 1, 1, "Kreis TRADE - 2024")), "")</f>
        <v/>
      </c>
      <c r="I93" s="151" t="str" cm="1">
        <f t="array" aca="1" ref="I93" ca="1">IF('Kreis TRADE - 2024'!$E93 = 'PieChart Hilfstabelle'!I$1, INDIRECT(ADDRESS(ROW(), 6 + $A$7, 1, 1, "Kreis TRADE - 2024")), "")</f>
        <v/>
      </c>
      <c r="J93" s="151" t="str" cm="1">
        <f t="array" aca="1" ref="J93" ca="1">IF('Kreis TRADE - 2024'!$E93 = 'PieChart Hilfstabelle'!J$1, INDIRECT(ADDRESS(ROW(), 6 + $A$7, 1, 1, "Kreis TRADE - 2024")), "")</f>
        <v/>
      </c>
      <c r="K93" s="151" t="str" cm="1">
        <f t="array" aca="1" ref="K93" ca="1">IF('Kreis TRADE - 2024'!$E93 = 'PieChart Hilfstabelle'!K$1, INDIRECT(ADDRESS(ROW(), 6 + $A$7, 1, 1, "Kreis TRADE - 2024")), "")</f>
        <v/>
      </c>
      <c r="L93" s="151" t="str" cm="1">
        <f t="array" aca="1" ref="L93" ca="1">IF('Kreis TRADE - 2024'!$E93 = 'PieChart Hilfstabelle'!L$1, INDIRECT(ADDRESS(ROW(), 6 + $A$7, 1, 1, "Kreis TRADE - 2024")), "")</f>
        <v/>
      </c>
      <c r="M93" s="151" t="str" cm="1">
        <f t="array" aca="1" ref="M93" ca="1">IF('Kreis TRADE - 2024'!$E93 = 'PieChart Hilfstabelle'!M$1, INDIRECT(ADDRESS(ROW(), 6 + $A$7, 1, 1, "Kreis TRADE - 2024")), "")</f>
        <v/>
      </c>
      <c r="N93" s="151" t="str" cm="1">
        <f t="array" aca="1" ref="N93" ca="1">IF('Kreis TRADE - 2024'!$E93 = 'PieChart Hilfstabelle'!N$1, INDIRECT(ADDRESS(ROW(), 6 + $A$7, 1, 1, "Kreis TRADE - 2024")), "")</f>
        <v/>
      </c>
      <c r="O93" s="151" t="str" cm="1">
        <f t="array" aca="1" ref="O93" ca="1">IF('Kreis TRADE - 2024'!$E93 = 'PieChart Hilfstabelle'!O$1, INDIRECT(ADDRESS(ROW(), 6 + $A$7, 1, 1, "Kreis TRADE - 2024")), "")</f>
        <v/>
      </c>
      <c r="P93" s="151" t="str" cm="1">
        <f t="array" aca="1" ref="P93" ca="1">IF('Kreis TRADE - 2024'!$E93 = 'PieChart Hilfstabelle'!P$1, INDIRECT(ADDRESS(ROW(), 6 + $A$7, 1, 1, "Kreis TRADE - 2024")), "")</f>
        <v/>
      </c>
      <c r="Q93" s="151" t="str" cm="1">
        <f t="array" aca="1" ref="Q93" ca="1">IF('Kreis TRADE - 2024'!$E93 = 'PieChart Hilfstabelle'!Q$1, INDIRECT(ADDRESS(ROW(), 6 + $A$7, 1, 1, "Kreis TRADE - 2024")), "")</f>
        <v/>
      </c>
      <c r="R93" s="151" t="str" cm="1">
        <f t="array" aca="1" ref="R93" ca="1">IF('Kreis TRADE - 2024'!$E93 = 'PieChart Hilfstabelle'!R$1, INDIRECT(ADDRESS(ROW(), 6 + $A$7, 1, 1, "Kreis TRADE - 2024")), "")</f>
        <v/>
      </c>
      <c r="S93" s="151" t="str" cm="1">
        <f t="array" aca="1" ref="S93" ca="1">IF('Kreis TRADE - 2024'!$E93 = 'PieChart Hilfstabelle'!S$1, INDIRECT(ADDRESS(ROW(), 6 + $A$7, 1, 1, "Kreis TRADE - 2024")), "")</f>
        <v/>
      </c>
      <c r="T93" s="151" t="str" cm="1">
        <f t="array" aca="1" ref="T93" ca="1">IF('Kreis TRADE - 2024'!$E93 = 'PieChart Hilfstabelle'!T$1, INDIRECT(ADDRESS(ROW(), 6 + $A$7, 1, 1, "Kreis TRADE - 2024")), "")</f>
        <v/>
      </c>
      <c r="U93" s="151" t="str" cm="1">
        <f t="array" aca="1" ref="U93" ca="1">IF('Kreis TRADE - 2024'!$E93 = 'PieChart Hilfstabelle'!U$1, INDIRECT(ADDRESS(ROW(), 6 + $A$7, 1, 1, "Kreis TRADE - 2024")), "")</f>
        <v/>
      </c>
      <c r="V93" s="151" t="str" cm="1">
        <f t="array" aca="1" ref="V93" ca="1">IF('Kreis TRADE - 2024'!$E93 = 'PieChart Hilfstabelle'!V$1, INDIRECT(ADDRESS(ROW(), 6 + $A$7, 1, 1, "Kreis TRADE - 2024")), "")</f>
        <v/>
      </c>
      <c r="W93" s="151" t="str" cm="1">
        <f t="array" aca="1" ref="W93" ca="1">IF('Kreis TRADE - 2024'!$E93 = 'PieChart Hilfstabelle'!W$1, INDIRECT(ADDRESS(ROW(), 6 + $A$7, 1, 1, "Kreis TRADE - 2024")), "")</f>
        <v/>
      </c>
      <c r="X93" s="152"/>
      <c r="Y93" s="151" t="str" cm="1">
        <f t="array" aca="1" ref="Y93" ca="1">IF('Kreis TRADE - 2024'!$D93 = 'PieChart Hilfstabelle'!Y$1, INDIRECT(ADDRESS(ROW(), 6 + $A$7, 1, 1, "Kreis TRADE - 2024")), "")</f>
        <v/>
      </c>
      <c r="Z93" s="151" t="str" cm="1">
        <f t="array" aca="1" ref="Z93" ca="1">IF('Kreis TRADE - 2024'!$D93 = 'PieChart Hilfstabelle'!Z$1, INDIRECT(ADDRESS(ROW(), 6 + $A$7, 1, 1, "Kreis TRADE - 2024")), "")</f>
        <v/>
      </c>
      <c r="AA93" s="151" t="str" cm="1">
        <f t="array" aca="1" ref="AA93" ca="1">IF('Kreis TRADE - 2024'!$D93 = 'PieChart Hilfstabelle'!AA$1, INDIRECT(ADDRESS(ROW(), 6 + $A$7, 1, 1, "Kreis TRADE - 2024")), "")</f>
        <v/>
      </c>
      <c r="AB93" s="151" t="str" cm="1">
        <f t="array" aca="1" ref="AB93" ca="1">IF('Kreis TRADE - 2024'!$D93 = 'PieChart Hilfstabelle'!AB$1, INDIRECT(ADDRESS(ROW(), 6 + $A$7, 1, 1, "Kreis TRADE - 2024")), "")</f>
        <v/>
      </c>
      <c r="AC93" s="151" t="str" cm="1">
        <f t="array" aca="1" ref="AC93" ca="1">IF('Kreis TRADE - 2024'!$D93 = 'PieChart Hilfstabelle'!AC$1, INDIRECT(ADDRESS(ROW(), 6 + $A$7, 1, 1, "Kreis TRADE - 2024")), "")</f>
        <v/>
      </c>
      <c r="AD93" s="151" t="str" cm="1">
        <f t="array" aca="1" ref="AD93" ca="1">IF('Kreis TRADE - 2024'!$D93 = 'PieChart Hilfstabelle'!AD$1, INDIRECT(ADDRESS(ROW(), 6 + $A$7, 1, 1, "Kreis TRADE - 2024")), "")</f>
        <v/>
      </c>
    </row>
    <row r="94" spans="1:30">
      <c r="A94" s="151"/>
      <c r="B94" s="151"/>
      <c r="C94" s="151"/>
      <c r="D94" s="151"/>
      <c r="E94" s="151"/>
      <c r="F94" s="151" t="str">
        <f>IF(AND('Kreis TRADE - 2024'!C94&lt;&gt;"",'Kreis TRADE - 2024'!D94&lt;&gt;"",'Kreis TRADE - 2024'!E94="Gebuchte Tage"),'Kreis TRADE - 2024'!C94 &amp; " " &amp; 'Kreis TRADE - 2024'!D94,"")</f>
        <v/>
      </c>
      <c r="G94" s="151" t="str" cm="1">
        <f t="array" aca="1" ref="G94" ca="1">IF('Kreis TRADE - 2024'!$E94 = 'PieChart Hilfstabelle'!G$1, INDIRECT(ADDRESS(ROW(), 6 + $A$7, 1, 1, "Kreis TRADE - 2024")), "")</f>
        <v/>
      </c>
      <c r="H94" s="151" t="str" cm="1">
        <f t="array" aca="1" ref="H94" ca="1">IF('Kreis TRADE - 2024'!$E94 = 'PieChart Hilfstabelle'!H$1, INDIRECT(ADDRESS(ROW(), 6 + $A$7, 1, 1, "Kreis TRADE - 2024")), "")</f>
        <v/>
      </c>
      <c r="I94" s="151" t="str" cm="1">
        <f t="array" aca="1" ref="I94" ca="1">IF('Kreis TRADE - 2024'!$E94 = 'PieChart Hilfstabelle'!I$1, INDIRECT(ADDRESS(ROW(), 6 + $A$7, 1, 1, "Kreis TRADE - 2024")), "")</f>
        <v/>
      </c>
      <c r="J94" s="151" t="str" cm="1">
        <f t="array" aca="1" ref="J94" ca="1">IF('Kreis TRADE - 2024'!$E94 = 'PieChart Hilfstabelle'!J$1, INDIRECT(ADDRESS(ROW(), 6 + $A$7, 1, 1, "Kreis TRADE - 2024")), "")</f>
        <v/>
      </c>
      <c r="K94" s="151" t="str" cm="1">
        <f t="array" aca="1" ref="K94" ca="1">IF('Kreis TRADE - 2024'!$E94 = 'PieChart Hilfstabelle'!K$1, INDIRECT(ADDRESS(ROW(), 6 + $A$7, 1, 1, "Kreis TRADE - 2024")), "")</f>
        <v/>
      </c>
      <c r="L94" s="151" t="str" cm="1">
        <f t="array" aca="1" ref="L94" ca="1">IF('Kreis TRADE - 2024'!$E94 = 'PieChart Hilfstabelle'!L$1, INDIRECT(ADDRESS(ROW(), 6 + $A$7, 1, 1, "Kreis TRADE - 2024")), "")</f>
        <v/>
      </c>
      <c r="M94" s="151" t="str" cm="1">
        <f t="array" aca="1" ref="M94" ca="1">IF('Kreis TRADE - 2024'!$E94 = 'PieChart Hilfstabelle'!M$1, INDIRECT(ADDRESS(ROW(), 6 + $A$7, 1, 1, "Kreis TRADE - 2024")), "")</f>
        <v/>
      </c>
      <c r="N94" s="151" t="str" cm="1">
        <f t="array" aca="1" ref="N94" ca="1">IF('Kreis TRADE - 2024'!$E94 = 'PieChart Hilfstabelle'!N$1, INDIRECT(ADDRESS(ROW(), 6 + $A$7, 1, 1, "Kreis TRADE - 2024")), "")</f>
        <v/>
      </c>
      <c r="O94" s="151" cm="1">
        <f t="array" aca="1" ref="O94" ca="1">IF('Kreis TRADE - 2024'!$E94 = 'PieChart Hilfstabelle'!O$1, INDIRECT(ADDRESS(ROW(), 6 + $A$7, 1, 1, "Kreis TRADE - 2024")), "")</f>
        <v>5.75</v>
      </c>
      <c r="P94" s="151" t="str" cm="1">
        <f t="array" aca="1" ref="P94" ca="1">IF('Kreis TRADE - 2024'!$E94 = 'PieChart Hilfstabelle'!P$1, INDIRECT(ADDRESS(ROW(), 6 + $A$7, 1, 1, "Kreis TRADE - 2024")), "")</f>
        <v/>
      </c>
      <c r="Q94" s="151" t="str" cm="1">
        <f t="array" aca="1" ref="Q94" ca="1">IF('Kreis TRADE - 2024'!$E94 = 'PieChart Hilfstabelle'!Q$1, INDIRECT(ADDRESS(ROW(), 6 + $A$7, 1, 1, "Kreis TRADE - 2024")), "")</f>
        <v/>
      </c>
      <c r="R94" s="151" t="str" cm="1">
        <f t="array" aca="1" ref="R94" ca="1">IF('Kreis TRADE - 2024'!$E94 = 'PieChart Hilfstabelle'!R$1, INDIRECT(ADDRESS(ROW(), 6 + $A$7, 1, 1, "Kreis TRADE - 2024")), "")</f>
        <v/>
      </c>
      <c r="S94" s="151" t="str" cm="1">
        <f t="array" aca="1" ref="S94" ca="1">IF('Kreis TRADE - 2024'!$E94 = 'PieChart Hilfstabelle'!S$1, INDIRECT(ADDRESS(ROW(), 6 + $A$7, 1, 1, "Kreis TRADE - 2024")), "")</f>
        <v/>
      </c>
      <c r="T94" s="151" t="str" cm="1">
        <f t="array" aca="1" ref="T94" ca="1">IF('Kreis TRADE - 2024'!$E94 = 'PieChart Hilfstabelle'!T$1, INDIRECT(ADDRESS(ROW(), 6 + $A$7, 1, 1, "Kreis TRADE - 2024")), "")</f>
        <v/>
      </c>
      <c r="U94" s="151" t="str" cm="1">
        <f t="array" aca="1" ref="U94" ca="1">IF('Kreis TRADE - 2024'!$E94 = 'PieChart Hilfstabelle'!U$1, INDIRECT(ADDRESS(ROW(), 6 + $A$7, 1, 1, "Kreis TRADE - 2024")), "")</f>
        <v/>
      </c>
      <c r="V94" s="151" t="str" cm="1">
        <f t="array" aca="1" ref="V94" ca="1">IF('Kreis TRADE - 2024'!$E94 = 'PieChart Hilfstabelle'!V$1, INDIRECT(ADDRESS(ROW(), 6 + $A$7, 1, 1, "Kreis TRADE - 2024")), "")</f>
        <v/>
      </c>
      <c r="W94" s="151" t="str" cm="1">
        <f t="array" aca="1" ref="W94" ca="1">IF('Kreis TRADE - 2024'!$E94 = 'PieChart Hilfstabelle'!W$1, INDIRECT(ADDRESS(ROW(), 6 + $A$7, 1, 1, "Kreis TRADE - 2024")), "")</f>
        <v/>
      </c>
      <c r="X94" s="152"/>
      <c r="Y94" s="151" t="str" cm="1">
        <f t="array" aca="1" ref="Y94" ca="1">IF('Kreis TRADE - 2024'!$D94 = 'PieChart Hilfstabelle'!Y$1, INDIRECT(ADDRESS(ROW(), 6 + $A$7, 1, 1, "Kreis TRADE - 2024")), "")</f>
        <v/>
      </c>
      <c r="Z94" s="151" t="str" cm="1">
        <f t="array" aca="1" ref="Z94" ca="1">IF('Kreis TRADE - 2024'!$D94 = 'PieChart Hilfstabelle'!Z$1, INDIRECT(ADDRESS(ROW(), 6 + $A$7, 1, 1, "Kreis TRADE - 2024")), "")</f>
        <v/>
      </c>
      <c r="AA94" s="151" t="str" cm="1">
        <f t="array" aca="1" ref="AA94" ca="1">IF('Kreis TRADE - 2024'!$D94 = 'PieChart Hilfstabelle'!AA$1, INDIRECT(ADDRESS(ROW(), 6 + $A$7, 1, 1, "Kreis TRADE - 2024")), "")</f>
        <v/>
      </c>
      <c r="AB94" s="151" t="str" cm="1">
        <f t="array" aca="1" ref="AB94" ca="1">IF('Kreis TRADE - 2024'!$D94 = 'PieChart Hilfstabelle'!AB$1, INDIRECT(ADDRESS(ROW(), 6 + $A$7, 1, 1, "Kreis TRADE - 2024")), "")</f>
        <v/>
      </c>
      <c r="AC94" s="151" t="str" cm="1">
        <f t="array" aca="1" ref="AC94" ca="1">IF('Kreis TRADE - 2024'!$D94 = 'PieChart Hilfstabelle'!AC$1, INDIRECT(ADDRESS(ROW(), 6 + $A$7, 1, 1, "Kreis TRADE - 2024")), "")</f>
        <v/>
      </c>
      <c r="AD94" s="151" t="str" cm="1">
        <f t="array" aca="1" ref="AD94" ca="1">IF('Kreis TRADE - 2024'!$D94 = 'PieChart Hilfstabelle'!AD$1, INDIRECT(ADDRESS(ROW(), 6 + $A$7, 1, 1, "Kreis TRADE - 2024")), "")</f>
        <v/>
      </c>
    </row>
    <row r="95" spans="1:30">
      <c r="A95" s="151"/>
      <c r="B95" s="151"/>
      <c r="C95" s="151"/>
      <c r="D95" s="151"/>
      <c r="E95" s="151"/>
      <c r="F95" s="151" t="str">
        <f>IF(AND('Kreis TRADE - 2024'!C95&lt;&gt;"",'Kreis TRADE - 2024'!D95&lt;&gt;"",'Kreis TRADE - 2024'!E95="Gebuchte Tage"),'Kreis TRADE - 2024'!C95 &amp; " " &amp; 'Kreis TRADE - 2024'!D95,"")</f>
        <v/>
      </c>
      <c r="G95" s="151" t="str" cm="1">
        <f t="array" aca="1" ref="G95" ca="1">IF('Kreis TRADE - 2024'!$E95 = 'PieChart Hilfstabelle'!G$1, INDIRECT(ADDRESS(ROW(), 6 + $A$7, 1, 1, "Kreis TRADE - 2024")), "")</f>
        <v/>
      </c>
      <c r="H95" s="151" t="str" cm="1">
        <f t="array" aca="1" ref="H95" ca="1">IF('Kreis TRADE - 2024'!$E95 = 'PieChart Hilfstabelle'!H$1, INDIRECT(ADDRESS(ROW(), 6 + $A$7, 1, 1, "Kreis TRADE - 2024")), "")</f>
        <v/>
      </c>
      <c r="I95" s="151" t="str" cm="1">
        <f t="array" aca="1" ref="I95" ca="1">IF('Kreis TRADE - 2024'!$E95 = 'PieChart Hilfstabelle'!I$1, INDIRECT(ADDRESS(ROW(), 6 + $A$7, 1, 1, "Kreis TRADE - 2024")), "")</f>
        <v/>
      </c>
      <c r="J95" s="151" t="str" cm="1">
        <f t="array" aca="1" ref="J95" ca="1">IF('Kreis TRADE - 2024'!$E95 = 'PieChart Hilfstabelle'!J$1, INDIRECT(ADDRESS(ROW(), 6 + $A$7, 1, 1, "Kreis TRADE - 2024")), "")</f>
        <v/>
      </c>
      <c r="K95" s="151" cm="1">
        <f t="array" aca="1" ref="K95" ca="1">IF('Kreis TRADE - 2024'!$E95 = 'PieChart Hilfstabelle'!K$1, INDIRECT(ADDRESS(ROW(), 6 + $A$7, 1, 1, "Kreis TRADE - 2024")), "")</f>
        <v>6</v>
      </c>
      <c r="L95" s="151" t="str" cm="1">
        <f t="array" aca="1" ref="L95" ca="1">IF('Kreis TRADE - 2024'!$E95 = 'PieChart Hilfstabelle'!L$1, INDIRECT(ADDRESS(ROW(), 6 + $A$7, 1, 1, "Kreis TRADE - 2024")), "")</f>
        <v/>
      </c>
      <c r="M95" s="151" t="str" cm="1">
        <f t="array" aca="1" ref="M95" ca="1">IF('Kreis TRADE - 2024'!$E95 = 'PieChart Hilfstabelle'!M$1, INDIRECT(ADDRESS(ROW(), 6 + $A$7, 1, 1, "Kreis TRADE - 2024")), "")</f>
        <v/>
      </c>
      <c r="N95" s="151" t="str" cm="1">
        <f t="array" aca="1" ref="N95" ca="1">IF('Kreis TRADE - 2024'!$E95 = 'PieChart Hilfstabelle'!N$1, INDIRECT(ADDRESS(ROW(), 6 + $A$7, 1, 1, "Kreis TRADE - 2024")), "")</f>
        <v/>
      </c>
      <c r="O95" s="151" t="str" cm="1">
        <f t="array" aca="1" ref="O95" ca="1">IF('Kreis TRADE - 2024'!$E95 = 'PieChart Hilfstabelle'!O$1, INDIRECT(ADDRESS(ROW(), 6 + $A$7, 1, 1, "Kreis TRADE - 2024")), "")</f>
        <v/>
      </c>
      <c r="P95" s="151" t="str" cm="1">
        <f t="array" aca="1" ref="P95" ca="1">IF('Kreis TRADE - 2024'!$E95 = 'PieChart Hilfstabelle'!P$1, INDIRECT(ADDRESS(ROW(), 6 + $A$7, 1, 1, "Kreis TRADE - 2024")), "")</f>
        <v/>
      </c>
      <c r="Q95" s="151" t="str" cm="1">
        <f t="array" aca="1" ref="Q95" ca="1">IF('Kreis TRADE - 2024'!$E95 = 'PieChart Hilfstabelle'!Q$1, INDIRECT(ADDRESS(ROW(), 6 + $A$7, 1, 1, "Kreis TRADE - 2024")), "")</f>
        <v/>
      </c>
      <c r="R95" s="151" t="str" cm="1">
        <f t="array" aca="1" ref="R95" ca="1">IF('Kreis TRADE - 2024'!$E95 = 'PieChart Hilfstabelle'!R$1, INDIRECT(ADDRESS(ROW(), 6 + $A$7, 1, 1, "Kreis TRADE - 2024")), "")</f>
        <v/>
      </c>
      <c r="S95" s="151" t="str" cm="1">
        <f t="array" aca="1" ref="S95" ca="1">IF('Kreis TRADE - 2024'!$E95 = 'PieChart Hilfstabelle'!S$1, INDIRECT(ADDRESS(ROW(), 6 + $A$7, 1, 1, "Kreis TRADE - 2024")), "")</f>
        <v/>
      </c>
      <c r="T95" s="151" t="str" cm="1">
        <f t="array" aca="1" ref="T95" ca="1">IF('Kreis TRADE - 2024'!$E95 = 'PieChart Hilfstabelle'!T$1, INDIRECT(ADDRESS(ROW(), 6 + $A$7, 1, 1, "Kreis TRADE - 2024")), "")</f>
        <v/>
      </c>
      <c r="U95" s="151" t="str" cm="1">
        <f t="array" aca="1" ref="U95" ca="1">IF('Kreis TRADE - 2024'!$E95 = 'PieChart Hilfstabelle'!U$1, INDIRECT(ADDRESS(ROW(), 6 + $A$7, 1, 1, "Kreis TRADE - 2024")), "")</f>
        <v/>
      </c>
      <c r="V95" s="151" t="str" cm="1">
        <f t="array" aca="1" ref="V95" ca="1">IF('Kreis TRADE - 2024'!$E95 = 'PieChart Hilfstabelle'!V$1, INDIRECT(ADDRESS(ROW(), 6 + $A$7, 1, 1, "Kreis TRADE - 2024")), "")</f>
        <v/>
      </c>
      <c r="W95" s="151" t="str" cm="1">
        <f t="array" aca="1" ref="W95" ca="1">IF('Kreis TRADE - 2024'!$E95 = 'PieChart Hilfstabelle'!W$1, INDIRECT(ADDRESS(ROW(), 6 + $A$7, 1, 1, "Kreis TRADE - 2024")), "")</f>
        <v/>
      </c>
      <c r="X95" s="152"/>
      <c r="Y95" s="151" t="str" cm="1">
        <f t="array" aca="1" ref="Y95" ca="1">IF('Kreis TRADE - 2024'!$D95 = 'PieChart Hilfstabelle'!Y$1, INDIRECT(ADDRESS(ROW(), 6 + $A$7, 1, 1, "Kreis TRADE - 2024")), "")</f>
        <v/>
      </c>
      <c r="Z95" s="151" t="str" cm="1">
        <f t="array" aca="1" ref="Z95" ca="1">IF('Kreis TRADE - 2024'!$D95 = 'PieChart Hilfstabelle'!Z$1, INDIRECT(ADDRESS(ROW(), 6 + $A$7, 1, 1, "Kreis TRADE - 2024")), "")</f>
        <v/>
      </c>
      <c r="AA95" s="151" t="str" cm="1">
        <f t="array" aca="1" ref="AA95" ca="1">IF('Kreis TRADE - 2024'!$D95 = 'PieChart Hilfstabelle'!AA$1, INDIRECT(ADDRESS(ROW(), 6 + $A$7, 1, 1, "Kreis TRADE - 2024")), "")</f>
        <v/>
      </c>
      <c r="AB95" s="151" t="str" cm="1">
        <f t="array" aca="1" ref="AB95" ca="1">IF('Kreis TRADE - 2024'!$D95 = 'PieChart Hilfstabelle'!AB$1, INDIRECT(ADDRESS(ROW(), 6 + $A$7, 1, 1, "Kreis TRADE - 2024")), "")</f>
        <v/>
      </c>
      <c r="AC95" s="151" t="str" cm="1">
        <f t="array" aca="1" ref="AC95" ca="1">IF('Kreis TRADE - 2024'!$D95 = 'PieChart Hilfstabelle'!AC$1, INDIRECT(ADDRESS(ROW(), 6 + $A$7, 1, 1, "Kreis TRADE - 2024")), "")</f>
        <v/>
      </c>
      <c r="AD95" s="151" t="str" cm="1">
        <f t="array" aca="1" ref="AD95" ca="1">IF('Kreis TRADE - 2024'!$D95 = 'PieChart Hilfstabelle'!AD$1, INDIRECT(ADDRESS(ROW(), 6 + $A$7, 1, 1, "Kreis TRADE - 2024")), "")</f>
        <v/>
      </c>
    </row>
    <row r="96" spans="1:30">
      <c r="A96" s="151"/>
      <c r="B96" s="151"/>
      <c r="C96" s="151"/>
      <c r="D96" s="151"/>
      <c r="E96" s="151"/>
      <c r="F96" s="151" t="str">
        <f>IF(AND('Kreis TRADE - 2024'!C96&lt;&gt;"",'Kreis TRADE - 2024'!D96&lt;&gt;"",'Kreis TRADE - 2024'!E96="Gebuchte Tage"),'Kreis TRADE - 2024'!C96 &amp; " " &amp; 'Kreis TRADE - 2024'!D96,"")</f>
        <v/>
      </c>
      <c r="G96" s="151" t="str" cm="1">
        <f t="array" aca="1" ref="G96" ca="1">IF('Kreis TRADE - 2024'!$E96 = 'PieChart Hilfstabelle'!G$1, INDIRECT(ADDRESS(ROW(), 6 + $A$7, 1, 1, "Kreis TRADE - 2024")), "")</f>
        <v/>
      </c>
      <c r="H96" s="151" t="str" cm="1">
        <f t="array" aca="1" ref="H96" ca="1">IF('Kreis TRADE - 2024'!$E96 = 'PieChart Hilfstabelle'!H$1, INDIRECT(ADDRESS(ROW(), 6 + $A$7, 1, 1, "Kreis TRADE - 2024")), "")</f>
        <v/>
      </c>
      <c r="I96" s="151" t="str" cm="1">
        <f t="array" aca="1" ref="I96" ca="1">IF('Kreis TRADE - 2024'!$E96 = 'PieChart Hilfstabelle'!I$1, INDIRECT(ADDRESS(ROW(), 6 + $A$7, 1, 1, "Kreis TRADE - 2024")), "")</f>
        <v/>
      </c>
      <c r="J96" s="151" cm="1">
        <f t="array" aca="1" ref="J96" ca="1">IF('Kreis TRADE - 2024'!$E96 = 'PieChart Hilfstabelle'!J$1, INDIRECT(ADDRESS(ROW(), 6 + $A$7, 1, 1, "Kreis TRADE - 2024")), "")</f>
        <v>28</v>
      </c>
      <c r="K96" s="151" t="str" cm="1">
        <f t="array" aca="1" ref="K96" ca="1">IF('Kreis TRADE - 2024'!$E96 = 'PieChart Hilfstabelle'!K$1, INDIRECT(ADDRESS(ROW(), 6 + $A$7, 1, 1, "Kreis TRADE - 2024")), "")</f>
        <v/>
      </c>
      <c r="L96" s="151" t="str" cm="1">
        <f t="array" aca="1" ref="L96" ca="1">IF('Kreis TRADE - 2024'!$E96 = 'PieChart Hilfstabelle'!L$1, INDIRECT(ADDRESS(ROW(), 6 + $A$7, 1, 1, "Kreis TRADE - 2024")), "")</f>
        <v/>
      </c>
      <c r="M96" s="151" t="str" cm="1">
        <f t="array" aca="1" ref="M96" ca="1">IF('Kreis TRADE - 2024'!$E96 = 'PieChart Hilfstabelle'!M$1, INDIRECT(ADDRESS(ROW(), 6 + $A$7, 1, 1, "Kreis TRADE - 2024")), "")</f>
        <v/>
      </c>
      <c r="N96" s="151" t="str" cm="1">
        <f t="array" aca="1" ref="N96" ca="1">IF('Kreis TRADE - 2024'!$E96 = 'PieChart Hilfstabelle'!N$1, INDIRECT(ADDRESS(ROW(), 6 + $A$7, 1, 1, "Kreis TRADE - 2024")), "")</f>
        <v/>
      </c>
      <c r="O96" s="151" t="str" cm="1">
        <f t="array" aca="1" ref="O96" ca="1">IF('Kreis TRADE - 2024'!$E96 = 'PieChart Hilfstabelle'!O$1, INDIRECT(ADDRESS(ROW(), 6 + $A$7, 1, 1, "Kreis TRADE - 2024")), "")</f>
        <v/>
      </c>
      <c r="P96" s="151" t="str" cm="1">
        <f t="array" aca="1" ref="P96" ca="1">IF('Kreis TRADE - 2024'!$E96 = 'PieChart Hilfstabelle'!P$1, INDIRECT(ADDRESS(ROW(), 6 + $A$7, 1, 1, "Kreis TRADE - 2024")), "")</f>
        <v/>
      </c>
      <c r="Q96" s="151" t="str" cm="1">
        <f t="array" aca="1" ref="Q96" ca="1">IF('Kreis TRADE - 2024'!$E96 = 'PieChart Hilfstabelle'!Q$1, INDIRECT(ADDRESS(ROW(), 6 + $A$7, 1, 1, "Kreis TRADE - 2024")), "")</f>
        <v/>
      </c>
      <c r="R96" s="151" t="str" cm="1">
        <f t="array" aca="1" ref="R96" ca="1">IF('Kreis TRADE - 2024'!$E96 = 'PieChart Hilfstabelle'!R$1, INDIRECT(ADDRESS(ROW(), 6 + $A$7, 1, 1, "Kreis TRADE - 2024")), "")</f>
        <v/>
      </c>
      <c r="S96" s="151" t="str" cm="1">
        <f t="array" aca="1" ref="S96" ca="1">IF('Kreis TRADE - 2024'!$E96 = 'PieChart Hilfstabelle'!S$1, INDIRECT(ADDRESS(ROW(), 6 + $A$7, 1, 1, "Kreis TRADE - 2024")), "")</f>
        <v/>
      </c>
      <c r="T96" s="151" t="str" cm="1">
        <f t="array" aca="1" ref="T96" ca="1">IF('Kreis TRADE - 2024'!$E96 = 'PieChart Hilfstabelle'!T$1, INDIRECT(ADDRESS(ROW(), 6 + $A$7, 1, 1, "Kreis TRADE - 2024")), "")</f>
        <v/>
      </c>
      <c r="U96" s="151" t="str" cm="1">
        <f t="array" aca="1" ref="U96" ca="1">IF('Kreis TRADE - 2024'!$E96 = 'PieChart Hilfstabelle'!U$1, INDIRECT(ADDRESS(ROW(), 6 + $A$7, 1, 1, "Kreis TRADE - 2024")), "")</f>
        <v/>
      </c>
      <c r="V96" s="151" t="str" cm="1">
        <f t="array" aca="1" ref="V96" ca="1">IF('Kreis TRADE - 2024'!$E96 = 'PieChart Hilfstabelle'!V$1, INDIRECT(ADDRESS(ROW(), 6 + $A$7, 1, 1, "Kreis TRADE - 2024")), "")</f>
        <v/>
      </c>
      <c r="W96" s="151" t="str" cm="1">
        <f t="array" aca="1" ref="W96" ca="1">IF('Kreis TRADE - 2024'!$E96 = 'PieChart Hilfstabelle'!W$1, INDIRECT(ADDRESS(ROW(), 6 + $A$7, 1, 1, "Kreis TRADE - 2024")), "")</f>
        <v/>
      </c>
      <c r="X96" s="152"/>
      <c r="Y96" s="151" t="str" cm="1">
        <f t="array" aca="1" ref="Y96" ca="1">IF('Kreis TRADE - 2024'!$D96 = 'PieChart Hilfstabelle'!Y$1, INDIRECT(ADDRESS(ROW(), 6 + $A$7, 1, 1, "Kreis TRADE - 2024")), "")</f>
        <v/>
      </c>
      <c r="Z96" s="151" t="str" cm="1">
        <f t="array" aca="1" ref="Z96" ca="1">IF('Kreis TRADE - 2024'!$D96 = 'PieChart Hilfstabelle'!Z$1, INDIRECT(ADDRESS(ROW(), 6 + $A$7, 1, 1, "Kreis TRADE - 2024")), "")</f>
        <v/>
      </c>
      <c r="AA96" s="151" t="str" cm="1">
        <f t="array" aca="1" ref="AA96" ca="1">IF('Kreis TRADE - 2024'!$D96 = 'PieChart Hilfstabelle'!AA$1, INDIRECT(ADDRESS(ROW(), 6 + $A$7, 1, 1, "Kreis TRADE - 2024")), "")</f>
        <v/>
      </c>
      <c r="AB96" s="151" t="str" cm="1">
        <f t="array" aca="1" ref="AB96" ca="1">IF('Kreis TRADE - 2024'!$D96 = 'PieChart Hilfstabelle'!AB$1, INDIRECT(ADDRESS(ROW(), 6 + $A$7, 1, 1, "Kreis TRADE - 2024")), "")</f>
        <v/>
      </c>
      <c r="AC96" s="151" t="str" cm="1">
        <f t="array" aca="1" ref="AC96" ca="1">IF('Kreis TRADE - 2024'!$D96 = 'PieChart Hilfstabelle'!AC$1, INDIRECT(ADDRESS(ROW(), 6 + $A$7, 1, 1, "Kreis TRADE - 2024")), "")</f>
        <v/>
      </c>
      <c r="AD96" s="151" t="str" cm="1">
        <f t="array" aca="1" ref="AD96" ca="1">IF('Kreis TRADE - 2024'!$D96 = 'PieChart Hilfstabelle'!AD$1, INDIRECT(ADDRESS(ROW(), 6 + $A$7, 1, 1, "Kreis TRADE - 2024")), "")</f>
        <v/>
      </c>
    </row>
    <row r="97" spans="1:30">
      <c r="A97" s="151"/>
      <c r="B97" s="151"/>
      <c r="C97" s="151"/>
      <c r="D97" s="151"/>
      <c r="E97" s="151"/>
      <c r="F97" s="151" t="str">
        <f>IF(AND('Kreis TRADE - 2024'!C97&lt;&gt;"",'Kreis TRADE - 2024'!D97&lt;&gt;"",'Kreis TRADE - 2024'!E97="Gebuchte Tage"),'Kreis TRADE - 2024'!C97 &amp; " " &amp; 'Kreis TRADE - 2024'!D97,"")</f>
        <v/>
      </c>
      <c r="G97" s="151" t="str" cm="1">
        <f t="array" aca="1" ref="G97" ca="1">IF('Kreis TRADE - 2024'!$E97 = 'PieChart Hilfstabelle'!G$1, INDIRECT(ADDRESS(ROW(), 6 + $A$7, 1, 1, "Kreis TRADE - 2024")), "")</f>
        <v/>
      </c>
      <c r="H97" s="151" t="str" cm="1">
        <f t="array" aca="1" ref="H97" ca="1">IF('Kreis TRADE - 2024'!$E97 = 'PieChart Hilfstabelle'!H$1, INDIRECT(ADDRESS(ROW(), 6 + $A$7, 1, 1, "Kreis TRADE - 2024")), "")</f>
        <v/>
      </c>
      <c r="I97" s="151" t="str" cm="1">
        <f t="array" aca="1" ref="I97" ca="1">IF('Kreis TRADE - 2024'!$E97 = 'PieChart Hilfstabelle'!I$1, INDIRECT(ADDRESS(ROW(), 6 + $A$7, 1, 1, "Kreis TRADE - 2024")), "")</f>
        <v/>
      </c>
      <c r="J97" s="151" t="str" cm="1">
        <f t="array" aca="1" ref="J97" ca="1">IF('Kreis TRADE - 2024'!$E97 = 'PieChart Hilfstabelle'!J$1, INDIRECT(ADDRESS(ROW(), 6 + $A$7, 1, 1, "Kreis TRADE - 2024")), "")</f>
        <v/>
      </c>
      <c r="K97" s="151" t="str" cm="1">
        <f t="array" aca="1" ref="K97" ca="1">IF('Kreis TRADE - 2024'!$E97 = 'PieChart Hilfstabelle'!K$1, INDIRECT(ADDRESS(ROW(), 6 + $A$7, 1, 1, "Kreis TRADE - 2024")), "")</f>
        <v/>
      </c>
      <c r="L97" s="151" t="str" cm="1">
        <f t="array" aca="1" ref="L97" ca="1">IF('Kreis TRADE - 2024'!$E97 = 'PieChart Hilfstabelle'!L$1, INDIRECT(ADDRESS(ROW(), 6 + $A$7, 1, 1, "Kreis TRADE - 2024")), "")</f>
        <v/>
      </c>
      <c r="M97" s="151" t="str" cm="1">
        <f t="array" aca="1" ref="M97" ca="1">IF('Kreis TRADE - 2024'!$E97 = 'PieChart Hilfstabelle'!M$1, INDIRECT(ADDRESS(ROW(), 6 + $A$7, 1, 1, "Kreis TRADE - 2024")), "")</f>
        <v/>
      </c>
      <c r="N97" s="151" t="str" cm="1">
        <f t="array" aca="1" ref="N97" ca="1">IF('Kreis TRADE - 2024'!$E97 = 'PieChart Hilfstabelle'!N$1, INDIRECT(ADDRESS(ROW(), 6 + $A$7, 1, 1, "Kreis TRADE - 2024")), "")</f>
        <v/>
      </c>
      <c r="O97" s="151" t="str" cm="1">
        <f t="array" aca="1" ref="O97" ca="1">IF('Kreis TRADE - 2024'!$E97 = 'PieChart Hilfstabelle'!O$1, INDIRECT(ADDRESS(ROW(), 6 + $A$7, 1, 1, "Kreis TRADE - 2024")), "")</f>
        <v/>
      </c>
      <c r="P97" s="151" t="str" cm="1">
        <f t="array" aca="1" ref="P97" ca="1">IF('Kreis TRADE - 2024'!$E97 = 'PieChart Hilfstabelle'!P$1, INDIRECT(ADDRESS(ROW(), 6 + $A$7, 1, 1, "Kreis TRADE - 2024")), "")</f>
        <v/>
      </c>
      <c r="Q97" s="151" t="str" cm="1">
        <f t="array" aca="1" ref="Q97" ca="1">IF('Kreis TRADE - 2024'!$E97 = 'PieChart Hilfstabelle'!Q$1, INDIRECT(ADDRESS(ROW(), 6 + $A$7, 1, 1, "Kreis TRADE - 2024")), "")</f>
        <v/>
      </c>
      <c r="R97" s="151" t="str" cm="1">
        <f t="array" aca="1" ref="R97" ca="1">IF('Kreis TRADE - 2024'!$E97 = 'PieChart Hilfstabelle'!R$1, INDIRECT(ADDRESS(ROW(), 6 + $A$7, 1, 1, "Kreis TRADE - 2024")), "")</f>
        <v/>
      </c>
      <c r="S97" s="151" t="str" cm="1">
        <f t="array" aca="1" ref="S97" ca="1">IF('Kreis TRADE - 2024'!$E97 = 'PieChart Hilfstabelle'!S$1, INDIRECT(ADDRESS(ROW(), 6 + $A$7, 1, 1, "Kreis TRADE - 2024")), "")</f>
        <v/>
      </c>
      <c r="T97" s="151" t="str" cm="1">
        <f t="array" aca="1" ref="T97" ca="1">IF('Kreis TRADE - 2024'!$E97 = 'PieChart Hilfstabelle'!T$1, INDIRECT(ADDRESS(ROW(), 6 + $A$7, 1, 1, "Kreis TRADE - 2024")), "")</f>
        <v/>
      </c>
      <c r="U97" s="151" t="str" cm="1">
        <f t="array" aca="1" ref="U97" ca="1">IF('Kreis TRADE - 2024'!$E97 = 'PieChart Hilfstabelle'!U$1, INDIRECT(ADDRESS(ROW(), 6 + $A$7, 1, 1, "Kreis TRADE - 2024")), "")</f>
        <v/>
      </c>
      <c r="V97" s="151" t="str" cm="1">
        <f t="array" aca="1" ref="V97" ca="1">IF('Kreis TRADE - 2024'!$E97 = 'PieChart Hilfstabelle'!V$1, INDIRECT(ADDRESS(ROW(), 6 + $A$7, 1, 1, "Kreis TRADE - 2024")), "")</f>
        <v/>
      </c>
      <c r="W97" s="151" t="str" cm="1">
        <f t="array" aca="1" ref="W97" ca="1">IF('Kreis TRADE - 2024'!$E97 = 'PieChart Hilfstabelle'!W$1, INDIRECT(ADDRESS(ROW(), 6 + $A$7, 1, 1, "Kreis TRADE - 2024")), "")</f>
        <v/>
      </c>
      <c r="X97" s="152"/>
      <c r="Y97" s="151" t="str" cm="1">
        <f t="array" aca="1" ref="Y97" ca="1">IF('Kreis TRADE - 2024'!$D97 = 'PieChart Hilfstabelle'!Y$1, INDIRECT(ADDRESS(ROW(), 6 + $A$7, 1, 1, "Kreis TRADE - 2024")), "")</f>
        <v/>
      </c>
      <c r="Z97" s="151" t="str" cm="1">
        <f t="array" aca="1" ref="Z97" ca="1">IF('Kreis TRADE - 2024'!$D97 = 'PieChart Hilfstabelle'!Z$1, INDIRECT(ADDRESS(ROW(), 6 + $A$7, 1, 1, "Kreis TRADE - 2024")), "")</f>
        <v/>
      </c>
      <c r="AA97" s="151" t="str" cm="1">
        <f t="array" aca="1" ref="AA97" ca="1">IF('Kreis TRADE - 2024'!$D97 = 'PieChart Hilfstabelle'!AA$1, INDIRECT(ADDRESS(ROW(), 6 + $A$7, 1, 1, "Kreis TRADE - 2024")), "")</f>
        <v/>
      </c>
      <c r="AB97" s="151" t="str" cm="1">
        <f t="array" aca="1" ref="AB97" ca="1">IF('Kreis TRADE - 2024'!$D97 = 'PieChart Hilfstabelle'!AB$1, INDIRECT(ADDRESS(ROW(), 6 + $A$7, 1, 1, "Kreis TRADE - 2024")), "")</f>
        <v/>
      </c>
      <c r="AC97" s="151" t="str" cm="1">
        <f t="array" aca="1" ref="AC97" ca="1">IF('Kreis TRADE - 2024'!$D97 = 'PieChart Hilfstabelle'!AC$1, INDIRECT(ADDRESS(ROW(), 6 + $A$7, 1, 1, "Kreis TRADE - 2024")), "")</f>
        <v/>
      </c>
      <c r="AD97" s="151" t="str" cm="1">
        <f t="array" aca="1" ref="AD97" ca="1">IF('Kreis TRADE - 2024'!$D97 = 'PieChart Hilfstabelle'!AD$1, INDIRECT(ADDRESS(ROW(), 6 + $A$7, 1, 1, "Kreis TRADE - 2024")), "")</f>
        <v/>
      </c>
    </row>
    <row r="98" spans="1:30">
      <c r="A98" s="151"/>
      <c r="B98" s="151"/>
      <c r="C98" s="151"/>
      <c r="D98" s="151"/>
      <c r="E98" s="151"/>
      <c r="F98" s="151" t="str">
        <f>IF(AND('Kreis TRADE - 2024'!C98&lt;&gt;"",'Kreis TRADE - 2024'!D98&lt;&gt;"",'Kreis TRADE - 2024'!E98="Gebuchte Tage"),'Kreis TRADE - 2024'!C98 &amp; " " &amp; 'Kreis TRADE - 2024'!D98,"")</f>
        <v/>
      </c>
      <c r="G98" s="151" t="str" cm="1">
        <f t="array" aca="1" ref="G98" ca="1">IF('Kreis TRADE - 2024'!$E98 = 'PieChart Hilfstabelle'!G$1, INDIRECT(ADDRESS(ROW(), 6 + $A$7, 1, 1, "Kreis TRADE - 2024")), "")</f>
        <v/>
      </c>
      <c r="H98" s="151" t="str" cm="1">
        <f t="array" aca="1" ref="H98" ca="1">IF('Kreis TRADE - 2024'!$E98 = 'PieChart Hilfstabelle'!H$1, INDIRECT(ADDRESS(ROW(), 6 + $A$7, 1, 1, "Kreis TRADE - 2024")), "")</f>
        <v/>
      </c>
      <c r="I98" s="151" t="str" cm="1">
        <f t="array" aca="1" ref="I98" ca="1">IF('Kreis TRADE - 2024'!$E98 = 'PieChart Hilfstabelle'!I$1, INDIRECT(ADDRESS(ROW(), 6 + $A$7, 1, 1, "Kreis TRADE - 2024")), "")</f>
        <v/>
      </c>
      <c r="J98" s="151" t="str" cm="1">
        <f t="array" aca="1" ref="J98" ca="1">IF('Kreis TRADE - 2024'!$E98 = 'PieChart Hilfstabelle'!J$1, INDIRECT(ADDRESS(ROW(), 6 + $A$7, 1, 1, "Kreis TRADE - 2024")), "")</f>
        <v/>
      </c>
      <c r="K98" s="151" t="str" cm="1">
        <f t="array" aca="1" ref="K98" ca="1">IF('Kreis TRADE - 2024'!$E98 = 'PieChart Hilfstabelle'!K$1, INDIRECT(ADDRESS(ROW(), 6 + $A$7, 1, 1, "Kreis TRADE - 2024")), "")</f>
        <v/>
      </c>
      <c r="L98" s="151" t="str" cm="1">
        <f t="array" aca="1" ref="L98" ca="1">IF('Kreis TRADE - 2024'!$E98 = 'PieChart Hilfstabelle'!L$1, INDIRECT(ADDRESS(ROW(), 6 + $A$7, 1, 1, "Kreis TRADE - 2024")), "")</f>
        <v/>
      </c>
      <c r="M98" s="151" t="str" cm="1">
        <f t="array" aca="1" ref="M98" ca="1">IF('Kreis TRADE - 2024'!$E98 = 'PieChart Hilfstabelle'!M$1, INDIRECT(ADDRESS(ROW(), 6 + $A$7, 1, 1, "Kreis TRADE - 2024")), "")</f>
        <v/>
      </c>
      <c r="N98" s="151" t="str" cm="1">
        <f t="array" aca="1" ref="N98" ca="1">IF('Kreis TRADE - 2024'!$E98 = 'PieChart Hilfstabelle'!N$1, INDIRECT(ADDRESS(ROW(), 6 + $A$7, 1, 1, "Kreis TRADE - 2024")), "")</f>
        <v/>
      </c>
      <c r="O98" s="151" t="str" cm="1">
        <f t="array" aca="1" ref="O98" ca="1">IF('Kreis TRADE - 2024'!$E98 = 'PieChart Hilfstabelle'!O$1, INDIRECT(ADDRESS(ROW(), 6 + $A$7, 1, 1, "Kreis TRADE - 2024")), "")</f>
        <v/>
      </c>
      <c r="P98" s="151" t="str" cm="1">
        <f t="array" aca="1" ref="P98" ca="1">IF('Kreis TRADE - 2024'!$E98 = 'PieChart Hilfstabelle'!P$1, INDIRECT(ADDRESS(ROW(), 6 + $A$7, 1, 1, "Kreis TRADE - 2024")), "")</f>
        <v/>
      </c>
      <c r="Q98" s="151" t="str" cm="1">
        <f t="array" aca="1" ref="Q98" ca="1">IF('Kreis TRADE - 2024'!$E98 = 'PieChart Hilfstabelle'!Q$1, INDIRECT(ADDRESS(ROW(), 6 + $A$7, 1, 1, "Kreis TRADE - 2024")), "")</f>
        <v/>
      </c>
      <c r="R98" s="151" t="str" cm="1">
        <f t="array" aca="1" ref="R98" ca="1">IF('Kreis TRADE - 2024'!$E98 = 'PieChart Hilfstabelle'!R$1, INDIRECT(ADDRESS(ROW(), 6 + $A$7, 1, 1, "Kreis TRADE - 2024")), "")</f>
        <v/>
      </c>
      <c r="S98" s="151" t="str" cm="1">
        <f t="array" aca="1" ref="S98" ca="1">IF('Kreis TRADE - 2024'!$E98 = 'PieChart Hilfstabelle'!S$1, INDIRECT(ADDRESS(ROW(), 6 + $A$7, 1, 1, "Kreis TRADE - 2024")), "")</f>
        <v/>
      </c>
      <c r="T98" s="151" t="str" cm="1">
        <f t="array" aca="1" ref="T98" ca="1">IF('Kreis TRADE - 2024'!$E98 = 'PieChart Hilfstabelle'!T$1, INDIRECT(ADDRESS(ROW(), 6 + $A$7, 1, 1, "Kreis TRADE - 2024")), "")</f>
        <v/>
      </c>
      <c r="U98" s="151" t="str" cm="1">
        <f t="array" aca="1" ref="U98" ca="1">IF('Kreis TRADE - 2024'!$E98 = 'PieChart Hilfstabelle'!U$1, INDIRECT(ADDRESS(ROW(), 6 + $A$7, 1, 1, "Kreis TRADE - 2024")), "")</f>
        <v/>
      </c>
      <c r="V98" s="151" t="str" cm="1">
        <f t="array" aca="1" ref="V98" ca="1">IF('Kreis TRADE - 2024'!$E98 = 'PieChart Hilfstabelle'!V$1, INDIRECT(ADDRESS(ROW(), 6 + $A$7, 1, 1, "Kreis TRADE - 2024")), "")</f>
        <v/>
      </c>
      <c r="W98" s="151" t="str" cm="1">
        <f t="array" aca="1" ref="W98" ca="1">IF('Kreis TRADE - 2024'!$E98 = 'PieChart Hilfstabelle'!W$1, INDIRECT(ADDRESS(ROW(), 6 + $A$7, 1, 1, "Kreis TRADE - 2024")), "")</f>
        <v/>
      </c>
      <c r="X98" s="152"/>
      <c r="Y98" s="151" t="str" cm="1">
        <f t="array" aca="1" ref="Y98" ca="1">IF('Kreis TRADE - 2024'!$D98 = 'PieChart Hilfstabelle'!Y$1, INDIRECT(ADDRESS(ROW(), 6 + $A$7, 1, 1, "Kreis TRADE - 2024")), "")</f>
        <v/>
      </c>
      <c r="Z98" s="151" t="str" cm="1">
        <f t="array" aca="1" ref="Z98" ca="1">IF('Kreis TRADE - 2024'!$D98 = 'PieChart Hilfstabelle'!Z$1, INDIRECT(ADDRESS(ROW(), 6 + $A$7, 1, 1, "Kreis TRADE - 2024")), "")</f>
        <v/>
      </c>
      <c r="AA98" s="151" t="str" cm="1">
        <f t="array" aca="1" ref="AA98" ca="1">IF('Kreis TRADE - 2024'!$D98 = 'PieChart Hilfstabelle'!AA$1, INDIRECT(ADDRESS(ROW(), 6 + $A$7, 1, 1, "Kreis TRADE - 2024")), "")</f>
        <v/>
      </c>
      <c r="AB98" s="151" t="str" cm="1">
        <f t="array" aca="1" ref="AB98" ca="1">IF('Kreis TRADE - 2024'!$D98 = 'PieChart Hilfstabelle'!AB$1, INDIRECT(ADDRESS(ROW(), 6 + $A$7, 1, 1, "Kreis TRADE - 2024")), "")</f>
        <v/>
      </c>
      <c r="AC98" s="151" t="str" cm="1">
        <f t="array" aca="1" ref="AC98" ca="1">IF('Kreis TRADE - 2024'!$D98 = 'PieChart Hilfstabelle'!AC$1, INDIRECT(ADDRESS(ROW(), 6 + $A$7, 1, 1, "Kreis TRADE - 2024")), "")</f>
        <v/>
      </c>
      <c r="AD98" s="151" t="str" cm="1">
        <f t="array" aca="1" ref="AD98" ca="1">IF('Kreis TRADE - 2024'!$D98 = 'PieChart Hilfstabelle'!AD$1, INDIRECT(ADDRESS(ROW(), 6 + $A$7, 1, 1, "Kreis TRADE - 2024")), "")</f>
        <v/>
      </c>
    </row>
    <row r="99" spans="1:30">
      <c r="A99" s="151"/>
      <c r="B99" s="151"/>
      <c r="C99" s="151"/>
      <c r="D99" s="151"/>
      <c r="E99" s="151"/>
      <c r="F99" s="151" t="str">
        <f>IF(AND('Kreis TRADE - 2024'!C99&lt;&gt;"",'Kreis TRADE - 2024'!D99&lt;&gt;"",'Kreis TRADE - 2024'!E99="Gebuchte Tage"),'Kreis TRADE - 2024'!C99 &amp; " " &amp; 'Kreis TRADE - 2024'!D99,"")</f>
        <v/>
      </c>
      <c r="G99" s="151" t="str" cm="1">
        <f t="array" aca="1" ref="G99" ca="1">IF('Kreis TRADE - 2024'!$E99 = 'PieChart Hilfstabelle'!G$1, INDIRECT(ADDRESS(ROW(), 6 + $A$7, 1, 1, "Kreis TRADE - 2024")), "")</f>
        <v/>
      </c>
      <c r="H99" s="151" t="str" cm="1">
        <f t="array" aca="1" ref="H99" ca="1">IF('Kreis TRADE - 2024'!$E99 = 'PieChart Hilfstabelle'!H$1, INDIRECT(ADDRESS(ROW(), 6 + $A$7, 1, 1, "Kreis TRADE - 2024")), "")</f>
        <v/>
      </c>
      <c r="I99" s="151" t="str" cm="1">
        <f t="array" aca="1" ref="I99" ca="1">IF('Kreis TRADE - 2024'!$E99 = 'PieChart Hilfstabelle'!I$1, INDIRECT(ADDRESS(ROW(), 6 + $A$7, 1, 1, "Kreis TRADE - 2024")), "")</f>
        <v/>
      </c>
      <c r="J99" s="151" t="str" cm="1">
        <f t="array" aca="1" ref="J99" ca="1">IF('Kreis TRADE - 2024'!$E99 = 'PieChart Hilfstabelle'!J$1, INDIRECT(ADDRESS(ROW(), 6 + $A$7, 1, 1, "Kreis TRADE - 2024")), "")</f>
        <v/>
      </c>
      <c r="K99" s="151" t="str" cm="1">
        <f t="array" aca="1" ref="K99" ca="1">IF('Kreis TRADE - 2024'!$E99 = 'PieChart Hilfstabelle'!K$1, INDIRECT(ADDRESS(ROW(), 6 + $A$7, 1, 1, "Kreis TRADE - 2024")), "")</f>
        <v/>
      </c>
      <c r="L99" s="151" t="str" cm="1">
        <f t="array" aca="1" ref="L99" ca="1">IF('Kreis TRADE - 2024'!$E99 = 'PieChart Hilfstabelle'!L$1, INDIRECT(ADDRESS(ROW(), 6 + $A$7, 1, 1, "Kreis TRADE - 2024")), "")</f>
        <v/>
      </c>
      <c r="M99" s="151" t="str" cm="1">
        <f t="array" aca="1" ref="M99" ca="1">IF('Kreis TRADE - 2024'!$E99 = 'PieChart Hilfstabelle'!M$1, INDIRECT(ADDRESS(ROW(), 6 + $A$7, 1, 1, "Kreis TRADE - 2024")), "")</f>
        <v/>
      </c>
      <c r="N99" s="151" t="str" cm="1">
        <f t="array" aca="1" ref="N99" ca="1">IF('Kreis TRADE - 2024'!$E99 = 'PieChart Hilfstabelle'!N$1, INDIRECT(ADDRESS(ROW(), 6 + $A$7, 1, 1, "Kreis TRADE - 2024")), "")</f>
        <v/>
      </c>
      <c r="O99" s="151" t="str" cm="1">
        <f t="array" aca="1" ref="O99" ca="1">IF('Kreis TRADE - 2024'!$E99 = 'PieChart Hilfstabelle'!O$1, INDIRECT(ADDRESS(ROW(), 6 + $A$7, 1, 1, "Kreis TRADE - 2024")), "")</f>
        <v/>
      </c>
      <c r="P99" s="151" t="str" cm="1">
        <f t="array" aca="1" ref="P99" ca="1">IF('Kreis TRADE - 2024'!$E99 = 'PieChart Hilfstabelle'!P$1, INDIRECT(ADDRESS(ROW(), 6 + $A$7, 1, 1, "Kreis TRADE - 2024")), "")</f>
        <v/>
      </c>
      <c r="Q99" s="151" t="str" cm="1">
        <f t="array" aca="1" ref="Q99" ca="1">IF('Kreis TRADE - 2024'!$E99 = 'PieChart Hilfstabelle'!Q$1, INDIRECT(ADDRESS(ROW(), 6 + $A$7, 1, 1, "Kreis TRADE - 2024")), "")</f>
        <v/>
      </c>
      <c r="R99" s="151" t="str" cm="1">
        <f t="array" aca="1" ref="R99" ca="1">IF('Kreis TRADE - 2024'!$E99 = 'PieChart Hilfstabelle'!R$1, INDIRECT(ADDRESS(ROW(), 6 + $A$7, 1, 1, "Kreis TRADE - 2024")), "")</f>
        <v/>
      </c>
      <c r="S99" s="151" t="str" cm="1">
        <f t="array" aca="1" ref="S99" ca="1">IF('Kreis TRADE - 2024'!$E99 = 'PieChart Hilfstabelle'!S$1, INDIRECT(ADDRESS(ROW(), 6 + $A$7, 1, 1, "Kreis TRADE - 2024")), "")</f>
        <v/>
      </c>
      <c r="T99" s="151" t="str" cm="1">
        <f t="array" aca="1" ref="T99" ca="1">IF('Kreis TRADE - 2024'!$E99 = 'PieChart Hilfstabelle'!T$1, INDIRECT(ADDRESS(ROW(), 6 + $A$7, 1, 1, "Kreis TRADE - 2024")), "")</f>
        <v/>
      </c>
      <c r="U99" s="151" t="str" cm="1">
        <f t="array" aca="1" ref="U99" ca="1">IF('Kreis TRADE - 2024'!$E99 = 'PieChart Hilfstabelle'!U$1, INDIRECT(ADDRESS(ROW(), 6 + $A$7, 1, 1, "Kreis TRADE - 2024")), "")</f>
        <v/>
      </c>
      <c r="V99" s="151" t="str" cm="1">
        <f t="array" aca="1" ref="V99" ca="1">IF('Kreis TRADE - 2024'!$E99 = 'PieChart Hilfstabelle'!V$1, INDIRECT(ADDRESS(ROW(), 6 + $A$7, 1, 1, "Kreis TRADE - 2024")), "")</f>
        <v/>
      </c>
      <c r="W99" s="151" t="str" cm="1">
        <f t="array" aca="1" ref="W99" ca="1">IF('Kreis TRADE - 2024'!$E99 = 'PieChart Hilfstabelle'!W$1, INDIRECT(ADDRESS(ROW(), 6 + $A$7, 1, 1, "Kreis TRADE - 2024")), "")</f>
        <v/>
      </c>
      <c r="X99" s="152"/>
      <c r="Y99" s="151" t="str" cm="1">
        <f t="array" aca="1" ref="Y99" ca="1">IF('Kreis TRADE - 2024'!$D99 = 'PieChart Hilfstabelle'!Y$1, INDIRECT(ADDRESS(ROW(), 6 + $A$7, 1, 1, "Kreis TRADE - 2024")), "")</f>
        <v/>
      </c>
      <c r="Z99" s="151" t="str" cm="1">
        <f t="array" aca="1" ref="Z99" ca="1">IF('Kreis TRADE - 2024'!$D99 = 'PieChart Hilfstabelle'!Z$1, INDIRECT(ADDRESS(ROW(), 6 + $A$7, 1, 1, "Kreis TRADE - 2024")), "")</f>
        <v/>
      </c>
      <c r="AA99" s="151" t="str" cm="1">
        <f t="array" aca="1" ref="AA99" ca="1">IF('Kreis TRADE - 2024'!$D99 = 'PieChart Hilfstabelle'!AA$1, INDIRECT(ADDRESS(ROW(), 6 + $A$7, 1, 1, "Kreis TRADE - 2024")), "")</f>
        <v/>
      </c>
      <c r="AB99" s="151" t="str" cm="1">
        <f t="array" aca="1" ref="AB99" ca="1">IF('Kreis TRADE - 2024'!$D99 = 'PieChart Hilfstabelle'!AB$1, INDIRECT(ADDRESS(ROW(), 6 + $A$7, 1, 1, "Kreis TRADE - 2024")), "")</f>
        <v/>
      </c>
      <c r="AC99" s="151" t="str" cm="1">
        <f t="array" aca="1" ref="AC99" ca="1">IF('Kreis TRADE - 2024'!$D99 = 'PieChart Hilfstabelle'!AC$1, INDIRECT(ADDRESS(ROW(), 6 + $A$7, 1, 1, "Kreis TRADE - 2024")), "")</f>
        <v/>
      </c>
      <c r="AD99" s="151" t="str" cm="1">
        <f t="array" aca="1" ref="AD99" ca="1">IF('Kreis TRADE - 2024'!$D99 = 'PieChart Hilfstabelle'!AD$1, INDIRECT(ADDRESS(ROW(), 6 + $A$7, 1, 1, "Kreis TRADE - 2024")), "")</f>
        <v/>
      </c>
    </row>
    <row r="100" spans="1:30">
      <c r="A100" s="151"/>
      <c r="B100" s="151"/>
      <c r="C100" s="151"/>
      <c r="D100" s="151"/>
      <c r="E100" s="151"/>
      <c r="F100" s="151" t="str">
        <f>IF(AND('Kreis TRADE - 2024'!C100&lt;&gt;"",'Kreis TRADE - 2024'!D100&lt;&gt;"",'Kreis TRADE - 2024'!E100="Gebuchte Tage"),'Kreis TRADE - 2024'!C100 &amp; " " &amp; 'Kreis TRADE - 2024'!D100,"")</f>
        <v/>
      </c>
      <c r="G100" s="151" t="str" cm="1">
        <f t="array" aca="1" ref="G100" ca="1">IF('Kreis TRADE - 2024'!$E100 = 'PieChart Hilfstabelle'!G$1, INDIRECT(ADDRESS(ROW(), 6 + $A$7, 1, 1, "Kreis TRADE - 2024")), "")</f>
        <v/>
      </c>
      <c r="H100" s="151" t="str" cm="1">
        <f t="array" aca="1" ref="H100" ca="1">IF('Kreis TRADE - 2024'!$E100 = 'PieChart Hilfstabelle'!H$1, INDIRECT(ADDRESS(ROW(), 6 + $A$7, 1, 1, "Kreis TRADE - 2024")), "")</f>
        <v/>
      </c>
      <c r="I100" s="151" t="str" cm="1">
        <f t="array" aca="1" ref="I100" ca="1">IF('Kreis TRADE - 2024'!$E100 = 'PieChart Hilfstabelle'!I$1, INDIRECT(ADDRESS(ROW(), 6 + $A$7, 1, 1, "Kreis TRADE - 2024")), "")</f>
        <v/>
      </c>
      <c r="J100" s="151" t="str" cm="1">
        <f t="array" aca="1" ref="J100" ca="1">IF('Kreis TRADE - 2024'!$E100 = 'PieChart Hilfstabelle'!J$1, INDIRECT(ADDRESS(ROW(), 6 + $A$7, 1, 1, "Kreis TRADE - 2024")), "")</f>
        <v/>
      </c>
      <c r="K100" s="151" t="str" cm="1">
        <f t="array" aca="1" ref="K100" ca="1">IF('Kreis TRADE - 2024'!$E100 = 'PieChart Hilfstabelle'!K$1, INDIRECT(ADDRESS(ROW(), 6 + $A$7, 1, 1, "Kreis TRADE - 2024")), "")</f>
        <v/>
      </c>
      <c r="L100" s="151" t="str" cm="1">
        <f t="array" aca="1" ref="L100" ca="1">IF('Kreis TRADE - 2024'!$E100 = 'PieChart Hilfstabelle'!L$1, INDIRECT(ADDRESS(ROW(), 6 + $A$7, 1, 1, "Kreis TRADE - 2024")), "")</f>
        <v/>
      </c>
      <c r="M100" s="151" t="str" cm="1">
        <f t="array" aca="1" ref="M100" ca="1">IF('Kreis TRADE - 2024'!$E100 = 'PieChart Hilfstabelle'!M$1, INDIRECT(ADDRESS(ROW(), 6 + $A$7, 1, 1, "Kreis TRADE - 2024")), "")</f>
        <v/>
      </c>
      <c r="N100" s="151" t="str" cm="1">
        <f t="array" aca="1" ref="N100" ca="1">IF('Kreis TRADE - 2024'!$E100 = 'PieChart Hilfstabelle'!N$1, INDIRECT(ADDRESS(ROW(), 6 + $A$7, 1, 1, "Kreis TRADE - 2024")), "")</f>
        <v/>
      </c>
      <c r="O100" s="151" t="str" cm="1">
        <f t="array" aca="1" ref="O100" ca="1">IF('Kreis TRADE - 2024'!$E100 = 'PieChart Hilfstabelle'!O$1, INDIRECT(ADDRESS(ROW(), 6 + $A$7, 1, 1, "Kreis TRADE - 2024")), "")</f>
        <v/>
      </c>
      <c r="P100" s="151" t="str" cm="1">
        <f t="array" aca="1" ref="P100" ca="1">IF('Kreis TRADE - 2024'!$E100 = 'PieChart Hilfstabelle'!P$1, INDIRECT(ADDRESS(ROW(), 6 + $A$7, 1, 1, "Kreis TRADE - 2024")), "")</f>
        <v/>
      </c>
      <c r="Q100" s="151" t="str" cm="1">
        <f t="array" aca="1" ref="Q100" ca="1">IF('Kreis TRADE - 2024'!$E100 = 'PieChart Hilfstabelle'!Q$1, INDIRECT(ADDRESS(ROW(), 6 + $A$7, 1, 1, "Kreis TRADE - 2024")), "")</f>
        <v/>
      </c>
      <c r="R100" s="151" t="str" cm="1">
        <f t="array" aca="1" ref="R100" ca="1">IF('Kreis TRADE - 2024'!$E100 = 'PieChart Hilfstabelle'!R$1, INDIRECT(ADDRESS(ROW(), 6 + $A$7, 1, 1, "Kreis TRADE - 2024")), "")</f>
        <v/>
      </c>
      <c r="S100" s="151" t="str" cm="1">
        <f t="array" aca="1" ref="S100" ca="1">IF('Kreis TRADE - 2024'!$E100 = 'PieChart Hilfstabelle'!S$1, INDIRECT(ADDRESS(ROW(), 6 + $A$7, 1, 1, "Kreis TRADE - 2024")), "")</f>
        <v/>
      </c>
      <c r="T100" s="151" t="str" cm="1">
        <f t="array" aca="1" ref="T100" ca="1">IF('Kreis TRADE - 2024'!$E100 = 'PieChart Hilfstabelle'!T$1, INDIRECT(ADDRESS(ROW(), 6 + $A$7, 1, 1, "Kreis TRADE - 2024")), "")</f>
        <v/>
      </c>
      <c r="U100" s="151" t="str" cm="1">
        <f t="array" aca="1" ref="U100" ca="1">IF('Kreis TRADE - 2024'!$E100 = 'PieChart Hilfstabelle'!U$1, INDIRECT(ADDRESS(ROW(), 6 + $A$7, 1, 1, "Kreis TRADE - 2024")), "")</f>
        <v/>
      </c>
      <c r="V100" s="151" t="str" cm="1">
        <f t="array" aca="1" ref="V100" ca="1">IF('Kreis TRADE - 2024'!$E100 = 'PieChart Hilfstabelle'!V$1, INDIRECT(ADDRESS(ROW(), 6 + $A$7, 1, 1, "Kreis TRADE - 2024")), "")</f>
        <v/>
      </c>
      <c r="W100" s="151" t="str" cm="1">
        <f t="array" aca="1" ref="W100" ca="1">IF('Kreis TRADE - 2024'!$E100 = 'PieChart Hilfstabelle'!W$1, INDIRECT(ADDRESS(ROW(), 6 + $A$7, 1, 1, "Kreis TRADE - 2024")), "")</f>
        <v/>
      </c>
      <c r="X100" s="152"/>
      <c r="Y100" s="151" t="str" cm="1">
        <f t="array" aca="1" ref="Y100" ca="1">IF('Kreis TRADE - 2024'!$D100 = 'PieChart Hilfstabelle'!Y$1, INDIRECT(ADDRESS(ROW(), 6 + $A$7, 1, 1, "Kreis TRADE - 2024")), "")</f>
        <v/>
      </c>
      <c r="Z100" s="151" t="str" cm="1">
        <f t="array" aca="1" ref="Z100" ca="1">IF('Kreis TRADE - 2024'!$D100 = 'PieChart Hilfstabelle'!Z$1, INDIRECT(ADDRESS(ROW(), 6 + $A$7, 1, 1, "Kreis TRADE - 2024")), "")</f>
        <v/>
      </c>
      <c r="AA100" s="151" t="str" cm="1">
        <f t="array" aca="1" ref="AA100" ca="1">IF('Kreis TRADE - 2024'!$D100 = 'PieChart Hilfstabelle'!AA$1, INDIRECT(ADDRESS(ROW(), 6 + $A$7, 1, 1, "Kreis TRADE - 2024")), "")</f>
        <v/>
      </c>
      <c r="AB100" s="151" t="str" cm="1">
        <f t="array" aca="1" ref="AB100" ca="1">IF('Kreis TRADE - 2024'!$D100 = 'PieChart Hilfstabelle'!AB$1, INDIRECT(ADDRESS(ROW(), 6 + $A$7, 1, 1, "Kreis TRADE - 2024")), "")</f>
        <v/>
      </c>
      <c r="AC100" s="151" t="str" cm="1">
        <f t="array" aca="1" ref="AC100" ca="1">IF('Kreis TRADE - 2024'!$D100 = 'PieChart Hilfstabelle'!AC$1, INDIRECT(ADDRESS(ROW(), 6 + $A$7, 1, 1, "Kreis TRADE - 2024")), "")</f>
        <v/>
      </c>
      <c r="AD100" s="151" t="str" cm="1">
        <f t="array" aca="1" ref="AD100" ca="1">IF('Kreis TRADE - 2024'!$D100 = 'PieChart Hilfstabelle'!AD$1, INDIRECT(ADDRESS(ROW(), 6 + $A$7, 1, 1, "Kreis TRADE - 2024")), "")</f>
        <v/>
      </c>
    </row>
    <row r="101" spans="1:30">
      <c r="A101" s="151"/>
      <c r="B101" s="151"/>
      <c r="C101" s="151"/>
      <c r="D101" s="151"/>
      <c r="E101" s="151"/>
      <c r="F101" s="151" t="str">
        <f>IF(AND('Kreis TRADE - 2024'!C101&lt;&gt;"",'Kreis TRADE - 2024'!D101&lt;&gt;"",'Kreis TRADE - 2024'!E101="Gebuchte Tage"),'Kreis TRADE - 2024'!C101 &amp; " " &amp; 'Kreis TRADE - 2024'!D101,"")</f>
        <v/>
      </c>
      <c r="G101" s="151" t="str" cm="1">
        <f t="array" aca="1" ref="G101" ca="1">IF('Kreis TRADE - 2024'!$E101 = 'PieChart Hilfstabelle'!G$1, INDIRECT(ADDRESS(ROW(), 6 + $A$7, 1, 1, "Kreis TRADE - 2024")), "")</f>
        <v/>
      </c>
      <c r="H101" s="151" t="str" cm="1">
        <f t="array" aca="1" ref="H101" ca="1">IF('Kreis TRADE - 2024'!$E101 = 'PieChart Hilfstabelle'!H$1, INDIRECT(ADDRESS(ROW(), 6 + $A$7, 1, 1, "Kreis TRADE - 2024")), "")</f>
        <v/>
      </c>
      <c r="I101" s="151" t="str" cm="1">
        <f t="array" aca="1" ref="I101" ca="1">IF('Kreis TRADE - 2024'!$E101 = 'PieChart Hilfstabelle'!I$1, INDIRECT(ADDRESS(ROW(), 6 + $A$7, 1, 1, "Kreis TRADE - 2024")), "")</f>
        <v/>
      </c>
      <c r="J101" s="151" t="str" cm="1">
        <f t="array" aca="1" ref="J101" ca="1">IF('Kreis TRADE - 2024'!$E101 = 'PieChart Hilfstabelle'!J$1, INDIRECT(ADDRESS(ROW(), 6 + $A$7, 1, 1, "Kreis TRADE - 2024")), "")</f>
        <v/>
      </c>
      <c r="K101" s="151" t="str" cm="1">
        <f t="array" aca="1" ref="K101" ca="1">IF('Kreis TRADE - 2024'!$E101 = 'PieChart Hilfstabelle'!K$1, INDIRECT(ADDRESS(ROW(), 6 + $A$7, 1, 1, "Kreis TRADE - 2024")), "")</f>
        <v/>
      </c>
      <c r="L101" s="151" t="str" cm="1">
        <f t="array" aca="1" ref="L101" ca="1">IF('Kreis TRADE - 2024'!$E101 = 'PieChart Hilfstabelle'!L$1, INDIRECT(ADDRESS(ROW(), 6 + $A$7, 1, 1, "Kreis TRADE - 2024")), "")</f>
        <v/>
      </c>
      <c r="M101" s="151" t="str" cm="1">
        <f t="array" aca="1" ref="M101" ca="1">IF('Kreis TRADE - 2024'!$E101 = 'PieChart Hilfstabelle'!M$1, INDIRECT(ADDRESS(ROW(), 6 + $A$7, 1, 1, "Kreis TRADE - 2024")), "")</f>
        <v/>
      </c>
      <c r="N101" s="151" t="str" cm="1">
        <f t="array" aca="1" ref="N101" ca="1">IF('Kreis TRADE - 2024'!$E101 = 'PieChart Hilfstabelle'!N$1, INDIRECT(ADDRESS(ROW(), 6 + $A$7, 1, 1, "Kreis TRADE - 2024")), "")</f>
        <v/>
      </c>
      <c r="O101" s="151" t="str" cm="1">
        <f t="array" aca="1" ref="O101" ca="1">IF('Kreis TRADE - 2024'!$E101 = 'PieChart Hilfstabelle'!O$1, INDIRECT(ADDRESS(ROW(), 6 + $A$7, 1, 1, "Kreis TRADE - 2024")), "")</f>
        <v/>
      </c>
      <c r="P101" s="151" t="str" cm="1">
        <f t="array" aca="1" ref="P101" ca="1">IF('Kreis TRADE - 2024'!$E101 = 'PieChart Hilfstabelle'!P$1, INDIRECT(ADDRESS(ROW(), 6 + $A$7, 1, 1, "Kreis TRADE - 2024")), "")</f>
        <v/>
      </c>
      <c r="Q101" s="151" t="str" cm="1">
        <f t="array" aca="1" ref="Q101" ca="1">IF('Kreis TRADE - 2024'!$E101 = 'PieChart Hilfstabelle'!Q$1, INDIRECT(ADDRESS(ROW(), 6 + $A$7, 1, 1, "Kreis TRADE - 2024")), "")</f>
        <v/>
      </c>
      <c r="R101" s="151" t="str" cm="1">
        <f t="array" aca="1" ref="R101" ca="1">IF('Kreis TRADE - 2024'!$E101 = 'PieChart Hilfstabelle'!R$1, INDIRECT(ADDRESS(ROW(), 6 + $A$7, 1, 1, "Kreis TRADE - 2024")), "")</f>
        <v/>
      </c>
      <c r="S101" s="151" t="str" cm="1">
        <f t="array" aca="1" ref="S101" ca="1">IF('Kreis TRADE - 2024'!$E101 = 'PieChart Hilfstabelle'!S$1, INDIRECT(ADDRESS(ROW(), 6 + $A$7, 1, 1, "Kreis TRADE - 2024")), "")</f>
        <v/>
      </c>
      <c r="T101" s="151" t="str" cm="1">
        <f t="array" aca="1" ref="T101" ca="1">IF('Kreis TRADE - 2024'!$E101 = 'PieChart Hilfstabelle'!T$1, INDIRECT(ADDRESS(ROW(), 6 + $A$7, 1, 1, "Kreis TRADE - 2024")), "")</f>
        <v/>
      </c>
      <c r="U101" s="151" t="str" cm="1">
        <f t="array" aca="1" ref="U101" ca="1">IF('Kreis TRADE - 2024'!$E101 = 'PieChart Hilfstabelle'!U$1, INDIRECT(ADDRESS(ROW(), 6 + $A$7, 1, 1, "Kreis TRADE - 2024")), "")</f>
        <v/>
      </c>
      <c r="V101" s="151" t="str" cm="1">
        <f t="array" aca="1" ref="V101" ca="1">IF('Kreis TRADE - 2024'!$E101 = 'PieChart Hilfstabelle'!V$1, INDIRECT(ADDRESS(ROW(), 6 + $A$7, 1, 1, "Kreis TRADE - 2024")), "")</f>
        <v/>
      </c>
      <c r="W101" s="151" t="str" cm="1">
        <f t="array" aca="1" ref="W101" ca="1">IF('Kreis TRADE - 2024'!$E101 = 'PieChart Hilfstabelle'!W$1, INDIRECT(ADDRESS(ROW(), 6 + $A$7, 1, 1, "Kreis TRADE - 2024")), "")</f>
        <v/>
      </c>
      <c r="X101" s="152"/>
      <c r="Y101" s="151" t="str" cm="1">
        <f t="array" aca="1" ref="Y101" ca="1">IF('Kreis TRADE - 2024'!$D101 = 'PieChart Hilfstabelle'!Y$1, INDIRECT(ADDRESS(ROW(), 6 + $A$7, 1, 1, "Kreis TRADE - 2024")), "")</f>
        <v/>
      </c>
      <c r="Z101" s="151" t="str" cm="1">
        <f t="array" aca="1" ref="Z101" ca="1">IF('Kreis TRADE - 2024'!$D101 = 'PieChart Hilfstabelle'!Z$1, INDIRECT(ADDRESS(ROW(), 6 + $A$7, 1, 1, "Kreis TRADE - 2024")), "")</f>
        <v/>
      </c>
      <c r="AA101" s="151" t="str" cm="1">
        <f t="array" aca="1" ref="AA101" ca="1">IF('Kreis TRADE - 2024'!$D101 = 'PieChart Hilfstabelle'!AA$1, INDIRECT(ADDRESS(ROW(), 6 + $A$7, 1, 1, "Kreis TRADE - 2024")), "")</f>
        <v/>
      </c>
      <c r="AB101" s="151" t="str" cm="1">
        <f t="array" aca="1" ref="AB101" ca="1">IF('Kreis TRADE - 2024'!$D101 = 'PieChart Hilfstabelle'!AB$1, INDIRECT(ADDRESS(ROW(), 6 + $A$7, 1, 1, "Kreis TRADE - 2024")), "")</f>
        <v/>
      </c>
      <c r="AC101" s="151" t="str" cm="1">
        <f t="array" aca="1" ref="AC101" ca="1">IF('Kreis TRADE - 2024'!$D101 = 'PieChart Hilfstabelle'!AC$1, INDIRECT(ADDRESS(ROW(), 6 + $A$7, 1, 1, "Kreis TRADE - 2024")), "")</f>
        <v/>
      </c>
      <c r="AD101" s="151" t="str" cm="1">
        <f t="array" aca="1" ref="AD101" ca="1">IF('Kreis TRADE - 2024'!$D101 = 'PieChart Hilfstabelle'!AD$1, INDIRECT(ADDRESS(ROW(), 6 + $A$7, 1, 1, "Kreis TRADE - 2024")), "")</f>
        <v/>
      </c>
    </row>
    <row r="102" spans="1:30">
      <c r="A102" s="151"/>
      <c r="B102" s="151"/>
      <c r="C102" s="151"/>
      <c r="D102" s="151"/>
      <c r="E102" s="151"/>
      <c r="F102" s="151" t="str">
        <f>IF(AND('Kreis TRADE - 2024'!C102&lt;&gt;"",'Kreis TRADE - 2024'!D102&lt;&gt;"",'Kreis TRADE - 2024'!E102="Gebuchte Tage"),'Kreis TRADE - 2024'!C102 &amp; " " &amp; 'Kreis TRADE - 2024'!D102,"")</f>
        <v>Maximilian Lindner</v>
      </c>
      <c r="G102" s="151" cm="1">
        <f t="array" aca="1" ref="G102" ca="1">IF('Kreis TRADE - 2024'!$E102 = 'PieChart Hilfstabelle'!G$1, INDIRECT(ADDRESS(ROW(), 6 + $A$7, 1, 1, "Kreis TRADE - 2024")), "")</f>
        <v>20.72</v>
      </c>
      <c r="H102" s="151" t="str" cm="1">
        <f t="array" aca="1" ref="H102" ca="1">IF('Kreis TRADE - 2024'!$E102 = 'PieChart Hilfstabelle'!H$1, INDIRECT(ADDRESS(ROW(), 6 + $A$7, 1, 1, "Kreis TRADE - 2024")), "")</f>
        <v/>
      </c>
      <c r="I102" s="151" t="str" cm="1">
        <f t="array" aca="1" ref="I102" ca="1">IF('Kreis TRADE - 2024'!$E102 = 'PieChart Hilfstabelle'!I$1, INDIRECT(ADDRESS(ROW(), 6 + $A$7, 1, 1, "Kreis TRADE - 2024")), "")</f>
        <v/>
      </c>
      <c r="J102" s="151" t="str" cm="1">
        <f t="array" aca="1" ref="J102" ca="1">IF('Kreis TRADE - 2024'!$E102 = 'PieChart Hilfstabelle'!J$1, INDIRECT(ADDRESS(ROW(), 6 + $A$7, 1, 1, "Kreis TRADE - 2024")), "")</f>
        <v/>
      </c>
      <c r="K102" s="151" t="str" cm="1">
        <f t="array" aca="1" ref="K102" ca="1">IF('Kreis TRADE - 2024'!$E102 = 'PieChart Hilfstabelle'!K$1, INDIRECT(ADDRESS(ROW(), 6 + $A$7, 1, 1, "Kreis TRADE - 2024")), "")</f>
        <v/>
      </c>
      <c r="L102" s="151" t="str" cm="1">
        <f t="array" aca="1" ref="L102" ca="1">IF('Kreis TRADE - 2024'!$E102 = 'PieChart Hilfstabelle'!L$1, INDIRECT(ADDRESS(ROW(), 6 + $A$7, 1, 1, "Kreis TRADE - 2024")), "")</f>
        <v/>
      </c>
      <c r="M102" s="151" t="str" cm="1">
        <f t="array" aca="1" ref="M102" ca="1">IF('Kreis TRADE - 2024'!$E102 = 'PieChart Hilfstabelle'!M$1, INDIRECT(ADDRESS(ROW(), 6 + $A$7, 1, 1, "Kreis TRADE - 2024")), "")</f>
        <v/>
      </c>
      <c r="N102" s="151" t="str" cm="1">
        <f t="array" aca="1" ref="N102" ca="1">IF('Kreis TRADE - 2024'!$E102 = 'PieChart Hilfstabelle'!N$1, INDIRECT(ADDRESS(ROW(), 6 + $A$7, 1, 1, "Kreis TRADE - 2024")), "")</f>
        <v/>
      </c>
      <c r="O102" s="151" t="str" cm="1">
        <f t="array" aca="1" ref="O102" ca="1">IF('Kreis TRADE - 2024'!$E102 = 'PieChart Hilfstabelle'!O$1, INDIRECT(ADDRESS(ROW(), 6 + $A$7, 1, 1, "Kreis TRADE - 2024")), "")</f>
        <v/>
      </c>
      <c r="P102" s="151" t="str" cm="1">
        <f t="array" aca="1" ref="P102" ca="1">IF('Kreis TRADE - 2024'!$E102 = 'PieChart Hilfstabelle'!P$1, INDIRECT(ADDRESS(ROW(), 6 + $A$7, 1, 1, "Kreis TRADE - 2024")), "")</f>
        <v/>
      </c>
      <c r="Q102" s="151" t="str" cm="1">
        <f t="array" aca="1" ref="Q102" ca="1">IF('Kreis TRADE - 2024'!$E102 = 'PieChart Hilfstabelle'!Q$1, INDIRECT(ADDRESS(ROW(), 6 + $A$7, 1, 1, "Kreis TRADE - 2024")), "")</f>
        <v/>
      </c>
      <c r="R102" s="151" t="str" cm="1">
        <f t="array" aca="1" ref="R102" ca="1">IF('Kreis TRADE - 2024'!$E102 = 'PieChart Hilfstabelle'!R$1, INDIRECT(ADDRESS(ROW(), 6 + $A$7, 1, 1, "Kreis TRADE - 2024")), "")</f>
        <v/>
      </c>
      <c r="S102" s="151" t="str" cm="1">
        <f t="array" aca="1" ref="S102" ca="1">IF('Kreis TRADE - 2024'!$E102 = 'PieChart Hilfstabelle'!S$1, INDIRECT(ADDRESS(ROW(), 6 + $A$7, 1, 1, "Kreis TRADE - 2024")), "")</f>
        <v/>
      </c>
      <c r="T102" s="151" t="str" cm="1">
        <f t="array" aca="1" ref="T102" ca="1">IF('Kreis TRADE - 2024'!$E102 = 'PieChart Hilfstabelle'!T$1, INDIRECT(ADDRESS(ROW(), 6 + $A$7, 1, 1, "Kreis TRADE - 2024")), "")</f>
        <v/>
      </c>
      <c r="U102" s="151" t="str" cm="1">
        <f t="array" aca="1" ref="U102" ca="1">IF('Kreis TRADE - 2024'!$E102 = 'PieChart Hilfstabelle'!U$1, INDIRECT(ADDRESS(ROW(), 6 + $A$7, 1, 1, "Kreis TRADE - 2024")), "")</f>
        <v/>
      </c>
      <c r="V102" s="151" t="str" cm="1">
        <f t="array" aca="1" ref="V102" ca="1">IF('Kreis TRADE - 2024'!$E102 = 'PieChart Hilfstabelle'!V$1, INDIRECT(ADDRESS(ROW(), 6 + $A$7, 1, 1, "Kreis TRADE - 2024")), "")</f>
        <v/>
      </c>
      <c r="W102" s="151" t="str" cm="1">
        <f t="array" aca="1" ref="W102" ca="1">IF('Kreis TRADE - 2024'!$E102 = 'PieChart Hilfstabelle'!W$1, INDIRECT(ADDRESS(ROW(), 6 + $A$7, 1, 1, "Kreis TRADE - 2024")), "")</f>
        <v/>
      </c>
      <c r="X102" s="152"/>
      <c r="Y102" s="151" t="str" cm="1">
        <f t="array" aca="1" ref="Y102" ca="1">IF('Kreis TRADE - 2024'!$D102 = 'PieChart Hilfstabelle'!Y$1, INDIRECT(ADDRESS(ROW(), 6 + $A$7, 1, 1, "Kreis TRADE - 2024")), "")</f>
        <v/>
      </c>
      <c r="Z102" s="151" t="str" cm="1">
        <f t="array" aca="1" ref="Z102" ca="1">IF('Kreis TRADE - 2024'!$D102 = 'PieChart Hilfstabelle'!Z$1, INDIRECT(ADDRESS(ROW(), 6 + $A$7, 1, 1, "Kreis TRADE - 2024")), "")</f>
        <v/>
      </c>
      <c r="AA102" s="151" t="str" cm="1">
        <f t="array" aca="1" ref="AA102" ca="1">IF('Kreis TRADE - 2024'!$D102 = 'PieChart Hilfstabelle'!AA$1, INDIRECT(ADDRESS(ROW(), 6 + $A$7, 1, 1, "Kreis TRADE - 2024")), "")</f>
        <v/>
      </c>
      <c r="AB102" s="151" t="str" cm="1">
        <f t="array" aca="1" ref="AB102" ca="1">IF('Kreis TRADE - 2024'!$D102 = 'PieChart Hilfstabelle'!AB$1, INDIRECT(ADDRESS(ROW(), 6 + $A$7, 1, 1, "Kreis TRADE - 2024")), "")</f>
        <v/>
      </c>
      <c r="AC102" s="151" t="str" cm="1">
        <f t="array" aca="1" ref="AC102" ca="1">IF('Kreis TRADE - 2024'!$D102 = 'PieChart Hilfstabelle'!AC$1, INDIRECT(ADDRESS(ROW(), 6 + $A$7, 1, 1, "Kreis TRADE - 2024")), "")</f>
        <v/>
      </c>
      <c r="AD102" s="151" t="str" cm="1">
        <f t="array" aca="1" ref="AD102" ca="1">IF('Kreis TRADE - 2024'!$D102 = 'PieChart Hilfstabelle'!AD$1, INDIRECT(ADDRESS(ROW(), 6 + $A$7, 1, 1, "Kreis TRADE - 2024")), "")</f>
        <v/>
      </c>
    </row>
    <row r="103" spans="1:30">
      <c r="A103" s="151"/>
      <c r="B103" s="151"/>
      <c r="C103" s="151"/>
      <c r="D103" s="151"/>
      <c r="E103" s="151"/>
      <c r="F103" s="151" t="str">
        <f>IF(AND('Kreis TRADE - 2024'!C103&lt;&gt;"",'Kreis TRADE - 2024'!D103&lt;&gt;"",'Kreis TRADE - 2024'!E103="Gebuchte Tage"),'Kreis TRADE - 2024'!C103 &amp; " " &amp; 'Kreis TRADE - 2024'!D103,"")</f>
        <v/>
      </c>
      <c r="G103" s="151" t="str" cm="1">
        <f t="array" aca="1" ref="G103" ca="1">IF('Kreis TRADE - 2024'!$E103 = 'PieChart Hilfstabelle'!G$1, INDIRECT(ADDRESS(ROW(), 6 + $A$7, 1, 1, "Kreis TRADE - 2024")), "")</f>
        <v/>
      </c>
      <c r="H103" s="151" cm="1">
        <f t="array" aca="1" ref="H103" ca="1">IF('Kreis TRADE - 2024'!$E103 = 'PieChart Hilfstabelle'!H$1, INDIRECT(ADDRESS(ROW(), 6 + $A$7, 1, 1, "Kreis TRADE - 2024")), "")</f>
        <v>19</v>
      </c>
      <c r="I103" s="151" t="str" cm="1">
        <f t="array" aca="1" ref="I103" ca="1">IF('Kreis TRADE - 2024'!$E103 = 'PieChart Hilfstabelle'!I$1, INDIRECT(ADDRESS(ROW(), 6 + $A$7, 1, 1, "Kreis TRADE - 2024")), "")</f>
        <v/>
      </c>
      <c r="J103" s="151" t="str" cm="1">
        <f t="array" aca="1" ref="J103" ca="1">IF('Kreis TRADE - 2024'!$E103 = 'PieChart Hilfstabelle'!J$1, INDIRECT(ADDRESS(ROW(), 6 + $A$7, 1, 1, "Kreis TRADE - 2024")), "")</f>
        <v/>
      </c>
      <c r="K103" s="151" t="str" cm="1">
        <f t="array" aca="1" ref="K103" ca="1">IF('Kreis TRADE - 2024'!$E103 = 'PieChart Hilfstabelle'!K$1, INDIRECT(ADDRESS(ROW(), 6 + $A$7, 1, 1, "Kreis TRADE - 2024")), "")</f>
        <v/>
      </c>
      <c r="L103" s="151" t="str" cm="1">
        <f t="array" aca="1" ref="L103" ca="1">IF('Kreis TRADE - 2024'!$E103 = 'PieChart Hilfstabelle'!L$1, INDIRECT(ADDRESS(ROW(), 6 + $A$7, 1, 1, "Kreis TRADE - 2024")), "")</f>
        <v/>
      </c>
      <c r="M103" s="151" t="str" cm="1">
        <f t="array" aca="1" ref="M103" ca="1">IF('Kreis TRADE - 2024'!$E103 = 'PieChart Hilfstabelle'!M$1, INDIRECT(ADDRESS(ROW(), 6 + $A$7, 1, 1, "Kreis TRADE - 2024")), "")</f>
        <v/>
      </c>
      <c r="N103" s="151" t="str" cm="1">
        <f t="array" aca="1" ref="N103" ca="1">IF('Kreis TRADE - 2024'!$E103 = 'PieChart Hilfstabelle'!N$1, INDIRECT(ADDRESS(ROW(), 6 + $A$7, 1, 1, "Kreis TRADE - 2024")), "")</f>
        <v/>
      </c>
      <c r="O103" s="151" t="str" cm="1">
        <f t="array" aca="1" ref="O103" ca="1">IF('Kreis TRADE - 2024'!$E103 = 'PieChart Hilfstabelle'!O$1, INDIRECT(ADDRESS(ROW(), 6 + $A$7, 1, 1, "Kreis TRADE - 2024")), "")</f>
        <v/>
      </c>
      <c r="P103" s="151" t="str" cm="1">
        <f t="array" aca="1" ref="P103" ca="1">IF('Kreis TRADE - 2024'!$E103 = 'PieChart Hilfstabelle'!P$1, INDIRECT(ADDRESS(ROW(), 6 + $A$7, 1, 1, "Kreis TRADE - 2024")), "")</f>
        <v/>
      </c>
      <c r="Q103" s="151" t="str" cm="1">
        <f t="array" aca="1" ref="Q103" ca="1">IF('Kreis TRADE - 2024'!$E103 = 'PieChart Hilfstabelle'!Q$1, INDIRECT(ADDRESS(ROW(), 6 + $A$7, 1, 1, "Kreis TRADE - 2024")), "")</f>
        <v/>
      </c>
      <c r="R103" s="151" t="str" cm="1">
        <f t="array" aca="1" ref="R103" ca="1">IF('Kreis TRADE - 2024'!$E103 = 'PieChart Hilfstabelle'!R$1, INDIRECT(ADDRESS(ROW(), 6 + $A$7, 1, 1, "Kreis TRADE - 2024")), "")</f>
        <v/>
      </c>
      <c r="S103" s="151" t="str" cm="1">
        <f t="array" aca="1" ref="S103" ca="1">IF('Kreis TRADE - 2024'!$E103 = 'PieChart Hilfstabelle'!S$1, INDIRECT(ADDRESS(ROW(), 6 + $A$7, 1, 1, "Kreis TRADE - 2024")), "")</f>
        <v/>
      </c>
      <c r="T103" s="151" t="str" cm="1">
        <f t="array" aca="1" ref="T103" ca="1">IF('Kreis TRADE - 2024'!$E103 = 'PieChart Hilfstabelle'!T$1, INDIRECT(ADDRESS(ROW(), 6 + $A$7, 1, 1, "Kreis TRADE - 2024")), "")</f>
        <v/>
      </c>
      <c r="U103" s="151" t="str" cm="1">
        <f t="array" aca="1" ref="U103" ca="1">IF('Kreis TRADE - 2024'!$E103 = 'PieChart Hilfstabelle'!U$1, INDIRECT(ADDRESS(ROW(), 6 + $A$7, 1, 1, "Kreis TRADE - 2024")), "")</f>
        <v/>
      </c>
      <c r="V103" s="151" t="str" cm="1">
        <f t="array" aca="1" ref="V103" ca="1">IF('Kreis TRADE - 2024'!$E103 = 'PieChart Hilfstabelle'!V$1, INDIRECT(ADDRESS(ROW(), 6 + $A$7, 1, 1, "Kreis TRADE - 2024")), "")</f>
        <v/>
      </c>
      <c r="W103" s="151" t="str" cm="1">
        <f t="array" aca="1" ref="W103" ca="1">IF('Kreis TRADE - 2024'!$E103 = 'PieChart Hilfstabelle'!W$1, INDIRECT(ADDRESS(ROW(), 6 + $A$7, 1, 1, "Kreis TRADE - 2024")), "")</f>
        <v/>
      </c>
      <c r="X103" s="152"/>
      <c r="Y103" s="151" t="str" cm="1">
        <f t="array" aca="1" ref="Y103" ca="1">IF('Kreis TRADE - 2024'!$D103 = 'PieChart Hilfstabelle'!Y$1, INDIRECT(ADDRESS(ROW(), 6 + $A$7, 1, 1, "Kreis TRADE - 2024")), "")</f>
        <v/>
      </c>
      <c r="Z103" s="151" t="str" cm="1">
        <f t="array" aca="1" ref="Z103" ca="1">IF('Kreis TRADE - 2024'!$D103 = 'PieChart Hilfstabelle'!Z$1, INDIRECT(ADDRESS(ROW(), 6 + $A$7, 1, 1, "Kreis TRADE - 2024")), "")</f>
        <v/>
      </c>
      <c r="AA103" s="151" t="str" cm="1">
        <f t="array" aca="1" ref="AA103" ca="1">IF('Kreis TRADE - 2024'!$D103 = 'PieChart Hilfstabelle'!AA$1, INDIRECT(ADDRESS(ROW(), 6 + $A$7, 1, 1, "Kreis TRADE - 2024")), "")</f>
        <v/>
      </c>
      <c r="AB103" s="151" t="str" cm="1">
        <f t="array" aca="1" ref="AB103" ca="1">IF('Kreis TRADE - 2024'!$D103 = 'PieChart Hilfstabelle'!AB$1, INDIRECT(ADDRESS(ROW(), 6 + $A$7, 1, 1, "Kreis TRADE - 2024")), "")</f>
        <v/>
      </c>
      <c r="AC103" s="151" t="str" cm="1">
        <f t="array" aca="1" ref="AC103" ca="1">IF('Kreis TRADE - 2024'!$D103 = 'PieChart Hilfstabelle'!AC$1, INDIRECT(ADDRESS(ROW(), 6 + $A$7, 1, 1, "Kreis TRADE - 2024")), "")</f>
        <v/>
      </c>
      <c r="AD103" s="151" t="str" cm="1">
        <f t="array" aca="1" ref="AD103" ca="1">IF('Kreis TRADE - 2024'!$D103 = 'PieChart Hilfstabelle'!AD$1, INDIRECT(ADDRESS(ROW(), 6 + $A$7, 1, 1, "Kreis TRADE - 2024")), "")</f>
        <v/>
      </c>
    </row>
    <row r="104" spans="1:30">
      <c r="A104" s="151"/>
      <c r="B104" s="151"/>
      <c r="C104" s="151"/>
      <c r="D104" s="151"/>
      <c r="E104" s="151"/>
      <c r="F104" s="151" t="str">
        <f>IF(AND('Kreis TRADE - 2024'!C104&lt;&gt;"",'Kreis TRADE - 2024'!D104&lt;&gt;"",'Kreis TRADE - 2024'!E104="Gebuchte Tage"),'Kreis TRADE - 2024'!C104 &amp; " " &amp; 'Kreis TRADE - 2024'!D104,"")</f>
        <v/>
      </c>
      <c r="G104" s="151" t="str" cm="1">
        <f t="array" aca="1" ref="G104" ca="1">IF('Kreis TRADE - 2024'!$E104 = 'PieChart Hilfstabelle'!G$1, INDIRECT(ADDRESS(ROW(), 6 + $A$7, 1, 1, "Kreis TRADE - 2024")), "")</f>
        <v/>
      </c>
      <c r="H104" s="151" t="str" cm="1">
        <f t="array" aca="1" ref="H104" ca="1">IF('Kreis TRADE - 2024'!$E104 = 'PieChart Hilfstabelle'!H$1, INDIRECT(ADDRESS(ROW(), 6 + $A$7, 1, 1, "Kreis TRADE - 2024")), "")</f>
        <v/>
      </c>
      <c r="I104" s="151" cm="1">
        <f t="array" aca="1" ref="I104" ca="1">IF('Kreis TRADE - 2024'!$E104 = 'PieChart Hilfstabelle'!I$1, INDIRECT(ADDRESS(ROW(), 6 + $A$7, 1, 1, "Kreis TRADE - 2024")), "")</f>
        <v>21.22</v>
      </c>
      <c r="J104" s="151" t="str" cm="1">
        <f t="array" aca="1" ref="J104" ca="1">IF('Kreis TRADE - 2024'!$E104 = 'PieChart Hilfstabelle'!J$1, INDIRECT(ADDRESS(ROW(), 6 + $A$7, 1, 1, "Kreis TRADE - 2024")), "")</f>
        <v/>
      </c>
      <c r="K104" s="151" t="str" cm="1">
        <f t="array" aca="1" ref="K104" ca="1">IF('Kreis TRADE - 2024'!$E104 = 'PieChart Hilfstabelle'!K$1, INDIRECT(ADDRESS(ROW(), 6 + $A$7, 1, 1, "Kreis TRADE - 2024")), "")</f>
        <v/>
      </c>
      <c r="L104" s="151" t="str" cm="1">
        <f t="array" aca="1" ref="L104" ca="1">IF('Kreis TRADE - 2024'!$E104 = 'PieChart Hilfstabelle'!L$1, INDIRECT(ADDRESS(ROW(), 6 + $A$7, 1, 1, "Kreis TRADE - 2024")), "")</f>
        <v/>
      </c>
      <c r="M104" s="151" t="str" cm="1">
        <f t="array" aca="1" ref="M104" ca="1">IF('Kreis TRADE - 2024'!$E104 = 'PieChart Hilfstabelle'!M$1, INDIRECT(ADDRESS(ROW(), 6 + $A$7, 1, 1, "Kreis TRADE - 2024")), "")</f>
        <v/>
      </c>
      <c r="N104" s="151" t="str" cm="1">
        <f t="array" aca="1" ref="N104" ca="1">IF('Kreis TRADE - 2024'!$E104 = 'PieChart Hilfstabelle'!N$1, INDIRECT(ADDRESS(ROW(), 6 + $A$7, 1, 1, "Kreis TRADE - 2024")), "")</f>
        <v/>
      </c>
      <c r="O104" s="151" t="str" cm="1">
        <f t="array" aca="1" ref="O104" ca="1">IF('Kreis TRADE - 2024'!$E104 = 'PieChart Hilfstabelle'!O$1, INDIRECT(ADDRESS(ROW(), 6 + $A$7, 1, 1, "Kreis TRADE - 2024")), "")</f>
        <v/>
      </c>
      <c r="P104" s="151" t="str" cm="1">
        <f t="array" aca="1" ref="P104" ca="1">IF('Kreis TRADE - 2024'!$E104 = 'PieChart Hilfstabelle'!P$1, INDIRECT(ADDRESS(ROW(), 6 + $A$7, 1, 1, "Kreis TRADE - 2024")), "")</f>
        <v/>
      </c>
      <c r="Q104" s="151" t="str" cm="1">
        <f t="array" aca="1" ref="Q104" ca="1">IF('Kreis TRADE - 2024'!$E104 = 'PieChart Hilfstabelle'!Q$1, INDIRECT(ADDRESS(ROW(), 6 + $A$7, 1, 1, "Kreis TRADE - 2024")), "")</f>
        <v/>
      </c>
      <c r="R104" s="151" t="str" cm="1">
        <f t="array" aca="1" ref="R104" ca="1">IF('Kreis TRADE - 2024'!$E104 = 'PieChart Hilfstabelle'!R$1, INDIRECT(ADDRESS(ROW(), 6 + $A$7, 1, 1, "Kreis TRADE - 2024")), "")</f>
        <v/>
      </c>
      <c r="S104" s="151" t="str" cm="1">
        <f t="array" aca="1" ref="S104" ca="1">IF('Kreis TRADE - 2024'!$E104 = 'PieChart Hilfstabelle'!S$1, INDIRECT(ADDRESS(ROW(), 6 + $A$7, 1, 1, "Kreis TRADE - 2024")), "")</f>
        <v/>
      </c>
      <c r="T104" s="151" t="str" cm="1">
        <f t="array" aca="1" ref="T104" ca="1">IF('Kreis TRADE - 2024'!$E104 = 'PieChart Hilfstabelle'!T$1, INDIRECT(ADDRESS(ROW(), 6 + $A$7, 1, 1, "Kreis TRADE - 2024")), "")</f>
        <v/>
      </c>
      <c r="U104" s="151" t="str" cm="1">
        <f t="array" aca="1" ref="U104" ca="1">IF('Kreis TRADE - 2024'!$E104 = 'PieChart Hilfstabelle'!U$1, INDIRECT(ADDRESS(ROW(), 6 + $A$7, 1, 1, "Kreis TRADE - 2024")), "")</f>
        <v/>
      </c>
      <c r="V104" s="151" t="str" cm="1">
        <f t="array" aca="1" ref="V104" ca="1">IF('Kreis TRADE - 2024'!$E104 = 'PieChart Hilfstabelle'!V$1, INDIRECT(ADDRESS(ROW(), 6 + $A$7, 1, 1, "Kreis TRADE - 2024")), "")</f>
        <v/>
      </c>
      <c r="W104" s="151" t="str" cm="1">
        <f t="array" aca="1" ref="W104" ca="1">IF('Kreis TRADE - 2024'!$E104 = 'PieChart Hilfstabelle'!W$1, INDIRECT(ADDRESS(ROW(), 6 + $A$7, 1, 1, "Kreis TRADE - 2024")), "")</f>
        <v/>
      </c>
      <c r="X104" s="152"/>
      <c r="Y104" s="151" t="str" cm="1">
        <f t="array" aca="1" ref="Y104" ca="1">IF('Kreis TRADE - 2024'!$D104 = 'PieChart Hilfstabelle'!Y$1, INDIRECT(ADDRESS(ROW(), 6 + $A$7, 1, 1, "Kreis TRADE - 2024")), "")</f>
        <v/>
      </c>
      <c r="Z104" s="151" t="str" cm="1">
        <f t="array" aca="1" ref="Z104" ca="1">IF('Kreis TRADE - 2024'!$D104 = 'PieChart Hilfstabelle'!Z$1, INDIRECT(ADDRESS(ROW(), 6 + $A$7, 1, 1, "Kreis TRADE - 2024")), "")</f>
        <v/>
      </c>
      <c r="AA104" s="151" t="str" cm="1">
        <f t="array" aca="1" ref="AA104" ca="1">IF('Kreis TRADE - 2024'!$D104 = 'PieChart Hilfstabelle'!AA$1, INDIRECT(ADDRESS(ROW(), 6 + $A$7, 1, 1, "Kreis TRADE - 2024")), "")</f>
        <v/>
      </c>
      <c r="AB104" s="151" t="str" cm="1">
        <f t="array" aca="1" ref="AB104" ca="1">IF('Kreis TRADE - 2024'!$D104 = 'PieChart Hilfstabelle'!AB$1, INDIRECT(ADDRESS(ROW(), 6 + $A$7, 1, 1, "Kreis TRADE - 2024")), "")</f>
        <v/>
      </c>
      <c r="AC104" s="151" t="str" cm="1">
        <f t="array" aca="1" ref="AC104" ca="1">IF('Kreis TRADE - 2024'!$D104 = 'PieChart Hilfstabelle'!AC$1, INDIRECT(ADDRESS(ROW(), 6 + $A$7, 1, 1, "Kreis TRADE - 2024")), "")</f>
        <v/>
      </c>
      <c r="AD104" s="151" t="str" cm="1">
        <f t="array" aca="1" ref="AD104" ca="1">IF('Kreis TRADE - 2024'!$D104 = 'PieChart Hilfstabelle'!AD$1, INDIRECT(ADDRESS(ROW(), 6 + $A$7, 1, 1, "Kreis TRADE - 2024")), "")</f>
        <v/>
      </c>
    </row>
    <row r="105" spans="1:30">
      <c r="A105" s="151"/>
      <c r="B105" s="151"/>
      <c r="C105" s="151"/>
      <c r="D105" s="151"/>
      <c r="E105" s="151"/>
      <c r="F105" s="151" t="str">
        <f>IF(AND('Kreis TRADE - 2024'!C105&lt;&gt;"",'Kreis TRADE - 2024'!D105&lt;&gt;"",'Kreis TRADE - 2024'!E105="Gebuchte Tage"),'Kreis TRADE - 2024'!C105 &amp; " " &amp; 'Kreis TRADE - 2024'!D105,"")</f>
        <v/>
      </c>
      <c r="G105" s="151" t="str" cm="1">
        <f t="array" aca="1" ref="G105" ca="1">IF('Kreis TRADE - 2024'!$E105 = 'PieChart Hilfstabelle'!G$1, INDIRECT(ADDRESS(ROW(), 6 + $A$7, 1, 1, "Kreis TRADE - 2024")), "")</f>
        <v/>
      </c>
      <c r="H105" s="151" t="str" cm="1">
        <f t="array" aca="1" ref="H105" ca="1">IF('Kreis TRADE - 2024'!$E105 = 'PieChart Hilfstabelle'!H$1, INDIRECT(ADDRESS(ROW(), 6 + $A$7, 1, 1, "Kreis TRADE - 2024")), "")</f>
        <v/>
      </c>
      <c r="I105" s="151" t="str" cm="1">
        <f t="array" aca="1" ref="I105" ca="1">IF('Kreis TRADE - 2024'!$E105 = 'PieChart Hilfstabelle'!I$1, INDIRECT(ADDRESS(ROW(), 6 + $A$7, 1, 1, "Kreis TRADE - 2024")), "")</f>
        <v/>
      </c>
      <c r="J105" s="151" t="str" cm="1">
        <f t="array" aca="1" ref="J105" ca="1">IF('Kreis TRADE - 2024'!$E105 = 'PieChart Hilfstabelle'!J$1, INDIRECT(ADDRESS(ROW(), 6 + $A$7, 1, 1, "Kreis TRADE - 2024")), "")</f>
        <v/>
      </c>
      <c r="K105" s="151" t="str" cm="1">
        <f t="array" aca="1" ref="K105" ca="1">IF('Kreis TRADE - 2024'!$E105 = 'PieChart Hilfstabelle'!K$1, INDIRECT(ADDRESS(ROW(), 6 + $A$7, 1, 1, "Kreis TRADE - 2024")), "")</f>
        <v/>
      </c>
      <c r="L105" s="151" t="str" cm="1">
        <f t="array" aca="1" ref="L105" ca="1">IF('Kreis TRADE - 2024'!$E105 = 'PieChart Hilfstabelle'!L$1, INDIRECT(ADDRESS(ROW(), 6 + $A$7, 1, 1, "Kreis TRADE - 2024")), "")</f>
        <v/>
      </c>
      <c r="M105" s="151" t="str" cm="1">
        <f t="array" aca="1" ref="M105" ca="1">IF('Kreis TRADE - 2024'!$E105 = 'PieChart Hilfstabelle'!M$1, INDIRECT(ADDRESS(ROW(), 6 + $A$7, 1, 1, "Kreis TRADE - 2024")), "")</f>
        <v/>
      </c>
      <c r="N105" s="151" t="str" cm="1">
        <f t="array" aca="1" ref="N105" ca="1">IF('Kreis TRADE - 2024'!$E105 = 'PieChart Hilfstabelle'!N$1, INDIRECT(ADDRESS(ROW(), 6 + $A$7, 1, 1, "Kreis TRADE - 2024")), "")</f>
        <v/>
      </c>
      <c r="O105" s="151" t="str" cm="1">
        <f t="array" aca="1" ref="O105" ca="1">IF('Kreis TRADE - 2024'!$E105 = 'PieChart Hilfstabelle'!O$1, INDIRECT(ADDRESS(ROW(), 6 + $A$7, 1, 1, "Kreis TRADE - 2024")), "")</f>
        <v/>
      </c>
      <c r="P105" s="151" cm="1">
        <f t="array" aca="1" ref="P105" ca="1">IF('Kreis TRADE - 2024'!$E105 = 'PieChart Hilfstabelle'!P$1, INDIRECT(ADDRESS(ROW(), 6 + $A$7, 1, 1, "Kreis TRADE - 2024")), "")</f>
        <v>0.47</v>
      </c>
      <c r="Q105" s="151" t="str" cm="1">
        <f t="array" aca="1" ref="Q105" ca="1">IF('Kreis TRADE - 2024'!$E105 = 'PieChart Hilfstabelle'!Q$1, INDIRECT(ADDRESS(ROW(), 6 + $A$7, 1, 1, "Kreis TRADE - 2024")), "")</f>
        <v/>
      </c>
      <c r="R105" s="151" t="str" cm="1">
        <f t="array" aca="1" ref="R105" ca="1">IF('Kreis TRADE - 2024'!$E105 = 'PieChart Hilfstabelle'!R$1, INDIRECT(ADDRESS(ROW(), 6 + $A$7, 1, 1, "Kreis TRADE - 2024")), "")</f>
        <v/>
      </c>
      <c r="S105" s="151" t="str" cm="1">
        <f t="array" aca="1" ref="S105" ca="1">IF('Kreis TRADE - 2024'!$E105 = 'PieChart Hilfstabelle'!S$1, INDIRECT(ADDRESS(ROW(), 6 + $A$7, 1, 1, "Kreis TRADE - 2024")), "")</f>
        <v/>
      </c>
      <c r="T105" s="151" t="str" cm="1">
        <f t="array" aca="1" ref="T105" ca="1">IF('Kreis TRADE - 2024'!$E105 = 'PieChart Hilfstabelle'!T$1, INDIRECT(ADDRESS(ROW(), 6 + $A$7, 1, 1, "Kreis TRADE - 2024")), "")</f>
        <v/>
      </c>
      <c r="U105" s="151" t="str" cm="1">
        <f t="array" aca="1" ref="U105" ca="1">IF('Kreis TRADE - 2024'!$E105 = 'PieChart Hilfstabelle'!U$1, INDIRECT(ADDRESS(ROW(), 6 + $A$7, 1, 1, "Kreis TRADE - 2024")), "")</f>
        <v/>
      </c>
      <c r="V105" s="151" t="str" cm="1">
        <f t="array" aca="1" ref="V105" ca="1">IF('Kreis TRADE - 2024'!$E105 = 'PieChart Hilfstabelle'!V$1, INDIRECT(ADDRESS(ROW(), 6 + $A$7, 1, 1, "Kreis TRADE - 2024")), "")</f>
        <v/>
      </c>
      <c r="W105" s="151" t="str" cm="1">
        <f t="array" aca="1" ref="W105" ca="1">IF('Kreis TRADE - 2024'!$E105 = 'PieChart Hilfstabelle'!W$1, INDIRECT(ADDRESS(ROW(), 6 + $A$7, 1, 1, "Kreis TRADE - 2024")), "")</f>
        <v/>
      </c>
      <c r="X105" s="152"/>
      <c r="Y105" s="151" t="str" cm="1">
        <f t="array" aca="1" ref="Y105" ca="1">IF('Kreis TRADE - 2024'!$D105 = 'PieChart Hilfstabelle'!Y$1, INDIRECT(ADDRESS(ROW(), 6 + $A$7, 1, 1, "Kreis TRADE - 2024")), "")</f>
        <v/>
      </c>
      <c r="Z105" s="151" t="str" cm="1">
        <f t="array" aca="1" ref="Z105" ca="1">IF('Kreis TRADE - 2024'!$D105 = 'PieChart Hilfstabelle'!Z$1, INDIRECT(ADDRESS(ROW(), 6 + $A$7, 1, 1, "Kreis TRADE - 2024")), "")</f>
        <v/>
      </c>
      <c r="AA105" s="151" t="str" cm="1">
        <f t="array" aca="1" ref="AA105" ca="1">IF('Kreis TRADE - 2024'!$D105 = 'PieChart Hilfstabelle'!AA$1, INDIRECT(ADDRESS(ROW(), 6 + $A$7, 1, 1, "Kreis TRADE - 2024")), "")</f>
        <v/>
      </c>
      <c r="AB105" s="151" t="str" cm="1">
        <f t="array" aca="1" ref="AB105" ca="1">IF('Kreis TRADE - 2024'!$D105 = 'PieChart Hilfstabelle'!AB$1, INDIRECT(ADDRESS(ROW(), 6 + $A$7, 1, 1, "Kreis TRADE - 2024")), "")</f>
        <v/>
      </c>
      <c r="AC105" s="151" t="str" cm="1">
        <f t="array" aca="1" ref="AC105" ca="1">IF('Kreis TRADE - 2024'!$D105 = 'PieChart Hilfstabelle'!AC$1, INDIRECT(ADDRESS(ROW(), 6 + $A$7, 1, 1, "Kreis TRADE - 2024")), "")</f>
        <v/>
      </c>
      <c r="AD105" s="151" t="str" cm="1">
        <f t="array" aca="1" ref="AD105" ca="1">IF('Kreis TRADE - 2024'!$D105 = 'PieChart Hilfstabelle'!AD$1, INDIRECT(ADDRESS(ROW(), 6 + $A$7, 1, 1, "Kreis TRADE - 2024")), "")</f>
        <v/>
      </c>
    </row>
    <row r="106" spans="1:30">
      <c r="A106" s="151"/>
      <c r="B106" s="151"/>
      <c r="C106" s="151"/>
      <c r="D106" s="151"/>
      <c r="E106" s="151"/>
      <c r="F106" s="151" t="str">
        <f>IF(AND('Kreis TRADE - 2024'!C106&lt;&gt;"",'Kreis TRADE - 2024'!D106&lt;&gt;"",'Kreis TRADE - 2024'!E106="Gebuchte Tage"),'Kreis TRADE - 2024'!C106 &amp; " " &amp; 'Kreis TRADE - 2024'!D106,"")</f>
        <v/>
      </c>
      <c r="G106" s="151" t="str" cm="1">
        <f t="array" aca="1" ref="G106" ca="1">IF('Kreis TRADE - 2024'!$E106 = 'PieChart Hilfstabelle'!G$1, INDIRECT(ADDRESS(ROW(), 6 + $A$7, 1, 1, "Kreis TRADE - 2024")), "")</f>
        <v/>
      </c>
      <c r="H106" s="151" t="str" cm="1">
        <f t="array" aca="1" ref="H106" ca="1">IF('Kreis TRADE - 2024'!$E106 = 'PieChart Hilfstabelle'!H$1, INDIRECT(ADDRESS(ROW(), 6 + $A$7, 1, 1, "Kreis TRADE - 2024")), "")</f>
        <v/>
      </c>
      <c r="I106" s="151" t="str" cm="1">
        <f t="array" aca="1" ref="I106" ca="1">IF('Kreis TRADE - 2024'!$E106 = 'PieChart Hilfstabelle'!I$1, INDIRECT(ADDRESS(ROW(), 6 + $A$7, 1, 1, "Kreis TRADE - 2024")), "")</f>
        <v/>
      </c>
      <c r="J106" s="151" t="str" cm="1">
        <f t="array" aca="1" ref="J106" ca="1">IF('Kreis TRADE - 2024'!$E106 = 'PieChart Hilfstabelle'!J$1, INDIRECT(ADDRESS(ROW(), 6 + $A$7, 1, 1, "Kreis TRADE - 2024")), "")</f>
        <v/>
      </c>
      <c r="K106" s="151" t="str" cm="1">
        <f t="array" aca="1" ref="K106" ca="1">IF('Kreis TRADE - 2024'!$E106 = 'PieChart Hilfstabelle'!K$1, INDIRECT(ADDRESS(ROW(), 6 + $A$7, 1, 1, "Kreis TRADE - 2024")), "")</f>
        <v/>
      </c>
      <c r="L106" s="151" t="str" cm="1">
        <f t="array" aca="1" ref="L106" ca="1">IF('Kreis TRADE - 2024'!$E106 = 'PieChart Hilfstabelle'!L$1, INDIRECT(ADDRESS(ROW(), 6 + $A$7, 1, 1, "Kreis TRADE - 2024")), "")</f>
        <v/>
      </c>
      <c r="M106" s="151" t="str" cm="1">
        <f t="array" aca="1" ref="M106" ca="1">IF('Kreis TRADE - 2024'!$E106 = 'PieChart Hilfstabelle'!M$1, INDIRECT(ADDRESS(ROW(), 6 + $A$7, 1, 1, "Kreis TRADE - 2024")), "")</f>
        <v/>
      </c>
      <c r="N106" s="151" t="str" cm="1">
        <f t="array" aca="1" ref="N106" ca="1">IF('Kreis TRADE - 2024'!$E106 = 'PieChart Hilfstabelle'!N$1, INDIRECT(ADDRESS(ROW(), 6 + $A$7, 1, 1, "Kreis TRADE - 2024")), "")</f>
        <v/>
      </c>
      <c r="O106" s="151" t="str" cm="1">
        <f t="array" aca="1" ref="O106" ca="1">IF('Kreis TRADE - 2024'!$E106 = 'PieChart Hilfstabelle'!O$1, INDIRECT(ADDRESS(ROW(), 6 + $A$7, 1, 1, "Kreis TRADE - 2024")), "")</f>
        <v/>
      </c>
      <c r="P106" s="151" t="str" cm="1">
        <f t="array" aca="1" ref="P106" ca="1">IF('Kreis TRADE - 2024'!$E106 = 'PieChart Hilfstabelle'!P$1, INDIRECT(ADDRESS(ROW(), 6 + $A$7, 1, 1, "Kreis TRADE - 2024")), "")</f>
        <v/>
      </c>
      <c r="Q106" s="151" cm="1">
        <f t="array" aca="1" ref="Q106" ca="1">IF('Kreis TRADE - 2024'!$E106 = 'PieChart Hilfstabelle'!Q$1, INDIRECT(ADDRESS(ROW(), 6 + $A$7, 1, 1, "Kreis TRADE - 2024")), "")</f>
        <v>0.73</v>
      </c>
      <c r="R106" s="151" t="str" cm="1">
        <f t="array" aca="1" ref="R106" ca="1">IF('Kreis TRADE - 2024'!$E106 = 'PieChart Hilfstabelle'!R$1, INDIRECT(ADDRESS(ROW(), 6 + $A$7, 1, 1, "Kreis TRADE - 2024")), "")</f>
        <v/>
      </c>
      <c r="S106" s="151" t="str" cm="1">
        <f t="array" aca="1" ref="S106" ca="1">IF('Kreis TRADE - 2024'!$E106 = 'PieChart Hilfstabelle'!S$1, INDIRECT(ADDRESS(ROW(), 6 + $A$7, 1, 1, "Kreis TRADE - 2024")), "")</f>
        <v/>
      </c>
      <c r="T106" s="151" t="str" cm="1">
        <f t="array" aca="1" ref="T106" ca="1">IF('Kreis TRADE - 2024'!$E106 = 'PieChart Hilfstabelle'!T$1, INDIRECT(ADDRESS(ROW(), 6 + $A$7, 1, 1, "Kreis TRADE - 2024")), "")</f>
        <v/>
      </c>
      <c r="U106" s="151" t="str" cm="1">
        <f t="array" aca="1" ref="U106" ca="1">IF('Kreis TRADE - 2024'!$E106 = 'PieChart Hilfstabelle'!U$1, INDIRECT(ADDRESS(ROW(), 6 + $A$7, 1, 1, "Kreis TRADE - 2024")), "")</f>
        <v/>
      </c>
      <c r="V106" s="151" t="str" cm="1">
        <f t="array" aca="1" ref="V106" ca="1">IF('Kreis TRADE - 2024'!$E106 = 'PieChart Hilfstabelle'!V$1, INDIRECT(ADDRESS(ROW(), 6 + $A$7, 1, 1, "Kreis TRADE - 2024")), "")</f>
        <v/>
      </c>
      <c r="W106" s="151" t="str" cm="1">
        <f t="array" aca="1" ref="W106" ca="1">IF('Kreis TRADE - 2024'!$E106 = 'PieChart Hilfstabelle'!W$1, INDIRECT(ADDRESS(ROW(), 6 + $A$7, 1, 1, "Kreis TRADE - 2024")), "")</f>
        <v/>
      </c>
      <c r="X106" s="152"/>
      <c r="Y106" s="151" t="str" cm="1">
        <f t="array" aca="1" ref="Y106" ca="1">IF('Kreis TRADE - 2024'!$D106 = 'PieChart Hilfstabelle'!Y$1, INDIRECT(ADDRESS(ROW(), 6 + $A$7, 1, 1, "Kreis TRADE - 2024")), "")</f>
        <v/>
      </c>
      <c r="Z106" s="151" t="str" cm="1">
        <f t="array" aca="1" ref="Z106" ca="1">IF('Kreis TRADE - 2024'!$D106 = 'PieChart Hilfstabelle'!Z$1, INDIRECT(ADDRESS(ROW(), 6 + $A$7, 1, 1, "Kreis TRADE - 2024")), "")</f>
        <v/>
      </c>
      <c r="AA106" s="151" t="str" cm="1">
        <f t="array" aca="1" ref="AA106" ca="1">IF('Kreis TRADE - 2024'!$D106 = 'PieChart Hilfstabelle'!AA$1, INDIRECT(ADDRESS(ROW(), 6 + $A$7, 1, 1, "Kreis TRADE - 2024")), "")</f>
        <v/>
      </c>
      <c r="AB106" s="151" t="str" cm="1">
        <f t="array" aca="1" ref="AB106" ca="1">IF('Kreis TRADE - 2024'!$D106 = 'PieChart Hilfstabelle'!AB$1, INDIRECT(ADDRESS(ROW(), 6 + $A$7, 1, 1, "Kreis TRADE - 2024")), "")</f>
        <v/>
      </c>
      <c r="AC106" s="151" t="str" cm="1">
        <f t="array" aca="1" ref="AC106" ca="1">IF('Kreis TRADE - 2024'!$D106 = 'PieChart Hilfstabelle'!AC$1, INDIRECT(ADDRESS(ROW(), 6 + $A$7, 1, 1, "Kreis TRADE - 2024")), "")</f>
        <v/>
      </c>
      <c r="AD106" s="151" t="str" cm="1">
        <f t="array" aca="1" ref="AD106" ca="1">IF('Kreis TRADE - 2024'!$D106 = 'PieChart Hilfstabelle'!AD$1, INDIRECT(ADDRESS(ROW(), 6 + $A$7, 1, 1, "Kreis TRADE - 2024")), "")</f>
        <v/>
      </c>
    </row>
    <row r="107" spans="1:30">
      <c r="A107" s="151"/>
      <c r="B107" s="151"/>
      <c r="C107" s="151"/>
      <c r="D107" s="151"/>
      <c r="E107" s="151"/>
      <c r="F107" s="151" t="str">
        <f>IF(AND('Kreis TRADE - 2024'!C107&lt;&gt;"",'Kreis TRADE - 2024'!D107&lt;&gt;"",'Kreis TRADE - 2024'!E107="Gebuchte Tage"),'Kreis TRADE - 2024'!C107 &amp; " " &amp; 'Kreis TRADE - 2024'!D107,"")</f>
        <v/>
      </c>
      <c r="G107" s="151" t="str" cm="1">
        <f t="array" aca="1" ref="G107" ca="1">IF('Kreis TRADE - 2024'!$E107 = 'PieChart Hilfstabelle'!G$1, INDIRECT(ADDRESS(ROW(), 6 + $A$7, 1, 1, "Kreis TRADE - 2024")), "")</f>
        <v/>
      </c>
      <c r="H107" s="151" t="str" cm="1">
        <f t="array" aca="1" ref="H107" ca="1">IF('Kreis TRADE - 2024'!$E107 = 'PieChart Hilfstabelle'!H$1, INDIRECT(ADDRESS(ROW(), 6 + $A$7, 1, 1, "Kreis TRADE - 2024")), "")</f>
        <v/>
      </c>
      <c r="I107" s="151" t="str" cm="1">
        <f t="array" aca="1" ref="I107" ca="1">IF('Kreis TRADE - 2024'!$E107 = 'PieChart Hilfstabelle'!I$1, INDIRECT(ADDRESS(ROW(), 6 + $A$7, 1, 1, "Kreis TRADE - 2024")), "")</f>
        <v/>
      </c>
      <c r="J107" s="151" t="str" cm="1">
        <f t="array" aca="1" ref="J107" ca="1">IF('Kreis TRADE - 2024'!$E107 = 'PieChart Hilfstabelle'!J$1, INDIRECT(ADDRESS(ROW(), 6 + $A$7, 1, 1, "Kreis TRADE - 2024")), "")</f>
        <v/>
      </c>
      <c r="K107" s="151" t="str" cm="1">
        <f t="array" aca="1" ref="K107" ca="1">IF('Kreis TRADE - 2024'!$E107 = 'PieChart Hilfstabelle'!K$1, INDIRECT(ADDRESS(ROW(), 6 + $A$7, 1, 1, "Kreis TRADE - 2024")), "")</f>
        <v/>
      </c>
      <c r="L107" s="151" cm="1">
        <f t="array" aca="1" ref="L107" ca="1">IF('Kreis TRADE - 2024'!$E107 = 'PieChart Hilfstabelle'!L$1, INDIRECT(ADDRESS(ROW(), 6 + $A$7, 1, 1, "Kreis TRADE - 2024")), "")</f>
        <v>3.4</v>
      </c>
      <c r="M107" s="151" t="str" cm="1">
        <f t="array" aca="1" ref="M107" ca="1">IF('Kreis TRADE - 2024'!$E107 = 'PieChart Hilfstabelle'!M$1, INDIRECT(ADDRESS(ROW(), 6 + $A$7, 1, 1, "Kreis TRADE - 2024")), "")</f>
        <v/>
      </c>
      <c r="N107" s="151" t="str" cm="1">
        <f t="array" aca="1" ref="N107" ca="1">IF('Kreis TRADE - 2024'!$E107 = 'PieChart Hilfstabelle'!N$1, INDIRECT(ADDRESS(ROW(), 6 + $A$7, 1, 1, "Kreis TRADE - 2024")), "")</f>
        <v/>
      </c>
      <c r="O107" s="151" t="str" cm="1">
        <f t="array" aca="1" ref="O107" ca="1">IF('Kreis TRADE - 2024'!$E107 = 'PieChart Hilfstabelle'!O$1, INDIRECT(ADDRESS(ROW(), 6 + $A$7, 1, 1, "Kreis TRADE - 2024")), "")</f>
        <v/>
      </c>
      <c r="P107" s="151" t="str" cm="1">
        <f t="array" aca="1" ref="P107" ca="1">IF('Kreis TRADE - 2024'!$E107 = 'PieChart Hilfstabelle'!P$1, INDIRECT(ADDRESS(ROW(), 6 + $A$7, 1, 1, "Kreis TRADE - 2024")), "")</f>
        <v/>
      </c>
      <c r="Q107" s="151" t="str" cm="1">
        <f t="array" aca="1" ref="Q107" ca="1">IF('Kreis TRADE - 2024'!$E107 = 'PieChart Hilfstabelle'!Q$1, INDIRECT(ADDRESS(ROW(), 6 + $A$7, 1, 1, "Kreis TRADE - 2024")), "")</f>
        <v/>
      </c>
      <c r="R107" s="151" t="str" cm="1">
        <f t="array" aca="1" ref="R107" ca="1">IF('Kreis TRADE - 2024'!$E107 = 'PieChart Hilfstabelle'!R$1, INDIRECT(ADDRESS(ROW(), 6 + $A$7, 1, 1, "Kreis TRADE - 2024")), "")</f>
        <v/>
      </c>
      <c r="S107" s="151" t="str" cm="1">
        <f t="array" aca="1" ref="S107" ca="1">IF('Kreis TRADE - 2024'!$E107 = 'PieChart Hilfstabelle'!S$1, INDIRECT(ADDRESS(ROW(), 6 + $A$7, 1, 1, "Kreis TRADE - 2024")), "")</f>
        <v/>
      </c>
      <c r="T107" s="151" t="str" cm="1">
        <f t="array" aca="1" ref="T107" ca="1">IF('Kreis TRADE - 2024'!$E107 = 'PieChart Hilfstabelle'!T$1, INDIRECT(ADDRESS(ROW(), 6 + $A$7, 1, 1, "Kreis TRADE - 2024")), "")</f>
        <v/>
      </c>
      <c r="U107" s="151" t="str" cm="1">
        <f t="array" aca="1" ref="U107" ca="1">IF('Kreis TRADE - 2024'!$E107 = 'PieChart Hilfstabelle'!U$1, INDIRECT(ADDRESS(ROW(), 6 + $A$7, 1, 1, "Kreis TRADE - 2024")), "")</f>
        <v/>
      </c>
      <c r="V107" s="151" t="str" cm="1">
        <f t="array" aca="1" ref="V107" ca="1">IF('Kreis TRADE - 2024'!$E107 = 'PieChart Hilfstabelle'!V$1, INDIRECT(ADDRESS(ROW(), 6 + $A$7, 1, 1, "Kreis TRADE - 2024")), "")</f>
        <v/>
      </c>
      <c r="W107" s="151" t="str" cm="1">
        <f t="array" aca="1" ref="W107" ca="1">IF('Kreis TRADE - 2024'!$E107 = 'PieChart Hilfstabelle'!W$1, INDIRECT(ADDRESS(ROW(), 6 + $A$7, 1, 1, "Kreis TRADE - 2024")), "")</f>
        <v/>
      </c>
      <c r="X107" s="152"/>
      <c r="Y107" s="151" t="str" cm="1">
        <f t="array" aca="1" ref="Y107" ca="1">IF('Kreis TRADE - 2024'!$D107 = 'PieChart Hilfstabelle'!Y$1, INDIRECT(ADDRESS(ROW(), 6 + $A$7, 1, 1, "Kreis TRADE - 2024")), "")</f>
        <v/>
      </c>
      <c r="Z107" s="151" t="str" cm="1">
        <f t="array" aca="1" ref="Z107" ca="1">IF('Kreis TRADE - 2024'!$D107 = 'PieChart Hilfstabelle'!Z$1, INDIRECT(ADDRESS(ROW(), 6 + $A$7, 1, 1, "Kreis TRADE - 2024")), "")</f>
        <v/>
      </c>
      <c r="AA107" s="151" t="str" cm="1">
        <f t="array" aca="1" ref="AA107" ca="1">IF('Kreis TRADE - 2024'!$D107 = 'PieChart Hilfstabelle'!AA$1, INDIRECT(ADDRESS(ROW(), 6 + $A$7, 1, 1, "Kreis TRADE - 2024")), "")</f>
        <v/>
      </c>
      <c r="AB107" s="151" t="str" cm="1">
        <f t="array" aca="1" ref="AB107" ca="1">IF('Kreis TRADE - 2024'!$D107 = 'PieChart Hilfstabelle'!AB$1, INDIRECT(ADDRESS(ROW(), 6 + $A$7, 1, 1, "Kreis TRADE - 2024")), "")</f>
        <v/>
      </c>
      <c r="AC107" s="151" t="str" cm="1">
        <f t="array" aca="1" ref="AC107" ca="1">IF('Kreis TRADE - 2024'!$D107 = 'PieChart Hilfstabelle'!AC$1, INDIRECT(ADDRESS(ROW(), 6 + $A$7, 1, 1, "Kreis TRADE - 2024")), "")</f>
        <v/>
      </c>
      <c r="AD107" s="151" t="str" cm="1">
        <f t="array" aca="1" ref="AD107" ca="1">IF('Kreis TRADE - 2024'!$D107 = 'PieChart Hilfstabelle'!AD$1, INDIRECT(ADDRESS(ROW(), 6 + $A$7, 1, 1, "Kreis TRADE - 2024")), "")</f>
        <v/>
      </c>
    </row>
    <row r="108" spans="1:30">
      <c r="A108" s="151"/>
      <c r="B108" s="151"/>
      <c r="C108" s="151"/>
      <c r="D108" s="151"/>
      <c r="E108" s="151"/>
      <c r="F108" s="151" t="str">
        <f>IF(AND('Kreis TRADE - 2024'!C108&lt;&gt;"",'Kreis TRADE - 2024'!D108&lt;&gt;"",'Kreis TRADE - 2024'!E108="Gebuchte Tage"),'Kreis TRADE - 2024'!C108 &amp; " " &amp; 'Kreis TRADE - 2024'!D108,"")</f>
        <v/>
      </c>
      <c r="G108" s="151" t="str" cm="1">
        <f t="array" aca="1" ref="G108" ca="1">IF('Kreis TRADE - 2024'!$E108 = 'PieChart Hilfstabelle'!G$1, INDIRECT(ADDRESS(ROW(), 6 + $A$7, 1, 1, "Kreis TRADE - 2024")), "")</f>
        <v/>
      </c>
      <c r="H108" s="151" t="str" cm="1">
        <f t="array" aca="1" ref="H108" ca="1">IF('Kreis TRADE - 2024'!$E108 = 'PieChart Hilfstabelle'!H$1, INDIRECT(ADDRESS(ROW(), 6 + $A$7, 1, 1, "Kreis TRADE - 2024")), "")</f>
        <v/>
      </c>
      <c r="I108" s="151" t="str" cm="1">
        <f t="array" aca="1" ref="I108" ca="1">IF('Kreis TRADE - 2024'!$E108 = 'PieChart Hilfstabelle'!I$1, INDIRECT(ADDRESS(ROW(), 6 + $A$7, 1, 1, "Kreis TRADE - 2024")), "")</f>
        <v/>
      </c>
      <c r="J108" s="151" t="str" cm="1">
        <f t="array" aca="1" ref="J108" ca="1">IF('Kreis TRADE - 2024'!$E108 = 'PieChart Hilfstabelle'!J$1, INDIRECT(ADDRESS(ROW(), 6 + $A$7, 1, 1, "Kreis TRADE - 2024")), "")</f>
        <v/>
      </c>
      <c r="K108" s="151" t="str" cm="1">
        <f t="array" aca="1" ref="K108" ca="1">IF('Kreis TRADE - 2024'!$E108 = 'PieChart Hilfstabelle'!K$1, INDIRECT(ADDRESS(ROW(), 6 + $A$7, 1, 1, "Kreis TRADE - 2024")), "")</f>
        <v/>
      </c>
      <c r="L108" s="151" t="str" cm="1">
        <f t="array" aca="1" ref="L108" ca="1">IF('Kreis TRADE - 2024'!$E108 = 'PieChart Hilfstabelle'!L$1, INDIRECT(ADDRESS(ROW(), 6 + $A$7, 1, 1, "Kreis TRADE - 2024")), "")</f>
        <v/>
      </c>
      <c r="M108" s="151" t="str" cm="1">
        <f t="array" aca="1" ref="M108" ca="1">IF('Kreis TRADE - 2024'!$E108 = 'PieChart Hilfstabelle'!M$1, INDIRECT(ADDRESS(ROW(), 6 + $A$7, 1, 1, "Kreis TRADE - 2024")), "")</f>
        <v/>
      </c>
      <c r="N108" s="151" t="str" cm="1">
        <f t="array" aca="1" ref="N108" ca="1">IF('Kreis TRADE - 2024'!$E108 = 'PieChart Hilfstabelle'!N$1, INDIRECT(ADDRESS(ROW(), 6 + $A$7, 1, 1, "Kreis TRADE - 2024")), "")</f>
        <v/>
      </c>
      <c r="O108" s="151" t="str" cm="1">
        <f t="array" aca="1" ref="O108" ca="1">IF('Kreis TRADE - 2024'!$E108 = 'PieChart Hilfstabelle'!O$1, INDIRECT(ADDRESS(ROW(), 6 + $A$7, 1, 1, "Kreis TRADE - 2024")), "")</f>
        <v/>
      </c>
      <c r="P108" s="151" t="str" cm="1">
        <f t="array" aca="1" ref="P108" ca="1">IF('Kreis TRADE - 2024'!$E108 = 'PieChart Hilfstabelle'!P$1, INDIRECT(ADDRESS(ROW(), 6 + $A$7, 1, 1, "Kreis TRADE - 2024")), "")</f>
        <v/>
      </c>
      <c r="Q108" s="151" t="str" cm="1">
        <f t="array" aca="1" ref="Q108" ca="1">IF('Kreis TRADE - 2024'!$E108 = 'PieChart Hilfstabelle'!Q$1, INDIRECT(ADDRESS(ROW(), 6 + $A$7, 1, 1, "Kreis TRADE - 2024")), "")</f>
        <v/>
      </c>
      <c r="R108" s="151" t="str" cm="1">
        <f t="array" aca="1" ref="R108" ca="1">IF('Kreis TRADE - 2024'!$E108 = 'PieChart Hilfstabelle'!R$1, INDIRECT(ADDRESS(ROW(), 6 + $A$7, 1, 1, "Kreis TRADE - 2024")), "")</f>
        <v/>
      </c>
      <c r="S108" s="151" t="str" cm="1">
        <f t="array" aca="1" ref="S108" ca="1">IF('Kreis TRADE - 2024'!$E108 = 'PieChart Hilfstabelle'!S$1, INDIRECT(ADDRESS(ROW(), 6 + $A$7, 1, 1, "Kreis TRADE - 2024")), "")</f>
        <v/>
      </c>
      <c r="T108" s="151" t="str" cm="1">
        <f t="array" aca="1" ref="T108" ca="1">IF('Kreis TRADE - 2024'!$E108 = 'PieChart Hilfstabelle'!T$1, INDIRECT(ADDRESS(ROW(), 6 + $A$7, 1, 1, "Kreis TRADE - 2024")), "")</f>
        <v/>
      </c>
      <c r="U108" s="151" t="str" cm="1">
        <f t="array" aca="1" ref="U108" ca="1">IF('Kreis TRADE - 2024'!$E108 = 'PieChart Hilfstabelle'!U$1, INDIRECT(ADDRESS(ROW(), 6 + $A$7, 1, 1, "Kreis TRADE - 2024")), "")</f>
        <v/>
      </c>
      <c r="V108" s="151" t="str" cm="1">
        <f t="array" aca="1" ref="V108" ca="1">IF('Kreis TRADE - 2024'!$E108 = 'PieChart Hilfstabelle'!V$1, INDIRECT(ADDRESS(ROW(), 6 + $A$7, 1, 1, "Kreis TRADE - 2024")), "")</f>
        <v/>
      </c>
      <c r="W108" s="151" t="str" cm="1">
        <f t="array" aca="1" ref="W108" ca="1">IF('Kreis TRADE - 2024'!$E108 = 'PieChart Hilfstabelle'!W$1, INDIRECT(ADDRESS(ROW(), 6 + $A$7, 1, 1, "Kreis TRADE - 2024")), "")</f>
        <v/>
      </c>
      <c r="X108" s="152"/>
      <c r="Y108" s="151" cm="1">
        <f t="array" aca="1" ref="Y108" ca="1">IF('Kreis TRADE - 2024'!$D108 = 'PieChart Hilfstabelle'!Y$1, INDIRECT(ADDRESS(ROW(), 6 + $A$7, 1, 1, "Kreis TRADE - 2024")), "")</f>
        <v>0.33999999999999997</v>
      </c>
      <c r="Z108" s="151" t="str" cm="1">
        <f t="array" aca="1" ref="Z108" ca="1">IF('Kreis TRADE - 2024'!$D108 = 'PieChart Hilfstabelle'!Z$1, INDIRECT(ADDRESS(ROW(), 6 + $A$7, 1, 1, "Kreis TRADE - 2024")), "")</f>
        <v/>
      </c>
      <c r="AA108" s="151" t="str" cm="1">
        <f t="array" aca="1" ref="AA108" ca="1">IF('Kreis TRADE - 2024'!$D108 = 'PieChart Hilfstabelle'!AA$1, INDIRECT(ADDRESS(ROW(), 6 + $A$7, 1, 1, "Kreis TRADE - 2024")), "")</f>
        <v/>
      </c>
      <c r="AB108" s="151" t="str" cm="1">
        <f t="array" aca="1" ref="AB108" ca="1">IF('Kreis TRADE - 2024'!$D108 = 'PieChart Hilfstabelle'!AB$1, INDIRECT(ADDRESS(ROW(), 6 + $A$7, 1, 1, "Kreis TRADE - 2024")), "")</f>
        <v/>
      </c>
      <c r="AC108" s="151" t="str" cm="1">
        <f t="array" aca="1" ref="AC108" ca="1">IF('Kreis TRADE - 2024'!$D108 = 'PieChart Hilfstabelle'!AC$1, INDIRECT(ADDRESS(ROW(), 6 + $A$7, 1, 1, "Kreis TRADE - 2024")), "")</f>
        <v/>
      </c>
      <c r="AD108" s="151" t="str" cm="1">
        <f t="array" aca="1" ref="AD108" ca="1">IF('Kreis TRADE - 2024'!$D108 = 'PieChart Hilfstabelle'!AD$1, INDIRECT(ADDRESS(ROW(), 6 + $A$7, 1, 1, "Kreis TRADE - 2024")), "")</f>
        <v/>
      </c>
    </row>
    <row r="109" spans="1:30">
      <c r="A109" s="151"/>
      <c r="B109" s="151"/>
      <c r="C109" s="151"/>
      <c r="D109" s="151"/>
      <c r="E109" s="151"/>
      <c r="F109" s="151" t="str">
        <f>IF(AND('Kreis TRADE - 2024'!C109&lt;&gt;"",'Kreis TRADE - 2024'!D109&lt;&gt;"",'Kreis TRADE - 2024'!E109="Gebuchte Tage"),'Kreis TRADE - 2024'!C109 &amp; " " &amp; 'Kreis TRADE - 2024'!D109,"")</f>
        <v/>
      </c>
      <c r="G109" s="151" t="str" cm="1">
        <f t="array" aca="1" ref="G109" ca="1">IF('Kreis TRADE - 2024'!$E109 = 'PieChart Hilfstabelle'!G$1, INDIRECT(ADDRESS(ROW(), 6 + $A$7, 1, 1, "Kreis TRADE - 2024")), "")</f>
        <v/>
      </c>
      <c r="H109" s="151" t="str" cm="1">
        <f t="array" aca="1" ref="H109" ca="1">IF('Kreis TRADE - 2024'!$E109 = 'PieChart Hilfstabelle'!H$1, INDIRECT(ADDRESS(ROW(), 6 + $A$7, 1, 1, "Kreis TRADE - 2024")), "")</f>
        <v/>
      </c>
      <c r="I109" s="151" t="str" cm="1">
        <f t="array" aca="1" ref="I109" ca="1">IF('Kreis TRADE - 2024'!$E109 = 'PieChart Hilfstabelle'!I$1, INDIRECT(ADDRESS(ROW(), 6 + $A$7, 1, 1, "Kreis TRADE - 2024")), "")</f>
        <v/>
      </c>
      <c r="J109" s="151" t="str" cm="1">
        <f t="array" aca="1" ref="J109" ca="1">IF('Kreis TRADE - 2024'!$E109 = 'PieChart Hilfstabelle'!J$1, INDIRECT(ADDRESS(ROW(), 6 + $A$7, 1, 1, "Kreis TRADE - 2024")), "")</f>
        <v/>
      </c>
      <c r="K109" s="151" t="str" cm="1">
        <f t="array" aca="1" ref="K109" ca="1">IF('Kreis TRADE - 2024'!$E109 = 'PieChart Hilfstabelle'!K$1, INDIRECT(ADDRESS(ROW(), 6 + $A$7, 1, 1, "Kreis TRADE - 2024")), "")</f>
        <v/>
      </c>
      <c r="L109" s="151" t="str" cm="1">
        <f t="array" aca="1" ref="L109" ca="1">IF('Kreis TRADE - 2024'!$E109 = 'PieChart Hilfstabelle'!L$1, INDIRECT(ADDRESS(ROW(), 6 + $A$7, 1, 1, "Kreis TRADE - 2024")), "")</f>
        <v/>
      </c>
      <c r="M109" s="151" t="str" cm="1">
        <f t="array" aca="1" ref="M109" ca="1">IF('Kreis TRADE - 2024'!$E109 = 'PieChart Hilfstabelle'!M$1, INDIRECT(ADDRESS(ROW(), 6 + $A$7, 1, 1, "Kreis TRADE - 2024")), "")</f>
        <v/>
      </c>
      <c r="N109" s="151" t="str" cm="1">
        <f t="array" aca="1" ref="N109" ca="1">IF('Kreis TRADE - 2024'!$E109 = 'PieChart Hilfstabelle'!N$1, INDIRECT(ADDRESS(ROW(), 6 + $A$7, 1, 1, "Kreis TRADE - 2024")), "")</f>
        <v/>
      </c>
      <c r="O109" s="151" t="str" cm="1">
        <f t="array" aca="1" ref="O109" ca="1">IF('Kreis TRADE - 2024'!$E109 = 'PieChart Hilfstabelle'!O$1, INDIRECT(ADDRESS(ROW(), 6 + $A$7, 1, 1, "Kreis TRADE - 2024")), "")</f>
        <v/>
      </c>
      <c r="P109" s="151" t="str" cm="1">
        <f t="array" aca="1" ref="P109" ca="1">IF('Kreis TRADE - 2024'!$E109 = 'PieChart Hilfstabelle'!P$1, INDIRECT(ADDRESS(ROW(), 6 + $A$7, 1, 1, "Kreis TRADE - 2024")), "")</f>
        <v/>
      </c>
      <c r="Q109" s="151" t="str" cm="1">
        <f t="array" aca="1" ref="Q109" ca="1">IF('Kreis TRADE - 2024'!$E109 = 'PieChart Hilfstabelle'!Q$1, INDIRECT(ADDRESS(ROW(), 6 + $A$7, 1, 1, "Kreis TRADE - 2024")), "")</f>
        <v/>
      </c>
      <c r="R109" s="151" t="str" cm="1">
        <f t="array" aca="1" ref="R109" ca="1">IF('Kreis TRADE - 2024'!$E109 = 'PieChart Hilfstabelle'!R$1, INDIRECT(ADDRESS(ROW(), 6 + $A$7, 1, 1, "Kreis TRADE - 2024")), "")</f>
        <v/>
      </c>
      <c r="S109" s="151" t="str" cm="1">
        <f t="array" aca="1" ref="S109" ca="1">IF('Kreis TRADE - 2024'!$E109 = 'PieChart Hilfstabelle'!S$1, INDIRECT(ADDRESS(ROW(), 6 + $A$7, 1, 1, "Kreis TRADE - 2024")), "")</f>
        <v/>
      </c>
      <c r="T109" s="151" t="str" cm="1">
        <f t="array" aca="1" ref="T109" ca="1">IF('Kreis TRADE - 2024'!$E109 = 'PieChart Hilfstabelle'!T$1, INDIRECT(ADDRESS(ROW(), 6 + $A$7, 1, 1, "Kreis TRADE - 2024")), "")</f>
        <v/>
      </c>
      <c r="U109" s="151" t="str" cm="1">
        <f t="array" aca="1" ref="U109" ca="1">IF('Kreis TRADE - 2024'!$E109 = 'PieChart Hilfstabelle'!U$1, INDIRECT(ADDRESS(ROW(), 6 + $A$7, 1, 1, "Kreis TRADE - 2024")), "")</f>
        <v/>
      </c>
      <c r="V109" s="151" t="str" cm="1">
        <f t="array" aca="1" ref="V109" ca="1">IF('Kreis TRADE - 2024'!$E109 = 'PieChart Hilfstabelle'!V$1, INDIRECT(ADDRESS(ROW(), 6 + $A$7, 1, 1, "Kreis TRADE - 2024")), "")</f>
        <v/>
      </c>
      <c r="W109" s="151" t="str" cm="1">
        <f t="array" aca="1" ref="W109" ca="1">IF('Kreis TRADE - 2024'!$E109 = 'PieChart Hilfstabelle'!W$1, INDIRECT(ADDRESS(ROW(), 6 + $A$7, 1, 1, "Kreis TRADE - 2024")), "")</f>
        <v/>
      </c>
      <c r="X109" s="152"/>
      <c r="Y109" s="151" t="str" cm="1">
        <f t="array" aca="1" ref="Y109" ca="1">IF('Kreis TRADE - 2024'!$D109 = 'PieChart Hilfstabelle'!Y$1, INDIRECT(ADDRESS(ROW(), 6 + $A$7, 1, 1, "Kreis TRADE - 2024")), "")</f>
        <v/>
      </c>
      <c r="Z109" s="151" cm="1">
        <f t="array" aca="1" ref="Z109" ca="1">IF('Kreis TRADE - 2024'!$D109 = 'PieChart Hilfstabelle'!Z$1, INDIRECT(ADDRESS(ROW(), 6 + $A$7, 1, 1, "Kreis TRADE - 2024")), "")</f>
        <v>0.09</v>
      </c>
      <c r="AA109" s="151" t="str" cm="1">
        <f t="array" aca="1" ref="AA109" ca="1">IF('Kreis TRADE - 2024'!$D109 = 'PieChart Hilfstabelle'!AA$1, INDIRECT(ADDRESS(ROW(), 6 + $A$7, 1, 1, "Kreis TRADE - 2024")), "")</f>
        <v/>
      </c>
      <c r="AB109" s="151" t="str" cm="1">
        <f t="array" aca="1" ref="AB109" ca="1">IF('Kreis TRADE - 2024'!$D109 = 'PieChart Hilfstabelle'!AB$1, INDIRECT(ADDRESS(ROW(), 6 + $A$7, 1, 1, "Kreis TRADE - 2024")), "")</f>
        <v/>
      </c>
      <c r="AC109" s="151" t="str" cm="1">
        <f t="array" aca="1" ref="AC109" ca="1">IF('Kreis TRADE - 2024'!$D109 = 'PieChart Hilfstabelle'!AC$1, INDIRECT(ADDRESS(ROW(), 6 + $A$7, 1, 1, "Kreis TRADE - 2024")), "")</f>
        <v/>
      </c>
      <c r="AD109" s="151" t="str" cm="1">
        <f t="array" aca="1" ref="AD109" ca="1">IF('Kreis TRADE - 2024'!$D109 = 'PieChart Hilfstabelle'!AD$1, INDIRECT(ADDRESS(ROW(), 6 + $A$7, 1, 1, "Kreis TRADE - 2024")), "")</f>
        <v/>
      </c>
    </row>
    <row r="110" spans="1:30">
      <c r="A110" s="151"/>
      <c r="B110" s="151"/>
      <c r="C110" s="151"/>
      <c r="D110" s="151"/>
      <c r="E110" s="151"/>
      <c r="F110" s="151" t="str">
        <f>IF(AND('Kreis TRADE - 2024'!C110&lt;&gt;"",'Kreis TRADE - 2024'!D110&lt;&gt;"",'Kreis TRADE - 2024'!E110="Gebuchte Tage"),'Kreis TRADE - 2024'!C110 &amp; " " &amp; 'Kreis TRADE - 2024'!D110,"")</f>
        <v/>
      </c>
      <c r="G110" s="151" t="str" cm="1">
        <f t="array" aca="1" ref="G110" ca="1">IF('Kreis TRADE - 2024'!$E110 = 'PieChart Hilfstabelle'!G$1, INDIRECT(ADDRESS(ROW(), 6 + $A$7, 1, 1, "Kreis TRADE - 2024")), "")</f>
        <v/>
      </c>
      <c r="H110" s="151" t="str" cm="1">
        <f t="array" aca="1" ref="H110" ca="1">IF('Kreis TRADE - 2024'!$E110 = 'PieChart Hilfstabelle'!H$1, INDIRECT(ADDRESS(ROW(), 6 + $A$7, 1, 1, "Kreis TRADE - 2024")), "")</f>
        <v/>
      </c>
      <c r="I110" s="151" t="str" cm="1">
        <f t="array" aca="1" ref="I110" ca="1">IF('Kreis TRADE - 2024'!$E110 = 'PieChart Hilfstabelle'!I$1, INDIRECT(ADDRESS(ROW(), 6 + $A$7, 1, 1, "Kreis TRADE - 2024")), "")</f>
        <v/>
      </c>
      <c r="J110" s="151" t="str" cm="1">
        <f t="array" aca="1" ref="J110" ca="1">IF('Kreis TRADE - 2024'!$E110 = 'PieChart Hilfstabelle'!J$1, INDIRECT(ADDRESS(ROW(), 6 + $A$7, 1, 1, "Kreis TRADE - 2024")), "")</f>
        <v/>
      </c>
      <c r="K110" s="151" t="str" cm="1">
        <f t="array" aca="1" ref="K110" ca="1">IF('Kreis TRADE - 2024'!$E110 = 'PieChart Hilfstabelle'!K$1, INDIRECT(ADDRESS(ROW(), 6 + $A$7, 1, 1, "Kreis TRADE - 2024")), "")</f>
        <v/>
      </c>
      <c r="L110" s="151" t="str" cm="1">
        <f t="array" aca="1" ref="L110" ca="1">IF('Kreis TRADE - 2024'!$E110 = 'PieChart Hilfstabelle'!L$1, INDIRECT(ADDRESS(ROW(), 6 + $A$7, 1, 1, "Kreis TRADE - 2024")), "")</f>
        <v/>
      </c>
      <c r="M110" s="151" t="str" cm="1">
        <f t="array" aca="1" ref="M110" ca="1">IF('Kreis TRADE - 2024'!$E110 = 'PieChart Hilfstabelle'!M$1, INDIRECT(ADDRESS(ROW(), 6 + $A$7, 1, 1, "Kreis TRADE - 2024")), "")</f>
        <v/>
      </c>
      <c r="N110" s="151" t="str" cm="1">
        <f t="array" aca="1" ref="N110" ca="1">IF('Kreis TRADE - 2024'!$E110 = 'PieChart Hilfstabelle'!N$1, INDIRECT(ADDRESS(ROW(), 6 + $A$7, 1, 1, "Kreis TRADE - 2024")), "")</f>
        <v/>
      </c>
      <c r="O110" s="151" t="str" cm="1">
        <f t="array" aca="1" ref="O110" ca="1">IF('Kreis TRADE - 2024'!$E110 = 'PieChart Hilfstabelle'!O$1, INDIRECT(ADDRESS(ROW(), 6 + $A$7, 1, 1, "Kreis TRADE - 2024")), "")</f>
        <v/>
      </c>
      <c r="P110" s="151" t="str" cm="1">
        <f t="array" aca="1" ref="P110" ca="1">IF('Kreis TRADE - 2024'!$E110 = 'PieChart Hilfstabelle'!P$1, INDIRECT(ADDRESS(ROW(), 6 + $A$7, 1, 1, "Kreis TRADE - 2024")), "")</f>
        <v/>
      </c>
      <c r="Q110" s="151" t="str" cm="1">
        <f t="array" aca="1" ref="Q110" ca="1">IF('Kreis TRADE - 2024'!$E110 = 'PieChart Hilfstabelle'!Q$1, INDIRECT(ADDRESS(ROW(), 6 + $A$7, 1, 1, "Kreis TRADE - 2024")), "")</f>
        <v/>
      </c>
      <c r="R110" s="151" t="str" cm="1">
        <f t="array" aca="1" ref="R110" ca="1">IF('Kreis TRADE - 2024'!$E110 = 'PieChart Hilfstabelle'!R$1, INDIRECT(ADDRESS(ROW(), 6 + $A$7, 1, 1, "Kreis TRADE - 2024")), "")</f>
        <v/>
      </c>
      <c r="S110" s="151" t="str" cm="1">
        <f t="array" aca="1" ref="S110" ca="1">IF('Kreis TRADE - 2024'!$E110 = 'PieChart Hilfstabelle'!S$1, INDIRECT(ADDRESS(ROW(), 6 + $A$7, 1, 1, "Kreis TRADE - 2024")), "")</f>
        <v/>
      </c>
      <c r="T110" s="151" t="str" cm="1">
        <f t="array" aca="1" ref="T110" ca="1">IF('Kreis TRADE - 2024'!$E110 = 'PieChart Hilfstabelle'!T$1, INDIRECT(ADDRESS(ROW(), 6 + $A$7, 1, 1, "Kreis TRADE - 2024")), "")</f>
        <v/>
      </c>
      <c r="U110" s="151" t="str" cm="1">
        <f t="array" aca="1" ref="U110" ca="1">IF('Kreis TRADE - 2024'!$E110 = 'PieChart Hilfstabelle'!U$1, INDIRECT(ADDRESS(ROW(), 6 + $A$7, 1, 1, "Kreis TRADE - 2024")), "")</f>
        <v/>
      </c>
      <c r="V110" s="151" t="str" cm="1">
        <f t="array" aca="1" ref="V110" ca="1">IF('Kreis TRADE - 2024'!$E110 = 'PieChart Hilfstabelle'!V$1, INDIRECT(ADDRESS(ROW(), 6 + $A$7, 1, 1, "Kreis TRADE - 2024")), "")</f>
        <v/>
      </c>
      <c r="W110" s="151" t="str" cm="1">
        <f t="array" aca="1" ref="W110" ca="1">IF('Kreis TRADE - 2024'!$E110 = 'PieChart Hilfstabelle'!W$1, INDIRECT(ADDRESS(ROW(), 6 + $A$7, 1, 1, "Kreis TRADE - 2024")), "")</f>
        <v/>
      </c>
      <c r="X110" s="152"/>
      <c r="Y110" s="151" t="str" cm="1">
        <f t="array" aca="1" ref="Y110" ca="1">IF('Kreis TRADE - 2024'!$D110 = 'PieChart Hilfstabelle'!Y$1, INDIRECT(ADDRESS(ROW(), 6 + $A$7, 1, 1, "Kreis TRADE - 2024")), "")</f>
        <v/>
      </c>
      <c r="Z110" s="151" t="str" cm="1">
        <f t="array" aca="1" ref="Z110" ca="1">IF('Kreis TRADE - 2024'!$D110 = 'PieChart Hilfstabelle'!Z$1, INDIRECT(ADDRESS(ROW(), 6 + $A$7, 1, 1, "Kreis TRADE - 2024")), "")</f>
        <v/>
      </c>
      <c r="AA110" s="151" cm="1">
        <f t="array" aca="1" ref="AA110" ca="1">IF('Kreis TRADE - 2024'!$D110 = 'PieChart Hilfstabelle'!AA$1, INDIRECT(ADDRESS(ROW(), 6 + $A$7, 1, 1, "Kreis TRADE - 2024")), "")</f>
        <v>0.25</v>
      </c>
      <c r="AB110" s="151" t="str" cm="1">
        <f t="array" aca="1" ref="AB110" ca="1">IF('Kreis TRADE - 2024'!$D110 = 'PieChart Hilfstabelle'!AB$1, INDIRECT(ADDRESS(ROW(), 6 + $A$7, 1, 1, "Kreis TRADE - 2024")), "")</f>
        <v/>
      </c>
      <c r="AC110" s="151" t="str" cm="1">
        <f t="array" aca="1" ref="AC110" ca="1">IF('Kreis TRADE - 2024'!$D110 = 'PieChart Hilfstabelle'!AC$1, INDIRECT(ADDRESS(ROW(), 6 + $A$7, 1, 1, "Kreis TRADE - 2024")), "")</f>
        <v/>
      </c>
      <c r="AD110" s="151" t="str" cm="1">
        <f t="array" aca="1" ref="AD110" ca="1">IF('Kreis TRADE - 2024'!$D110 = 'PieChart Hilfstabelle'!AD$1, INDIRECT(ADDRESS(ROW(), 6 + $A$7, 1, 1, "Kreis TRADE - 2024")), "")</f>
        <v/>
      </c>
    </row>
    <row r="111" spans="1:30">
      <c r="A111" s="151"/>
      <c r="B111" s="151"/>
      <c r="C111" s="151"/>
      <c r="D111" s="151"/>
      <c r="E111" s="151"/>
      <c r="F111" s="151" t="str">
        <f>IF(AND('Kreis TRADE - 2024'!C111&lt;&gt;"",'Kreis TRADE - 2024'!D111&lt;&gt;"",'Kreis TRADE - 2024'!E111="Gebuchte Tage"),'Kreis TRADE - 2024'!C111 &amp; " " &amp; 'Kreis TRADE - 2024'!D111,"")</f>
        <v/>
      </c>
      <c r="G111" s="151" t="str" cm="1">
        <f t="array" aca="1" ref="G111" ca="1">IF('Kreis TRADE - 2024'!$E111 = 'PieChart Hilfstabelle'!G$1, INDIRECT(ADDRESS(ROW(), 6 + $A$7, 1, 1, "Kreis TRADE - 2024")), "")</f>
        <v/>
      </c>
      <c r="H111" s="151" t="str" cm="1">
        <f t="array" aca="1" ref="H111" ca="1">IF('Kreis TRADE - 2024'!$E111 = 'PieChart Hilfstabelle'!H$1, INDIRECT(ADDRESS(ROW(), 6 + $A$7, 1, 1, "Kreis TRADE - 2024")), "")</f>
        <v/>
      </c>
      <c r="I111" s="151" t="str" cm="1">
        <f t="array" aca="1" ref="I111" ca="1">IF('Kreis TRADE - 2024'!$E111 = 'PieChart Hilfstabelle'!I$1, INDIRECT(ADDRESS(ROW(), 6 + $A$7, 1, 1, "Kreis TRADE - 2024")), "")</f>
        <v/>
      </c>
      <c r="J111" s="151" t="str" cm="1">
        <f t="array" aca="1" ref="J111" ca="1">IF('Kreis TRADE - 2024'!$E111 = 'PieChart Hilfstabelle'!J$1, INDIRECT(ADDRESS(ROW(), 6 + $A$7, 1, 1, "Kreis TRADE - 2024")), "")</f>
        <v/>
      </c>
      <c r="K111" s="151" t="str" cm="1">
        <f t="array" aca="1" ref="K111" ca="1">IF('Kreis TRADE - 2024'!$E111 = 'PieChart Hilfstabelle'!K$1, INDIRECT(ADDRESS(ROW(), 6 + $A$7, 1, 1, "Kreis TRADE - 2024")), "")</f>
        <v/>
      </c>
      <c r="L111" s="151" t="str" cm="1">
        <f t="array" aca="1" ref="L111" ca="1">IF('Kreis TRADE - 2024'!$E111 = 'PieChart Hilfstabelle'!L$1, INDIRECT(ADDRESS(ROW(), 6 + $A$7, 1, 1, "Kreis TRADE - 2024")), "")</f>
        <v/>
      </c>
      <c r="M111" s="151" t="str" cm="1">
        <f t="array" aca="1" ref="M111" ca="1">IF('Kreis TRADE - 2024'!$E111 = 'PieChart Hilfstabelle'!M$1, INDIRECT(ADDRESS(ROW(), 6 + $A$7, 1, 1, "Kreis TRADE - 2024")), "")</f>
        <v/>
      </c>
      <c r="N111" s="151" t="str" cm="1">
        <f t="array" aca="1" ref="N111" ca="1">IF('Kreis TRADE - 2024'!$E111 = 'PieChart Hilfstabelle'!N$1, INDIRECT(ADDRESS(ROW(), 6 + $A$7, 1, 1, "Kreis TRADE - 2024")), "")</f>
        <v/>
      </c>
      <c r="O111" s="151" t="str" cm="1">
        <f t="array" aca="1" ref="O111" ca="1">IF('Kreis TRADE - 2024'!$E111 = 'PieChart Hilfstabelle'!O$1, INDIRECT(ADDRESS(ROW(), 6 + $A$7, 1, 1, "Kreis TRADE - 2024")), "")</f>
        <v/>
      </c>
      <c r="P111" s="151" t="str" cm="1">
        <f t="array" aca="1" ref="P111" ca="1">IF('Kreis TRADE - 2024'!$E111 = 'PieChart Hilfstabelle'!P$1, INDIRECT(ADDRESS(ROW(), 6 + $A$7, 1, 1, "Kreis TRADE - 2024")), "")</f>
        <v/>
      </c>
      <c r="Q111" s="151" t="str" cm="1">
        <f t="array" aca="1" ref="Q111" ca="1">IF('Kreis TRADE - 2024'!$E111 = 'PieChart Hilfstabelle'!Q$1, INDIRECT(ADDRESS(ROW(), 6 + $A$7, 1, 1, "Kreis TRADE - 2024")), "")</f>
        <v/>
      </c>
      <c r="R111" s="151" t="str" cm="1">
        <f t="array" aca="1" ref="R111" ca="1">IF('Kreis TRADE - 2024'!$E111 = 'PieChart Hilfstabelle'!R$1, INDIRECT(ADDRESS(ROW(), 6 + $A$7, 1, 1, "Kreis TRADE - 2024")), "")</f>
        <v/>
      </c>
      <c r="S111" s="151" t="str" cm="1">
        <f t="array" aca="1" ref="S111" ca="1">IF('Kreis TRADE - 2024'!$E111 = 'PieChart Hilfstabelle'!S$1, INDIRECT(ADDRESS(ROW(), 6 + $A$7, 1, 1, "Kreis TRADE - 2024")), "")</f>
        <v/>
      </c>
      <c r="T111" s="151" t="str" cm="1">
        <f t="array" aca="1" ref="T111" ca="1">IF('Kreis TRADE - 2024'!$E111 = 'PieChart Hilfstabelle'!T$1, INDIRECT(ADDRESS(ROW(), 6 + $A$7, 1, 1, "Kreis TRADE - 2024")), "")</f>
        <v/>
      </c>
      <c r="U111" s="151" t="str" cm="1">
        <f t="array" aca="1" ref="U111" ca="1">IF('Kreis TRADE - 2024'!$E111 = 'PieChart Hilfstabelle'!U$1, INDIRECT(ADDRESS(ROW(), 6 + $A$7, 1, 1, "Kreis TRADE - 2024")), "")</f>
        <v/>
      </c>
      <c r="V111" s="151" t="str" cm="1">
        <f t="array" aca="1" ref="V111" ca="1">IF('Kreis TRADE - 2024'!$E111 = 'PieChart Hilfstabelle'!V$1, INDIRECT(ADDRESS(ROW(), 6 + $A$7, 1, 1, "Kreis TRADE - 2024")), "")</f>
        <v/>
      </c>
      <c r="W111" s="151" t="str" cm="1">
        <f t="array" aca="1" ref="W111" ca="1">IF('Kreis TRADE - 2024'!$E111 = 'PieChart Hilfstabelle'!W$1, INDIRECT(ADDRESS(ROW(), 6 + $A$7, 1, 1, "Kreis TRADE - 2024")), "")</f>
        <v/>
      </c>
      <c r="X111" s="152"/>
      <c r="Y111" s="151" t="str" cm="1">
        <f t="array" aca="1" ref="Y111" ca="1">IF('Kreis TRADE - 2024'!$D111 = 'PieChart Hilfstabelle'!Y$1, INDIRECT(ADDRESS(ROW(), 6 + $A$7, 1, 1, "Kreis TRADE - 2024")), "")</f>
        <v/>
      </c>
      <c r="Z111" s="151" t="str" cm="1">
        <f t="array" aca="1" ref="Z111" ca="1">IF('Kreis TRADE - 2024'!$D111 = 'PieChart Hilfstabelle'!Z$1, INDIRECT(ADDRESS(ROW(), 6 + $A$7, 1, 1, "Kreis TRADE - 2024")), "")</f>
        <v/>
      </c>
      <c r="AA111" s="151" t="str" cm="1">
        <f t="array" aca="1" ref="AA111" ca="1">IF('Kreis TRADE - 2024'!$D111 = 'PieChart Hilfstabelle'!AA$1, INDIRECT(ADDRESS(ROW(), 6 + $A$7, 1, 1, "Kreis TRADE - 2024")), "")</f>
        <v/>
      </c>
      <c r="AB111" s="151" cm="1">
        <f t="array" aca="1" ref="AB111" ca="1">IF('Kreis TRADE - 2024'!$D111 = 'PieChart Hilfstabelle'!AB$1, INDIRECT(ADDRESS(ROW(), 6 + $A$7, 1, 1, "Kreis TRADE - 2024")), "")</f>
        <v>0</v>
      </c>
      <c r="AC111" s="151" t="str" cm="1">
        <f t="array" aca="1" ref="AC111" ca="1">IF('Kreis TRADE - 2024'!$D111 = 'PieChart Hilfstabelle'!AC$1, INDIRECT(ADDRESS(ROW(), 6 + $A$7, 1, 1, "Kreis TRADE - 2024")), "")</f>
        <v/>
      </c>
      <c r="AD111" s="151" t="str" cm="1">
        <f t="array" aca="1" ref="AD111" ca="1">IF('Kreis TRADE - 2024'!$D111 = 'PieChart Hilfstabelle'!AD$1, INDIRECT(ADDRESS(ROW(), 6 + $A$7, 1, 1, "Kreis TRADE - 2024")), "")</f>
        <v/>
      </c>
    </row>
    <row r="112" spans="1:30">
      <c r="A112" s="151"/>
      <c r="B112" s="151"/>
      <c r="C112" s="151"/>
      <c r="D112" s="151"/>
      <c r="E112" s="151"/>
      <c r="F112" s="151" t="str">
        <f>IF(AND('Kreis TRADE - 2024'!C112&lt;&gt;"",'Kreis TRADE - 2024'!D112&lt;&gt;"",'Kreis TRADE - 2024'!E112="Gebuchte Tage"),'Kreis TRADE - 2024'!C112 &amp; " " &amp; 'Kreis TRADE - 2024'!D112,"")</f>
        <v/>
      </c>
      <c r="G112" s="151" t="str" cm="1">
        <f t="array" aca="1" ref="G112" ca="1">IF('Kreis TRADE - 2024'!$E112 = 'PieChart Hilfstabelle'!G$1, INDIRECT(ADDRESS(ROW(), 6 + $A$7, 1, 1, "Kreis TRADE - 2024")), "")</f>
        <v/>
      </c>
      <c r="H112" s="151" t="str" cm="1">
        <f t="array" aca="1" ref="H112" ca="1">IF('Kreis TRADE - 2024'!$E112 = 'PieChart Hilfstabelle'!H$1, INDIRECT(ADDRESS(ROW(), 6 + $A$7, 1, 1, "Kreis TRADE - 2024")), "")</f>
        <v/>
      </c>
      <c r="I112" s="151" t="str" cm="1">
        <f t="array" aca="1" ref="I112" ca="1">IF('Kreis TRADE - 2024'!$E112 = 'PieChart Hilfstabelle'!I$1, INDIRECT(ADDRESS(ROW(), 6 + $A$7, 1, 1, "Kreis TRADE - 2024")), "")</f>
        <v/>
      </c>
      <c r="J112" s="151" t="str" cm="1">
        <f t="array" aca="1" ref="J112" ca="1">IF('Kreis TRADE - 2024'!$E112 = 'PieChart Hilfstabelle'!J$1, INDIRECT(ADDRESS(ROW(), 6 + $A$7, 1, 1, "Kreis TRADE - 2024")), "")</f>
        <v/>
      </c>
      <c r="K112" s="151" t="str" cm="1">
        <f t="array" aca="1" ref="K112" ca="1">IF('Kreis TRADE - 2024'!$E112 = 'PieChart Hilfstabelle'!K$1, INDIRECT(ADDRESS(ROW(), 6 + $A$7, 1, 1, "Kreis TRADE - 2024")), "")</f>
        <v/>
      </c>
      <c r="L112" s="151" t="str" cm="1">
        <f t="array" aca="1" ref="L112" ca="1">IF('Kreis TRADE - 2024'!$E112 = 'PieChart Hilfstabelle'!L$1, INDIRECT(ADDRESS(ROW(), 6 + $A$7, 1, 1, "Kreis TRADE - 2024")), "")</f>
        <v/>
      </c>
      <c r="M112" s="151" t="str" cm="1">
        <f t="array" aca="1" ref="M112" ca="1">IF('Kreis TRADE - 2024'!$E112 = 'PieChart Hilfstabelle'!M$1, INDIRECT(ADDRESS(ROW(), 6 + $A$7, 1, 1, "Kreis TRADE - 2024")), "")</f>
        <v/>
      </c>
      <c r="N112" s="151" t="str" cm="1">
        <f t="array" aca="1" ref="N112" ca="1">IF('Kreis TRADE - 2024'!$E112 = 'PieChart Hilfstabelle'!N$1, INDIRECT(ADDRESS(ROW(), 6 + $A$7, 1, 1, "Kreis TRADE - 2024")), "")</f>
        <v/>
      </c>
      <c r="O112" s="151" t="str" cm="1">
        <f t="array" aca="1" ref="O112" ca="1">IF('Kreis TRADE - 2024'!$E112 = 'PieChart Hilfstabelle'!O$1, INDIRECT(ADDRESS(ROW(), 6 + $A$7, 1, 1, "Kreis TRADE - 2024")), "")</f>
        <v/>
      </c>
      <c r="P112" s="151" t="str" cm="1">
        <f t="array" aca="1" ref="P112" ca="1">IF('Kreis TRADE - 2024'!$E112 = 'PieChart Hilfstabelle'!P$1, INDIRECT(ADDRESS(ROW(), 6 + $A$7, 1, 1, "Kreis TRADE - 2024")), "")</f>
        <v/>
      </c>
      <c r="Q112" s="151" t="str" cm="1">
        <f t="array" aca="1" ref="Q112" ca="1">IF('Kreis TRADE - 2024'!$E112 = 'PieChart Hilfstabelle'!Q$1, INDIRECT(ADDRESS(ROW(), 6 + $A$7, 1, 1, "Kreis TRADE - 2024")), "")</f>
        <v/>
      </c>
      <c r="R112" s="151" t="str" cm="1">
        <f t="array" aca="1" ref="R112" ca="1">IF('Kreis TRADE - 2024'!$E112 = 'PieChart Hilfstabelle'!R$1, INDIRECT(ADDRESS(ROW(), 6 + $A$7, 1, 1, "Kreis TRADE - 2024")), "")</f>
        <v/>
      </c>
      <c r="S112" s="151" t="str" cm="1">
        <f t="array" aca="1" ref="S112" ca="1">IF('Kreis TRADE - 2024'!$E112 = 'PieChart Hilfstabelle'!S$1, INDIRECT(ADDRESS(ROW(), 6 + $A$7, 1, 1, "Kreis TRADE - 2024")), "")</f>
        <v/>
      </c>
      <c r="T112" s="151" t="str" cm="1">
        <f t="array" aca="1" ref="T112" ca="1">IF('Kreis TRADE - 2024'!$E112 = 'PieChart Hilfstabelle'!T$1, INDIRECT(ADDRESS(ROW(), 6 + $A$7, 1, 1, "Kreis TRADE - 2024")), "")</f>
        <v/>
      </c>
      <c r="U112" s="151" t="str" cm="1">
        <f t="array" aca="1" ref="U112" ca="1">IF('Kreis TRADE - 2024'!$E112 = 'PieChart Hilfstabelle'!U$1, INDIRECT(ADDRESS(ROW(), 6 + $A$7, 1, 1, "Kreis TRADE - 2024")), "")</f>
        <v/>
      </c>
      <c r="V112" s="151" t="str" cm="1">
        <f t="array" aca="1" ref="V112" ca="1">IF('Kreis TRADE - 2024'!$E112 = 'PieChart Hilfstabelle'!V$1, INDIRECT(ADDRESS(ROW(), 6 + $A$7, 1, 1, "Kreis TRADE - 2024")), "")</f>
        <v/>
      </c>
      <c r="W112" s="151" t="str" cm="1">
        <f t="array" aca="1" ref="W112" ca="1">IF('Kreis TRADE - 2024'!$E112 = 'PieChart Hilfstabelle'!W$1, INDIRECT(ADDRESS(ROW(), 6 + $A$7, 1, 1, "Kreis TRADE - 2024")), "")</f>
        <v/>
      </c>
      <c r="X112" s="152"/>
      <c r="Y112" s="151" t="str" cm="1">
        <f t="array" aca="1" ref="Y112" ca="1">IF('Kreis TRADE - 2024'!$D112 = 'PieChart Hilfstabelle'!Y$1, INDIRECT(ADDRESS(ROW(), 6 + $A$7, 1, 1, "Kreis TRADE - 2024")), "")</f>
        <v/>
      </c>
      <c r="Z112" s="151" t="str" cm="1">
        <f t="array" aca="1" ref="Z112" ca="1">IF('Kreis TRADE - 2024'!$D112 = 'PieChart Hilfstabelle'!Z$1, INDIRECT(ADDRESS(ROW(), 6 + $A$7, 1, 1, "Kreis TRADE - 2024")), "")</f>
        <v/>
      </c>
      <c r="AA112" s="151" t="str" cm="1">
        <f t="array" aca="1" ref="AA112" ca="1">IF('Kreis TRADE - 2024'!$D112 = 'PieChart Hilfstabelle'!AA$1, INDIRECT(ADDRESS(ROW(), 6 + $A$7, 1, 1, "Kreis TRADE - 2024")), "")</f>
        <v/>
      </c>
      <c r="AB112" s="151" t="str" cm="1">
        <f t="array" aca="1" ref="AB112" ca="1">IF('Kreis TRADE - 2024'!$D112 = 'PieChart Hilfstabelle'!AB$1, INDIRECT(ADDRESS(ROW(), 6 + $A$7, 1, 1, "Kreis TRADE - 2024")), "")</f>
        <v/>
      </c>
      <c r="AC112" s="151" cm="1">
        <f t="array" aca="1" ref="AC112" ca="1">IF('Kreis TRADE - 2024'!$D112 = 'PieChart Hilfstabelle'!AC$1, INDIRECT(ADDRESS(ROW(), 6 + $A$7, 1, 1, "Kreis TRADE - 2024")), "")</f>
        <v>0</v>
      </c>
      <c r="AD112" s="151" t="str" cm="1">
        <f t="array" aca="1" ref="AD112" ca="1">IF('Kreis TRADE - 2024'!$D112 = 'PieChart Hilfstabelle'!AD$1, INDIRECT(ADDRESS(ROW(), 6 + $A$7, 1, 1, "Kreis TRADE - 2024")), "")</f>
        <v/>
      </c>
    </row>
    <row r="113" spans="1:30">
      <c r="A113" s="151"/>
      <c r="B113" s="151"/>
      <c r="C113" s="151"/>
      <c r="D113" s="151"/>
      <c r="E113" s="151"/>
      <c r="F113" s="151" t="str">
        <f>IF(AND('Kreis TRADE - 2024'!C113&lt;&gt;"",'Kreis TRADE - 2024'!D113&lt;&gt;"",'Kreis TRADE - 2024'!E113="Gebuchte Tage"),'Kreis TRADE - 2024'!C113 &amp; " " &amp; 'Kreis TRADE - 2024'!D113,"")</f>
        <v/>
      </c>
      <c r="G113" s="151" t="str" cm="1">
        <f t="array" aca="1" ref="G113" ca="1">IF('Kreis TRADE - 2024'!$E113 = 'PieChart Hilfstabelle'!G$1, INDIRECT(ADDRESS(ROW(), 6 + $A$7, 1, 1, "Kreis TRADE - 2024")), "")</f>
        <v/>
      </c>
      <c r="H113" s="151" t="str" cm="1">
        <f t="array" aca="1" ref="H113" ca="1">IF('Kreis TRADE - 2024'!$E113 = 'PieChart Hilfstabelle'!H$1, INDIRECT(ADDRESS(ROW(), 6 + $A$7, 1, 1, "Kreis TRADE - 2024")), "")</f>
        <v/>
      </c>
      <c r="I113" s="151" t="str" cm="1">
        <f t="array" aca="1" ref="I113" ca="1">IF('Kreis TRADE - 2024'!$E113 = 'PieChart Hilfstabelle'!I$1, INDIRECT(ADDRESS(ROW(), 6 + $A$7, 1, 1, "Kreis TRADE - 2024")), "")</f>
        <v/>
      </c>
      <c r="J113" s="151" t="str" cm="1">
        <f t="array" aca="1" ref="J113" ca="1">IF('Kreis TRADE - 2024'!$E113 = 'PieChart Hilfstabelle'!J$1, INDIRECT(ADDRESS(ROW(), 6 + $A$7, 1, 1, "Kreis TRADE - 2024")), "")</f>
        <v/>
      </c>
      <c r="K113" s="151" t="str" cm="1">
        <f t="array" aca="1" ref="K113" ca="1">IF('Kreis TRADE - 2024'!$E113 = 'PieChart Hilfstabelle'!K$1, INDIRECT(ADDRESS(ROW(), 6 + $A$7, 1, 1, "Kreis TRADE - 2024")), "")</f>
        <v/>
      </c>
      <c r="L113" s="151" t="str" cm="1">
        <f t="array" aca="1" ref="L113" ca="1">IF('Kreis TRADE - 2024'!$E113 = 'PieChart Hilfstabelle'!L$1, INDIRECT(ADDRESS(ROW(), 6 + $A$7, 1, 1, "Kreis TRADE - 2024")), "")</f>
        <v/>
      </c>
      <c r="M113" s="151" cm="1">
        <f t="array" aca="1" ref="M113" ca="1">IF('Kreis TRADE - 2024'!$E113 = 'PieChart Hilfstabelle'!M$1, INDIRECT(ADDRESS(ROW(), 6 + $A$7, 1, 1, "Kreis TRADE - 2024")), "")</f>
        <v>0.03</v>
      </c>
      <c r="N113" s="151" t="str" cm="1">
        <f t="array" aca="1" ref="N113" ca="1">IF('Kreis TRADE - 2024'!$E113 = 'PieChart Hilfstabelle'!N$1, INDIRECT(ADDRESS(ROW(), 6 + $A$7, 1, 1, "Kreis TRADE - 2024")), "")</f>
        <v/>
      </c>
      <c r="O113" s="151" t="str" cm="1">
        <f t="array" aca="1" ref="O113" ca="1">IF('Kreis TRADE - 2024'!$E113 = 'PieChart Hilfstabelle'!O$1, INDIRECT(ADDRESS(ROW(), 6 + $A$7, 1, 1, "Kreis TRADE - 2024")), "")</f>
        <v/>
      </c>
      <c r="P113" s="151" t="str" cm="1">
        <f t="array" aca="1" ref="P113" ca="1">IF('Kreis TRADE - 2024'!$E113 = 'PieChart Hilfstabelle'!P$1, INDIRECT(ADDRESS(ROW(), 6 + $A$7, 1, 1, "Kreis TRADE - 2024")), "")</f>
        <v/>
      </c>
      <c r="Q113" s="151" t="str" cm="1">
        <f t="array" aca="1" ref="Q113" ca="1">IF('Kreis TRADE - 2024'!$E113 = 'PieChart Hilfstabelle'!Q$1, INDIRECT(ADDRESS(ROW(), 6 + $A$7, 1, 1, "Kreis TRADE - 2024")), "")</f>
        <v/>
      </c>
      <c r="R113" s="151" t="str" cm="1">
        <f t="array" aca="1" ref="R113" ca="1">IF('Kreis TRADE - 2024'!$E113 = 'PieChart Hilfstabelle'!R$1, INDIRECT(ADDRESS(ROW(), 6 + $A$7, 1, 1, "Kreis TRADE - 2024")), "")</f>
        <v/>
      </c>
      <c r="S113" s="151" t="str" cm="1">
        <f t="array" aca="1" ref="S113" ca="1">IF('Kreis TRADE - 2024'!$E113 = 'PieChart Hilfstabelle'!S$1, INDIRECT(ADDRESS(ROW(), 6 + $A$7, 1, 1, "Kreis TRADE - 2024")), "")</f>
        <v/>
      </c>
      <c r="T113" s="151" t="str" cm="1">
        <f t="array" aca="1" ref="T113" ca="1">IF('Kreis TRADE - 2024'!$E113 = 'PieChart Hilfstabelle'!T$1, INDIRECT(ADDRESS(ROW(), 6 + $A$7, 1, 1, "Kreis TRADE - 2024")), "")</f>
        <v/>
      </c>
      <c r="U113" s="151" t="str" cm="1">
        <f t="array" aca="1" ref="U113" ca="1">IF('Kreis TRADE - 2024'!$E113 = 'PieChart Hilfstabelle'!U$1, INDIRECT(ADDRESS(ROW(), 6 + $A$7, 1, 1, "Kreis TRADE - 2024")), "")</f>
        <v/>
      </c>
      <c r="V113" s="151" t="str" cm="1">
        <f t="array" aca="1" ref="V113" ca="1">IF('Kreis TRADE - 2024'!$E113 = 'PieChart Hilfstabelle'!V$1, INDIRECT(ADDRESS(ROW(), 6 + $A$7, 1, 1, "Kreis TRADE - 2024")), "")</f>
        <v/>
      </c>
      <c r="W113" s="151" t="str" cm="1">
        <f t="array" aca="1" ref="W113" ca="1">IF('Kreis TRADE - 2024'!$E113 = 'PieChart Hilfstabelle'!W$1, INDIRECT(ADDRESS(ROW(), 6 + $A$7, 1, 1, "Kreis TRADE - 2024")), "")</f>
        <v/>
      </c>
      <c r="X113" s="152"/>
      <c r="Y113" s="151" t="str" cm="1">
        <f t="array" aca="1" ref="Y113" ca="1">IF('Kreis TRADE - 2024'!$D113 = 'PieChart Hilfstabelle'!Y$1, INDIRECT(ADDRESS(ROW(), 6 + $A$7, 1, 1, "Kreis TRADE - 2024")), "")</f>
        <v/>
      </c>
      <c r="Z113" s="151" t="str" cm="1">
        <f t="array" aca="1" ref="Z113" ca="1">IF('Kreis TRADE - 2024'!$D113 = 'PieChart Hilfstabelle'!Z$1, INDIRECT(ADDRESS(ROW(), 6 + $A$7, 1, 1, "Kreis TRADE - 2024")), "")</f>
        <v/>
      </c>
      <c r="AA113" s="151" t="str" cm="1">
        <f t="array" aca="1" ref="AA113" ca="1">IF('Kreis TRADE - 2024'!$D113 = 'PieChart Hilfstabelle'!AA$1, INDIRECT(ADDRESS(ROW(), 6 + $A$7, 1, 1, "Kreis TRADE - 2024")), "")</f>
        <v/>
      </c>
      <c r="AB113" s="151" t="str" cm="1">
        <f t="array" aca="1" ref="AB113" ca="1">IF('Kreis TRADE - 2024'!$D113 = 'PieChart Hilfstabelle'!AB$1, INDIRECT(ADDRESS(ROW(), 6 + $A$7, 1, 1, "Kreis TRADE - 2024")), "")</f>
        <v/>
      </c>
      <c r="AC113" s="151" t="str" cm="1">
        <f t="array" aca="1" ref="AC113" ca="1">IF('Kreis TRADE - 2024'!$D113 = 'PieChart Hilfstabelle'!AC$1, INDIRECT(ADDRESS(ROW(), 6 + $A$7, 1, 1, "Kreis TRADE - 2024")), "")</f>
        <v/>
      </c>
      <c r="AD113" s="151" t="str" cm="1">
        <f t="array" aca="1" ref="AD113" ca="1">IF('Kreis TRADE - 2024'!$D113 = 'PieChart Hilfstabelle'!AD$1, INDIRECT(ADDRESS(ROW(), 6 + $A$7, 1, 1, "Kreis TRADE - 2024")), "")</f>
        <v/>
      </c>
    </row>
    <row r="114" spans="1:30">
      <c r="A114" s="151"/>
      <c r="B114" s="151"/>
      <c r="C114" s="151"/>
      <c r="D114" s="151"/>
      <c r="E114" s="151"/>
      <c r="F114" s="151" t="str">
        <f>IF(AND('Kreis TRADE - 2024'!C114&lt;&gt;"",'Kreis TRADE - 2024'!D114&lt;&gt;"",'Kreis TRADE - 2024'!E114="Gebuchte Tage"),'Kreis TRADE - 2024'!C114 &amp; " " &amp; 'Kreis TRADE - 2024'!D114,"")</f>
        <v/>
      </c>
      <c r="G114" s="151" t="str" cm="1">
        <f t="array" aca="1" ref="G114" ca="1">IF('Kreis TRADE - 2024'!$E114 = 'PieChart Hilfstabelle'!G$1, INDIRECT(ADDRESS(ROW(), 6 + $A$7, 1, 1, "Kreis TRADE - 2024")), "")</f>
        <v/>
      </c>
      <c r="H114" s="151" t="str" cm="1">
        <f t="array" aca="1" ref="H114" ca="1">IF('Kreis TRADE - 2024'!$E114 = 'PieChart Hilfstabelle'!H$1, INDIRECT(ADDRESS(ROW(), 6 + $A$7, 1, 1, "Kreis TRADE - 2024")), "")</f>
        <v/>
      </c>
      <c r="I114" s="151" t="str" cm="1">
        <f t="array" aca="1" ref="I114" ca="1">IF('Kreis TRADE - 2024'!$E114 = 'PieChart Hilfstabelle'!I$1, INDIRECT(ADDRESS(ROW(), 6 + $A$7, 1, 1, "Kreis TRADE - 2024")), "")</f>
        <v/>
      </c>
      <c r="J114" s="151" t="str" cm="1">
        <f t="array" aca="1" ref="J114" ca="1">IF('Kreis TRADE - 2024'!$E114 = 'PieChart Hilfstabelle'!J$1, INDIRECT(ADDRESS(ROW(), 6 + $A$7, 1, 1, "Kreis TRADE - 2024")), "")</f>
        <v/>
      </c>
      <c r="K114" s="151" t="str" cm="1">
        <f t="array" aca="1" ref="K114" ca="1">IF('Kreis TRADE - 2024'!$E114 = 'PieChart Hilfstabelle'!K$1, INDIRECT(ADDRESS(ROW(), 6 + $A$7, 1, 1, "Kreis TRADE - 2024")), "")</f>
        <v/>
      </c>
      <c r="L114" s="151" t="str" cm="1">
        <f t="array" aca="1" ref="L114" ca="1">IF('Kreis TRADE - 2024'!$E114 = 'PieChart Hilfstabelle'!L$1, INDIRECT(ADDRESS(ROW(), 6 + $A$7, 1, 1, "Kreis TRADE - 2024")), "")</f>
        <v/>
      </c>
      <c r="M114" s="151" t="str" cm="1">
        <f t="array" aca="1" ref="M114" ca="1">IF('Kreis TRADE - 2024'!$E114 = 'PieChart Hilfstabelle'!M$1, INDIRECT(ADDRESS(ROW(), 6 + $A$7, 1, 1, "Kreis TRADE - 2024")), "")</f>
        <v/>
      </c>
      <c r="N114" s="151" cm="1">
        <f t="array" aca="1" ref="N114" ca="1">IF('Kreis TRADE - 2024'!$E114 = 'PieChart Hilfstabelle'!N$1, INDIRECT(ADDRESS(ROW(), 6 + $A$7, 1, 1, "Kreis TRADE - 2024")), "")</f>
        <v>17.66</v>
      </c>
      <c r="O114" s="151" t="str" cm="1">
        <f t="array" aca="1" ref="O114" ca="1">IF('Kreis TRADE - 2024'!$E114 = 'PieChart Hilfstabelle'!O$1, INDIRECT(ADDRESS(ROW(), 6 + $A$7, 1, 1, "Kreis TRADE - 2024")), "")</f>
        <v/>
      </c>
      <c r="P114" s="151" t="str" cm="1">
        <f t="array" aca="1" ref="P114" ca="1">IF('Kreis TRADE - 2024'!$E114 = 'PieChart Hilfstabelle'!P$1, INDIRECT(ADDRESS(ROW(), 6 + $A$7, 1, 1, "Kreis TRADE - 2024")), "")</f>
        <v/>
      </c>
      <c r="Q114" s="151" t="str" cm="1">
        <f t="array" aca="1" ref="Q114" ca="1">IF('Kreis TRADE - 2024'!$E114 = 'PieChart Hilfstabelle'!Q$1, INDIRECT(ADDRESS(ROW(), 6 + $A$7, 1, 1, "Kreis TRADE - 2024")), "")</f>
        <v/>
      </c>
      <c r="R114" s="151" t="str" cm="1">
        <f t="array" aca="1" ref="R114" ca="1">IF('Kreis TRADE - 2024'!$E114 = 'PieChart Hilfstabelle'!R$1, INDIRECT(ADDRESS(ROW(), 6 + $A$7, 1, 1, "Kreis TRADE - 2024")), "")</f>
        <v/>
      </c>
      <c r="S114" s="151" t="str" cm="1">
        <f t="array" aca="1" ref="S114" ca="1">IF('Kreis TRADE - 2024'!$E114 = 'PieChart Hilfstabelle'!S$1, INDIRECT(ADDRESS(ROW(), 6 + $A$7, 1, 1, "Kreis TRADE - 2024")), "")</f>
        <v/>
      </c>
      <c r="T114" s="151" t="str" cm="1">
        <f t="array" aca="1" ref="T114" ca="1">IF('Kreis TRADE - 2024'!$E114 = 'PieChart Hilfstabelle'!T$1, INDIRECT(ADDRESS(ROW(), 6 + $A$7, 1, 1, "Kreis TRADE - 2024")), "")</f>
        <v/>
      </c>
      <c r="U114" s="151" t="str" cm="1">
        <f t="array" aca="1" ref="U114" ca="1">IF('Kreis TRADE - 2024'!$E114 = 'PieChart Hilfstabelle'!U$1, INDIRECT(ADDRESS(ROW(), 6 + $A$7, 1, 1, "Kreis TRADE - 2024")), "")</f>
        <v/>
      </c>
      <c r="V114" s="151" t="str" cm="1">
        <f t="array" aca="1" ref="V114" ca="1">IF('Kreis TRADE - 2024'!$E114 = 'PieChart Hilfstabelle'!V$1, INDIRECT(ADDRESS(ROW(), 6 + $A$7, 1, 1, "Kreis TRADE - 2024")), "")</f>
        <v/>
      </c>
      <c r="W114" s="151" t="str" cm="1">
        <f t="array" aca="1" ref="W114" ca="1">IF('Kreis TRADE - 2024'!$E114 = 'PieChart Hilfstabelle'!W$1, INDIRECT(ADDRESS(ROW(), 6 + $A$7, 1, 1, "Kreis TRADE - 2024")), "")</f>
        <v/>
      </c>
      <c r="X114" s="152"/>
      <c r="Y114" s="151" t="str" cm="1">
        <f t="array" aca="1" ref="Y114" ca="1">IF('Kreis TRADE - 2024'!$D114 = 'PieChart Hilfstabelle'!Y$1, INDIRECT(ADDRESS(ROW(), 6 + $A$7, 1, 1, "Kreis TRADE - 2024")), "")</f>
        <v/>
      </c>
      <c r="Z114" s="151" t="str" cm="1">
        <f t="array" aca="1" ref="Z114" ca="1">IF('Kreis TRADE - 2024'!$D114 = 'PieChart Hilfstabelle'!Z$1, INDIRECT(ADDRESS(ROW(), 6 + $A$7, 1, 1, "Kreis TRADE - 2024")), "")</f>
        <v/>
      </c>
      <c r="AA114" s="151" t="str" cm="1">
        <f t="array" aca="1" ref="AA114" ca="1">IF('Kreis TRADE - 2024'!$D114 = 'PieChart Hilfstabelle'!AA$1, INDIRECT(ADDRESS(ROW(), 6 + $A$7, 1, 1, "Kreis TRADE - 2024")), "")</f>
        <v/>
      </c>
      <c r="AB114" s="151" t="str" cm="1">
        <f t="array" aca="1" ref="AB114" ca="1">IF('Kreis TRADE - 2024'!$D114 = 'PieChart Hilfstabelle'!AB$1, INDIRECT(ADDRESS(ROW(), 6 + $A$7, 1, 1, "Kreis TRADE - 2024")), "")</f>
        <v/>
      </c>
      <c r="AC114" s="151" t="str" cm="1">
        <f t="array" aca="1" ref="AC114" ca="1">IF('Kreis TRADE - 2024'!$D114 = 'PieChart Hilfstabelle'!AC$1, INDIRECT(ADDRESS(ROW(), 6 + $A$7, 1, 1, "Kreis TRADE - 2024")), "")</f>
        <v/>
      </c>
      <c r="AD114" s="151" t="str" cm="1">
        <f t="array" aca="1" ref="AD114" ca="1">IF('Kreis TRADE - 2024'!$D114 = 'PieChart Hilfstabelle'!AD$1, INDIRECT(ADDRESS(ROW(), 6 + $A$7, 1, 1, "Kreis TRADE - 2024")), "")</f>
        <v/>
      </c>
    </row>
    <row r="115" spans="1:30">
      <c r="A115" s="151"/>
      <c r="B115" s="151"/>
      <c r="C115" s="151"/>
      <c r="D115" s="151"/>
      <c r="E115" s="151"/>
      <c r="F115" s="151" t="str">
        <f>IF(AND('Kreis TRADE - 2024'!C115&lt;&gt;"",'Kreis TRADE - 2024'!D115&lt;&gt;"",'Kreis TRADE - 2024'!E115="Gebuchte Tage"),'Kreis TRADE - 2024'!C115 &amp; " " &amp; 'Kreis TRADE - 2024'!D115,"")</f>
        <v/>
      </c>
      <c r="G115" s="151" t="str" cm="1">
        <f t="array" aca="1" ref="G115" ca="1">IF('Kreis TRADE - 2024'!$E115 = 'PieChart Hilfstabelle'!G$1, INDIRECT(ADDRESS(ROW(), 6 + $A$7, 1, 1, "Kreis TRADE - 2024")), "")</f>
        <v/>
      </c>
      <c r="H115" s="151" t="str" cm="1">
        <f t="array" aca="1" ref="H115" ca="1">IF('Kreis TRADE - 2024'!$E115 = 'PieChart Hilfstabelle'!H$1, INDIRECT(ADDRESS(ROW(), 6 + $A$7, 1, 1, "Kreis TRADE - 2024")), "")</f>
        <v/>
      </c>
      <c r="I115" s="151" t="str" cm="1">
        <f t="array" aca="1" ref="I115" ca="1">IF('Kreis TRADE - 2024'!$E115 = 'PieChart Hilfstabelle'!I$1, INDIRECT(ADDRESS(ROW(), 6 + $A$7, 1, 1, "Kreis TRADE - 2024")), "")</f>
        <v/>
      </c>
      <c r="J115" s="151" t="str" cm="1">
        <f t="array" aca="1" ref="J115" ca="1">IF('Kreis TRADE - 2024'!$E115 = 'PieChart Hilfstabelle'!J$1, INDIRECT(ADDRESS(ROW(), 6 + $A$7, 1, 1, "Kreis TRADE - 2024")), "")</f>
        <v/>
      </c>
      <c r="K115" s="151" t="str" cm="1">
        <f t="array" aca="1" ref="K115" ca="1">IF('Kreis TRADE - 2024'!$E115 = 'PieChart Hilfstabelle'!K$1, INDIRECT(ADDRESS(ROW(), 6 + $A$7, 1, 1, "Kreis TRADE - 2024")), "")</f>
        <v/>
      </c>
      <c r="L115" s="151" t="str" cm="1">
        <f t="array" aca="1" ref="L115" ca="1">IF('Kreis TRADE - 2024'!$E115 = 'PieChart Hilfstabelle'!L$1, INDIRECT(ADDRESS(ROW(), 6 + $A$7, 1, 1, "Kreis TRADE - 2024")), "")</f>
        <v/>
      </c>
      <c r="M115" s="151" t="str" cm="1">
        <f t="array" aca="1" ref="M115" ca="1">IF('Kreis TRADE - 2024'!$E115 = 'PieChart Hilfstabelle'!M$1, INDIRECT(ADDRESS(ROW(), 6 + $A$7, 1, 1, "Kreis TRADE - 2024")), "")</f>
        <v/>
      </c>
      <c r="N115" s="151" t="str" cm="1">
        <f t="array" aca="1" ref="N115" ca="1">IF('Kreis TRADE - 2024'!$E115 = 'PieChart Hilfstabelle'!N$1, INDIRECT(ADDRESS(ROW(), 6 + $A$7, 1, 1, "Kreis TRADE - 2024")), "")</f>
        <v/>
      </c>
      <c r="O115" s="151" t="str" cm="1">
        <f t="array" aca="1" ref="O115" ca="1">IF('Kreis TRADE - 2024'!$E115 = 'PieChart Hilfstabelle'!O$1, INDIRECT(ADDRESS(ROW(), 6 + $A$7, 1, 1, "Kreis TRADE - 2024")), "")</f>
        <v/>
      </c>
      <c r="P115" s="151" t="str" cm="1">
        <f t="array" aca="1" ref="P115" ca="1">IF('Kreis TRADE - 2024'!$E115 = 'PieChart Hilfstabelle'!P$1, INDIRECT(ADDRESS(ROW(), 6 + $A$7, 1, 1, "Kreis TRADE - 2024")), "")</f>
        <v/>
      </c>
      <c r="Q115" s="151" t="str" cm="1">
        <f t="array" aca="1" ref="Q115" ca="1">IF('Kreis TRADE - 2024'!$E115 = 'PieChart Hilfstabelle'!Q$1, INDIRECT(ADDRESS(ROW(), 6 + $A$7, 1, 1, "Kreis TRADE - 2024")), "")</f>
        <v/>
      </c>
      <c r="R115" s="151" t="str" cm="1">
        <f t="array" aca="1" ref="R115" ca="1">IF('Kreis TRADE - 2024'!$E115 = 'PieChart Hilfstabelle'!R$1, INDIRECT(ADDRESS(ROW(), 6 + $A$7, 1, 1, "Kreis TRADE - 2024")), "")</f>
        <v/>
      </c>
      <c r="S115" s="151" t="str" cm="1">
        <f t="array" aca="1" ref="S115" ca="1">IF('Kreis TRADE - 2024'!$E115 = 'PieChart Hilfstabelle'!S$1, INDIRECT(ADDRESS(ROW(), 6 + $A$7, 1, 1, "Kreis TRADE - 2024")), "")</f>
        <v/>
      </c>
      <c r="T115" s="151" t="str" cm="1">
        <f t="array" aca="1" ref="T115" ca="1">IF('Kreis TRADE - 2024'!$E115 = 'PieChart Hilfstabelle'!T$1, INDIRECT(ADDRESS(ROW(), 6 + $A$7, 1, 1, "Kreis TRADE - 2024")), "")</f>
        <v/>
      </c>
      <c r="U115" s="151" t="str" cm="1">
        <f t="array" aca="1" ref="U115" ca="1">IF('Kreis TRADE - 2024'!$E115 = 'PieChart Hilfstabelle'!U$1, INDIRECT(ADDRESS(ROW(), 6 + $A$7, 1, 1, "Kreis TRADE - 2024")), "")</f>
        <v/>
      </c>
      <c r="V115" s="151" t="str" cm="1">
        <f t="array" aca="1" ref="V115" ca="1">IF('Kreis TRADE - 2024'!$E115 = 'PieChart Hilfstabelle'!V$1, INDIRECT(ADDRESS(ROW(), 6 + $A$7, 1, 1, "Kreis TRADE - 2024")), "")</f>
        <v/>
      </c>
      <c r="W115" s="151" t="str" cm="1">
        <f t="array" aca="1" ref="W115" ca="1">IF('Kreis TRADE - 2024'!$E115 = 'PieChart Hilfstabelle'!W$1, INDIRECT(ADDRESS(ROW(), 6 + $A$7, 1, 1, "Kreis TRADE - 2024")), "")</f>
        <v/>
      </c>
      <c r="X115" s="152"/>
      <c r="Y115" s="151" t="str" cm="1">
        <f t="array" aca="1" ref="Y115" ca="1">IF('Kreis TRADE - 2024'!$D115 = 'PieChart Hilfstabelle'!Y$1, INDIRECT(ADDRESS(ROW(), 6 + $A$7, 1, 1, "Kreis TRADE - 2024")), "")</f>
        <v/>
      </c>
      <c r="Z115" s="151" t="str" cm="1">
        <f t="array" aca="1" ref="Z115" ca="1">IF('Kreis TRADE - 2024'!$D115 = 'PieChart Hilfstabelle'!Z$1, INDIRECT(ADDRESS(ROW(), 6 + $A$7, 1, 1, "Kreis TRADE - 2024")), "")</f>
        <v/>
      </c>
      <c r="AA115" s="151" t="str" cm="1">
        <f t="array" aca="1" ref="AA115" ca="1">IF('Kreis TRADE - 2024'!$D115 = 'PieChart Hilfstabelle'!AA$1, INDIRECT(ADDRESS(ROW(), 6 + $A$7, 1, 1, "Kreis TRADE - 2024")), "")</f>
        <v/>
      </c>
      <c r="AB115" s="151" t="str" cm="1">
        <f t="array" aca="1" ref="AB115" ca="1">IF('Kreis TRADE - 2024'!$D115 = 'PieChart Hilfstabelle'!AB$1, INDIRECT(ADDRESS(ROW(), 6 + $A$7, 1, 1, "Kreis TRADE - 2024")), "")</f>
        <v/>
      </c>
      <c r="AC115" s="151" t="str" cm="1">
        <f t="array" aca="1" ref="AC115" ca="1">IF('Kreis TRADE - 2024'!$D115 = 'PieChart Hilfstabelle'!AC$1, INDIRECT(ADDRESS(ROW(), 6 + $A$7, 1, 1, "Kreis TRADE - 2024")), "")</f>
        <v/>
      </c>
      <c r="AD115" s="151" t="str" cm="1">
        <f t="array" aca="1" ref="AD115" ca="1">IF('Kreis TRADE - 2024'!$D115 = 'PieChart Hilfstabelle'!AD$1, INDIRECT(ADDRESS(ROW(), 6 + $A$7, 1, 1, "Kreis TRADE - 2024")), "")</f>
        <v/>
      </c>
    </row>
    <row r="116" spans="1:30">
      <c r="A116" s="151"/>
      <c r="B116" s="151"/>
      <c r="C116" s="151"/>
      <c r="D116" s="151"/>
      <c r="E116" s="151"/>
      <c r="F116" s="151" t="str">
        <f>IF(AND('Kreis TRADE - 2024'!C116&lt;&gt;"",'Kreis TRADE - 2024'!D116&lt;&gt;"",'Kreis TRADE - 2024'!E116="Gebuchte Tage"),'Kreis TRADE - 2024'!C116 &amp; " " &amp; 'Kreis TRADE - 2024'!D116,"")</f>
        <v/>
      </c>
      <c r="G116" s="151" t="str" cm="1">
        <f t="array" aca="1" ref="G116" ca="1">IF('Kreis TRADE - 2024'!$E116 = 'PieChart Hilfstabelle'!G$1, INDIRECT(ADDRESS(ROW(), 6 + $A$7, 1, 1, "Kreis TRADE - 2024")), "")</f>
        <v/>
      </c>
      <c r="H116" s="151" t="str" cm="1">
        <f t="array" aca="1" ref="H116" ca="1">IF('Kreis TRADE - 2024'!$E116 = 'PieChart Hilfstabelle'!H$1, INDIRECT(ADDRESS(ROW(), 6 + $A$7, 1, 1, "Kreis TRADE - 2024")), "")</f>
        <v/>
      </c>
      <c r="I116" s="151" t="str" cm="1">
        <f t="array" aca="1" ref="I116" ca="1">IF('Kreis TRADE - 2024'!$E116 = 'PieChart Hilfstabelle'!I$1, INDIRECT(ADDRESS(ROW(), 6 + $A$7, 1, 1, "Kreis TRADE - 2024")), "")</f>
        <v/>
      </c>
      <c r="J116" s="151" t="str" cm="1">
        <f t="array" aca="1" ref="J116" ca="1">IF('Kreis TRADE - 2024'!$E116 = 'PieChart Hilfstabelle'!J$1, INDIRECT(ADDRESS(ROW(), 6 + $A$7, 1, 1, "Kreis TRADE - 2024")), "")</f>
        <v/>
      </c>
      <c r="K116" s="151" t="str" cm="1">
        <f t="array" aca="1" ref="K116" ca="1">IF('Kreis TRADE - 2024'!$E116 = 'PieChart Hilfstabelle'!K$1, INDIRECT(ADDRESS(ROW(), 6 + $A$7, 1, 1, "Kreis TRADE - 2024")), "")</f>
        <v/>
      </c>
      <c r="L116" s="151" t="str" cm="1">
        <f t="array" aca="1" ref="L116" ca="1">IF('Kreis TRADE - 2024'!$E116 = 'PieChart Hilfstabelle'!L$1, INDIRECT(ADDRESS(ROW(), 6 + $A$7, 1, 1, "Kreis TRADE - 2024")), "")</f>
        <v/>
      </c>
      <c r="M116" s="151" t="str" cm="1">
        <f t="array" aca="1" ref="M116" ca="1">IF('Kreis TRADE - 2024'!$E116 = 'PieChart Hilfstabelle'!M$1, INDIRECT(ADDRESS(ROW(), 6 + $A$7, 1, 1, "Kreis TRADE - 2024")), "")</f>
        <v/>
      </c>
      <c r="N116" s="151" t="str" cm="1">
        <f t="array" aca="1" ref="N116" ca="1">IF('Kreis TRADE - 2024'!$E116 = 'PieChart Hilfstabelle'!N$1, INDIRECT(ADDRESS(ROW(), 6 + $A$7, 1, 1, "Kreis TRADE - 2024")), "")</f>
        <v/>
      </c>
      <c r="O116" s="151" cm="1">
        <f t="array" aca="1" ref="O116" ca="1">IF('Kreis TRADE - 2024'!$E116 = 'PieChart Hilfstabelle'!O$1, INDIRECT(ADDRESS(ROW(), 6 + $A$7, 1, 1, "Kreis TRADE - 2024")), "")</f>
        <v>-3.5</v>
      </c>
      <c r="P116" s="151" t="str" cm="1">
        <f t="array" aca="1" ref="P116" ca="1">IF('Kreis TRADE - 2024'!$E116 = 'PieChart Hilfstabelle'!P$1, INDIRECT(ADDRESS(ROW(), 6 + $A$7, 1, 1, "Kreis TRADE - 2024")), "")</f>
        <v/>
      </c>
      <c r="Q116" s="151" t="str" cm="1">
        <f t="array" aca="1" ref="Q116" ca="1">IF('Kreis TRADE - 2024'!$E116 = 'PieChart Hilfstabelle'!Q$1, INDIRECT(ADDRESS(ROW(), 6 + $A$7, 1, 1, "Kreis TRADE - 2024")), "")</f>
        <v/>
      </c>
      <c r="R116" s="151" t="str" cm="1">
        <f t="array" aca="1" ref="R116" ca="1">IF('Kreis TRADE - 2024'!$E116 = 'PieChart Hilfstabelle'!R$1, INDIRECT(ADDRESS(ROW(), 6 + $A$7, 1, 1, "Kreis TRADE - 2024")), "")</f>
        <v/>
      </c>
      <c r="S116" s="151" t="str" cm="1">
        <f t="array" aca="1" ref="S116" ca="1">IF('Kreis TRADE - 2024'!$E116 = 'PieChart Hilfstabelle'!S$1, INDIRECT(ADDRESS(ROW(), 6 + $A$7, 1, 1, "Kreis TRADE - 2024")), "")</f>
        <v/>
      </c>
      <c r="T116" s="151" t="str" cm="1">
        <f t="array" aca="1" ref="T116" ca="1">IF('Kreis TRADE - 2024'!$E116 = 'PieChart Hilfstabelle'!T$1, INDIRECT(ADDRESS(ROW(), 6 + $A$7, 1, 1, "Kreis TRADE - 2024")), "")</f>
        <v/>
      </c>
      <c r="U116" s="151" t="str" cm="1">
        <f t="array" aca="1" ref="U116" ca="1">IF('Kreis TRADE - 2024'!$E116 = 'PieChart Hilfstabelle'!U$1, INDIRECT(ADDRESS(ROW(), 6 + $A$7, 1, 1, "Kreis TRADE - 2024")), "")</f>
        <v/>
      </c>
      <c r="V116" s="151" t="str" cm="1">
        <f t="array" aca="1" ref="V116" ca="1">IF('Kreis TRADE - 2024'!$E116 = 'PieChart Hilfstabelle'!V$1, INDIRECT(ADDRESS(ROW(), 6 + $A$7, 1, 1, "Kreis TRADE - 2024")), "")</f>
        <v/>
      </c>
      <c r="W116" s="151" t="str" cm="1">
        <f t="array" aca="1" ref="W116" ca="1">IF('Kreis TRADE - 2024'!$E116 = 'PieChart Hilfstabelle'!W$1, INDIRECT(ADDRESS(ROW(), 6 + $A$7, 1, 1, "Kreis TRADE - 2024")), "")</f>
        <v/>
      </c>
      <c r="X116" s="152"/>
      <c r="Y116" s="151" t="str" cm="1">
        <f t="array" aca="1" ref="Y116" ca="1">IF('Kreis TRADE - 2024'!$D116 = 'PieChart Hilfstabelle'!Y$1, INDIRECT(ADDRESS(ROW(), 6 + $A$7, 1, 1, "Kreis TRADE - 2024")), "")</f>
        <v/>
      </c>
      <c r="Z116" s="151" t="str" cm="1">
        <f t="array" aca="1" ref="Z116" ca="1">IF('Kreis TRADE - 2024'!$D116 = 'PieChart Hilfstabelle'!Z$1, INDIRECT(ADDRESS(ROW(), 6 + $A$7, 1, 1, "Kreis TRADE - 2024")), "")</f>
        <v/>
      </c>
      <c r="AA116" s="151" t="str" cm="1">
        <f t="array" aca="1" ref="AA116" ca="1">IF('Kreis TRADE - 2024'!$D116 = 'PieChart Hilfstabelle'!AA$1, INDIRECT(ADDRESS(ROW(), 6 + $A$7, 1, 1, "Kreis TRADE - 2024")), "")</f>
        <v/>
      </c>
      <c r="AB116" s="151" t="str" cm="1">
        <f t="array" aca="1" ref="AB116" ca="1">IF('Kreis TRADE - 2024'!$D116 = 'PieChart Hilfstabelle'!AB$1, INDIRECT(ADDRESS(ROW(), 6 + $A$7, 1, 1, "Kreis TRADE - 2024")), "")</f>
        <v/>
      </c>
      <c r="AC116" s="151" t="str" cm="1">
        <f t="array" aca="1" ref="AC116" ca="1">IF('Kreis TRADE - 2024'!$D116 = 'PieChart Hilfstabelle'!AC$1, INDIRECT(ADDRESS(ROW(), 6 + $A$7, 1, 1, "Kreis TRADE - 2024")), "")</f>
        <v/>
      </c>
      <c r="AD116" s="151" t="str" cm="1">
        <f t="array" aca="1" ref="AD116" ca="1">IF('Kreis TRADE - 2024'!$D116 = 'PieChart Hilfstabelle'!AD$1, INDIRECT(ADDRESS(ROW(), 6 + $A$7, 1, 1, "Kreis TRADE - 2024")), "")</f>
        <v/>
      </c>
    </row>
    <row r="117" spans="1:30">
      <c r="A117" s="151"/>
      <c r="B117" s="151"/>
      <c r="C117" s="151"/>
      <c r="D117" s="151"/>
      <c r="E117" s="151"/>
      <c r="F117" s="151" t="str">
        <f>IF(AND('Kreis TRADE - 2024'!C117&lt;&gt;"",'Kreis TRADE - 2024'!D117&lt;&gt;"",'Kreis TRADE - 2024'!E117="Gebuchte Tage"),'Kreis TRADE - 2024'!C117 &amp; " " &amp; 'Kreis TRADE - 2024'!D117,"")</f>
        <v/>
      </c>
      <c r="G117" s="151" t="str" cm="1">
        <f t="array" aca="1" ref="G117" ca="1">IF('Kreis TRADE - 2024'!$E117 = 'PieChart Hilfstabelle'!G$1, INDIRECT(ADDRESS(ROW(), 6 + $A$7, 1, 1, "Kreis TRADE - 2024")), "")</f>
        <v/>
      </c>
      <c r="H117" s="151" t="str" cm="1">
        <f t="array" aca="1" ref="H117" ca="1">IF('Kreis TRADE - 2024'!$E117 = 'PieChart Hilfstabelle'!H$1, INDIRECT(ADDRESS(ROW(), 6 + $A$7, 1, 1, "Kreis TRADE - 2024")), "")</f>
        <v/>
      </c>
      <c r="I117" s="151" t="str" cm="1">
        <f t="array" aca="1" ref="I117" ca="1">IF('Kreis TRADE - 2024'!$E117 = 'PieChart Hilfstabelle'!I$1, INDIRECT(ADDRESS(ROW(), 6 + $A$7, 1, 1, "Kreis TRADE - 2024")), "")</f>
        <v/>
      </c>
      <c r="J117" s="151" t="str" cm="1">
        <f t="array" aca="1" ref="J117" ca="1">IF('Kreis TRADE - 2024'!$E117 = 'PieChart Hilfstabelle'!J$1, INDIRECT(ADDRESS(ROW(), 6 + $A$7, 1, 1, "Kreis TRADE - 2024")), "")</f>
        <v/>
      </c>
      <c r="K117" s="151" cm="1">
        <f t="array" aca="1" ref="K117" ca="1">IF('Kreis TRADE - 2024'!$E117 = 'PieChart Hilfstabelle'!K$1, INDIRECT(ADDRESS(ROW(), 6 + $A$7, 1, 1, "Kreis TRADE - 2024")), "")</f>
        <v>0</v>
      </c>
      <c r="L117" s="151" t="str" cm="1">
        <f t="array" aca="1" ref="L117" ca="1">IF('Kreis TRADE - 2024'!$E117 = 'PieChart Hilfstabelle'!L$1, INDIRECT(ADDRESS(ROW(), 6 + $A$7, 1, 1, "Kreis TRADE - 2024")), "")</f>
        <v/>
      </c>
      <c r="M117" s="151" t="str" cm="1">
        <f t="array" aca="1" ref="M117" ca="1">IF('Kreis TRADE - 2024'!$E117 = 'PieChart Hilfstabelle'!M$1, INDIRECT(ADDRESS(ROW(), 6 + $A$7, 1, 1, "Kreis TRADE - 2024")), "")</f>
        <v/>
      </c>
      <c r="N117" s="151" t="str" cm="1">
        <f t="array" aca="1" ref="N117" ca="1">IF('Kreis TRADE - 2024'!$E117 = 'PieChart Hilfstabelle'!N$1, INDIRECT(ADDRESS(ROW(), 6 + $A$7, 1, 1, "Kreis TRADE - 2024")), "")</f>
        <v/>
      </c>
      <c r="O117" s="151" t="str" cm="1">
        <f t="array" aca="1" ref="O117" ca="1">IF('Kreis TRADE - 2024'!$E117 = 'PieChart Hilfstabelle'!O$1, INDIRECT(ADDRESS(ROW(), 6 + $A$7, 1, 1, "Kreis TRADE - 2024")), "")</f>
        <v/>
      </c>
      <c r="P117" s="151" t="str" cm="1">
        <f t="array" aca="1" ref="P117" ca="1">IF('Kreis TRADE - 2024'!$E117 = 'PieChart Hilfstabelle'!P$1, INDIRECT(ADDRESS(ROW(), 6 + $A$7, 1, 1, "Kreis TRADE - 2024")), "")</f>
        <v/>
      </c>
      <c r="Q117" s="151" t="str" cm="1">
        <f t="array" aca="1" ref="Q117" ca="1">IF('Kreis TRADE - 2024'!$E117 = 'PieChart Hilfstabelle'!Q$1, INDIRECT(ADDRESS(ROW(), 6 + $A$7, 1, 1, "Kreis TRADE - 2024")), "")</f>
        <v/>
      </c>
      <c r="R117" s="151" t="str" cm="1">
        <f t="array" aca="1" ref="R117" ca="1">IF('Kreis TRADE - 2024'!$E117 = 'PieChart Hilfstabelle'!R$1, INDIRECT(ADDRESS(ROW(), 6 + $A$7, 1, 1, "Kreis TRADE - 2024")), "")</f>
        <v/>
      </c>
      <c r="S117" s="151" t="str" cm="1">
        <f t="array" aca="1" ref="S117" ca="1">IF('Kreis TRADE - 2024'!$E117 = 'PieChart Hilfstabelle'!S$1, INDIRECT(ADDRESS(ROW(), 6 + $A$7, 1, 1, "Kreis TRADE - 2024")), "")</f>
        <v/>
      </c>
      <c r="T117" s="151" t="str" cm="1">
        <f t="array" aca="1" ref="T117" ca="1">IF('Kreis TRADE - 2024'!$E117 = 'PieChart Hilfstabelle'!T$1, INDIRECT(ADDRESS(ROW(), 6 + $A$7, 1, 1, "Kreis TRADE - 2024")), "")</f>
        <v/>
      </c>
      <c r="U117" s="151" t="str" cm="1">
        <f t="array" aca="1" ref="U117" ca="1">IF('Kreis TRADE - 2024'!$E117 = 'PieChart Hilfstabelle'!U$1, INDIRECT(ADDRESS(ROW(), 6 + $A$7, 1, 1, "Kreis TRADE - 2024")), "")</f>
        <v/>
      </c>
      <c r="V117" s="151" t="str" cm="1">
        <f t="array" aca="1" ref="V117" ca="1">IF('Kreis TRADE - 2024'!$E117 = 'PieChart Hilfstabelle'!V$1, INDIRECT(ADDRESS(ROW(), 6 + $A$7, 1, 1, "Kreis TRADE - 2024")), "")</f>
        <v/>
      </c>
      <c r="W117" s="151" t="str" cm="1">
        <f t="array" aca="1" ref="W117" ca="1">IF('Kreis TRADE - 2024'!$E117 = 'PieChart Hilfstabelle'!W$1, INDIRECT(ADDRESS(ROW(), 6 + $A$7, 1, 1, "Kreis TRADE - 2024")), "")</f>
        <v/>
      </c>
      <c r="X117" s="152"/>
      <c r="Y117" s="151" t="str" cm="1">
        <f t="array" aca="1" ref="Y117" ca="1">IF('Kreis TRADE - 2024'!$D117 = 'PieChart Hilfstabelle'!Y$1, INDIRECT(ADDRESS(ROW(), 6 + $A$7, 1, 1, "Kreis TRADE - 2024")), "")</f>
        <v/>
      </c>
      <c r="Z117" s="151" t="str" cm="1">
        <f t="array" aca="1" ref="Z117" ca="1">IF('Kreis TRADE - 2024'!$D117 = 'PieChart Hilfstabelle'!Z$1, INDIRECT(ADDRESS(ROW(), 6 + $A$7, 1, 1, "Kreis TRADE - 2024")), "")</f>
        <v/>
      </c>
      <c r="AA117" s="151" t="str" cm="1">
        <f t="array" aca="1" ref="AA117" ca="1">IF('Kreis TRADE - 2024'!$D117 = 'PieChart Hilfstabelle'!AA$1, INDIRECT(ADDRESS(ROW(), 6 + $A$7, 1, 1, "Kreis TRADE - 2024")), "")</f>
        <v/>
      </c>
      <c r="AB117" s="151" t="str" cm="1">
        <f t="array" aca="1" ref="AB117" ca="1">IF('Kreis TRADE - 2024'!$D117 = 'PieChart Hilfstabelle'!AB$1, INDIRECT(ADDRESS(ROW(), 6 + $A$7, 1, 1, "Kreis TRADE - 2024")), "")</f>
        <v/>
      </c>
      <c r="AC117" s="151" t="str" cm="1">
        <f t="array" aca="1" ref="AC117" ca="1">IF('Kreis TRADE - 2024'!$D117 = 'PieChart Hilfstabelle'!AC$1, INDIRECT(ADDRESS(ROW(), 6 + $A$7, 1, 1, "Kreis TRADE - 2024")), "")</f>
        <v/>
      </c>
      <c r="AD117" s="151" t="str" cm="1">
        <f t="array" aca="1" ref="AD117" ca="1">IF('Kreis TRADE - 2024'!$D117 = 'PieChart Hilfstabelle'!AD$1, INDIRECT(ADDRESS(ROW(), 6 + $A$7, 1, 1, "Kreis TRADE - 2024")), "")</f>
        <v/>
      </c>
    </row>
    <row r="118" spans="1:30">
      <c r="A118" s="151"/>
      <c r="B118" s="151"/>
      <c r="C118" s="151"/>
      <c r="D118" s="151"/>
      <c r="E118" s="151"/>
      <c r="F118" s="151" t="str">
        <f>IF(AND('Kreis TRADE - 2024'!C118&lt;&gt;"",'Kreis TRADE - 2024'!D118&lt;&gt;"",'Kreis TRADE - 2024'!E118="Gebuchte Tage"),'Kreis TRADE - 2024'!C118 &amp; " " &amp; 'Kreis TRADE - 2024'!D118,"")</f>
        <v/>
      </c>
      <c r="G118" s="151" t="str" cm="1">
        <f t="array" aca="1" ref="G118" ca="1">IF('Kreis TRADE - 2024'!$E118 = 'PieChart Hilfstabelle'!G$1, INDIRECT(ADDRESS(ROW(), 6 + $A$7, 1, 1, "Kreis TRADE - 2024")), "")</f>
        <v/>
      </c>
      <c r="H118" s="151" t="str" cm="1">
        <f t="array" aca="1" ref="H118" ca="1">IF('Kreis TRADE - 2024'!$E118 = 'PieChart Hilfstabelle'!H$1, INDIRECT(ADDRESS(ROW(), 6 + $A$7, 1, 1, "Kreis TRADE - 2024")), "")</f>
        <v/>
      </c>
      <c r="I118" s="151" t="str" cm="1">
        <f t="array" aca="1" ref="I118" ca="1">IF('Kreis TRADE - 2024'!$E118 = 'PieChart Hilfstabelle'!I$1, INDIRECT(ADDRESS(ROW(), 6 + $A$7, 1, 1, "Kreis TRADE - 2024")), "")</f>
        <v/>
      </c>
      <c r="J118" s="151" cm="1">
        <f t="array" aca="1" ref="J118" ca="1">IF('Kreis TRADE - 2024'!$E118 = 'PieChart Hilfstabelle'!J$1, INDIRECT(ADDRESS(ROW(), 6 + $A$7, 1, 1, "Kreis TRADE - 2024")), "")</f>
        <v>0</v>
      </c>
      <c r="K118" s="151" t="str" cm="1">
        <f t="array" aca="1" ref="K118" ca="1">IF('Kreis TRADE - 2024'!$E118 = 'PieChart Hilfstabelle'!K$1, INDIRECT(ADDRESS(ROW(), 6 + $A$7, 1, 1, "Kreis TRADE - 2024")), "")</f>
        <v/>
      </c>
      <c r="L118" s="151" t="str" cm="1">
        <f t="array" aca="1" ref="L118" ca="1">IF('Kreis TRADE - 2024'!$E118 = 'PieChart Hilfstabelle'!L$1, INDIRECT(ADDRESS(ROW(), 6 + $A$7, 1, 1, "Kreis TRADE - 2024")), "")</f>
        <v/>
      </c>
      <c r="M118" s="151" t="str" cm="1">
        <f t="array" aca="1" ref="M118" ca="1">IF('Kreis TRADE - 2024'!$E118 = 'PieChart Hilfstabelle'!M$1, INDIRECT(ADDRESS(ROW(), 6 + $A$7, 1, 1, "Kreis TRADE - 2024")), "")</f>
        <v/>
      </c>
      <c r="N118" s="151" t="str" cm="1">
        <f t="array" aca="1" ref="N118" ca="1">IF('Kreis TRADE - 2024'!$E118 = 'PieChart Hilfstabelle'!N$1, INDIRECT(ADDRESS(ROW(), 6 + $A$7, 1, 1, "Kreis TRADE - 2024")), "")</f>
        <v/>
      </c>
      <c r="O118" s="151" t="str" cm="1">
        <f t="array" aca="1" ref="O118" ca="1">IF('Kreis TRADE - 2024'!$E118 = 'PieChart Hilfstabelle'!O$1, INDIRECT(ADDRESS(ROW(), 6 + $A$7, 1, 1, "Kreis TRADE - 2024")), "")</f>
        <v/>
      </c>
      <c r="P118" s="151" t="str" cm="1">
        <f t="array" aca="1" ref="P118" ca="1">IF('Kreis TRADE - 2024'!$E118 = 'PieChart Hilfstabelle'!P$1, INDIRECT(ADDRESS(ROW(), 6 + $A$7, 1, 1, "Kreis TRADE - 2024")), "")</f>
        <v/>
      </c>
      <c r="Q118" s="151" t="str" cm="1">
        <f t="array" aca="1" ref="Q118" ca="1">IF('Kreis TRADE - 2024'!$E118 = 'PieChart Hilfstabelle'!Q$1, INDIRECT(ADDRESS(ROW(), 6 + $A$7, 1, 1, "Kreis TRADE - 2024")), "")</f>
        <v/>
      </c>
      <c r="R118" s="151" t="str" cm="1">
        <f t="array" aca="1" ref="R118" ca="1">IF('Kreis TRADE - 2024'!$E118 = 'PieChart Hilfstabelle'!R$1, INDIRECT(ADDRESS(ROW(), 6 + $A$7, 1, 1, "Kreis TRADE - 2024")), "")</f>
        <v/>
      </c>
      <c r="S118" s="151" t="str" cm="1">
        <f t="array" aca="1" ref="S118" ca="1">IF('Kreis TRADE - 2024'!$E118 = 'PieChart Hilfstabelle'!S$1, INDIRECT(ADDRESS(ROW(), 6 + $A$7, 1, 1, "Kreis TRADE - 2024")), "")</f>
        <v/>
      </c>
      <c r="T118" s="151" t="str" cm="1">
        <f t="array" aca="1" ref="T118" ca="1">IF('Kreis TRADE - 2024'!$E118 = 'PieChart Hilfstabelle'!T$1, INDIRECT(ADDRESS(ROW(), 6 + $A$7, 1, 1, "Kreis TRADE - 2024")), "")</f>
        <v/>
      </c>
      <c r="U118" s="151" t="str" cm="1">
        <f t="array" aca="1" ref="U118" ca="1">IF('Kreis TRADE - 2024'!$E118 = 'PieChart Hilfstabelle'!U$1, INDIRECT(ADDRESS(ROW(), 6 + $A$7, 1, 1, "Kreis TRADE - 2024")), "")</f>
        <v/>
      </c>
      <c r="V118" s="151" t="str" cm="1">
        <f t="array" aca="1" ref="V118" ca="1">IF('Kreis TRADE - 2024'!$E118 = 'PieChart Hilfstabelle'!V$1, INDIRECT(ADDRESS(ROW(), 6 + $A$7, 1, 1, "Kreis TRADE - 2024")), "")</f>
        <v/>
      </c>
      <c r="W118" s="151" t="str" cm="1">
        <f t="array" aca="1" ref="W118" ca="1">IF('Kreis TRADE - 2024'!$E118 = 'PieChart Hilfstabelle'!W$1, INDIRECT(ADDRESS(ROW(), 6 + $A$7, 1, 1, "Kreis TRADE - 2024")), "")</f>
        <v/>
      </c>
      <c r="X118" s="152"/>
      <c r="Y118" s="151" t="str" cm="1">
        <f t="array" aca="1" ref="Y118" ca="1">IF('Kreis TRADE - 2024'!$D118 = 'PieChart Hilfstabelle'!Y$1, INDIRECT(ADDRESS(ROW(), 6 + $A$7, 1, 1, "Kreis TRADE - 2024")), "")</f>
        <v/>
      </c>
      <c r="Z118" s="151" t="str" cm="1">
        <f t="array" aca="1" ref="Z118" ca="1">IF('Kreis TRADE - 2024'!$D118 = 'PieChart Hilfstabelle'!Z$1, INDIRECT(ADDRESS(ROW(), 6 + $A$7, 1, 1, "Kreis TRADE - 2024")), "")</f>
        <v/>
      </c>
      <c r="AA118" s="151" t="str" cm="1">
        <f t="array" aca="1" ref="AA118" ca="1">IF('Kreis TRADE - 2024'!$D118 = 'PieChart Hilfstabelle'!AA$1, INDIRECT(ADDRESS(ROW(), 6 + $A$7, 1, 1, "Kreis TRADE - 2024")), "")</f>
        <v/>
      </c>
      <c r="AB118" s="151" t="str" cm="1">
        <f t="array" aca="1" ref="AB118" ca="1">IF('Kreis TRADE - 2024'!$D118 = 'PieChart Hilfstabelle'!AB$1, INDIRECT(ADDRESS(ROW(), 6 + $A$7, 1, 1, "Kreis TRADE - 2024")), "")</f>
        <v/>
      </c>
      <c r="AC118" s="151" t="str" cm="1">
        <f t="array" aca="1" ref="AC118" ca="1">IF('Kreis TRADE - 2024'!$D118 = 'PieChart Hilfstabelle'!AC$1, INDIRECT(ADDRESS(ROW(), 6 + $A$7, 1, 1, "Kreis TRADE - 2024")), "")</f>
        <v/>
      </c>
      <c r="AD118" s="151" t="str" cm="1">
        <f t="array" aca="1" ref="AD118" ca="1">IF('Kreis TRADE - 2024'!$D118 = 'PieChart Hilfstabelle'!AD$1, INDIRECT(ADDRESS(ROW(), 6 + $A$7, 1, 1, "Kreis TRADE - 2024")), "")</f>
        <v/>
      </c>
    </row>
    <row r="119" spans="1:30">
      <c r="A119" s="151"/>
      <c r="B119" s="151"/>
      <c r="C119" s="151"/>
      <c r="D119" s="151"/>
      <c r="E119" s="151"/>
      <c r="F119" s="151" t="str">
        <f>IF(AND('Kreis TRADE - 2024'!C119&lt;&gt;"",'Kreis TRADE - 2024'!D119&lt;&gt;"",'Kreis TRADE - 2024'!E119="Gebuchte Tage"),'Kreis TRADE - 2024'!C119 &amp; " " &amp; 'Kreis TRADE - 2024'!D119,"")</f>
        <v>Markus Schloder</v>
      </c>
      <c r="G119" s="151" cm="1">
        <f t="array" aca="1" ref="G119" ca="1">IF('Kreis TRADE - 2024'!$E119 = 'PieChart Hilfstabelle'!G$1, INDIRECT(ADDRESS(ROW(), 6 + $A$7, 1, 1, "Kreis TRADE - 2024")), "")</f>
        <v>0</v>
      </c>
      <c r="H119" s="151" t="str" cm="1">
        <f t="array" aca="1" ref="H119" ca="1">IF('Kreis TRADE - 2024'!$E119 = 'PieChart Hilfstabelle'!H$1, INDIRECT(ADDRESS(ROW(), 6 + $A$7, 1, 1, "Kreis TRADE - 2024")), "")</f>
        <v/>
      </c>
      <c r="I119" s="151" t="str" cm="1">
        <f t="array" aca="1" ref="I119" ca="1">IF('Kreis TRADE - 2024'!$E119 = 'PieChart Hilfstabelle'!I$1, INDIRECT(ADDRESS(ROW(), 6 + $A$7, 1, 1, "Kreis TRADE - 2024")), "")</f>
        <v/>
      </c>
      <c r="J119" s="151" t="str" cm="1">
        <f t="array" aca="1" ref="J119" ca="1">IF('Kreis TRADE - 2024'!$E119 = 'PieChart Hilfstabelle'!J$1, INDIRECT(ADDRESS(ROW(), 6 + $A$7, 1, 1, "Kreis TRADE - 2024")), "")</f>
        <v/>
      </c>
      <c r="K119" s="151" t="str" cm="1">
        <f t="array" aca="1" ref="K119" ca="1">IF('Kreis TRADE - 2024'!$E119 = 'PieChart Hilfstabelle'!K$1, INDIRECT(ADDRESS(ROW(), 6 + $A$7, 1, 1, "Kreis TRADE - 2024")), "")</f>
        <v/>
      </c>
      <c r="L119" s="151" t="str" cm="1">
        <f t="array" aca="1" ref="L119" ca="1">IF('Kreis TRADE - 2024'!$E119 = 'PieChart Hilfstabelle'!L$1, INDIRECT(ADDRESS(ROW(), 6 + $A$7, 1, 1, "Kreis TRADE - 2024")), "")</f>
        <v/>
      </c>
      <c r="M119" s="151" t="str" cm="1">
        <f t="array" aca="1" ref="M119" ca="1">IF('Kreis TRADE - 2024'!$E119 = 'PieChart Hilfstabelle'!M$1, INDIRECT(ADDRESS(ROW(), 6 + $A$7, 1, 1, "Kreis TRADE - 2024")), "")</f>
        <v/>
      </c>
      <c r="N119" s="151" t="str" cm="1">
        <f t="array" aca="1" ref="N119" ca="1">IF('Kreis TRADE - 2024'!$E119 = 'PieChart Hilfstabelle'!N$1, INDIRECT(ADDRESS(ROW(), 6 + $A$7, 1, 1, "Kreis TRADE - 2024")), "")</f>
        <v/>
      </c>
      <c r="O119" s="151" t="str" cm="1">
        <f t="array" aca="1" ref="O119" ca="1">IF('Kreis TRADE - 2024'!$E119 = 'PieChart Hilfstabelle'!O$1, INDIRECT(ADDRESS(ROW(), 6 + $A$7, 1, 1, "Kreis TRADE - 2024")), "")</f>
        <v/>
      </c>
      <c r="P119" s="151" t="str" cm="1">
        <f t="array" aca="1" ref="P119" ca="1">IF('Kreis TRADE - 2024'!$E119 = 'PieChart Hilfstabelle'!P$1, INDIRECT(ADDRESS(ROW(), 6 + $A$7, 1, 1, "Kreis TRADE - 2024")), "")</f>
        <v/>
      </c>
      <c r="Q119" s="151" t="str" cm="1">
        <f t="array" aca="1" ref="Q119" ca="1">IF('Kreis TRADE - 2024'!$E119 = 'PieChart Hilfstabelle'!Q$1, INDIRECT(ADDRESS(ROW(), 6 + $A$7, 1, 1, "Kreis TRADE - 2024")), "")</f>
        <v/>
      </c>
      <c r="R119" s="151" t="str" cm="1">
        <f t="array" aca="1" ref="R119" ca="1">IF('Kreis TRADE - 2024'!$E119 = 'PieChart Hilfstabelle'!R$1, INDIRECT(ADDRESS(ROW(), 6 + $A$7, 1, 1, "Kreis TRADE - 2024")), "")</f>
        <v/>
      </c>
      <c r="S119" s="151" t="str" cm="1">
        <f t="array" aca="1" ref="S119" ca="1">IF('Kreis TRADE - 2024'!$E119 = 'PieChart Hilfstabelle'!S$1, INDIRECT(ADDRESS(ROW(), 6 + $A$7, 1, 1, "Kreis TRADE - 2024")), "")</f>
        <v/>
      </c>
      <c r="T119" s="151" t="str" cm="1">
        <f t="array" aca="1" ref="T119" ca="1">IF('Kreis TRADE - 2024'!$E119 = 'PieChart Hilfstabelle'!T$1, INDIRECT(ADDRESS(ROW(), 6 + $A$7, 1, 1, "Kreis TRADE - 2024")), "")</f>
        <v/>
      </c>
      <c r="U119" s="151" t="str" cm="1">
        <f t="array" aca="1" ref="U119" ca="1">IF('Kreis TRADE - 2024'!$E119 = 'PieChart Hilfstabelle'!U$1, INDIRECT(ADDRESS(ROW(), 6 + $A$7, 1, 1, "Kreis TRADE - 2024")), "")</f>
        <v/>
      </c>
      <c r="V119" s="151" t="str" cm="1">
        <f t="array" aca="1" ref="V119" ca="1">IF('Kreis TRADE - 2024'!$E119 = 'PieChart Hilfstabelle'!V$1, INDIRECT(ADDRESS(ROW(), 6 + $A$7, 1, 1, "Kreis TRADE - 2024")), "")</f>
        <v/>
      </c>
      <c r="W119" s="151" t="str" cm="1">
        <f t="array" aca="1" ref="W119" ca="1">IF('Kreis TRADE - 2024'!$E119 = 'PieChart Hilfstabelle'!W$1, INDIRECT(ADDRESS(ROW(), 6 + $A$7, 1, 1, "Kreis TRADE - 2024")), "")</f>
        <v/>
      </c>
      <c r="X119" s="152"/>
      <c r="Y119" s="151" t="str" cm="1">
        <f t="array" aca="1" ref="Y119" ca="1">IF('Kreis TRADE - 2024'!$D119 = 'PieChart Hilfstabelle'!Y$1, INDIRECT(ADDRESS(ROW(), 6 + $A$7, 1, 1, "Kreis TRADE - 2024")), "")</f>
        <v/>
      </c>
      <c r="Z119" s="151" t="str" cm="1">
        <f t="array" aca="1" ref="Z119" ca="1">IF('Kreis TRADE - 2024'!$D119 = 'PieChart Hilfstabelle'!Z$1, INDIRECT(ADDRESS(ROW(), 6 + $A$7, 1, 1, "Kreis TRADE - 2024")), "")</f>
        <v/>
      </c>
      <c r="AA119" s="151" t="str" cm="1">
        <f t="array" aca="1" ref="AA119" ca="1">IF('Kreis TRADE - 2024'!$D119 = 'PieChart Hilfstabelle'!AA$1, INDIRECT(ADDRESS(ROW(), 6 + $A$7, 1, 1, "Kreis TRADE - 2024")), "")</f>
        <v/>
      </c>
      <c r="AB119" s="151" t="str" cm="1">
        <f t="array" aca="1" ref="AB119" ca="1">IF('Kreis TRADE - 2024'!$D119 = 'PieChart Hilfstabelle'!AB$1, INDIRECT(ADDRESS(ROW(), 6 + $A$7, 1, 1, "Kreis TRADE - 2024")), "")</f>
        <v/>
      </c>
      <c r="AC119" s="151" t="str" cm="1">
        <f t="array" aca="1" ref="AC119" ca="1">IF('Kreis TRADE - 2024'!$D119 = 'PieChart Hilfstabelle'!AC$1, INDIRECT(ADDRESS(ROW(), 6 + $A$7, 1, 1, "Kreis TRADE - 2024")), "")</f>
        <v/>
      </c>
      <c r="AD119" s="151" t="str" cm="1">
        <f t="array" aca="1" ref="AD119" ca="1">IF('Kreis TRADE - 2024'!$D119 = 'PieChart Hilfstabelle'!AD$1, INDIRECT(ADDRESS(ROW(), 6 + $A$7, 1, 1, "Kreis TRADE - 2024")), "")</f>
        <v/>
      </c>
    </row>
    <row r="120" spans="1:30">
      <c r="A120" s="151"/>
      <c r="B120" s="151"/>
      <c r="C120" s="151"/>
      <c r="D120" s="151"/>
      <c r="E120" s="151"/>
      <c r="F120" s="151" t="str">
        <f>IF(AND('Kreis TRADE - 2024'!C120&lt;&gt;"",'Kreis TRADE - 2024'!D120&lt;&gt;"",'Kreis TRADE - 2024'!E120="Gebuchte Tage"),'Kreis TRADE - 2024'!C120 &amp; " " &amp; 'Kreis TRADE - 2024'!D120,"")</f>
        <v/>
      </c>
      <c r="G120" s="151" t="str" cm="1">
        <f t="array" aca="1" ref="G120" ca="1">IF('Kreis TRADE - 2024'!$E120 = 'PieChart Hilfstabelle'!G$1, INDIRECT(ADDRESS(ROW(), 6 + $A$7, 1, 1, "Kreis TRADE - 2024")), "")</f>
        <v/>
      </c>
      <c r="H120" s="151" cm="1">
        <f t="array" aca="1" ref="H120" ca="1">IF('Kreis TRADE - 2024'!$E120 = 'PieChart Hilfstabelle'!H$1, INDIRECT(ADDRESS(ROW(), 6 + $A$7, 1, 1, "Kreis TRADE - 2024")), "")</f>
        <v>19</v>
      </c>
      <c r="I120" s="151" t="str" cm="1">
        <f t="array" aca="1" ref="I120" ca="1">IF('Kreis TRADE - 2024'!$E120 = 'PieChart Hilfstabelle'!I$1, INDIRECT(ADDRESS(ROW(), 6 + $A$7, 1, 1, "Kreis TRADE - 2024")), "")</f>
        <v/>
      </c>
      <c r="J120" s="151" t="str" cm="1">
        <f t="array" aca="1" ref="J120" ca="1">IF('Kreis TRADE - 2024'!$E120 = 'PieChart Hilfstabelle'!J$1, INDIRECT(ADDRESS(ROW(), 6 + $A$7, 1, 1, "Kreis TRADE - 2024")), "")</f>
        <v/>
      </c>
      <c r="K120" s="151" t="str" cm="1">
        <f t="array" aca="1" ref="K120" ca="1">IF('Kreis TRADE - 2024'!$E120 = 'PieChart Hilfstabelle'!K$1, INDIRECT(ADDRESS(ROW(), 6 + $A$7, 1, 1, "Kreis TRADE - 2024")), "")</f>
        <v/>
      </c>
      <c r="L120" s="151" t="str" cm="1">
        <f t="array" aca="1" ref="L120" ca="1">IF('Kreis TRADE - 2024'!$E120 = 'PieChart Hilfstabelle'!L$1, INDIRECT(ADDRESS(ROW(), 6 + $A$7, 1, 1, "Kreis TRADE - 2024")), "")</f>
        <v/>
      </c>
      <c r="M120" s="151" t="str" cm="1">
        <f t="array" aca="1" ref="M120" ca="1">IF('Kreis TRADE - 2024'!$E120 = 'PieChart Hilfstabelle'!M$1, INDIRECT(ADDRESS(ROW(), 6 + $A$7, 1, 1, "Kreis TRADE - 2024")), "")</f>
        <v/>
      </c>
      <c r="N120" s="151" t="str" cm="1">
        <f t="array" aca="1" ref="N120" ca="1">IF('Kreis TRADE - 2024'!$E120 = 'PieChart Hilfstabelle'!N$1, INDIRECT(ADDRESS(ROW(), 6 + $A$7, 1, 1, "Kreis TRADE - 2024")), "")</f>
        <v/>
      </c>
      <c r="O120" s="151" t="str" cm="1">
        <f t="array" aca="1" ref="O120" ca="1">IF('Kreis TRADE - 2024'!$E120 = 'PieChart Hilfstabelle'!O$1, INDIRECT(ADDRESS(ROW(), 6 + $A$7, 1, 1, "Kreis TRADE - 2024")), "")</f>
        <v/>
      </c>
      <c r="P120" s="151" t="str" cm="1">
        <f t="array" aca="1" ref="P120" ca="1">IF('Kreis TRADE - 2024'!$E120 = 'PieChart Hilfstabelle'!P$1, INDIRECT(ADDRESS(ROW(), 6 + $A$7, 1, 1, "Kreis TRADE - 2024")), "")</f>
        <v/>
      </c>
      <c r="Q120" s="151" t="str" cm="1">
        <f t="array" aca="1" ref="Q120" ca="1">IF('Kreis TRADE - 2024'!$E120 = 'PieChart Hilfstabelle'!Q$1, INDIRECT(ADDRESS(ROW(), 6 + $A$7, 1, 1, "Kreis TRADE - 2024")), "")</f>
        <v/>
      </c>
      <c r="R120" s="151" t="str" cm="1">
        <f t="array" aca="1" ref="R120" ca="1">IF('Kreis TRADE - 2024'!$E120 = 'PieChart Hilfstabelle'!R$1, INDIRECT(ADDRESS(ROW(), 6 + $A$7, 1, 1, "Kreis TRADE - 2024")), "")</f>
        <v/>
      </c>
      <c r="S120" s="151" t="str" cm="1">
        <f t="array" aca="1" ref="S120" ca="1">IF('Kreis TRADE - 2024'!$E120 = 'PieChart Hilfstabelle'!S$1, INDIRECT(ADDRESS(ROW(), 6 + $A$7, 1, 1, "Kreis TRADE - 2024")), "")</f>
        <v/>
      </c>
      <c r="T120" s="151" t="str" cm="1">
        <f t="array" aca="1" ref="T120" ca="1">IF('Kreis TRADE - 2024'!$E120 = 'PieChart Hilfstabelle'!T$1, INDIRECT(ADDRESS(ROW(), 6 + $A$7, 1, 1, "Kreis TRADE - 2024")), "")</f>
        <v/>
      </c>
      <c r="U120" s="151" t="str" cm="1">
        <f t="array" aca="1" ref="U120" ca="1">IF('Kreis TRADE - 2024'!$E120 = 'PieChart Hilfstabelle'!U$1, INDIRECT(ADDRESS(ROW(), 6 + $A$7, 1, 1, "Kreis TRADE - 2024")), "")</f>
        <v/>
      </c>
      <c r="V120" s="151" t="str" cm="1">
        <f t="array" aca="1" ref="V120" ca="1">IF('Kreis TRADE - 2024'!$E120 = 'PieChart Hilfstabelle'!V$1, INDIRECT(ADDRESS(ROW(), 6 + $A$7, 1, 1, "Kreis TRADE - 2024")), "")</f>
        <v/>
      </c>
      <c r="W120" s="151" t="str" cm="1">
        <f t="array" aca="1" ref="W120" ca="1">IF('Kreis TRADE - 2024'!$E120 = 'PieChart Hilfstabelle'!W$1, INDIRECT(ADDRESS(ROW(), 6 + $A$7, 1, 1, "Kreis TRADE - 2024")), "")</f>
        <v/>
      </c>
      <c r="X120" s="152"/>
      <c r="Y120" s="151" t="str" cm="1">
        <f t="array" aca="1" ref="Y120" ca="1">IF('Kreis TRADE - 2024'!$D120 = 'PieChart Hilfstabelle'!Y$1, INDIRECT(ADDRESS(ROW(), 6 + $A$7, 1, 1, "Kreis TRADE - 2024")), "")</f>
        <v/>
      </c>
      <c r="Z120" s="151" t="str" cm="1">
        <f t="array" aca="1" ref="Z120" ca="1">IF('Kreis TRADE - 2024'!$D120 = 'PieChart Hilfstabelle'!Z$1, INDIRECT(ADDRESS(ROW(), 6 + $A$7, 1, 1, "Kreis TRADE - 2024")), "")</f>
        <v/>
      </c>
      <c r="AA120" s="151" t="str" cm="1">
        <f t="array" aca="1" ref="AA120" ca="1">IF('Kreis TRADE - 2024'!$D120 = 'PieChart Hilfstabelle'!AA$1, INDIRECT(ADDRESS(ROW(), 6 + $A$7, 1, 1, "Kreis TRADE - 2024")), "")</f>
        <v/>
      </c>
      <c r="AB120" s="151" t="str" cm="1">
        <f t="array" aca="1" ref="AB120" ca="1">IF('Kreis TRADE - 2024'!$D120 = 'PieChart Hilfstabelle'!AB$1, INDIRECT(ADDRESS(ROW(), 6 + $A$7, 1, 1, "Kreis TRADE - 2024")), "")</f>
        <v/>
      </c>
      <c r="AC120" s="151" t="str" cm="1">
        <f t="array" aca="1" ref="AC120" ca="1">IF('Kreis TRADE - 2024'!$D120 = 'PieChart Hilfstabelle'!AC$1, INDIRECT(ADDRESS(ROW(), 6 + $A$7, 1, 1, "Kreis TRADE - 2024")), "")</f>
        <v/>
      </c>
      <c r="AD120" s="151" t="str" cm="1">
        <f t="array" aca="1" ref="AD120" ca="1">IF('Kreis TRADE - 2024'!$D120 = 'PieChart Hilfstabelle'!AD$1, INDIRECT(ADDRESS(ROW(), 6 + $A$7, 1, 1, "Kreis TRADE - 2024")), "")</f>
        <v/>
      </c>
    </row>
    <row r="121" spans="1:30">
      <c r="A121" s="151"/>
      <c r="B121" s="151"/>
      <c r="C121" s="151"/>
      <c r="D121" s="151"/>
      <c r="E121" s="151"/>
      <c r="F121" s="151" t="str">
        <f>IF(AND('Kreis TRADE - 2024'!C121&lt;&gt;"",'Kreis TRADE - 2024'!D121&lt;&gt;"",'Kreis TRADE - 2024'!E121="Gebuchte Tage"),'Kreis TRADE - 2024'!C121 &amp; " " &amp; 'Kreis TRADE - 2024'!D121,"")</f>
        <v/>
      </c>
      <c r="G121" s="151" t="str" cm="1">
        <f t="array" aca="1" ref="G121" ca="1">IF('Kreis TRADE - 2024'!$E121 = 'PieChart Hilfstabelle'!G$1, INDIRECT(ADDRESS(ROW(), 6 + $A$7, 1, 1, "Kreis TRADE - 2024")), "")</f>
        <v/>
      </c>
      <c r="H121" s="151" t="str" cm="1">
        <f t="array" aca="1" ref="H121" ca="1">IF('Kreis TRADE - 2024'!$E121 = 'PieChart Hilfstabelle'!H$1, INDIRECT(ADDRESS(ROW(), 6 + $A$7, 1, 1, "Kreis TRADE - 2024")), "")</f>
        <v/>
      </c>
      <c r="I121" s="151" cm="1">
        <f t="array" aca="1" ref="I121" ca="1">IF('Kreis TRADE - 2024'!$E121 = 'PieChart Hilfstabelle'!I$1, INDIRECT(ADDRESS(ROW(), 6 + $A$7, 1, 1, "Kreis TRADE - 2024")), "")</f>
        <v>0</v>
      </c>
      <c r="J121" s="151" t="str" cm="1">
        <f t="array" aca="1" ref="J121" ca="1">IF('Kreis TRADE - 2024'!$E121 = 'PieChart Hilfstabelle'!J$1, INDIRECT(ADDRESS(ROW(), 6 + $A$7, 1, 1, "Kreis TRADE - 2024")), "")</f>
        <v/>
      </c>
      <c r="K121" s="151" t="str" cm="1">
        <f t="array" aca="1" ref="K121" ca="1">IF('Kreis TRADE - 2024'!$E121 = 'PieChart Hilfstabelle'!K$1, INDIRECT(ADDRESS(ROW(), 6 + $A$7, 1, 1, "Kreis TRADE - 2024")), "")</f>
        <v/>
      </c>
      <c r="L121" s="151" t="str" cm="1">
        <f t="array" aca="1" ref="L121" ca="1">IF('Kreis TRADE - 2024'!$E121 = 'PieChart Hilfstabelle'!L$1, INDIRECT(ADDRESS(ROW(), 6 + $A$7, 1, 1, "Kreis TRADE - 2024")), "")</f>
        <v/>
      </c>
      <c r="M121" s="151" t="str" cm="1">
        <f t="array" aca="1" ref="M121" ca="1">IF('Kreis TRADE - 2024'!$E121 = 'PieChart Hilfstabelle'!M$1, INDIRECT(ADDRESS(ROW(), 6 + $A$7, 1, 1, "Kreis TRADE - 2024")), "")</f>
        <v/>
      </c>
      <c r="N121" s="151" t="str" cm="1">
        <f t="array" aca="1" ref="N121" ca="1">IF('Kreis TRADE - 2024'!$E121 = 'PieChart Hilfstabelle'!N$1, INDIRECT(ADDRESS(ROW(), 6 + $A$7, 1, 1, "Kreis TRADE - 2024")), "")</f>
        <v/>
      </c>
      <c r="O121" s="151" t="str" cm="1">
        <f t="array" aca="1" ref="O121" ca="1">IF('Kreis TRADE - 2024'!$E121 = 'PieChart Hilfstabelle'!O$1, INDIRECT(ADDRESS(ROW(), 6 + $A$7, 1, 1, "Kreis TRADE - 2024")), "")</f>
        <v/>
      </c>
      <c r="P121" s="151" t="str" cm="1">
        <f t="array" aca="1" ref="P121" ca="1">IF('Kreis TRADE - 2024'!$E121 = 'PieChart Hilfstabelle'!P$1, INDIRECT(ADDRESS(ROW(), 6 + $A$7, 1, 1, "Kreis TRADE - 2024")), "")</f>
        <v/>
      </c>
      <c r="Q121" s="151" t="str" cm="1">
        <f t="array" aca="1" ref="Q121" ca="1">IF('Kreis TRADE - 2024'!$E121 = 'PieChart Hilfstabelle'!Q$1, INDIRECT(ADDRESS(ROW(), 6 + $A$7, 1, 1, "Kreis TRADE - 2024")), "")</f>
        <v/>
      </c>
      <c r="R121" s="151" t="str" cm="1">
        <f t="array" aca="1" ref="R121" ca="1">IF('Kreis TRADE - 2024'!$E121 = 'PieChart Hilfstabelle'!R$1, INDIRECT(ADDRESS(ROW(), 6 + $A$7, 1, 1, "Kreis TRADE - 2024")), "")</f>
        <v/>
      </c>
      <c r="S121" s="151" t="str" cm="1">
        <f t="array" aca="1" ref="S121" ca="1">IF('Kreis TRADE - 2024'!$E121 = 'PieChart Hilfstabelle'!S$1, INDIRECT(ADDRESS(ROW(), 6 + $A$7, 1, 1, "Kreis TRADE - 2024")), "")</f>
        <v/>
      </c>
      <c r="T121" s="151" t="str" cm="1">
        <f t="array" aca="1" ref="T121" ca="1">IF('Kreis TRADE - 2024'!$E121 = 'PieChart Hilfstabelle'!T$1, INDIRECT(ADDRESS(ROW(), 6 + $A$7, 1, 1, "Kreis TRADE - 2024")), "")</f>
        <v/>
      </c>
      <c r="U121" s="151" t="str" cm="1">
        <f t="array" aca="1" ref="U121" ca="1">IF('Kreis TRADE - 2024'!$E121 = 'PieChart Hilfstabelle'!U$1, INDIRECT(ADDRESS(ROW(), 6 + $A$7, 1, 1, "Kreis TRADE - 2024")), "")</f>
        <v/>
      </c>
      <c r="V121" s="151" t="str" cm="1">
        <f t="array" aca="1" ref="V121" ca="1">IF('Kreis TRADE - 2024'!$E121 = 'PieChart Hilfstabelle'!V$1, INDIRECT(ADDRESS(ROW(), 6 + $A$7, 1, 1, "Kreis TRADE - 2024")), "")</f>
        <v/>
      </c>
      <c r="W121" s="151" t="str" cm="1">
        <f t="array" aca="1" ref="W121" ca="1">IF('Kreis TRADE - 2024'!$E121 = 'PieChart Hilfstabelle'!W$1, INDIRECT(ADDRESS(ROW(), 6 + $A$7, 1, 1, "Kreis TRADE - 2024")), "")</f>
        <v/>
      </c>
      <c r="X121" s="152"/>
      <c r="Y121" s="151" t="str" cm="1">
        <f t="array" aca="1" ref="Y121" ca="1">IF('Kreis TRADE - 2024'!$D121 = 'PieChart Hilfstabelle'!Y$1, INDIRECT(ADDRESS(ROW(), 6 + $A$7, 1, 1, "Kreis TRADE - 2024")), "")</f>
        <v/>
      </c>
      <c r="Z121" s="151" t="str" cm="1">
        <f t="array" aca="1" ref="Z121" ca="1">IF('Kreis TRADE - 2024'!$D121 = 'PieChart Hilfstabelle'!Z$1, INDIRECT(ADDRESS(ROW(), 6 + $A$7, 1, 1, "Kreis TRADE - 2024")), "")</f>
        <v/>
      </c>
      <c r="AA121" s="151" t="str" cm="1">
        <f t="array" aca="1" ref="AA121" ca="1">IF('Kreis TRADE - 2024'!$D121 = 'PieChart Hilfstabelle'!AA$1, INDIRECT(ADDRESS(ROW(), 6 + $A$7, 1, 1, "Kreis TRADE - 2024")), "")</f>
        <v/>
      </c>
      <c r="AB121" s="151" t="str" cm="1">
        <f t="array" aca="1" ref="AB121" ca="1">IF('Kreis TRADE - 2024'!$D121 = 'PieChart Hilfstabelle'!AB$1, INDIRECT(ADDRESS(ROW(), 6 + $A$7, 1, 1, "Kreis TRADE - 2024")), "")</f>
        <v/>
      </c>
      <c r="AC121" s="151" t="str" cm="1">
        <f t="array" aca="1" ref="AC121" ca="1">IF('Kreis TRADE - 2024'!$D121 = 'PieChart Hilfstabelle'!AC$1, INDIRECT(ADDRESS(ROW(), 6 + $A$7, 1, 1, "Kreis TRADE - 2024")), "")</f>
        <v/>
      </c>
      <c r="AD121" s="151" t="str" cm="1">
        <f t="array" aca="1" ref="AD121" ca="1">IF('Kreis TRADE - 2024'!$D121 = 'PieChart Hilfstabelle'!AD$1, INDIRECT(ADDRESS(ROW(), 6 + $A$7, 1, 1, "Kreis TRADE - 2024")), "")</f>
        <v/>
      </c>
    </row>
    <row r="122" spans="1:30">
      <c r="A122" s="151"/>
      <c r="B122" s="151"/>
      <c r="C122" s="151"/>
      <c r="D122" s="151"/>
      <c r="E122" s="151"/>
      <c r="F122" s="151" t="str">
        <f>IF(AND('Kreis TRADE - 2024'!C122&lt;&gt;"",'Kreis TRADE - 2024'!D122&lt;&gt;"",'Kreis TRADE - 2024'!E122="Gebuchte Tage"),'Kreis TRADE - 2024'!C122 &amp; " " &amp; 'Kreis TRADE - 2024'!D122,"")</f>
        <v/>
      </c>
      <c r="G122" s="151" t="str" cm="1">
        <f t="array" aca="1" ref="G122" ca="1">IF('Kreis TRADE - 2024'!$E122 = 'PieChart Hilfstabelle'!G$1, INDIRECT(ADDRESS(ROW(), 6 + $A$7, 1, 1, "Kreis TRADE - 2024")), "")</f>
        <v/>
      </c>
      <c r="H122" s="151" t="str" cm="1">
        <f t="array" aca="1" ref="H122" ca="1">IF('Kreis TRADE - 2024'!$E122 = 'PieChart Hilfstabelle'!H$1, INDIRECT(ADDRESS(ROW(), 6 + $A$7, 1, 1, "Kreis TRADE - 2024")), "")</f>
        <v/>
      </c>
      <c r="I122" s="151" t="str" cm="1">
        <f t="array" aca="1" ref="I122" ca="1">IF('Kreis TRADE - 2024'!$E122 = 'PieChart Hilfstabelle'!I$1, INDIRECT(ADDRESS(ROW(), 6 + $A$7, 1, 1, "Kreis TRADE - 2024")), "")</f>
        <v/>
      </c>
      <c r="J122" s="151" t="str" cm="1">
        <f t="array" aca="1" ref="J122" ca="1">IF('Kreis TRADE - 2024'!$E122 = 'PieChart Hilfstabelle'!J$1, INDIRECT(ADDRESS(ROW(), 6 + $A$7, 1, 1, "Kreis TRADE - 2024")), "")</f>
        <v/>
      </c>
      <c r="K122" s="151" t="str" cm="1">
        <f t="array" aca="1" ref="K122" ca="1">IF('Kreis TRADE - 2024'!$E122 = 'PieChart Hilfstabelle'!K$1, INDIRECT(ADDRESS(ROW(), 6 + $A$7, 1, 1, "Kreis TRADE - 2024")), "")</f>
        <v/>
      </c>
      <c r="L122" s="151" t="str" cm="1">
        <f t="array" aca="1" ref="L122" ca="1">IF('Kreis TRADE - 2024'!$E122 = 'PieChart Hilfstabelle'!L$1, INDIRECT(ADDRESS(ROW(), 6 + $A$7, 1, 1, "Kreis TRADE - 2024")), "")</f>
        <v/>
      </c>
      <c r="M122" s="151" t="str" cm="1">
        <f t="array" aca="1" ref="M122" ca="1">IF('Kreis TRADE - 2024'!$E122 = 'PieChart Hilfstabelle'!M$1, INDIRECT(ADDRESS(ROW(), 6 + $A$7, 1, 1, "Kreis TRADE - 2024")), "")</f>
        <v/>
      </c>
      <c r="N122" s="151" t="str" cm="1">
        <f t="array" aca="1" ref="N122" ca="1">IF('Kreis TRADE - 2024'!$E122 = 'PieChart Hilfstabelle'!N$1, INDIRECT(ADDRESS(ROW(), 6 + $A$7, 1, 1, "Kreis TRADE - 2024")), "")</f>
        <v/>
      </c>
      <c r="O122" s="151" t="str" cm="1">
        <f t="array" aca="1" ref="O122" ca="1">IF('Kreis TRADE - 2024'!$E122 = 'PieChart Hilfstabelle'!O$1, INDIRECT(ADDRESS(ROW(), 6 + $A$7, 1, 1, "Kreis TRADE - 2024")), "")</f>
        <v/>
      </c>
      <c r="P122" s="151" cm="1">
        <f t="array" aca="1" ref="P122" ca="1">IF('Kreis TRADE - 2024'!$E122 = 'PieChart Hilfstabelle'!P$1, INDIRECT(ADDRESS(ROW(), 6 + $A$7, 1, 1, "Kreis TRADE - 2024")), "")</f>
        <v>0</v>
      </c>
      <c r="Q122" s="151" t="str" cm="1">
        <f t="array" aca="1" ref="Q122" ca="1">IF('Kreis TRADE - 2024'!$E122 = 'PieChart Hilfstabelle'!Q$1, INDIRECT(ADDRESS(ROW(), 6 + $A$7, 1, 1, "Kreis TRADE - 2024")), "")</f>
        <v/>
      </c>
      <c r="R122" s="151" t="str" cm="1">
        <f t="array" aca="1" ref="R122" ca="1">IF('Kreis TRADE - 2024'!$E122 = 'PieChart Hilfstabelle'!R$1, INDIRECT(ADDRESS(ROW(), 6 + $A$7, 1, 1, "Kreis TRADE - 2024")), "")</f>
        <v/>
      </c>
      <c r="S122" s="151" t="str" cm="1">
        <f t="array" aca="1" ref="S122" ca="1">IF('Kreis TRADE - 2024'!$E122 = 'PieChart Hilfstabelle'!S$1, INDIRECT(ADDRESS(ROW(), 6 + $A$7, 1, 1, "Kreis TRADE - 2024")), "")</f>
        <v/>
      </c>
      <c r="T122" s="151" t="str" cm="1">
        <f t="array" aca="1" ref="T122" ca="1">IF('Kreis TRADE - 2024'!$E122 = 'PieChart Hilfstabelle'!T$1, INDIRECT(ADDRESS(ROW(), 6 + $A$7, 1, 1, "Kreis TRADE - 2024")), "")</f>
        <v/>
      </c>
      <c r="U122" s="151" t="str" cm="1">
        <f t="array" aca="1" ref="U122" ca="1">IF('Kreis TRADE - 2024'!$E122 = 'PieChart Hilfstabelle'!U$1, INDIRECT(ADDRESS(ROW(), 6 + $A$7, 1, 1, "Kreis TRADE - 2024")), "")</f>
        <v/>
      </c>
      <c r="V122" s="151" t="str" cm="1">
        <f t="array" aca="1" ref="V122" ca="1">IF('Kreis TRADE - 2024'!$E122 = 'PieChart Hilfstabelle'!V$1, INDIRECT(ADDRESS(ROW(), 6 + $A$7, 1, 1, "Kreis TRADE - 2024")), "")</f>
        <v/>
      </c>
      <c r="W122" s="151" t="str" cm="1">
        <f t="array" aca="1" ref="W122" ca="1">IF('Kreis TRADE - 2024'!$E122 = 'PieChart Hilfstabelle'!W$1, INDIRECT(ADDRESS(ROW(), 6 + $A$7, 1, 1, "Kreis TRADE - 2024")), "")</f>
        <v/>
      </c>
      <c r="X122" s="152"/>
      <c r="Y122" s="151" t="str" cm="1">
        <f t="array" aca="1" ref="Y122" ca="1">IF('Kreis TRADE - 2024'!$D122 = 'PieChart Hilfstabelle'!Y$1, INDIRECT(ADDRESS(ROW(), 6 + $A$7, 1, 1, "Kreis TRADE - 2024")), "")</f>
        <v/>
      </c>
      <c r="Z122" s="151" t="str" cm="1">
        <f t="array" aca="1" ref="Z122" ca="1">IF('Kreis TRADE - 2024'!$D122 = 'PieChart Hilfstabelle'!Z$1, INDIRECT(ADDRESS(ROW(), 6 + $A$7, 1, 1, "Kreis TRADE - 2024")), "")</f>
        <v/>
      </c>
      <c r="AA122" s="151" t="str" cm="1">
        <f t="array" aca="1" ref="AA122" ca="1">IF('Kreis TRADE - 2024'!$D122 = 'PieChart Hilfstabelle'!AA$1, INDIRECT(ADDRESS(ROW(), 6 + $A$7, 1, 1, "Kreis TRADE - 2024")), "")</f>
        <v/>
      </c>
      <c r="AB122" s="151" t="str" cm="1">
        <f t="array" aca="1" ref="AB122" ca="1">IF('Kreis TRADE - 2024'!$D122 = 'PieChart Hilfstabelle'!AB$1, INDIRECT(ADDRESS(ROW(), 6 + $A$7, 1, 1, "Kreis TRADE - 2024")), "")</f>
        <v/>
      </c>
      <c r="AC122" s="151" t="str" cm="1">
        <f t="array" aca="1" ref="AC122" ca="1">IF('Kreis TRADE - 2024'!$D122 = 'PieChart Hilfstabelle'!AC$1, INDIRECT(ADDRESS(ROW(), 6 + $A$7, 1, 1, "Kreis TRADE - 2024")), "")</f>
        <v/>
      </c>
      <c r="AD122" s="151" t="str" cm="1">
        <f t="array" aca="1" ref="AD122" ca="1">IF('Kreis TRADE - 2024'!$D122 = 'PieChart Hilfstabelle'!AD$1, INDIRECT(ADDRESS(ROW(), 6 + $A$7, 1, 1, "Kreis TRADE - 2024")), "")</f>
        <v/>
      </c>
    </row>
    <row r="123" spans="1:30">
      <c r="A123" s="151"/>
      <c r="B123" s="151"/>
      <c r="C123" s="151"/>
      <c r="D123" s="151"/>
      <c r="E123" s="151"/>
      <c r="F123" s="151" t="str">
        <f>IF(AND('Kreis TRADE - 2024'!C123&lt;&gt;"",'Kreis TRADE - 2024'!D123&lt;&gt;"",'Kreis TRADE - 2024'!E123="Gebuchte Tage"),'Kreis TRADE - 2024'!C123 &amp; " " &amp; 'Kreis TRADE - 2024'!D123,"")</f>
        <v/>
      </c>
      <c r="G123" s="151" t="str" cm="1">
        <f t="array" aca="1" ref="G123" ca="1">IF('Kreis TRADE - 2024'!$E123 = 'PieChart Hilfstabelle'!G$1, INDIRECT(ADDRESS(ROW(), 6 + $A$7, 1, 1, "Kreis TRADE - 2024")), "")</f>
        <v/>
      </c>
      <c r="H123" s="151" t="str" cm="1">
        <f t="array" aca="1" ref="H123" ca="1">IF('Kreis TRADE - 2024'!$E123 = 'PieChart Hilfstabelle'!H$1, INDIRECT(ADDRESS(ROW(), 6 + $A$7, 1, 1, "Kreis TRADE - 2024")), "")</f>
        <v/>
      </c>
      <c r="I123" s="151" t="str" cm="1">
        <f t="array" aca="1" ref="I123" ca="1">IF('Kreis TRADE - 2024'!$E123 = 'PieChart Hilfstabelle'!I$1, INDIRECT(ADDRESS(ROW(), 6 + $A$7, 1, 1, "Kreis TRADE - 2024")), "")</f>
        <v/>
      </c>
      <c r="J123" s="151" t="str" cm="1">
        <f t="array" aca="1" ref="J123" ca="1">IF('Kreis TRADE - 2024'!$E123 = 'PieChart Hilfstabelle'!J$1, INDIRECT(ADDRESS(ROW(), 6 + $A$7, 1, 1, "Kreis TRADE - 2024")), "")</f>
        <v/>
      </c>
      <c r="K123" s="151" t="str" cm="1">
        <f t="array" aca="1" ref="K123" ca="1">IF('Kreis TRADE - 2024'!$E123 = 'PieChart Hilfstabelle'!K$1, INDIRECT(ADDRESS(ROW(), 6 + $A$7, 1, 1, "Kreis TRADE - 2024")), "")</f>
        <v/>
      </c>
      <c r="L123" s="151" t="str" cm="1">
        <f t="array" aca="1" ref="L123" ca="1">IF('Kreis TRADE - 2024'!$E123 = 'PieChart Hilfstabelle'!L$1, INDIRECT(ADDRESS(ROW(), 6 + $A$7, 1, 1, "Kreis TRADE - 2024")), "")</f>
        <v/>
      </c>
      <c r="M123" s="151" t="str" cm="1">
        <f t="array" aca="1" ref="M123" ca="1">IF('Kreis TRADE - 2024'!$E123 = 'PieChart Hilfstabelle'!M$1, INDIRECT(ADDRESS(ROW(), 6 + $A$7, 1, 1, "Kreis TRADE - 2024")), "")</f>
        <v/>
      </c>
      <c r="N123" s="151" t="str" cm="1">
        <f t="array" aca="1" ref="N123" ca="1">IF('Kreis TRADE - 2024'!$E123 = 'PieChart Hilfstabelle'!N$1, INDIRECT(ADDRESS(ROW(), 6 + $A$7, 1, 1, "Kreis TRADE - 2024")), "")</f>
        <v/>
      </c>
      <c r="O123" s="151" t="str" cm="1">
        <f t="array" aca="1" ref="O123" ca="1">IF('Kreis TRADE - 2024'!$E123 = 'PieChart Hilfstabelle'!O$1, INDIRECT(ADDRESS(ROW(), 6 + $A$7, 1, 1, "Kreis TRADE - 2024")), "")</f>
        <v/>
      </c>
      <c r="P123" s="151" t="str" cm="1">
        <f t="array" aca="1" ref="P123" ca="1">IF('Kreis TRADE - 2024'!$E123 = 'PieChart Hilfstabelle'!P$1, INDIRECT(ADDRESS(ROW(), 6 + $A$7, 1, 1, "Kreis TRADE - 2024")), "")</f>
        <v/>
      </c>
      <c r="Q123" s="151" cm="1">
        <f t="array" aca="1" ref="Q123" ca="1">IF('Kreis TRADE - 2024'!$E123 = 'PieChart Hilfstabelle'!Q$1, INDIRECT(ADDRESS(ROW(), 6 + $A$7, 1, 1, "Kreis TRADE - 2024")), "")</f>
        <v>0</v>
      </c>
      <c r="R123" s="151" t="str" cm="1">
        <f t="array" aca="1" ref="R123" ca="1">IF('Kreis TRADE - 2024'!$E123 = 'PieChart Hilfstabelle'!R$1, INDIRECT(ADDRESS(ROW(), 6 + $A$7, 1, 1, "Kreis TRADE - 2024")), "")</f>
        <v/>
      </c>
      <c r="S123" s="151" t="str" cm="1">
        <f t="array" aca="1" ref="S123" ca="1">IF('Kreis TRADE - 2024'!$E123 = 'PieChart Hilfstabelle'!S$1, INDIRECT(ADDRESS(ROW(), 6 + $A$7, 1, 1, "Kreis TRADE - 2024")), "")</f>
        <v/>
      </c>
      <c r="T123" s="151" t="str" cm="1">
        <f t="array" aca="1" ref="T123" ca="1">IF('Kreis TRADE - 2024'!$E123 = 'PieChart Hilfstabelle'!T$1, INDIRECT(ADDRESS(ROW(), 6 + $A$7, 1, 1, "Kreis TRADE - 2024")), "")</f>
        <v/>
      </c>
      <c r="U123" s="151" t="str" cm="1">
        <f t="array" aca="1" ref="U123" ca="1">IF('Kreis TRADE - 2024'!$E123 = 'PieChart Hilfstabelle'!U$1, INDIRECT(ADDRESS(ROW(), 6 + $A$7, 1, 1, "Kreis TRADE - 2024")), "")</f>
        <v/>
      </c>
      <c r="V123" s="151" t="str" cm="1">
        <f t="array" aca="1" ref="V123" ca="1">IF('Kreis TRADE - 2024'!$E123 = 'PieChart Hilfstabelle'!V$1, INDIRECT(ADDRESS(ROW(), 6 + $A$7, 1, 1, "Kreis TRADE - 2024")), "")</f>
        <v/>
      </c>
      <c r="W123" s="151" t="str" cm="1">
        <f t="array" aca="1" ref="W123" ca="1">IF('Kreis TRADE - 2024'!$E123 = 'PieChart Hilfstabelle'!W$1, INDIRECT(ADDRESS(ROW(), 6 + $A$7, 1, 1, "Kreis TRADE - 2024")), "")</f>
        <v/>
      </c>
      <c r="X123" s="152"/>
      <c r="Y123" s="151" t="str" cm="1">
        <f t="array" aca="1" ref="Y123" ca="1">IF('Kreis TRADE - 2024'!$D123 = 'PieChart Hilfstabelle'!Y$1, INDIRECT(ADDRESS(ROW(), 6 + $A$7, 1, 1, "Kreis TRADE - 2024")), "")</f>
        <v/>
      </c>
      <c r="Z123" s="151" t="str" cm="1">
        <f t="array" aca="1" ref="Z123" ca="1">IF('Kreis TRADE - 2024'!$D123 = 'PieChart Hilfstabelle'!Z$1, INDIRECT(ADDRESS(ROW(), 6 + $A$7, 1, 1, "Kreis TRADE - 2024")), "")</f>
        <v/>
      </c>
      <c r="AA123" s="151" t="str" cm="1">
        <f t="array" aca="1" ref="AA123" ca="1">IF('Kreis TRADE - 2024'!$D123 = 'PieChart Hilfstabelle'!AA$1, INDIRECT(ADDRESS(ROW(), 6 + $A$7, 1, 1, "Kreis TRADE - 2024")), "")</f>
        <v/>
      </c>
      <c r="AB123" s="151" t="str" cm="1">
        <f t="array" aca="1" ref="AB123" ca="1">IF('Kreis TRADE - 2024'!$D123 = 'PieChart Hilfstabelle'!AB$1, INDIRECT(ADDRESS(ROW(), 6 + $A$7, 1, 1, "Kreis TRADE - 2024")), "")</f>
        <v/>
      </c>
      <c r="AC123" s="151" t="str" cm="1">
        <f t="array" aca="1" ref="AC123" ca="1">IF('Kreis TRADE - 2024'!$D123 = 'PieChart Hilfstabelle'!AC$1, INDIRECT(ADDRESS(ROW(), 6 + $A$7, 1, 1, "Kreis TRADE - 2024")), "")</f>
        <v/>
      </c>
      <c r="AD123" s="151" t="str" cm="1">
        <f t="array" aca="1" ref="AD123" ca="1">IF('Kreis TRADE - 2024'!$D123 = 'PieChart Hilfstabelle'!AD$1, INDIRECT(ADDRESS(ROW(), 6 + $A$7, 1, 1, "Kreis TRADE - 2024")), "")</f>
        <v/>
      </c>
    </row>
    <row r="124" spans="1:30">
      <c r="A124" s="151"/>
      <c r="B124" s="151"/>
      <c r="C124" s="151"/>
      <c r="D124" s="151"/>
      <c r="E124" s="151"/>
      <c r="F124" s="151" t="str">
        <f>IF(AND('Kreis TRADE - 2024'!C124&lt;&gt;"",'Kreis TRADE - 2024'!D124&lt;&gt;"",'Kreis TRADE - 2024'!E124="Gebuchte Tage"),'Kreis TRADE - 2024'!C124 &amp; " " &amp; 'Kreis TRADE - 2024'!D124,"")</f>
        <v/>
      </c>
      <c r="G124" s="151" t="str" cm="1">
        <f t="array" aca="1" ref="G124" ca="1">IF('Kreis TRADE - 2024'!$E124 = 'PieChart Hilfstabelle'!G$1, INDIRECT(ADDRESS(ROW(), 6 + $A$7, 1, 1, "Kreis TRADE - 2024")), "")</f>
        <v/>
      </c>
      <c r="H124" s="151" t="str" cm="1">
        <f t="array" aca="1" ref="H124" ca="1">IF('Kreis TRADE - 2024'!$E124 = 'PieChart Hilfstabelle'!H$1, INDIRECT(ADDRESS(ROW(), 6 + $A$7, 1, 1, "Kreis TRADE - 2024")), "")</f>
        <v/>
      </c>
      <c r="I124" s="151" t="str" cm="1">
        <f t="array" aca="1" ref="I124" ca="1">IF('Kreis TRADE - 2024'!$E124 = 'PieChart Hilfstabelle'!I$1, INDIRECT(ADDRESS(ROW(), 6 + $A$7, 1, 1, "Kreis TRADE - 2024")), "")</f>
        <v/>
      </c>
      <c r="J124" s="151" t="str" cm="1">
        <f t="array" aca="1" ref="J124" ca="1">IF('Kreis TRADE - 2024'!$E124 = 'PieChart Hilfstabelle'!J$1, INDIRECT(ADDRESS(ROW(), 6 + $A$7, 1, 1, "Kreis TRADE - 2024")), "")</f>
        <v/>
      </c>
      <c r="K124" s="151" t="str" cm="1">
        <f t="array" aca="1" ref="K124" ca="1">IF('Kreis TRADE - 2024'!$E124 = 'PieChart Hilfstabelle'!K$1, INDIRECT(ADDRESS(ROW(), 6 + $A$7, 1, 1, "Kreis TRADE - 2024")), "")</f>
        <v/>
      </c>
      <c r="L124" s="151" cm="1">
        <f t="array" aca="1" ref="L124" ca="1">IF('Kreis TRADE - 2024'!$E124 = 'PieChart Hilfstabelle'!L$1, INDIRECT(ADDRESS(ROW(), 6 + $A$7, 1, 1, "Kreis TRADE - 2024")), "")</f>
        <v>0</v>
      </c>
      <c r="M124" s="151" t="str" cm="1">
        <f t="array" aca="1" ref="M124" ca="1">IF('Kreis TRADE - 2024'!$E124 = 'PieChart Hilfstabelle'!M$1, INDIRECT(ADDRESS(ROW(), 6 + $A$7, 1, 1, "Kreis TRADE - 2024")), "")</f>
        <v/>
      </c>
      <c r="N124" s="151" t="str" cm="1">
        <f t="array" aca="1" ref="N124" ca="1">IF('Kreis TRADE - 2024'!$E124 = 'PieChart Hilfstabelle'!N$1, INDIRECT(ADDRESS(ROW(), 6 + $A$7, 1, 1, "Kreis TRADE - 2024")), "")</f>
        <v/>
      </c>
      <c r="O124" s="151" t="str" cm="1">
        <f t="array" aca="1" ref="O124" ca="1">IF('Kreis TRADE - 2024'!$E124 = 'PieChart Hilfstabelle'!O$1, INDIRECT(ADDRESS(ROW(), 6 + $A$7, 1, 1, "Kreis TRADE - 2024")), "")</f>
        <v/>
      </c>
      <c r="P124" s="151" t="str" cm="1">
        <f t="array" aca="1" ref="P124" ca="1">IF('Kreis TRADE - 2024'!$E124 = 'PieChart Hilfstabelle'!P$1, INDIRECT(ADDRESS(ROW(), 6 + $A$7, 1, 1, "Kreis TRADE - 2024")), "")</f>
        <v/>
      </c>
      <c r="Q124" s="151" t="str" cm="1">
        <f t="array" aca="1" ref="Q124" ca="1">IF('Kreis TRADE - 2024'!$E124 = 'PieChart Hilfstabelle'!Q$1, INDIRECT(ADDRESS(ROW(), 6 + $A$7, 1, 1, "Kreis TRADE - 2024")), "")</f>
        <v/>
      </c>
      <c r="R124" s="151" t="str" cm="1">
        <f t="array" aca="1" ref="R124" ca="1">IF('Kreis TRADE - 2024'!$E124 = 'PieChart Hilfstabelle'!R$1, INDIRECT(ADDRESS(ROW(), 6 + $A$7, 1, 1, "Kreis TRADE - 2024")), "")</f>
        <v/>
      </c>
      <c r="S124" s="151" t="str" cm="1">
        <f t="array" aca="1" ref="S124" ca="1">IF('Kreis TRADE - 2024'!$E124 = 'PieChart Hilfstabelle'!S$1, INDIRECT(ADDRESS(ROW(), 6 + $A$7, 1, 1, "Kreis TRADE - 2024")), "")</f>
        <v/>
      </c>
      <c r="T124" s="151" t="str" cm="1">
        <f t="array" aca="1" ref="T124" ca="1">IF('Kreis TRADE - 2024'!$E124 = 'PieChart Hilfstabelle'!T$1, INDIRECT(ADDRESS(ROW(), 6 + $A$7, 1, 1, "Kreis TRADE - 2024")), "")</f>
        <v/>
      </c>
      <c r="U124" s="151" t="str" cm="1">
        <f t="array" aca="1" ref="U124" ca="1">IF('Kreis TRADE - 2024'!$E124 = 'PieChart Hilfstabelle'!U$1, INDIRECT(ADDRESS(ROW(), 6 + $A$7, 1, 1, "Kreis TRADE - 2024")), "")</f>
        <v/>
      </c>
      <c r="V124" s="151" t="str" cm="1">
        <f t="array" aca="1" ref="V124" ca="1">IF('Kreis TRADE - 2024'!$E124 = 'PieChart Hilfstabelle'!V$1, INDIRECT(ADDRESS(ROW(), 6 + $A$7, 1, 1, "Kreis TRADE - 2024")), "")</f>
        <v/>
      </c>
      <c r="W124" s="151" t="str" cm="1">
        <f t="array" aca="1" ref="W124" ca="1">IF('Kreis TRADE - 2024'!$E124 = 'PieChart Hilfstabelle'!W$1, INDIRECT(ADDRESS(ROW(), 6 + $A$7, 1, 1, "Kreis TRADE - 2024")), "")</f>
        <v/>
      </c>
      <c r="X124" s="152"/>
      <c r="Y124" s="151" t="str" cm="1">
        <f t="array" aca="1" ref="Y124" ca="1">IF('Kreis TRADE - 2024'!$D124 = 'PieChart Hilfstabelle'!Y$1, INDIRECT(ADDRESS(ROW(), 6 + $A$7, 1, 1, "Kreis TRADE - 2024")), "")</f>
        <v/>
      </c>
      <c r="Z124" s="151" t="str" cm="1">
        <f t="array" aca="1" ref="Z124" ca="1">IF('Kreis TRADE - 2024'!$D124 = 'PieChart Hilfstabelle'!Z$1, INDIRECT(ADDRESS(ROW(), 6 + $A$7, 1, 1, "Kreis TRADE - 2024")), "")</f>
        <v/>
      </c>
      <c r="AA124" s="151" t="str" cm="1">
        <f t="array" aca="1" ref="AA124" ca="1">IF('Kreis TRADE - 2024'!$D124 = 'PieChart Hilfstabelle'!AA$1, INDIRECT(ADDRESS(ROW(), 6 + $A$7, 1, 1, "Kreis TRADE - 2024")), "")</f>
        <v/>
      </c>
      <c r="AB124" s="151" t="str" cm="1">
        <f t="array" aca="1" ref="AB124" ca="1">IF('Kreis TRADE - 2024'!$D124 = 'PieChart Hilfstabelle'!AB$1, INDIRECT(ADDRESS(ROW(), 6 + $A$7, 1, 1, "Kreis TRADE - 2024")), "")</f>
        <v/>
      </c>
      <c r="AC124" s="151" t="str" cm="1">
        <f t="array" aca="1" ref="AC124" ca="1">IF('Kreis TRADE - 2024'!$D124 = 'PieChart Hilfstabelle'!AC$1, INDIRECT(ADDRESS(ROW(), 6 + $A$7, 1, 1, "Kreis TRADE - 2024")), "")</f>
        <v/>
      </c>
      <c r="AD124" s="151" t="str" cm="1">
        <f t="array" aca="1" ref="AD124" ca="1">IF('Kreis TRADE - 2024'!$D124 = 'PieChart Hilfstabelle'!AD$1, INDIRECT(ADDRESS(ROW(), 6 + $A$7, 1, 1, "Kreis TRADE - 2024")), "")</f>
        <v/>
      </c>
    </row>
    <row r="125" spans="1:30">
      <c r="A125" s="151"/>
      <c r="B125" s="151"/>
      <c r="C125" s="151"/>
      <c r="D125" s="151"/>
      <c r="E125" s="151"/>
      <c r="F125" s="151" t="str">
        <f>IF(AND('Kreis TRADE - 2024'!C125&lt;&gt;"",'Kreis TRADE - 2024'!D125&lt;&gt;"",'Kreis TRADE - 2024'!E125="Gebuchte Tage"),'Kreis TRADE - 2024'!C125 &amp; " " &amp; 'Kreis TRADE - 2024'!D125,"")</f>
        <v/>
      </c>
      <c r="G125" s="151" t="str" cm="1">
        <f t="array" aca="1" ref="G125" ca="1">IF('Kreis TRADE - 2024'!$E125 = 'PieChart Hilfstabelle'!G$1, INDIRECT(ADDRESS(ROW(), 6 + $A$7, 1, 1, "Kreis TRADE - 2024")), "")</f>
        <v/>
      </c>
      <c r="H125" s="151" t="str" cm="1">
        <f t="array" aca="1" ref="H125" ca="1">IF('Kreis TRADE - 2024'!$E125 = 'PieChart Hilfstabelle'!H$1, INDIRECT(ADDRESS(ROW(), 6 + $A$7, 1, 1, "Kreis TRADE - 2024")), "")</f>
        <v/>
      </c>
      <c r="I125" s="151" t="str" cm="1">
        <f t="array" aca="1" ref="I125" ca="1">IF('Kreis TRADE - 2024'!$E125 = 'PieChart Hilfstabelle'!I$1, INDIRECT(ADDRESS(ROW(), 6 + $A$7, 1, 1, "Kreis TRADE - 2024")), "")</f>
        <v/>
      </c>
      <c r="J125" s="151" t="str" cm="1">
        <f t="array" aca="1" ref="J125" ca="1">IF('Kreis TRADE - 2024'!$E125 = 'PieChart Hilfstabelle'!J$1, INDIRECT(ADDRESS(ROW(), 6 + $A$7, 1, 1, "Kreis TRADE - 2024")), "")</f>
        <v/>
      </c>
      <c r="K125" s="151" t="str" cm="1">
        <f t="array" aca="1" ref="K125" ca="1">IF('Kreis TRADE - 2024'!$E125 = 'PieChart Hilfstabelle'!K$1, INDIRECT(ADDRESS(ROW(), 6 + $A$7, 1, 1, "Kreis TRADE - 2024")), "")</f>
        <v/>
      </c>
      <c r="L125" s="151" t="str" cm="1">
        <f t="array" aca="1" ref="L125" ca="1">IF('Kreis TRADE - 2024'!$E125 = 'PieChart Hilfstabelle'!L$1, INDIRECT(ADDRESS(ROW(), 6 + $A$7, 1, 1, "Kreis TRADE - 2024")), "")</f>
        <v/>
      </c>
      <c r="M125" s="151" t="str" cm="1">
        <f t="array" aca="1" ref="M125" ca="1">IF('Kreis TRADE - 2024'!$E125 = 'PieChart Hilfstabelle'!M$1, INDIRECT(ADDRESS(ROW(), 6 + $A$7, 1, 1, "Kreis TRADE - 2024")), "")</f>
        <v/>
      </c>
      <c r="N125" s="151" t="str" cm="1">
        <f t="array" aca="1" ref="N125" ca="1">IF('Kreis TRADE - 2024'!$E125 = 'PieChart Hilfstabelle'!N$1, INDIRECT(ADDRESS(ROW(), 6 + $A$7, 1, 1, "Kreis TRADE - 2024")), "")</f>
        <v/>
      </c>
      <c r="O125" s="151" t="str" cm="1">
        <f t="array" aca="1" ref="O125" ca="1">IF('Kreis TRADE - 2024'!$E125 = 'PieChart Hilfstabelle'!O$1, INDIRECT(ADDRESS(ROW(), 6 + $A$7, 1, 1, "Kreis TRADE - 2024")), "")</f>
        <v/>
      </c>
      <c r="P125" s="151" t="str" cm="1">
        <f t="array" aca="1" ref="P125" ca="1">IF('Kreis TRADE - 2024'!$E125 = 'PieChart Hilfstabelle'!P$1, INDIRECT(ADDRESS(ROW(), 6 + $A$7, 1, 1, "Kreis TRADE - 2024")), "")</f>
        <v/>
      </c>
      <c r="Q125" s="151" t="str" cm="1">
        <f t="array" aca="1" ref="Q125" ca="1">IF('Kreis TRADE - 2024'!$E125 = 'PieChart Hilfstabelle'!Q$1, INDIRECT(ADDRESS(ROW(), 6 + $A$7, 1, 1, "Kreis TRADE - 2024")), "")</f>
        <v/>
      </c>
      <c r="R125" s="151" t="str" cm="1">
        <f t="array" aca="1" ref="R125" ca="1">IF('Kreis TRADE - 2024'!$E125 = 'PieChart Hilfstabelle'!R$1, INDIRECT(ADDRESS(ROW(), 6 + $A$7, 1, 1, "Kreis TRADE - 2024")), "")</f>
        <v/>
      </c>
      <c r="S125" s="151" t="str" cm="1">
        <f t="array" aca="1" ref="S125" ca="1">IF('Kreis TRADE - 2024'!$E125 = 'PieChart Hilfstabelle'!S$1, INDIRECT(ADDRESS(ROW(), 6 + $A$7, 1, 1, "Kreis TRADE - 2024")), "")</f>
        <v/>
      </c>
      <c r="T125" s="151" t="str" cm="1">
        <f t="array" aca="1" ref="T125" ca="1">IF('Kreis TRADE - 2024'!$E125 = 'PieChart Hilfstabelle'!T$1, INDIRECT(ADDRESS(ROW(), 6 + $A$7, 1, 1, "Kreis TRADE - 2024")), "")</f>
        <v/>
      </c>
      <c r="U125" s="151" t="str" cm="1">
        <f t="array" aca="1" ref="U125" ca="1">IF('Kreis TRADE - 2024'!$E125 = 'PieChart Hilfstabelle'!U$1, INDIRECT(ADDRESS(ROW(), 6 + $A$7, 1, 1, "Kreis TRADE - 2024")), "")</f>
        <v/>
      </c>
      <c r="V125" s="151" t="str" cm="1">
        <f t="array" aca="1" ref="V125" ca="1">IF('Kreis TRADE - 2024'!$E125 = 'PieChart Hilfstabelle'!V$1, INDIRECT(ADDRESS(ROW(), 6 + $A$7, 1, 1, "Kreis TRADE - 2024")), "")</f>
        <v/>
      </c>
      <c r="W125" s="151" t="str" cm="1">
        <f t="array" aca="1" ref="W125" ca="1">IF('Kreis TRADE - 2024'!$E125 = 'PieChart Hilfstabelle'!W$1, INDIRECT(ADDRESS(ROW(), 6 + $A$7, 1, 1, "Kreis TRADE - 2024")), "")</f>
        <v/>
      </c>
      <c r="X125" s="152"/>
      <c r="Y125" s="151" cm="1">
        <f t="array" aca="1" ref="Y125" ca="1">IF('Kreis TRADE - 2024'!$D125 = 'PieChart Hilfstabelle'!Y$1, INDIRECT(ADDRESS(ROW(), 6 + $A$7, 1, 1, "Kreis TRADE - 2024")), "")</f>
        <v>0</v>
      </c>
      <c r="Z125" s="151" t="str" cm="1">
        <f t="array" aca="1" ref="Z125" ca="1">IF('Kreis TRADE - 2024'!$D125 = 'PieChart Hilfstabelle'!Z$1, INDIRECT(ADDRESS(ROW(), 6 + $A$7, 1, 1, "Kreis TRADE - 2024")), "")</f>
        <v/>
      </c>
      <c r="AA125" s="151" t="str" cm="1">
        <f t="array" aca="1" ref="AA125" ca="1">IF('Kreis TRADE - 2024'!$D125 = 'PieChart Hilfstabelle'!AA$1, INDIRECT(ADDRESS(ROW(), 6 + $A$7, 1, 1, "Kreis TRADE - 2024")), "")</f>
        <v/>
      </c>
      <c r="AB125" s="151" t="str" cm="1">
        <f t="array" aca="1" ref="AB125" ca="1">IF('Kreis TRADE - 2024'!$D125 = 'PieChart Hilfstabelle'!AB$1, INDIRECT(ADDRESS(ROW(), 6 + $A$7, 1, 1, "Kreis TRADE - 2024")), "")</f>
        <v/>
      </c>
      <c r="AC125" s="151" t="str" cm="1">
        <f t="array" aca="1" ref="AC125" ca="1">IF('Kreis TRADE - 2024'!$D125 = 'PieChart Hilfstabelle'!AC$1, INDIRECT(ADDRESS(ROW(), 6 + $A$7, 1, 1, "Kreis TRADE - 2024")), "")</f>
        <v/>
      </c>
      <c r="AD125" s="151" t="str" cm="1">
        <f t="array" aca="1" ref="AD125" ca="1">IF('Kreis TRADE - 2024'!$D125 = 'PieChart Hilfstabelle'!AD$1, INDIRECT(ADDRESS(ROW(), 6 + $A$7, 1, 1, "Kreis TRADE - 2024")), "")</f>
        <v/>
      </c>
    </row>
    <row r="126" spans="1:30">
      <c r="A126" s="151"/>
      <c r="B126" s="151"/>
      <c r="C126" s="151"/>
      <c r="D126" s="151"/>
      <c r="E126" s="151"/>
      <c r="F126" s="151" t="str">
        <f>IF(AND('Kreis TRADE - 2024'!C126&lt;&gt;"",'Kreis TRADE - 2024'!D126&lt;&gt;"",'Kreis TRADE - 2024'!E126="Gebuchte Tage"),'Kreis TRADE - 2024'!C126 &amp; " " &amp; 'Kreis TRADE - 2024'!D126,"")</f>
        <v/>
      </c>
      <c r="G126" s="151" t="str" cm="1">
        <f t="array" aca="1" ref="G126" ca="1">IF('Kreis TRADE - 2024'!$E126 = 'PieChart Hilfstabelle'!G$1, INDIRECT(ADDRESS(ROW(), 6 + $A$7, 1, 1, "Kreis TRADE - 2024")), "")</f>
        <v/>
      </c>
      <c r="H126" s="151" t="str" cm="1">
        <f t="array" aca="1" ref="H126" ca="1">IF('Kreis TRADE - 2024'!$E126 = 'PieChart Hilfstabelle'!H$1, INDIRECT(ADDRESS(ROW(), 6 + $A$7, 1, 1, "Kreis TRADE - 2024")), "")</f>
        <v/>
      </c>
      <c r="I126" s="151" t="str" cm="1">
        <f t="array" aca="1" ref="I126" ca="1">IF('Kreis TRADE - 2024'!$E126 = 'PieChart Hilfstabelle'!I$1, INDIRECT(ADDRESS(ROW(), 6 + $A$7, 1, 1, "Kreis TRADE - 2024")), "")</f>
        <v/>
      </c>
      <c r="J126" s="151" t="str" cm="1">
        <f t="array" aca="1" ref="J126" ca="1">IF('Kreis TRADE - 2024'!$E126 = 'PieChart Hilfstabelle'!J$1, INDIRECT(ADDRESS(ROW(), 6 + $A$7, 1, 1, "Kreis TRADE - 2024")), "")</f>
        <v/>
      </c>
      <c r="K126" s="151" t="str" cm="1">
        <f t="array" aca="1" ref="K126" ca="1">IF('Kreis TRADE - 2024'!$E126 = 'PieChart Hilfstabelle'!K$1, INDIRECT(ADDRESS(ROW(), 6 + $A$7, 1, 1, "Kreis TRADE - 2024")), "")</f>
        <v/>
      </c>
      <c r="L126" s="151" t="str" cm="1">
        <f t="array" aca="1" ref="L126" ca="1">IF('Kreis TRADE - 2024'!$E126 = 'PieChart Hilfstabelle'!L$1, INDIRECT(ADDRESS(ROW(), 6 + $A$7, 1, 1, "Kreis TRADE - 2024")), "")</f>
        <v/>
      </c>
      <c r="M126" s="151" t="str" cm="1">
        <f t="array" aca="1" ref="M126" ca="1">IF('Kreis TRADE - 2024'!$E126 = 'PieChart Hilfstabelle'!M$1, INDIRECT(ADDRESS(ROW(), 6 + $A$7, 1, 1, "Kreis TRADE - 2024")), "")</f>
        <v/>
      </c>
      <c r="N126" s="151" t="str" cm="1">
        <f t="array" aca="1" ref="N126" ca="1">IF('Kreis TRADE - 2024'!$E126 = 'PieChart Hilfstabelle'!N$1, INDIRECT(ADDRESS(ROW(), 6 + $A$7, 1, 1, "Kreis TRADE - 2024")), "")</f>
        <v/>
      </c>
      <c r="O126" s="151" t="str" cm="1">
        <f t="array" aca="1" ref="O126" ca="1">IF('Kreis TRADE - 2024'!$E126 = 'PieChart Hilfstabelle'!O$1, INDIRECT(ADDRESS(ROW(), 6 + $A$7, 1, 1, "Kreis TRADE - 2024")), "")</f>
        <v/>
      </c>
      <c r="P126" s="151" t="str" cm="1">
        <f t="array" aca="1" ref="P126" ca="1">IF('Kreis TRADE - 2024'!$E126 = 'PieChart Hilfstabelle'!P$1, INDIRECT(ADDRESS(ROW(), 6 + $A$7, 1, 1, "Kreis TRADE - 2024")), "")</f>
        <v/>
      </c>
      <c r="Q126" s="151" t="str" cm="1">
        <f t="array" aca="1" ref="Q126" ca="1">IF('Kreis TRADE - 2024'!$E126 = 'PieChart Hilfstabelle'!Q$1, INDIRECT(ADDRESS(ROW(), 6 + $A$7, 1, 1, "Kreis TRADE - 2024")), "")</f>
        <v/>
      </c>
      <c r="R126" s="151" t="str" cm="1">
        <f t="array" aca="1" ref="R126" ca="1">IF('Kreis TRADE - 2024'!$E126 = 'PieChart Hilfstabelle'!R$1, INDIRECT(ADDRESS(ROW(), 6 + $A$7, 1, 1, "Kreis TRADE - 2024")), "")</f>
        <v/>
      </c>
      <c r="S126" s="151" t="str" cm="1">
        <f t="array" aca="1" ref="S126" ca="1">IF('Kreis TRADE - 2024'!$E126 = 'PieChart Hilfstabelle'!S$1, INDIRECT(ADDRESS(ROW(), 6 + $A$7, 1, 1, "Kreis TRADE - 2024")), "")</f>
        <v/>
      </c>
      <c r="T126" s="151" t="str" cm="1">
        <f t="array" aca="1" ref="T126" ca="1">IF('Kreis TRADE - 2024'!$E126 = 'PieChart Hilfstabelle'!T$1, INDIRECT(ADDRESS(ROW(), 6 + $A$7, 1, 1, "Kreis TRADE - 2024")), "")</f>
        <v/>
      </c>
      <c r="U126" s="151" t="str" cm="1">
        <f t="array" aca="1" ref="U126" ca="1">IF('Kreis TRADE - 2024'!$E126 = 'PieChart Hilfstabelle'!U$1, INDIRECT(ADDRESS(ROW(), 6 + $A$7, 1, 1, "Kreis TRADE - 2024")), "")</f>
        <v/>
      </c>
      <c r="V126" s="151" t="str" cm="1">
        <f t="array" aca="1" ref="V126" ca="1">IF('Kreis TRADE - 2024'!$E126 = 'PieChart Hilfstabelle'!V$1, INDIRECT(ADDRESS(ROW(), 6 + $A$7, 1, 1, "Kreis TRADE - 2024")), "")</f>
        <v/>
      </c>
      <c r="W126" s="151" t="str" cm="1">
        <f t="array" aca="1" ref="W126" ca="1">IF('Kreis TRADE - 2024'!$E126 = 'PieChart Hilfstabelle'!W$1, INDIRECT(ADDRESS(ROW(), 6 + $A$7, 1, 1, "Kreis TRADE - 2024")), "")</f>
        <v/>
      </c>
      <c r="X126" s="152"/>
      <c r="Y126" s="151" t="str" cm="1">
        <f t="array" aca="1" ref="Y126" ca="1">IF('Kreis TRADE - 2024'!$D126 = 'PieChart Hilfstabelle'!Y$1, INDIRECT(ADDRESS(ROW(), 6 + $A$7, 1, 1, "Kreis TRADE - 2024")), "")</f>
        <v/>
      </c>
      <c r="Z126" s="151" cm="1">
        <f t="array" aca="1" ref="Z126" ca="1">IF('Kreis TRADE - 2024'!$D126 = 'PieChart Hilfstabelle'!Z$1, INDIRECT(ADDRESS(ROW(), 6 + $A$7, 1, 1, "Kreis TRADE - 2024")), "")</f>
        <v>0</v>
      </c>
      <c r="AA126" s="151" t="str" cm="1">
        <f t="array" aca="1" ref="AA126" ca="1">IF('Kreis TRADE - 2024'!$D126 = 'PieChart Hilfstabelle'!AA$1, INDIRECT(ADDRESS(ROW(), 6 + $A$7, 1, 1, "Kreis TRADE - 2024")), "")</f>
        <v/>
      </c>
      <c r="AB126" s="151" t="str" cm="1">
        <f t="array" aca="1" ref="AB126" ca="1">IF('Kreis TRADE - 2024'!$D126 = 'PieChart Hilfstabelle'!AB$1, INDIRECT(ADDRESS(ROW(), 6 + $A$7, 1, 1, "Kreis TRADE - 2024")), "")</f>
        <v/>
      </c>
      <c r="AC126" s="151" t="str" cm="1">
        <f t="array" aca="1" ref="AC126" ca="1">IF('Kreis TRADE - 2024'!$D126 = 'PieChart Hilfstabelle'!AC$1, INDIRECT(ADDRESS(ROW(), 6 + $A$7, 1, 1, "Kreis TRADE - 2024")), "")</f>
        <v/>
      </c>
      <c r="AD126" s="151" t="str" cm="1">
        <f t="array" aca="1" ref="AD126" ca="1">IF('Kreis TRADE - 2024'!$D126 = 'PieChart Hilfstabelle'!AD$1, INDIRECT(ADDRESS(ROW(), 6 + $A$7, 1, 1, "Kreis TRADE - 2024")), "")</f>
        <v/>
      </c>
    </row>
    <row r="127" spans="1:30">
      <c r="A127" s="151"/>
      <c r="B127" s="151"/>
      <c r="C127" s="151"/>
      <c r="D127" s="151"/>
      <c r="E127" s="151"/>
      <c r="F127" s="151" t="str">
        <f>IF(AND('Kreis TRADE - 2024'!C127&lt;&gt;"",'Kreis TRADE - 2024'!D127&lt;&gt;"",'Kreis TRADE - 2024'!E127="Gebuchte Tage"),'Kreis TRADE - 2024'!C127 &amp; " " &amp; 'Kreis TRADE - 2024'!D127,"")</f>
        <v/>
      </c>
      <c r="G127" s="151" t="str" cm="1">
        <f t="array" aca="1" ref="G127" ca="1">IF('Kreis TRADE - 2024'!$E127 = 'PieChart Hilfstabelle'!G$1, INDIRECT(ADDRESS(ROW(), 6 + $A$7, 1, 1, "Kreis TRADE - 2024")), "")</f>
        <v/>
      </c>
      <c r="H127" s="151" t="str" cm="1">
        <f t="array" aca="1" ref="H127" ca="1">IF('Kreis TRADE - 2024'!$E127 = 'PieChart Hilfstabelle'!H$1, INDIRECT(ADDRESS(ROW(), 6 + $A$7, 1, 1, "Kreis TRADE - 2024")), "")</f>
        <v/>
      </c>
      <c r="I127" s="151" t="str" cm="1">
        <f t="array" aca="1" ref="I127" ca="1">IF('Kreis TRADE - 2024'!$E127 = 'PieChart Hilfstabelle'!I$1, INDIRECT(ADDRESS(ROW(), 6 + $A$7, 1, 1, "Kreis TRADE - 2024")), "")</f>
        <v/>
      </c>
      <c r="J127" s="151" t="str" cm="1">
        <f t="array" aca="1" ref="J127" ca="1">IF('Kreis TRADE - 2024'!$E127 = 'PieChart Hilfstabelle'!J$1, INDIRECT(ADDRESS(ROW(), 6 + $A$7, 1, 1, "Kreis TRADE - 2024")), "")</f>
        <v/>
      </c>
      <c r="K127" s="151" t="str" cm="1">
        <f t="array" aca="1" ref="K127" ca="1">IF('Kreis TRADE - 2024'!$E127 = 'PieChart Hilfstabelle'!K$1, INDIRECT(ADDRESS(ROW(), 6 + $A$7, 1, 1, "Kreis TRADE - 2024")), "")</f>
        <v/>
      </c>
      <c r="L127" s="151" t="str" cm="1">
        <f t="array" aca="1" ref="L127" ca="1">IF('Kreis TRADE - 2024'!$E127 = 'PieChart Hilfstabelle'!L$1, INDIRECT(ADDRESS(ROW(), 6 + $A$7, 1, 1, "Kreis TRADE - 2024")), "")</f>
        <v/>
      </c>
      <c r="M127" s="151" t="str" cm="1">
        <f t="array" aca="1" ref="M127" ca="1">IF('Kreis TRADE - 2024'!$E127 = 'PieChart Hilfstabelle'!M$1, INDIRECT(ADDRESS(ROW(), 6 + $A$7, 1, 1, "Kreis TRADE - 2024")), "")</f>
        <v/>
      </c>
      <c r="N127" s="151" t="str" cm="1">
        <f t="array" aca="1" ref="N127" ca="1">IF('Kreis TRADE - 2024'!$E127 = 'PieChart Hilfstabelle'!N$1, INDIRECT(ADDRESS(ROW(), 6 + $A$7, 1, 1, "Kreis TRADE - 2024")), "")</f>
        <v/>
      </c>
      <c r="O127" s="151" t="str" cm="1">
        <f t="array" aca="1" ref="O127" ca="1">IF('Kreis TRADE - 2024'!$E127 = 'PieChart Hilfstabelle'!O$1, INDIRECT(ADDRESS(ROW(), 6 + $A$7, 1, 1, "Kreis TRADE - 2024")), "")</f>
        <v/>
      </c>
      <c r="P127" s="151" t="str" cm="1">
        <f t="array" aca="1" ref="P127" ca="1">IF('Kreis TRADE - 2024'!$E127 = 'PieChart Hilfstabelle'!P$1, INDIRECT(ADDRESS(ROW(), 6 + $A$7, 1, 1, "Kreis TRADE - 2024")), "")</f>
        <v/>
      </c>
      <c r="Q127" s="151" t="str" cm="1">
        <f t="array" aca="1" ref="Q127" ca="1">IF('Kreis TRADE - 2024'!$E127 = 'PieChart Hilfstabelle'!Q$1, INDIRECT(ADDRESS(ROW(), 6 + $A$7, 1, 1, "Kreis TRADE - 2024")), "")</f>
        <v/>
      </c>
      <c r="R127" s="151" t="str" cm="1">
        <f t="array" aca="1" ref="R127" ca="1">IF('Kreis TRADE - 2024'!$E127 = 'PieChart Hilfstabelle'!R$1, INDIRECT(ADDRESS(ROW(), 6 + $A$7, 1, 1, "Kreis TRADE - 2024")), "")</f>
        <v/>
      </c>
      <c r="S127" s="151" t="str" cm="1">
        <f t="array" aca="1" ref="S127" ca="1">IF('Kreis TRADE - 2024'!$E127 = 'PieChart Hilfstabelle'!S$1, INDIRECT(ADDRESS(ROW(), 6 + $A$7, 1, 1, "Kreis TRADE - 2024")), "")</f>
        <v/>
      </c>
      <c r="T127" s="151" t="str" cm="1">
        <f t="array" aca="1" ref="T127" ca="1">IF('Kreis TRADE - 2024'!$E127 = 'PieChart Hilfstabelle'!T$1, INDIRECT(ADDRESS(ROW(), 6 + $A$7, 1, 1, "Kreis TRADE - 2024")), "")</f>
        <v/>
      </c>
      <c r="U127" s="151" t="str" cm="1">
        <f t="array" aca="1" ref="U127" ca="1">IF('Kreis TRADE - 2024'!$E127 = 'PieChart Hilfstabelle'!U$1, INDIRECT(ADDRESS(ROW(), 6 + $A$7, 1, 1, "Kreis TRADE - 2024")), "")</f>
        <v/>
      </c>
      <c r="V127" s="151" t="str" cm="1">
        <f t="array" aca="1" ref="V127" ca="1">IF('Kreis TRADE - 2024'!$E127 = 'PieChart Hilfstabelle'!V$1, INDIRECT(ADDRESS(ROW(), 6 + $A$7, 1, 1, "Kreis TRADE - 2024")), "")</f>
        <v/>
      </c>
      <c r="W127" s="151" t="str" cm="1">
        <f t="array" aca="1" ref="W127" ca="1">IF('Kreis TRADE - 2024'!$E127 = 'PieChart Hilfstabelle'!W$1, INDIRECT(ADDRESS(ROW(), 6 + $A$7, 1, 1, "Kreis TRADE - 2024")), "")</f>
        <v/>
      </c>
      <c r="X127" s="152"/>
      <c r="Y127" s="151" t="str" cm="1">
        <f t="array" aca="1" ref="Y127" ca="1">IF('Kreis TRADE - 2024'!$D127 = 'PieChart Hilfstabelle'!Y$1, INDIRECT(ADDRESS(ROW(), 6 + $A$7, 1, 1, "Kreis TRADE - 2024")), "")</f>
        <v/>
      </c>
      <c r="Z127" s="151" t="str" cm="1">
        <f t="array" aca="1" ref="Z127" ca="1">IF('Kreis TRADE - 2024'!$D127 = 'PieChart Hilfstabelle'!Z$1, INDIRECT(ADDRESS(ROW(), 6 + $A$7, 1, 1, "Kreis TRADE - 2024")), "")</f>
        <v/>
      </c>
      <c r="AA127" s="151" cm="1">
        <f t="array" aca="1" ref="AA127" ca="1">IF('Kreis TRADE - 2024'!$D127 = 'PieChart Hilfstabelle'!AA$1, INDIRECT(ADDRESS(ROW(), 6 + $A$7, 1, 1, "Kreis TRADE - 2024")), "")</f>
        <v>0</v>
      </c>
      <c r="AB127" s="151" t="str" cm="1">
        <f t="array" aca="1" ref="AB127" ca="1">IF('Kreis TRADE - 2024'!$D127 = 'PieChart Hilfstabelle'!AB$1, INDIRECT(ADDRESS(ROW(), 6 + $A$7, 1, 1, "Kreis TRADE - 2024")), "")</f>
        <v/>
      </c>
      <c r="AC127" s="151" t="str" cm="1">
        <f t="array" aca="1" ref="AC127" ca="1">IF('Kreis TRADE - 2024'!$D127 = 'PieChart Hilfstabelle'!AC$1, INDIRECT(ADDRESS(ROW(), 6 + $A$7, 1, 1, "Kreis TRADE - 2024")), "")</f>
        <v/>
      </c>
      <c r="AD127" s="151" t="str" cm="1">
        <f t="array" aca="1" ref="AD127" ca="1">IF('Kreis TRADE - 2024'!$D127 = 'PieChart Hilfstabelle'!AD$1, INDIRECT(ADDRESS(ROW(), 6 + $A$7, 1, 1, "Kreis TRADE - 2024")), "")</f>
        <v/>
      </c>
    </row>
    <row r="128" spans="1:30">
      <c r="A128" s="151"/>
      <c r="B128" s="151"/>
      <c r="C128" s="151"/>
      <c r="D128" s="151"/>
      <c r="E128" s="151"/>
      <c r="F128" s="151" t="str">
        <f>IF(AND('Kreis TRADE - 2024'!C128&lt;&gt;"",'Kreis TRADE - 2024'!D128&lt;&gt;"",'Kreis TRADE - 2024'!E128="Gebuchte Tage"),'Kreis TRADE - 2024'!C128 &amp; " " &amp; 'Kreis TRADE - 2024'!D128,"")</f>
        <v/>
      </c>
      <c r="G128" s="151" t="str" cm="1">
        <f t="array" aca="1" ref="G128" ca="1">IF('Kreis TRADE - 2024'!$E128 = 'PieChart Hilfstabelle'!G$1, INDIRECT(ADDRESS(ROW(), 6 + $A$7, 1, 1, "Kreis TRADE - 2024")), "")</f>
        <v/>
      </c>
      <c r="H128" s="151" t="str" cm="1">
        <f t="array" aca="1" ref="H128" ca="1">IF('Kreis TRADE - 2024'!$E128 = 'PieChart Hilfstabelle'!H$1, INDIRECT(ADDRESS(ROW(), 6 + $A$7, 1, 1, "Kreis TRADE - 2024")), "")</f>
        <v/>
      </c>
      <c r="I128" s="151" t="str" cm="1">
        <f t="array" aca="1" ref="I128" ca="1">IF('Kreis TRADE - 2024'!$E128 = 'PieChart Hilfstabelle'!I$1, INDIRECT(ADDRESS(ROW(), 6 + $A$7, 1, 1, "Kreis TRADE - 2024")), "")</f>
        <v/>
      </c>
      <c r="J128" s="151" t="str" cm="1">
        <f t="array" aca="1" ref="J128" ca="1">IF('Kreis TRADE - 2024'!$E128 = 'PieChart Hilfstabelle'!J$1, INDIRECT(ADDRESS(ROW(), 6 + $A$7, 1, 1, "Kreis TRADE - 2024")), "")</f>
        <v/>
      </c>
      <c r="K128" s="151" t="str" cm="1">
        <f t="array" aca="1" ref="K128" ca="1">IF('Kreis TRADE - 2024'!$E128 = 'PieChart Hilfstabelle'!K$1, INDIRECT(ADDRESS(ROW(), 6 + $A$7, 1, 1, "Kreis TRADE - 2024")), "")</f>
        <v/>
      </c>
      <c r="L128" s="151" t="str" cm="1">
        <f t="array" aca="1" ref="L128" ca="1">IF('Kreis TRADE - 2024'!$E128 = 'PieChart Hilfstabelle'!L$1, INDIRECT(ADDRESS(ROW(), 6 + $A$7, 1, 1, "Kreis TRADE - 2024")), "")</f>
        <v/>
      </c>
      <c r="M128" s="151" t="str" cm="1">
        <f t="array" aca="1" ref="M128" ca="1">IF('Kreis TRADE - 2024'!$E128 = 'PieChart Hilfstabelle'!M$1, INDIRECT(ADDRESS(ROW(), 6 + $A$7, 1, 1, "Kreis TRADE - 2024")), "")</f>
        <v/>
      </c>
      <c r="N128" s="151" t="str" cm="1">
        <f t="array" aca="1" ref="N128" ca="1">IF('Kreis TRADE - 2024'!$E128 = 'PieChart Hilfstabelle'!N$1, INDIRECT(ADDRESS(ROW(), 6 + $A$7, 1, 1, "Kreis TRADE - 2024")), "")</f>
        <v/>
      </c>
      <c r="O128" s="151" t="str" cm="1">
        <f t="array" aca="1" ref="O128" ca="1">IF('Kreis TRADE - 2024'!$E128 = 'PieChart Hilfstabelle'!O$1, INDIRECT(ADDRESS(ROW(), 6 + $A$7, 1, 1, "Kreis TRADE - 2024")), "")</f>
        <v/>
      </c>
      <c r="P128" s="151" t="str" cm="1">
        <f t="array" aca="1" ref="P128" ca="1">IF('Kreis TRADE - 2024'!$E128 = 'PieChart Hilfstabelle'!P$1, INDIRECT(ADDRESS(ROW(), 6 + $A$7, 1, 1, "Kreis TRADE - 2024")), "")</f>
        <v/>
      </c>
      <c r="Q128" s="151" t="str" cm="1">
        <f t="array" aca="1" ref="Q128" ca="1">IF('Kreis TRADE - 2024'!$E128 = 'PieChart Hilfstabelle'!Q$1, INDIRECT(ADDRESS(ROW(), 6 + $A$7, 1, 1, "Kreis TRADE - 2024")), "")</f>
        <v/>
      </c>
      <c r="R128" s="151" t="str" cm="1">
        <f t="array" aca="1" ref="R128" ca="1">IF('Kreis TRADE - 2024'!$E128 = 'PieChart Hilfstabelle'!R$1, INDIRECT(ADDRESS(ROW(), 6 + $A$7, 1, 1, "Kreis TRADE - 2024")), "")</f>
        <v/>
      </c>
      <c r="S128" s="151" t="str" cm="1">
        <f t="array" aca="1" ref="S128" ca="1">IF('Kreis TRADE - 2024'!$E128 = 'PieChart Hilfstabelle'!S$1, INDIRECT(ADDRESS(ROW(), 6 + $A$7, 1, 1, "Kreis TRADE - 2024")), "")</f>
        <v/>
      </c>
      <c r="T128" s="151" t="str" cm="1">
        <f t="array" aca="1" ref="T128" ca="1">IF('Kreis TRADE - 2024'!$E128 = 'PieChart Hilfstabelle'!T$1, INDIRECT(ADDRESS(ROW(), 6 + $A$7, 1, 1, "Kreis TRADE - 2024")), "")</f>
        <v/>
      </c>
      <c r="U128" s="151" t="str" cm="1">
        <f t="array" aca="1" ref="U128" ca="1">IF('Kreis TRADE - 2024'!$E128 = 'PieChart Hilfstabelle'!U$1, INDIRECT(ADDRESS(ROW(), 6 + $A$7, 1, 1, "Kreis TRADE - 2024")), "")</f>
        <v/>
      </c>
      <c r="V128" s="151" t="str" cm="1">
        <f t="array" aca="1" ref="V128" ca="1">IF('Kreis TRADE - 2024'!$E128 = 'PieChart Hilfstabelle'!V$1, INDIRECT(ADDRESS(ROW(), 6 + $A$7, 1, 1, "Kreis TRADE - 2024")), "")</f>
        <v/>
      </c>
      <c r="W128" s="151" t="str" cm="1">
        <f t="array" aca="1" ref="W128" ca="1">IF('Kreis TRADE - 2024'!$E128 = 'PieChart Hilfstabelle'!W$1, INDIRECT(ADDRESS(ROW(), 6 + $A$7, 1, 1, "Kreis TRADE - 2024")), "")</f>
        <v/>
      </c>
      <c r="X128" s="152"/>
      <c r="Y128" s="151" t="str" cm="1">
        <f t="array" aca="1" ref="Y128" ca="1">IF('Kreis TRADE - 2024'!$D128 = 'PieChart Hilfstabelle'!Y$1, INDIRECT(ADDRESS(ROW(), 6 + $A$7, 1, 1, "Kreis TRADE - 2024")), "")</f>
        <v/>
      </c>
      <c r="Z128" s="151" t="str" cm="1">
        <f t="array" aca="1" ref="Z128" ca="1">IF('Kreis TRADE - 2024'!$D128 = 'PieChart Hilfstabelle'!Z$1, INDIRECT(ADDRESS(ROW(), 6 + $A$7, 1, 1, "Kreis TRADE - 2024")), "")</f>
        <v/>
      </c>
      <c r="AA128" s="151" t="str" cm="1">
        <f t="array" aca="1" ref="AA128" ca="1">IF('Kreis TRADE - 2024'!$D128 = 'PieChart Hilfstabelle'!AA$1, INDIRECT(ADDRESS(ROW(), 6 + $A$7, 1, 1, "Kreis TRADE - 2024")), "")</f>
        <v/>
      </c>
      <c r="AB128" s="151" cm="1">
        <f t="array" aca="1" ref="AB128" ca="1">IF('Kreis TRADE - 2024'!$D128 = 'PieChart Hilfstabelle'!AB$1, INDIRECT(ADDRESS(ROW(), 6 + $A$7, 1, 1, "Kreis TRADE - 2024")), "")</f>
        <v>0</v>
      </c>
      <c r="AC128" s="151" t="str" cm="1">
        <f t="array" aca="1" ref="AC128" ca="1">IF('Kreis TRADE - 2024'!$D128 = 'PieChart Hilfstabelle'!AC$1, INDIRECT(ADDRESS(ROW(), 6 + $A$7, 1, 1, "Kreis TRADE - 2024")), "")</f>
        <v/>
      </c>
      <c r="AD128" s="151" t="str" cm="1">
        <f t="array" aca="1" ref="AD128" ca="1">IF('Kreis TRADE - 2024'!$D128 = 'PieChart Hilfstabelle'!AD$1, INDIRECT(ADDRESS(ROW(), 6 + $A$7, 1, 1, "Kreis TRADE - 2024")), "")</f>
        <v/>
      </c>
    </row>
    <row r="129" spans="1:30">
      <c r="A129" s="151"/>
      <c r="B129" s="151"/>
      <c r="C129" s="151"/>
      <c r="D129" s="151"/>
      <c r="E129" s="151"/>
      <c r="F129" s="151" t="str">
        <f>IF(AND('Kreis TRADE - 2024'!C129&lt;&gt;"",'Kreis TRADE - 2024'!D129&lt;&gt;"",'Kreis TRADE - 2024'!E129="Gebuchte Tage"),'Kreis TRADE - 2024'!C129 &amp; " " &amp; 'Kreis TRADE - 2024'!D129,"")</f>
        <v/>
      </c>
      <c r="G129" s="151" t="str" cm="1">
        <f t="array" aca="1" ref="G129" ca="1">IF('Kreis TRADE - 2024'!$E129 = 'PieChart Hilfstabelle'!G$1, INDIRECT(ADDRESS(ROW(), 6 + $A$7, 1, 1, "Kreis TRADE - 2024")), "")</f>
        <v/>
      </c>
      <c r="H129" s="151" t="str" cm="1">
        <f t="array" aca="1" ref="H129" ca="1">IF('Kreis TRADE - 2024'!$E129 = 'PieChart Hilfstabelle'!H$1, INDIRECT(ADDRESS(ROW(), 6 + $A$7, 1, 1, "Kreis TRADE - 2024")), "")</f>
        <v/>
      </c>
      <c r="I129" s="151" t="str" cm="1">
        <f t="array" aca="1" ref="I129" ca="1">IF('Kreis TRADE - 2024'!$E129 = 'PieChart Hilfstabelle'!I$1, INDIRECT(ADDRESS(ROW(), 6 + $A$7, 1, 1, "Kreis TRADE - 2024")), "")</f>
        <v/>
      </c>
      <c r="J129" s="151" t="str" cm="1">
        <f t="array" aca="1" ref="J129" ca="1">IF('Kreis TRADE - 2024'!$E129 = 'PieChart Hilfstabelle'!J$1, INDIRECT(ADDRESS(ROW(), 6 + $A$7, 1, 1, "Kreis TRADE - 2024")), "")</f>
        <v/>
      </c>
      <c r="K129" s="151" t="str" cm="1">
        <f t="array" aca="1" ref="K129" ca="1">IF('Kreis TRADE - 2024'!$E129 = 'PieChart Hilfstabelle'!K$1, INDIRECT(ADDRESS(ROW(), 6 + $A$7, 1, 1, "Kreis TRADE - 2024")), "")</f>
        <v/>
      </c>
      <c r="L129" s="151" t="str" cm="1">
        <f t="array" aca="1" ref="L129" ca="1">IF('Kreis TRADE - 2024'!$E129 = 'PieChart Hilfstabelle'!L$1, INDIRECT(ADDRESS(ROW(), 6 + $A$7, 1, 1, "Kreis TRADE - 2024")), "")</f>
        <v/>
      </c>
      <c r="M129" s="151" t="str" cm="1">
        <f t="array" aca="1" ref="M129" ca="1">IF('Kreis TRADE - 2024'!$E129 = 'PieChart Hilfstabelle'!M$1, INDIRECT(ADDRESS(ROW(), 6 + $A$7, 1, 1, "Kreis TRADE - 2024")), "")</f>
        <v/>
      </c>
      <c r="N129" s="151" t="str" cm="1">
        <f t="array" aca="1" ref="N129" ca="1">IF('Kreis TRADE - 2024'!$E129 = 'PieChart Hilfstabelle'!N$1, INDIRECT(ADDRESS(ROW(), 6 + $A$7, 1, 1, "Kreis TRADE - 2024")), "")</f>
        <v/>
      </c>
      <c r="O129" s="151" t="str" cm="1">
        <f t="array" aca="1" ref="O129" ca="1">IF('Kreis TRADE - 2024'!$E129 = 'PieChart Hilfstabelle'!O$1, INDIRECT(ADDRESS(ROW(), 6 + $A$7, 1, 1, "Kreis TRADE - 2024")), "")</f>
        <v/>
      </c>
      <c r="P129" s="151" t="str" cm="1">
        <f t="array" aca="1" ref="P129" ca="1">IF('Kreis TRADE - 2024'!$E129 = 'PieChart Hilfstabelle'!P$1, INDIRECT(ADDRESS(ROW(), 6 + $A$7, 1, 1, "Kreis TRADE - 2024")), "")</f>
        <v/>
      </c>
      <c r="Q129" s="151" t="str" cm="1">
        <f t="array" aca="1" ref="Q129" ca="1">IF('Kreis TRADE - 2024'!$E129 = 'PieChart Hilfstabelle'!Q$1, INDIRECT(ADDRESS(ROW(), 6 + $A$7, 1, 1, "Kreis TRADE - 2024")), "")</f>
        <v/>
      </c>
      <c r="R129" s="151" t="str" cm="1">
        <f t="array" aca="1" ref="R129" ca="1">IF('Kreis TRADE - 2024'!$E129 = 'PieChart Hilfstabelle'!R$1, INDIRECT(ADDRESS(ROW(), 6 + $A$7, 1, 1, "Kreis TRADE - 2024")), "")</f>
        <v/>
      </c>
      <c r="S129" s="151" t="str" cm="1">
        <f t="array" aca="1" ref="S129" ca="1">IF('Kreis TRADE - 2024'!$E129 = 'PieChart Hilfstabelle'!S$1, INDIRECT(ADDRESS(ROW(), 6 + $A$7, 1, 1, "Kreis TRADE - 2024")), "")</f>
        <v/>
      </c>
      <c r="T129" s="151" t="str" cm="1">
        <f t="array" aca="1" ref="T129" ca="1">IF('Kreis TRADE - 2024'!$E129 = 'PieChart Hilfstabelle'!T$1, INDIRECT(ADDRESS(ROW(), 6 + $A$7, 1, 1, "Kreis TRADE - 2024")), "")</f>
        <v/>
      </c>
      <c r="U129" s="151" t="str" cm="1">
        <f t="array" aca="1" ref="U129" ca="1">IF('Kreis TRADE - 2024'!$E129 = 'PieChart Hilfstabelle'!U$1, INDIRECT(ADDRESS(ROW(), 6 + $A$7, 1, 1, "Kreis TRADE - 2024")), "")</f>
        <v/>
      </c>
      <c r="V129" s="151" t="str" cm="1">
        <f t="array" aca="1" ref="V129" ca="1">IF('Kreis TRADE - 2024'!$E129 = 'PieChart Hilfstabelle'!V$1, INDIRECT(ADDRESS(ROW(), 6 + $A$7, 1, 1, "Kreis TRADE - 2024")), "")</f>
        <v/>
      </c>
      <c r="W129" s="151" t="str" cm="1">
        <f t="array" aca="1" ref="W129" ca="1">IF('Kreis TRADE - 2024'!$E129 = 'PieChart Hilfstabelle'!W$1, INDIRECT(ADDRESS(ROW(), 6 + $A$7, 1, 1, "Kreis TRADE - 2024")), "")</f>
        <v/>
      </c>
      <c r="X129" s="152"/>
      <c r="Y129" s="151" t="str" cm="1">
        <f t="array" aca="1" ref="Y129" ca="1">IF('Kreis TRADE - 2024'!$D129 = 'PieChart Hilfstabelle'!Y$1, INDIRECT(ADDRESS(ROW(), 6 + $A$7, 1, 1, "Kreis TRADE - 2024")), "")</f>
        <v/>
      </c>
      <c r="Z129" s="151" t="str" cm="1">
        <f t="array" aca="1" ref="Z129" ca="1">IF('Kreis TRADE - 2024'!$D129 = 'PieChart Hilfstabelle'!Z$1, INDIRECT(ADDRESS(ROW(), 6 + $A$7, 1, 1, "Kreis TRADE - 2024")), "")</f>
        <v/>
      </c>
      <c r="AA129" s="151" t="str" cm="1">
        <f t="array" aca="1" ref="AA129" ca="1">IF('Kreis TRADE - 2024'!$D129 = 'PieChart Hilfstabelle'!AA$1, INDIRECT(ADDRESS(ROW(), 6 + $A$7, 1, 1, "Kreis TRADE - 2024")), "")</f>
        <v/>
      </c>
      <c r="AB129" s="151" t="str" cm="1">
        <f t="array" aca="1" ref="AB129" ca="1">IF('Kreis TRADE - 2024'!$D129 = 'PieChart Hilfstabelle'!AB$1, INDIRECT(ADDRESS(ROW(), 6 + $A$7, 1, 1, "Kreis TRADE - 2024")), "")</f>
        <v/>
      </c>
      <c r="AC129" s="151" cm="1">
        <f t="array" aca="1" ref="AC129" ca="1">IF('Kreis TRADE - 2024'!$D129 = 'PieChart Hilfstabelle'!AC$1, INDIRECT(ADDRESS(ROW(), 6 + $A$7, 1, 1, "Kreis TRADE - 2024")), "")</f>
        <v>0</v>
      </c>
      <c r="AD129" s="151" t="str" cm="1">
        <f t="array" aca="1" ref="AD129" ca="1">IF('Kreis TRADE - 2024'!$D129 = 'PieChart Hilfstabelle'!AD$1, INDIRECT(ADDRESS(ROW(), 6 + $A$7, 1, 1, "Kreis TRADE - 2024")), "")</f>
        <v/>
      </c>
    </row>
    <row r="130" spans="1:30">
      <c r="A130" s="151"/>
      <c r="B130" s="151"/>
      <c r="C130" s="151"/>
      <c r="D130" s="151"/>
      <c r="E130" s="151"/>
      <c r="F130" s="151" t="str">
        <f>IF(AND('Kreis TRADE - 2024'!C130&lt;&gt;"",'Kreis TRADE - 2024'!D130&lt;&gt;"",'Kreis TRADE - 2024'!E130="Gebuchte Tage"),'Kreis TRADE - 2024'!C130 &amp; " " &amp; 'Kreis TRADE - 2024'!D130,"")</f>
        <v/>
      </c>
      <c r="G130" s="151" t="str" cm="1">
        <f t="array" aca="1" ref="G130" ca="1">IF('Kreis TRADE - 2024'!$E130 = 'PieChart Hilfstabelle'!G$1, INDIRECT(ADDRESS(ROW(), 6 + $A$7, 1, 1, "Kreis TRADE - 2024")), "")</f>
        <v/>
      </c>
      <c r="H130" s="151" t="str" cm="1">
        <f t="array" aca="1" ref="H130" ca="1">IF('Kreis TRADE - 2024'!$E130 = 'PieChart Hilfstabelle'!H$1, INDIRECT(ADDRESS(ROW(), 6 + $A$7, 1, 1, "Kreis TRADE - 2024")), "")</f>
        <v/>
      </c>
      <c r="I130" s="151" t="str" cm="1">
        <f t="array" aca="1" ref="I130" ca="1">IF('Kreis TRADE - 2024'!$E130 = 'PieChart Hilfstabelle'!I$1, INDIRECT(ADDRESS(ROW(), 6 + $A$7, 1, 1, "Kreis TRADE - 2024")), "")</f>
        <v/>
      </c>
      <c r="J130" s="151" t="str" cm="1">
        <f t="array" aca="1" ref="J130" ca="1">IF('Kreis TRADE - 2024'!$E130 = 'PieChart Hilfstabelle'!J$1, INDIRECT(ADDRESS(ROW(), 6 + $A$7, 1, 1, "Kreis TRADE - 2024")), "")</f>
        <v/>
      </c>
      <c r="K130" s="151" t="str" cm="1">
        <f t="array" aca="1" ref="K130" ca="1">IF('Kreis TRADE - 2024'!$E130 = 'PieChart Hilfstabelle'!K$1, INDIRECT(ADDRESS(ROW(), 6 + $A$7, 1, 1, "Kreis TRADE - 2024")), "")</f>
        <v/>
      </c>
      <c r="L130" s="151" t="str" cm="1">
        <f t="array" aca="1" ref="L130" ca="1">IF('Kreis TRADE - 2024'!$E130 = 'PieChart Hilfstabelle'!L$1, INDIRECT(ADDRESS(ROW(), 6 + $A$7, 1, 1, "Kreis TRADE - 2024")), "")</f>
        <v/>
      </c>
      <c r="M130" s="151" cm="1">
        <f t="array" aca="1" ref="M130" ca="1">IF('Kreis TRADE - 2024'!$E130 = 'PieChart Hilfstabelle'!M$1, INDIRECT(ADDRESS(ROW(), 6 + $A$7, 1, 1, "Kreis TRADE - 2024")), "")</f>
        <v>0</v>
      </c>
      <c r="N130" s="151" t="str" cm="1">
        <f t="array" aca="1" ref="N130" ca="1">IF('Kreis TRADE - 2024'!$E130 = 'PieChart Hilfstabelle'!N$1, INDIRECT(ADDRESS(ROW(), 6 + $A$7, 1, 1, "Kreis TRADE - 2024")), "")</f>
        <v/>
      </c>
      <c r="O130" s="151" t="str" cm="1">
        <f t="array" aca="1" ref="O130" ca="1">IF('Kreis TRADE - 2024'!$E130 = 'PieChart Hilfstabelle'!O$1, INDIRECT(ADDRESS(ROW(), 6 + $A$7, 1, 1, "Kreis TRADE - 2024")), "")</f>
        <v/>
      </c>
      <c r="P130" s="151" t="str" cm="1">
        <f t="array" aca="1" ref="P130" ca="1">IF('Kreis TRADE - 2024'!$E130 = 'PieChart Hilfstabelle'!P$1, INDIRECT(ADDRESS(ROW(), 6 + $A$7, 1, 1, "Kreis TRADE - 2024")), "")</f>
        <v/>
      </c>
      <c r="Q130" s="151" t="str" cm="1">
        <f t="array" aca="1" ref="Q130" ca="1">IF('Kreis TRADE - 2024'!$E130 = 'PieChart Hilfstabelle'!Q$1, INDIRECT(ADDRESS(ROW(), 6 + $A$7, 1, 1, "Kreis TRADE - 2024")), "")</f>
        <v/>
      </c>
      <c r="R130" s="151" t="str" cm="1">
        <f t="array" aca="1" ref="R130" ca="1">IF('Kreis TRADE - 2024'!$E130 = 'PieChart Hilfstabelle'!R$1, INDIRECT(ADDRESS(ROW(), 6 + $A$7, 1, 1, "Kreis TRADE - 2024")), "")</f>
        <v/>
      </c>
      <c r="S130" s="151" t="str" cm="1">
        <f t="array" aca="1" ref="S130" ca="1">IF('Kreis TRADE - 2024'!$E130 = 'PieChart Hilfstabelle'!S$1, INDIRECT(ADDRESS(ROW(), 6 + $A$7, 1, 1, "Kreis TRADE - 2024")), "")</f>
        <v/>
      </c>
      <c r="T130" s="151" t="str" cm="1">
        <f t="array" aca="1" ref="T130" ca="1">IF('Kreis TRADE - 2024'!$E130 = 'PieChart Hilfstabelle'!T$1, INDIRECT(ADDRESS(ROW(), 6 + $A$7, 1, 1, "Kreis TRADE - 2024")), "")</f>
        <v/>
      </c>
      <c r="U130" s="151" t="str" cm="1">
        <f t="array" aca="1" ref="U130" ca="1">IF('Kreis TRADE - 2024'!$E130 = 'PieChart Hilfstabelle'!U$1, INDIRECT(ADDRESS(ROW(), 6 + $A$7, 1, 1, "Kreis TRADE - 2024")), "")</f>
        <v/>
      </c>
      <c r="V130" s="151" t="str" cm="1">
        <f t="array" aca="1" ref="V130" ca="1">IF('Kreis TRADE - 2024'!$E130 = 'PieChart Hilfstabelle'!V$1, INDIRECT(ADDRESS(ROW(), 6 + $A$7, 1, 1, "Kreis TRADE - 2024")), "")</f>
        <v/>
      </c>
      <c r="W130" s="151" t="str" cm="1">
        <f t="array" aca="1" ref="W130" ca="1">IF('Kreis TRADE - 2024'!$E130 = 'PieChart Hilfstabelle'!W$1, INDIRECT(ADDRESS(ROW(), 6 + $A$7, 1, 1, "Kreis TRADE - 2024")), "")</f>
        <v/>
      </c>
      <c r="X130" s="152"/>
      <c r="Y130" s="151" t="str" cm="1">
        <f t="array" aca="1" ref="Y130" ca="1">IF('Kreis TRADE - 2024'!$D130 = 'PieChart Hilfstabelle'!Y$1, INDIRECT(ADDRESS(ROW(), 6 + $A$7, 1, 1, "Kreis TRADE - 2024")), "")</f>
        <v/>
      </c>
      <c r="Z130" s="151" t="str" cm="1">
        <f t="array" aca="1" ref="Z130" ca="1">IF('Kreis TRADE - 2024'!$D130 = 'PieChart Hilfstabelle'!Z$1, INDIRECT(ADDRESS(ROW(), 6 + $A$7, 1, 1, "Kreis TRADE - 2024")), "")</f>
        <v/>
      </c>
      <c r="AA130" s="151" t="str" cm="1">
        <f t="array" aca="1" ref="AA130" ca="1">IF('Kreis TRADE - 2024'!$D130 = 'PieChart Hilfstabelle'!AA$1, INDIRECT(ADDRESS(ROW(), 6 + $A$7, 1, 1, "Kreis TRADE - 2024")), "")</f>
        <v/>
      </c>
      <c r="AB130" s="151" t="str" cm="1">
        <f t="array" aca="1" ref="AB130" ca="1">IF('Kreis TRADE - 2024'!$D130 = 'PieChart Hilfstabelle'!AB$1, INDIRECT(ADDRESS(ROW(), 6 + $A$7, 1, 1, "Kreis TRADE - 2024")), "")</f>
        <v/>
      </c>
      <c r="AC130" s="151" t="str" cm="1">
        <f t="array" aca="1" ref="AC130" ca="1">IF('Kreis TRADE - 2024'!$D130 = 'PieChart Hilfstabelle'!AC$1, INDIRECT(ADDRESS(ROW(), 6 + $A$7, 1, 1, "Kreis TRADE - 2024")), "")</f>
        <v/>
      </c>
      <c r="AD130" s="151" t="str" cm="1">
        <f t="array" aca="1" ref="AD130" ca="1">IF('Kreis TRADE - 2024'!$D130 = 'PieChart Hilfstabelle'!AD$1, INDIRECT(ADDRESS(ROW(), 6 + $A$7, 1, 1, "Kreis TRADE - 2024")), "")</f>
        <v/>
      </c>
    </row>
    <row r="131" spans="1:30">
      <c r="A131" s="151"/>
      <c r="B131" s="151"/>
      <c r="C131" s="151"/>
      <c r="D131" s="151"/>
      <c r="E131" s="151"/>
      <c r="F131" s="151" t="str">
        <f>IF(AND('Kreis TRADE - 2024'!C131&lt;&gt;"",'Kreis TRADE - 2024'!D131&lt;&gt;"",'Kreis TRADE - 2024'!E131="Gebuchte Tage"),'Kreis TRADE - 2024'!C131 &amp; " " &amp; 'Kreis TRADE - 2024'!D131,"")</f>
        <v/>
      </c>
      <c r="G131" s="151" t="str" cm="1">
        <f t="array" aca="1" ref="G131" ca="1">IF('Kreis TRADE - 2024'!$E131 = 'PieChart Hilfstabelle'!G$1, INDIRECT(ADDRESS(ROW(), 6 + $A$7, 1, 1, "Kreis TRADE - 2024")), "")</f>
        <v/>
      </c>
      <c r="H131" s="151" t="str" cm="1">
        <f t="array" aca="1" ref="H131" ca="1">IF('Kreis TRADE - 2024'!$E131 = 'PieChart Hilfstabelle'!H$1, INDIRECT(ADDRESS(ROW(), 6 + $A$7, 1, 1, "Kreis TRADE - 2024")), "")</f>
        <v/>
      </c>
      <c r="I131" s="151" t="str" cm="1">
        <f t="array" aca="1" ref="I131" ca="1">IF('Kreis TRADE - 2024'!$E131 = 'PieChart Hilfstabelle'!I$1, INDIRECT(ADDRESS(ROW(), 6 + $A$7, 1, 1, "Kreis TRADE - 2024")), "")</f>
        <v/>
      </c>
      <c r="J131" s="151" t="str" cm="1">
        <f t="array" aca="1" ref="J131" ca="1">IF('Kreis TRADE - 2024'!$E131 = 'PieChart Hilfstabelle'!J$1, INDIRECT(ADDRESS(ROW(), 6 + $A$7, 1, 1, "Kreis TRADE - 2024")), "")</f>
        <v/>
      </c>
      <c r="K131" s="151" t="str" cm="1">
        <f t="array" aca="1" ref="K131" ca="1">IF('Kreis TRADE - 2024'!$E131 = 'PieChart Hilfstabelle'!K$1, INDIRECT(ADDRESS(ROW(), 6 + $A$7, 1, 1, "Kreis TRADE - 2024")), "")</f>
        <v/>
      </c>
      <c r="L131" s="151" t="str" cm="1">
        <f t="array" aca="1" ref="L131" ca="1">IF('Kreis TRADE - 2024'!$E131 = 'PieChart Hilfstabelle'!L$1, INDIRECT(ADDRESS(ROW(), 6 + $A$7, 1, 1, "Kreis TRADE - 2024")), "")</f>
        <v/>
      </c>
      <c r="M131" s="151" t="str" cm="1">
        <f t="array" aca="1" ref="M131" ca="1">IF('Kreis TRADE - 2024'!$E131 = 'PieChart Hilfstabelle'!M$1, INDIRECT(ADDRESS(ROW(), 6 + $A$7, 1, 1, "Kreis TRADE - 2024")), "")</f>
        <v/>
      </c>
      <c r="N131" s="151" cm="1">
        <f t="array" aca="1" ref="N131" ca="1">IF('Kreis TRADE - 2024'!$E131 = 'PieChart Hilfstabelle'!N$1, INDIRECT(ADDRESS(ROW(), 6 + $A$7, 1, 1, "Kreis TRADE - 2024")), "")</f>
        <v>0</v>
      </c>
      <c r="O131" s="151" t="str" cm="1">
        <f t="array" aca="1" ref="O131" ca="1">IF('Kreis TRADE - 2024'!$E131 = 'PieChart Hilfstabelle'!O$1, INDIRECT(ADDRESS(ROW(), 6 + $A$7, 1, 1, "Kreis TRADE - 2024")), "")</f>
        <v/>
      </c>
      <c r="P131" s="151" t="str" cm="1">
        <f t="array" aca="1" ref="P131" ca="1">IF('Kreis TRADE - 2024'!$E131 = 'PieChart Hilfstabelle'!P$1, INDIRECT(ADDRESS(ROW(), 6 + $A$7, 1, 1, "Kreis TRADE - 2024")), "")</f>
        <v/>
      </c>
      <c r="Q131" s="151" t="str" cm="1">
        <f t="array" aca="1" ref="Q131" ca="1">IF('Kreis TRADE - 2024'!$E131 = 'PieChart Hilfstabelle'!Q$1, INDIRECT(ADDRESS(ROW(), 6 + $A$7, 1, 1, "Kreis TRADE - 2024")), "")</f>
        <v/>
      </c>
      <c r="R131" s="151" t="str" cm="1">
        <f t="array" aca="1" ref="R131" ca="1">IF('Kreis TRADE - 2024'!$E131 = 'PieChart Hilfstabelle'!R$1, INDIRECT(ADDRESS(ROW(), 6 + $A$7, 1, 1, "Kreis TRADE - 2024")), "")</f>
        <v/>
      </c>
      <c r="S131" s="151" t="str" cm="1">
        <f t="array" aca="1" ref="S131" ca="1">IF('Kreis TRADE - 2024'!$E131 = 'PieChart Hilfstabelle'!S$1, INDIRECT(ADDRESS(ROW(), 6 + $A$7, 1, 1, "Kreis TRADE - 2024")), "")</f>
        <v/>
      </c>
      <c r="T131" s="151" t="str" cm="1">
        <f t="array" aca="1" ref="T131" ca="1">IF('Kreis TRADE - 2024'!$E131 = 'PieChart Hilfstabelle'!T$1, INDIRECT(ADDRESS(ROW(), 6 + $A$7, 1, 1, "Kreis TRADE - 2024")), "")</f>
        <v/>
      </c>
      <c r="U131" s="151" t="str" cm="1">
        <f t="array" aca="1" ref="U131" ca="1">IF('Kreis TRADE - 2024'!$E131 = 'PieChart Hilfstabelle'!U$1, INDIRECT(ADDRESS(ROW(), 6 + $A$7, 1, 1, "Kreis TRADE - 2024")), "")</f>
        <v/>
      </c>
      <c r="V131" s="151" t="str" cm="1">
        <f t="array" aca="1" ref="V131" ca="1">IF('Kreis TRADE - 2024'!$E131 = 'PieChart Hilfstabelle'!V$1, INDIRECT(ADDRESS(ROW(), 6 + $A$7, 1, 1, "Kreis TRADE - 2024")), "")</f>
        <v/>
      </c>
      <c r="W131" s="151" t="str" cm="1">
        <f t="array" aca="1" ref="W131" ca="1">IF('Kreis TRADE - 2024'!$E131 = 'PieChart Hilfstabelle'!W$1, INDIRECT(ADDRESS(ROW(), 6 + $A$7, 1, 1, "Kreis TRADE - 2024")), "")</f>
        <v/>
      </c>
      <c r="X131" s="152"/>
      <c r="Y131" s="151" t="str" cm="1">
        <f t="array" aca="1" ref="Y131" ca="1">IF('Kreis TRADE - 2024'!$D131 = 'PieChart Hilfstabelle'!Y$1, INDIRECT(ADDRESS(ROW(), 6 + $A$7, 1, 1, "Kreis TRADE - 2024")), "")</f>
        <v/>
      </c>
      <c r="Z131" s="151" t="str" cm="1">
        <f t="array" aca="1" ref="Z131" ca="1">IF('Kreis TRADE - 2024'!$D131 = 'PieChart Hilfstabelle'!Z$1, INDIRECT(ADDRESS(ROW(), 6 + $A$7, 1, 1, "Kreis TRADE - 2024")), "")</f>
        <v/>
      </c>
      <c r="AA131" s="151" t="str" cm="1">
        <f t="array" aca="1" ref="AA131" ca="1">IF('Kreis TRADE - 2024'!$D131 = 'PieChart Hilfstabelle'!AA$1, INDIRECT(ADDRESS(ROW(), 6 + $A$7, 1, 1, "Kreis TRADE - 2024")), "")</f>
        <v/>
      </c>
      <c r="AB131" s="151" t="str" cm="1">
        <f t="array" aca="1" ref="AB131" ca="1">IF('Kreis TRADE - 2024'!$D131 = 'PieChart Hilfstabelle'!AB$1, INDIRECT(ADDRESS(ROW(), 6 + $A$7, 1, 1, "Kreis TRADE - 2024")), "")</f>
        <v/>
      </c>
      <c r="AC131" s="151" t="str" cm="1">
        <f t="array" aca="1" ref="AC131" ca="1">IF('Kreis TRADE - 2024'!$D131 = 'PieChart Hilfstabelle'!AC$1, INDIRECT(ADDRESS(ROW(), 6 + $A$7, 1, 1, "Kreis TRADE - 2024")), "")</f>
        <v/>
      </c>
      <c r="AD131" s="151" t="str" cm="1">
        <f t="array" aca="1" ref="AD131" ca="1">IF('Kreis TRADE - 2024'!$D131 = 'PieChart Hilfstabelle'!AD$1, INDIRECT(ADDRESS(ROW(), 6 + $A$7, 1, 1, "Kreis TRADE - 2024")), "")</f>
        <v/>
      </c>
    </row>
    <row r="132" spans="1:30">
      <c r="A132" s="151"/>
      <c r="B132" s="151"/>
      <c r="C132" s="151"/>
      <c r="D132" s="151"/>
      <c r="E132" s="151"/>
      <c r="F132" s="151" t="str">
        <f>IF(AND('Kreis TRADE - 2024'!C132&lt;&gt;"",'Kreis TRADE - 2024'!D132&lt;&gt;"",'Kreis TRADE - 2024'!E132="Gebuchte Tage"),'Kreis TRADE - 2024'!C132 &amp; " " &amp; 'Kreis TRADE - 2024'!D132,"")</f>
        <v/>
      </c>
      <c r="G132" s="151" t="str" cm="1">
        <f t="array" aca="1" ref="G132" ca="1">IF('Kreis TRADE - 2024'!$E132 = 'PieChart Hilfstabelle'!G$1, INDIRECT(ADDRESS(ROW(), 6 + $A$7, 1, 1, "Kreis TRADE - 2024")), "")</f>
        <v/>
      </c>
      <c r="H132" s="151" t="str" cm="1">
        <f t="array" aca="1" ref="H132" ca="1">IF('Kreis TRADE - 2024'!$E132 = 'PieChart Hilfstabelle'!H$1, INDIRECT(ADDRESS(ROW(), 6 + $A$7, 1, 1, "Kreis TRADE - 2024")), "")</f>
        <v/>
      </c>
      <c r="I132" s="151" t="str" cm="1">
        <f t="array" aca="1" ref="I132" ca="1">IF('Kreis TRADE - 2024'!$E132 = 'PieChart Hilfstabelle'!I$1, INDIRECT(ADDRESS(ROW(), 6 + $A$7, 1, 1, "Kreis TRADE - 2024")), "")</f>
        <v/>
      </c>
      <c r="J132" s="151" t="str" cm="1">
        <f t="array" aca="1" ref="J132" ca="1">IF('Kreis TRADE - 2024'!$E132 = 'PieChart Hilfstabelle'!J$1, INDIRECT(ADDRESS(ROW(), 6 + $A$7, 1, 1, "Kreis TRADE - 2024")), "")</f>
        <v/>
      </c>
      <c r="K132" s="151" t="str" cm="1">
        <f t="array" aca="1" ref="K132" ca="1">IF('Kreis TRADE - 2024'!$E132 = 'PieChart Hilfstabelle'!K$1, INDIRECT(ADDRESS(ROW(), 6 + $A$7, 1, 1, "Kreis TRADE - 2024")), "")</f>
        <v/>
      </c>
      <c r="L132" s="151" t="str" cm="1">
        <f t="array" aca="1" ref="L132" ca="1">IF('Kreis TRADE - 2024'!$E132 = 'PieChart Hilfstabelle'!L$1, INDIRECT(ADDRESS(ROW(), 6 + $A$7, 1, 1, "Kreis TRADE - 2024")), "")</f>
        <v/>
      </c>
      <c r="M132" s="151" t="str" cm="1">
        <f t="array" aca="1" ref="M132" ca="1">IF('Kreis TRADE - 2024'!$E132 = 'PieChart Hilfstabelle'!M$1, INDIRECT(ADDRESS(ROW(), 6 + $A$7, 1, 1, "Kreis TRADE - 2024")), "")</f>
        <v/>
      </c>
      <c r="N132" s="151" t="str" cm="1">
        <f t="array" aca="1" ref="N132" ca="1">IF('Kreis TRADE - 2024'!$E132 = 'PieChart Hilfstabelle'!N$1, INDIRECT(ADDRESS(ROW(), 6 + $A$7, 1, 1, "Kreis TRADE - 2024")), "")</f>
        <v/>
      </c>
      <c r="O132" s="151" t="str" cm="1">
        <f t="array" aca="1" ref="O132" ca="1">IF('Kreis TRADE - 2024'!$E132 = 'PieChart Hilfstabelle'!O$1, INDIRECT(ADDRESS(ROW(), 6 + $A$7, 1, 1, "Kreis TRADE - 2024")), "")</f>
        <v/>
      </c>
      <c r="P132" s="151" t="str" cm="1">
        <f t="array" aca="1" ref="P132" ca="1">IF('Kreis TRADE - 2024'!$E132 = 'PieChart Hilfstabelle'!P$1, INDIRECT(ADDRESS(ROW(), 6 + $A$7, 1, 1, "Kreis TRADE - 2024")), "")</f>
        <v/>
      </c>
      <c r="Q132" s="151" t="str" cm="1">
        <f t="array" aca="1" ref="Q132" ca="1">IF('Kreis TRADE - 2024'!$E132 = 'PieChart Hilfstabelle'!Q$1, INDIRECT(ADDRESS(ROW(), 6 + $A$7, 1, 1, "Kreis TRADE - 2024")), "")</f>
        <v/>
      </c>
      <c r="R132" s="151" t="str" cm="1">
        <f t="array" aca="1" ref="R132" ca="1">IF('Kreis TRADE - 2024'!$E132 = 'PieChart Hilfstabelle'!R$1, INDIRECT(ADDRESS(ROW(), 6 + $A$7, 1, 1, "Kreis TRADE - 2024")), "")</f>
        <v/>
      </c>
      <c r="S132" s="151" t="str" cm="1">
        <f t="array" aca="1" ref="S132" ca="1">IF('Kreis TRADE - 2024'!$E132 = 'PieChart Hilfstabelle'!S$1, INDIRECT(ADDRESS(ROW(), 6 + $A$7, 1, 1, "Kreis TRADE - 2024")), "")</f>
        <v/>
      </c>
      <c r="T132" s="151" t="str" cm="1">
        <f t="array" aca="1" ref="T132" ca="1">IF('Kreis TRADE - 2024'!$E132 = 'PieChart Hilfstabelle'!T$1, INDIRECT(ADDRESS(ROW(), 6 + $A$7, 1, 1, "Kreis TRADE - 2024")), "")</f>
        <v/>
      </c>
      <c r="U132" s="151" t="str" cm="1">
        <f t="array" aca="1" ref="U132" ca="1">IF('Kreis TRADE - 2024'!$E132 = 'PieChart Hilfstabelle'!U$1, INDIRECT(ADDRESS(ROW(), 6 + $A$7, 1, 1, "Kreis TRADE - 2024")), "")</f>
        <v/>
      </c>
      <c r="V132" s="151" t="str" cm="1">
        <f t="array" aca="1" ref="V132" ca="1">IF('Kreis TRADE - 2024'!$E132 = 'PieChart Hilfstabelle'!V$1, INDIRECT(ADDRESS(ROW(), 6 + $A$7, 1, 1, "Kreis TRADE - 2024")), "")</f>
        <v/>
      </c>
      <c r="W132" s="151" t="str" cm="1">
        <f t="array" aca="1" ref="W132" ca="1">IF('Kreis TRADE - 2024'!$E132 = 'PieChart Hilfstabelle'!W$1, INDIRECT(ADDRESS(ROW(), 6 + $A$7, 1, 1, "Kreis TRADE - 2024")), "")</f>
        <v/>
      </c>
      <c r="X132" s="152"/>
      <c r="Y132" s="151" t="str" cm="1">
        <f t="array" aca="1" ref="Y132" ca="1">IF('Kreis TRADE - 2024'!$D132 = 'PieChart Hilfstabelle'!Y$1, INDIRECT(ADDRESS(ROW(), 6 + $A$7, 1, 1, "Kreis TRADE - 2024")), "")</f>
        <v/>
      </c>
      <c r="Z132" s="151" t="str" cm="1">
        <f t="array" aca="1" ref="Z132" ca="1">IF('Kreis TRADE - 2024'!$D132 = 'PieChart Hilfstabelle'!Z$1, INDIRECT(ADDRESS(ROW(), 6 + $A$7, 1, 1, "Kreis TRADE - 2024")), "")</f>
        <v/>
      </c>
      <c r="AA132" s="151" t="str" cm="1">
        <f t="array" aca="1" ref="AA132" ca="1">IF('Kreis TRADE - 2024'!$D132 = 'PieChart Hilfstabelle'!AA$1, INDIRECT(ADDRESS(ROW(), 6 + $A$7, 1, 1, "Kreis TRADE - 2024")), "")</f>
        <v/>
      </c>
      <c r="AB132" s="151" t="str" cm="1">
        <f t="array" aca="1" ref="AB132" ca="1">IF('Kreis TRADE - 2024'!$D132 = 'PieChart Hilfstabelle'!AB$1, INDIRECT(ADDRESS(ROW(), 6 + $A$7, 1, 1, "Kreis TRADE - 2024")), "")</f>
        <v/>
      </c>
      <c r="AC132" s="151" t="str" cm="1">
        <f t="array" aca="1" ref="AC132" ca="1">IF('Kreis TRADE - 2024'!$D132 = 'PieChart Hilfstabelle'!AC$1, INDIRECT(ADDRESS(ROW(), 6 + $A$7, 1, 1, "Kreis TRADE - 2024")), "")</f>
        <v/>
      </c>
      <c r="AD132" s="151" t="str" cm="1">
        <f t="array" aca="1" ref="AD132" ca="1">IF('Kreis TRADE - 2024'!$D132 = 'PieChart Hilfstabelle'!AD$1, INDIRECT(ADDRESS(ROW(), 6 + $A$7, 1, 1, "Kreis TRADE - 2024")), "")</f>
        <v/>
      </c>
    </row>
    <row r="133" spans="1:30">
      <c r="A133" s="151"/>
      <c r="B133" s="151"/>
      <c r="C133" s="151"/>
      <c r="D133" s="151"/>
      <c r="E133" s="151"/>
      <c r="F133" s="151" t="str">
        <f>IF(AND('Kreis TRADE - 2024'!C133&lt;&gt;"",'Kreis TRADE - 2024'!D133&lt;&gt;"",'Kreis TRADE - 2024'!E133="Gebuchte Tage"),'Kreis TRADE - 2024'!C133 &amp; " " &amp; 'Kreis TRADE - 2024'!D133,"")</f>
        <v/>
      </c>
      <c r="G133" s="151" t="str" cm="1">
        <f t="array" aca="1" ref="G133" ca="1">IF('Kreis TRADE - 2024'!$E133 = 'PieChart Hilfstabelle'!G$1, INDIRECT(ADDRESS(ROW(), 6 + $A$7, 1, 1, "Kreis TRADE - 2024")), "")</f>
        <v/>
      </c>
      <c r="H133" s="151" t="str" cm="1">
        <f t="array" aca="1" ref="H133" ca="1">IF('Kreis TRADE - 2024'!$E133 = 'PieChart Hilfstabelle'!H$1, INDIRECT(ADDRESS(ROW(), 6 + $A$7, 1, 1, "Kreis TRADE - 2024")), "")</f>
        <v/>
      </c>
      <c r="I133" s="151" t="str" cm="1">
        <f t="array" aca="1" ref="I133" ca="1">IF('Kreis TRADE - 2024'!$E133 = 'PieChart Hilfstabelle'!I$1, INDIRECT(ADDRESS(ROW(), 6 + $A$7, 1, 1, "Kreis TRADE - 2024")), "")</f>
        <v/>
      </c>
      <c r="J133" s="151" t="str" cm="1">
        <f t="array" aca="1" ref="J133" ca="1">IF('Kreis TRADE - 2024'!$E133 = 'PieChart Hilfstabelle'!J$1, INDIRECT(ADDRESS(ROW(), 6 + $A$7, 1, 1, "Kreis TRADE - 2024")), "")</f>
        <v/>
      </c>
      <c r="K133" s="151" t="str" cm="1">
        <f t="array" aca="1" ref="K133" ca="1">IF('Kreis TRADE - 2024'!$E133 = 'PieChart Hilfstabelle'!K$1, INDIRECT(ADDRESS(ROW(), 6 + $A$7, 1, 1, "Kreis TRADE - 2024")), "")</f>
        <v/>
      </c>
      <c r="L133" s="151" t="str" cm="1">
        <f t="array" aca="1" ref="L133" ca="1">IF('Kreis TRADE - 2024'!$E133 = 'PieChart Hilfstabelle'!L$1, INDIRECT(ADDRESS(ROW(), 6 + $A$7, 1, 1, "Kreis TRADE - 2024")), "")</f>
        <v/>
      </c>
      <c r="M133" s="151" t="str" cm="1">
        <f t="array" aca="1" ref="M133" ca="1">IF('Kreis TRADE - 2024'!$E133 = 'PieChart Hilfstabelle'!M$1, INDIRECT(ADDRESS(ROW(), 6 + $A$7, 1, 1, "Kreis TRADE - 2024")), "")</f>
        <v/>
      </c>
      <c r="N133" s="151" t="str" cm="1">
        <f t="array" aca="1" ref="N133" ca="1">IF('Kreis TRADE - 2024'!$E133 = 'PieChart Hilfstabelle'!N$1, INDIRECT(ADDRESS(ROW(), 6 + $A$7, 1, 1, "Kreis TRADE - 2024")), "")</f>
        <v/>
      </c>
      <c r="O133" s="151" cm="1">
        <f t="array" aca="1" ref="O133" ca="1">IF('Kreis TRADE - 2024'!$E133 = 'PieChart Hilfstabelle'!O$1, INDIRECT(ADDRESS(ROW(), 6 + $A$7, 1, 1, "Kreis TRADE - 2024")), "")</f>
        <v>2</v>
      </c>
      <c r="P133" s="151" t="str" cm="1">
        <f t="array" aca="1" ref="P133" ca="1">IF('Kreis TRADE - 2024'!$E133 = 'PieChart Hilfstabelle'!P$1, INDIRECT(ADDRESS(ROW(), 6 + $A$7, 1, 1, "Kreis TRADE - 2024")), "")</f>
        <v/>
      </c>
      <c r="Q133" s="151" t="str" cm="1">
        <f t="array" aca="1" ref="Q133" ca="1">IF('Kreis TRADE - 2024'!$E133 = 'PieChart Hilfstabelle'!Q$1, INDIRECT(ADDRESS(ROW(), 6 + $A$7, 1, 1, "Kreis TRADE - 2024")), "")</f>
        <v/>
      </c>
      <c r="R133" s="151" t="str" cm="1">
        <f t="array" aca="1" ref="R133" ca="1">IF('Kreis TRADE - 2024'!$E133 = 'PieChart Hilfstabelle'!R$1, INDIRECT(ADDRESS(ROW(), 6 + $A$7, 1, 1, "Kreis TRADE - 2024")), "")</f>
        <v/>
      </c>
      <c r="S133" s="151" t="str" cm="1">
        <f t="array" aca="1" ref="S133" ca="1">IF('Kreis TRADE - 2024'!$E133 = 'PieChart Hilfstabelle'!S$1, INDIRECT(ADDRESS(ROW(), 6 + $A$7, 1, 1, "Kreis TRADE - 2024")), "")</f>
        <v/>
      </c>
      <c r="T133" s="151" t="str" cm="1">
        <f t="array" aca="1" ref="T133" ca="1">IF('Kreis TRADE - 2024'!$E133 = 'PieChart Hilfstabelle'!T$1, INDIRECT(ADDRESS(ROW(), 6 + $A$7, 1, 1, "Kreis TRADE - 2024")), "")</f>
        <v/>
      </c>
      <c r="U133" s="151" t="str" cm="1">
        <f t="array" aca="1" ref="U133" ca="1">IF('Kreis TRADE - 2024'!$E133 = 'PieChart Hilfstabelle'!U$1, INDIRECT(ADDRESS(ROW(), 6 + $A$7, 1, 1, "Kreis TRADE - 2024")), "")</f>
        <v/>
      </c>
      <c r="V133" s="151" t="str" cm="1">
        <f t="array" aca="1" ref="V133" ca="1">IF('Kreis TRADE - 2024'!$E133 = 'PieChart Hilfstabelle'!V$1, INDIRECT(ADDRESS(ROW(), 6 + $A$7, 1, 1, "Kreis TRADE - 2024")), "")</f>
        <v/>
      </c>
      <c r="W133" s="151" t="str" cm="1">
        <f t="array" aca="1" ref="W133" ca="1">IF('Kreis TRADE - 2024'!$E133 = 'PieChart Hilfstabelle'!W$1, INDIRECT(ADDRESS(ROW(), 6 + $A$7, 1, 1, "Kreis TRADE - 2024")), "")</f>
        <v/>
      </c>
      <c r="X133" s="152"/>
      <c r="Y133" s="151" t="str" cm="1">
        <f t="array" aca="1" ref="Y133" ca="1">IF('Kreis TRADE - 2024'!$D133 = 'PieChart Hilfstabelle'!Y$1, INDIRECT(ADDRESS(ROW(), 6 + $A$7, 1, 1, "Kreis TRADE - 2024")), "")</f>
        <v/>
      </c>
      <c r="Z133" s="151" t="str" cm="1">
        <f t="array" aca="1" ref="Z133" ca="1">IF('Kreis TRADE - 2024'!$D133 = 'PieChart Hilfstabelle'!Z$1, INDIRECT(ADDRESS(ROW(), 6 + $A$7, 1, 1, "Kreis TRADE - 2024")), "")</f>
        <v/>
      </c>
      <c r="AA133" s="151" t="str" cm="1">
        <f t="array" aca="1" ref="AA133" ca="1">IF('Kreis TRADE - 2024'!$D133 = 'PieChart Hilfstabelle'!AA$1, INDIRECT(ADDRESS(ROW(), 6 + $A$7, 1, 1, "Kreis TRADE - 2024")), "")</f>
        <v/>
      </c>
      <c r="AB133" s="151" t="str" cm="1">
        <f t="array" aca="1" ref="AB133" ca="1">IF('Kreis TRADE - 2024'!$D133 = 'PieChart Hilfstabelle'!AB$1, INDIRECT(ADDRESS(ROW(), 6 + $A$7, 1, 1, "Kreis TRADE - 2024")), "")</f>
        <v/>
      </c>
      <c r="AC133" s="151" t="str" cm="1">
        <f t="array" aca="1" ref="AC133" ca="1">IF('Kreis TRADE - 2024'!$D133 = 'PieChart Hilfstabelle'!AC$1, INDIRECT(ADDRESS(ROW(), 6 + $A$7, 1, 1, "Kreis TRADE - 2024")), "")</f>
        <v/>
      </c>
      <c r="AD133" s="151" t="str" cm="1">
        <f t="array" aca="1" ref="AD133" ca="1">IF('Kreis TRADE - 2024'!$D133 = 'PieChart Hilfstabelle'!AD$1, INDIRECT(ADDRESS(ROW(), 6 + $A$7, 1, 1, "Kreis TRADE - 2024")), "")</f>
        <v/>
      </c>
    </row>
    <row r="134" spans="1:30">
      <c r="A134" s="151"/>
      <c r="B134" s="151"/>
      <c r="C134" s="151"/>
      <c r="D134" s="151"/>
      <c r="E134" s="151"/>
      <c r="F134" s="151" t="str">
        <f>IF(AND('Kreis TRADE - 2024'!C134&lt;&gt;"",'Kreis TRADE - 2024'!D134&lt;&gt;"",'Kreis TRADE - 2024'!E134="Gebuchte Tage"),'Kreis TRADE - 2024'!C134 &amp; " " &amp; 'Kreis TRADE - 2024'!D134,"")</f>
        <v/>
      </c>
      <c r="G134" s="151" t="str" cm="1">
        <f t="array" aca="1" ref="G134" ca="1">IF('Kreis TRADE - 2024'!$E134 = 'PieChart Hilfstabelle'!G$1, INDIRECT(ADDRESS(ROW(), 6 + $A$7, 1, 1, "Kreis TRADE - 2024")), "")</f>
        <v/>
      </c>
      <c r="H134" s="151" t="str" cm="1">
        <f t="array" aca="1" ref="H134" ca="1">IF('Kreis TRADE - 2024'!$E134 = 'PieChart Hilfstabelle'!H$1, INDIRECT(ADDRESS(ROW(), 6 + $A$7, 1, 1, "Kreis TRADE - 2024")), "")</f>
        <v/>
      </c>
      <c r="I134" s="151" t="str" cm="1">
        <f t="array" aca="1" ref="I134" ca="1">IF('Kreis TRADE - 2024'!$E134 = 'PieChart Hilfstabelle'!I$1, INDIRECT(ADDRESS(ROW(), 6 + $A$7, 1, 1, "Kreis TRADE - 2024")), "")</f>
        <v/>
      </c>
      <c r="J134" s="151" t="str" cm="1">
        <f t="array" aca="1" ref="J134" ca="1">IF('Kreis TRADE - 2024'!$E134 = 'PieChart Hilfstabelle'!J$1, INDIRECT(ADDRESS(ROW(), 6 + $A$7, 1, 1, "Kreis TRADE - 2024")), "")</f>
        <v/>
      </c>
      <c r="K134" s="151" cm="1">
        <f t="array" aca="1" ref="K134" ca="1">IF('Kreis TRADE - 2024'!$E134 = 'PieChart Hilfstabelle'!K$1, INDIRECT(ADDRESS(ROW(), 6 + $A$7, 1, 1, "Kreis TRADE - 2024")), "")</f>
        <v>0</v>
      </c>
      <c r="L134" s="151" t="str" cm="1">
        <f t="array" aca="1" ref="L134" ca="1">IF('Kreis TRADE - 2024'!$E134 = 'PieChart Hilfstabelle'!L$1, INDIRECT(ADDRESS(ROW(), 6 + $A$7, 1, 1, "Kreis TRADE - 2024")), "")</f>
        <v/>
      </c>
      <c r="M134" s="151" t="str" cm="1">
        <f t="array" aca="1" ref="M134" ca="1">IF('Kreis TRADE - 2024'!$E134 = 'PieChart Hilfstabelle'!M$1, INDIRECT(ADDRESS(ROW(), 6 + $A$7, 1, 1, "Kreis TRADE - 2024")), "")</f>
        <v/>
      </c>
      <c r="N134" s="151" t="str" cm="1">
        <f t="array" aca="1" ref="N134" ca="1">IF('Kreis TRADE - 2024'!$E134 = 'PieChart Hilfstabelle'!N$1, INDIRECT(ADDRESS(ROW(), 6 + $A$7, 1, 1, "Kreis TRADE - 2024")), "")</f>
        <v/>
      </c>
      <c r="O134" s="151" t="str" cm="1">
        <f t="array" aca="1" ref="O134" ca="1">IF('Kreis TRADE - 2024'!$E134 = 'PieChart Hilfstabelle'!O$1, INDIRECT(ADDRESS(ROW(), 6 + $A$7, 1, 1, "Kreis TRADE - 2024")), "")</f>
        <v/>
      </c>
      <c r="P134" s="151" t="str" cm="1">
        <f t="array" aca="1" ref="P134" ca="1">IF('Kreis TRADE - 2024'!$E134 = 'PieChart Hilfstabelle'!P$1, INDIRECT(ADDRESS(ROW(), 6 + $A$7, 1, 1, "Kreis TRADE - 2024")), "")</f>
        <v/>
      </c>
      <c r="Q134" s="151" t="str" cm="1">
        <f t="array" aca="1" ref="Q134" ca="1">IF('Kreis TRADE - 2024'!$E134 = 'PieChart Hilfstabelle'!Q$1, INDIRECT(ADDRESS(ROW(), 6 + $A$7, 1, 1, "Kreis TRADE - 2024")), "")</f>
        <v/>
      </c>
      <c r="R134" s="151" t="str" cm="1">
        <f t="array" aca="1" ref="R134" ca="1">IF('Kreis TRADE - 2024'!$E134 = 'PieChart Hilfstabelle'!R$1, INDIRECT(ADDRESS(ROW(), 6 + $A$7, 1, 1, "Kreis TRADE - 2024")), "")</f>
        <v/>
      </c>
      <c r="S134" s="151" t="str" cm="1">
        <f t="array" aca="1" ref="S134" ca="1">IF('Kreis TRADE - 2024'!$E134 = 'PieChart Hilfstabelle'!S$1, INDIRECT(ADDRESS(ROW(), 6 + $A$7, 1, 1, "Kreis TRADE - 2024")), "")</f>
        <v/>
      </c>
      <c r="T134" s="151" t="str" cm="1">
        <f t="array" aca="1" ref="T134" ca="1">IF('Kreis TRADE - 2024'!$E134 = 'PieChart Hilfstabelle'!T$1, INDIRECT(ADDRESS(ROW(), 6 + $A$7, 1, 1, "Kreis TRADE - 2024")), "")</f>
        <v/>
      </c>
      <c r="U134" s="151" t="str" cm="1">
        <f t="array" aca="1" ref="U134" ca="1">IF('Kreis TRADE - 2024'!$E134 = 'PieChart Hilfstabelle'!U$1, INDIRECT(ADDRESS(ROW(), 6 + $A$7, 1, 1, "Kreis TRADE - 2024")), "")</f>
        <v/>
      </c>
      <c r="V134" s="151" t="str" cm="1">
        <f t="array" aca="1" ref="V134" ca="1">IF('Kreis TRADE - 2024'!$E134 = 'PieChart Hilfstabelle'!V$1, INDIRECT(ADDRESS(ROW(), 6 + $A$7, 1, 1, "Kreis TRADE - 2024")), "")</f>
        <v/>
      </c>
      <c r="W134" s="151" t="str" cm="1">
        <f t="array" aca="1" ref="W134" ca="1">IF('Kreis TRADE - 2024'!$E134 = 'PieChart Hilfstabelle'!W$1, INDIRECT(ADDRESS(ROW(), 6 + $A$7, 1, 1, "Kreis TRADE - 2024")), "")</f>
        <v/>
      </c>
      <c r="X134" s="152"/>
      <c r="Y134" s="151" t="str" cm="1">
        <f t="array" aca="1" ref="Y134" ca="1">IF('Kreis TRADE - 2024'!$D134 = 'PieChart Hilfstabelle'!Y$1, INDIRECT(ADDRESS(ROW(), 6 + $A$7, 1, 1, "Kreis TRADE - 2024")), "")</f>
        <v/>
      </c>
      <c r="Z134" s="151" t="str" cm="1">
        <f t="array" aca="1" ref="Z134" ca="1">IF('Kreis TRADE - 2024'!$D134 = 'PieChart Hilfstabelle'!Z$1, INDIRECT(ADDRESS(ROW(), 6 + $A$7, 1, 1, "Kreis TRADE - 2024")), "")</f>
        <v/>
      </c>
      <c r="AA134" s="151" t="str" cm="1">
        <f t="array" aca="1" ref="AA134" ca="1">IF('Kreis TRADE - 2024'!$D134 = 'PieChart Hilfstabelle'!AA$1, INDIRECT(ADDRESS(ROW(), 6 + $A$7, 1, 1, "Kreis TRADE - 2024")), "")</f>
        <v/>
      </c>
      <c r="AB134" s="151" t="str" cm="1">
        <f t="array" aca="1" ref="AB134" ca="1">IF('Kreis TRADE - 2024'!$D134 = 'PieChart Hilfstabelle'!AB$1, INDIRECT(ADDRESS(ROW(), 6 + $A$7, 1, 1, "Kreis TRADE - 2024")), "")</f>
        <v/>
      </c>
      <c r="AC134" s="151" t="str" cm="1">
        <f t="array" aca="1" ref="AC134" ca="1">IF('Kreis TRADE - 2024'!$D134 = 'PieChart Hilfstabelle'!AC$1, INDIRECT(ADDRESS(ROW(), 6 + $A$7, 1, 1, "Kreis TRADE - 2024")), "")</f>
        <v/>
      </c>
      <c r="AD134" s="151" t="str" cm="1">
        <f t="array" aca="1" ref="AD134" ca="1">IF('Kreis TRADE - 2024'!$D134 = 'PieChart Hilfstabelle'!AD$1, INDIRECT(ADDRESS(ROW(), 6 + $A$7, 1, 1, "Kreis TRADE - 2024")), "")</f>
        <v/>
      </c>
    </row>
    <row r="135" spans="1:30">
      <c r="A135" s="151"/>
      <c r="B135" s="151"/>
      <c r="C135" s="151"/>
      <c r="D135" s="151"/>
      <c r="E135" s="151"/>
      <c r="F135" s="151" t="str">
        <f>IF(AND('Kreis TRADE - 2024'!C135&lt;&gt;"",'Kreis TRADE - 2024'!D135&lt;&gt;"",'Kreis TRADE - 2024'!E135="Gebuchte Tage"),'Kreis TRADE - 2024'!C135 &amp; " " &amp; 'Kreis TRADE - 2024'!D135,"")</f>
        <v/>
      </c>
      <c r="G135" s="151" t="str" cm="1">
        <f t="array" aca="1" ref="G135" ca="1">IF('Kreis TRADE - 2024'!$E135 = 'PieChart Hilfstabelle'!G$1, INDIRECT(ADDRESS(ROW(), 6 + $A$7, 1, 1, "Kreis TRADE - 2024")), "")</f>
        <v/>
      </c>
      <c r="H135" s="151" t="str" cm="1">
        <f t="array" aca="1" ref="H135" ca="1">IF('Kreis TRADE - 2024'!$E135 = 'PieChart Hilfstabelle'!H$1, INDIRECT(ADDRESS(ROW(), 6 + $A$7, 1, 1, "Kreis TRADE - 2024")), "")</f>
        <v/>
      </c>
      <c r="I135" s="151" t="str" cm="1">
        <f t="array" aca="1" ref="I135" ca="1">IF('Kreis TRADE - 2024'!$E135 = 'PieChart Hilfstabelle'!I$1, INDIRECT(ADDRESS(ROW(), 6 + $A$7, 1, 1, "Kreis TRADE - 2024")), "")</f>
        <v/>
      </c>
      <c r="J135" s="151" cm="1">
        <f t="array" aca="1" ref="J135" ca="1">IF('Kreis TRADE - 2024'!$E135 = 'PieChart Hilfstabelle'!J$1, INDIRECT(ADDRESS(ROW(), 6 + $A$7, 1, 1, "Kreis TRADE - 2024")), "")</f>
        <v>17</v>
      </c>
      <c r="K135" s="151" t="str" cm="1">
        <f t="array" aca="1" ref="K135" ca="1">IF('Kreis TRADE - 2024'!$E135 = 'PieChart Hilfstabelle'!K$1, INDIRECT(ADDRESS(ROW(), 6 + $A$7, 1, 1, "Kreis TRADE - 2024")), "")</f>
        <v/>
      </c>
      <c r="L135" s="151" t="str" cm="1">
        <f t="array" aca="1" ref="L135" ca="1">IF('Kreis TRADE - 2024'!$E135 = 'PieChart Hilfstabelle'!L$1, INDIRECT(ADDRESS(ROW(), 6 + $A$7, 1, 1, "Kreis TRADE - 2024")), "")</f>
        <v/>
      </c>
      <c r="M135" s="151" t="str" cm="1">
        <f t="array" aca="1" ref="M135" ca="1">IF('Kreis TRADE - 2024'!$E135 = 'PieChart Hilfstabelle'!M$1, INDIRECT(ADDRESS(ROW(), 6 + $A$7, 1, 1, "Kreis TRADE - 2024")), "")</f>
        <v/>
      </c>
      <c r="N135" s="151" t="str" cm="1">
        <f t="array" aca="1" ref="N135" ca="1">IF('Kreis TRADE - 2024'!$E135 = 'PieChart Hilfstabelle'!N$1, INDIRECT(ADDRESS(ROW(), 6 + $A$7, 1, 1, "Kreis TRADE - 2024")), "")</f>
        <v/>
      </c>
      <c r="O135" s="151" t="str" cm="1">
        <f t="array" aca="1" ref="O135" ca="1">IF('Kreis TRADE - 2024'!$E135 = 'PieChart Hilfstabelle'!O$1, INDIRECT(ADDRESS(ROW(), 6 + $A$7, 1, 1, "Kreis TRADE - 2024")), "")</f>
        <v/>
      </c>
      <c r="P135" s="151" t="str" cm="1">
        <f t="array" aca="1" ref="P135" ca="1">IF('Kreis TRADE - 2024'!$E135 = 'PieChart Hilfstabelle'!P$1, INDIRECT(ADDRESS(ROW(), 6 + $A$7, 1, 1, "Kreis TRADE - 2024")), "")</f>
        <v/>
      </c>
      <c r="Q135" s="151" t="str" cm="1">
        <f t="array" aca="1" ref="Q135" ca="1">IF('Kreis TRADE - 2024'!$E135 = 'PieChart Hilfstabelle'!Q$1, INDIRECT(ADDRESS(ROW(), 6 + $A$7, 1, 1, "Kreis TRADE - 2024")), "")</f>
        <v/>
      </c>
      <c r="R135" s="151" t="str" cm="1">
        <f t="array" aca="1" ref="R135" ca="1">IF('Kreis TRADE - 2024'!$E135 = 'PieChart Hilfstabelle'!R$1, INDIRECT(ADDRESS(ROW(), 6 + $A$7, 1, 1, "Kreis TRADE - 2024")), "")</f>
        <v/>
      </c>
      <c r="S135" s="151" t="str" cm="1">
        <f t="array" aca="1" ref="S135" ca="1">IF('Kreis TRADE - 2024'!$E135 = 'PieChart Hilfstabelle'!S$1, INDIRECT(ADDRESS(ROW(), 6 + $A$7, 1, 1, "Kreis TRADE - 2024")), "")</f>
        <v/>
      </c>
      <c r="T135" s="151" t="str" cm="1">
        <f t="array" aca="1" ref="T135" ca="1">IF('Kreis TRADE - 2024'!$E135 = 'PieChart Hilfstabelle'!T$1, INDIRECT(ADDRESS(ROW(), 6 + $A$7, 1, 1, "Kreis TRADE - 2024")), "")</f>
        <v/>
      </c>
      <c r="U135" s="151" t="str" cm="1">
        <f t="array" aca="1" ref="U135" ca="1">IF('Kreis TRADE - 2024'!$E135 = 'PieChart Hilfstabelle'!U$1, INDIRECT(ADDRESS(ROW(), 6 + $A$7, 1, 1, "Kreis TRADE - 2024")), "")</f>
        <v/>
      </c>
      <c r="V135" s="151" t="str" cm="1">
        <f t="array" aca="1" ref="V135" ca="1">IF('Kreis TRADE - 2024'!$E135 = 'PieChart Hilfstabelle'!V$1, INDIRECT(ADDRESS(ROW(), 6 + $A$7, 1, 1, "Kreis TRADE - 2024")), "")</f>
        <v/>
      </c>
      <c r="W135" s="151" t="str" cm="1">
        <f t="array" aca="1" ref="W135" ca="1">IF('Kreis TRADE - 2024'!$E135 = 'PieChart Hilfstabelle'!W$1, INDIRECT(ADDRESS(ROW(), 6 + $A$7, 1, 1, "Kreis TRADE - 2024")), "")</f>
        <v/>
      </c>
      <c r="X135" s="152"/>
      <c r="Y135" s="151" t="str" cm="1">
        <f t="array" aca="1" ref="Y135" ca="1">IF('Kreis TRADE - 2024'!$D135 = 'PieChart Hilfstabelle'!Y$1, INDIRECT(ADDRESS(ROW(), 6 + $A$7, 1, 1, "Kreis TRADE - 2024")), "")</f>
        <v/>
      </c>
      <c r="Z135" s="151" t="str" cm="1">
        <f t="array" aca="1" ref="Z135" ca="1">IF('Kreis TRADE - 2024'!$D135 = 'PieChart Hilfstabelle'!Z$1, INDIRECT(ADDRESS(ROW(), 6 + $A$7, 1, 1, "Kreis TRADE - 2024")), "")</f>
        <v/>
      </c>
      <c r="AA135" s="151" t="str" cm="1">
        <f t="array" aca="1" ref="AA135" ca="1">IF('Kreis TRADE - 2024'!$D135 = 'PieChart Hilfstabelle'!AA$1, INDIRECT(ADDRESS(ROW(), 6 + $A$7, 1, 1, "Kreis TRADE - 2024")), "")</f>
        <v/>
      </c>
      <c r="AB135" s="151" t="str" cm="1">
        <f t="array" aca="1" ref="AB135" ca="1">IF('Kreis TRADE - 2024'!$D135 = 'PieChart Hilfstabelle'!AB$1, INDIRECT(ADDRESS(ROW(), 6 + $A$7, 1, 1, "Kreis TRADE - 2024")), "")</f>
        <v/>
      </c>
      <c r="AC135" s="151" t="str" cm="1">
        <f t="array" aca="1" ref="AC135" ca="1">IF('Kreis TRADE - 2024'!$D135 = 'PieChart Hilfstabelle'!AC$1, INDIRECT(ADDRESS(ROW(), 6 + $A$7, 1, 1, "Kreis TRADE - 2024")), "")</f>
        <v/>
      </c>
      <c r="AD135" s="151" t="str" cm="1">
        <f t="array" aca="1" ref="AD135" ca="1">IF('Kreis TRADE - 2024'!$D135 = 'PieChart Hilfstabelle'!AD$1, INDIRECT(ADDRESS(ROW(), 6 + $A$7, 1, 1, "Kreis TRADE - 2024")), "")</f>
        <v/>
      </c>
    </row>
    <row r="136" spans="1:30">
      <c r="A136" s="151"/>
      <c r="B136" s="151"/>
      <c r="C136" s="151"/>
      <c r="D136" s="151"/>
      <c r="E136" s="151"/>
      <c r="F136" s="151" t="str">
        <f>IF(AND('Kreis TRADE - 2024'!C136&lt;&gt;"",'Kreis TRADE - 2024'!D136&lt;&gt;"",'Kreis TRADE - 2024'!E136="Gebuchte Tage"),'Kreis TRADE - 2024'!C136 &amp; " " &amp; 'Kreis TRADE - 2024'!D136,"")</f>
        <v>Jessica Luginger</v>
      </c>
      <c r="G136" s="151" cm="1">
        <f t="array" aca="1" ref="G136" ca="1">IF('Kreis TRADE - 2024'!$E136 = 'PieChart Hilfstabelle'!G$1, INDIRECT(ADDRESS(ROW(), 6 + $A$7, 1, 1, "Kreis TRADE - 2024")), "")</f>
        <v>15.84</v>
      </c>
      <c r="H136" s="151" t="str" cm="1">
        <f t="array" aca="1" ref="H136" ca="1">IF('Kreis TRADE - 2024'!$E136 = 'PieChart Hilfstabelle'!H$1, INDIRECT(ADDRESS(ROW(), 6 + $A$7, 1, 1, "Kreis TRADE - 2024")), "")</f>
        <v/>
      </c>
      <c r="I136" s="151" t="str" cm="1">
        <f t="array" aca="1" ref="I136" ca="1">IF('Kreis TRADE - 2024'!$E136 = 'PieChart Hilfstabelle'!I$1, INDIRECT(ADDRESS(ROW(), 6 + $A$7, 1, 1, "Kreis TRADE - 2024")), "")</f>
        <v/>
      </c>
      <c r="J136" s="151" t="str" cm="1">
        <f t="array" aca="1" ref="J136" ca="1">IF('Kreis TRADE - 2024'!$E136 = 'PieChart Hilfstabelle'!J$1, INDIRECT(ADDRESS(ROW(), 6 + $A$7, 1, 1, "Kreis TRADE - 2024")), "")</f>
        <v/>
      </c>
      <c r="K136" s="151" t="str" cm="1">
        <f t="array" aca="1" ref="K136" ca="1">IF('Kreis TRADE - 2024'!$E136 = 'PieChart Hilfstabelle'!K$1, INDIRECT(ADDRESS(ROW(), 6 + $A$7, 1, 1, "Kreis TRADE - 2024")), "")</f>
        <v/>
      </c>
      <c r="L136" s="151" t="str" cm="1">
        <f t="array" aca="1" ref="L136" ca="1">IF('Kreis TRADE - 2024'!$E136 = 'PieChart Hilfstabelle'!L$1, INDIRECT(ADDRESS(ROW(), 6 + $A$7, 1, 1, "Kreis TRADE - 2024")), "")</f>
        <v/>
      </c>
      <c r="M136" s="151" t="str" cm="1">
        <f t="array" aca="1" ref="M136" ca="1">IF('Kreis TRADE - 2024'!$E136 = 'PieChart Hilfstabelle'!M$1, INDIRECT(ADDRESS(ROW(), 6 + $A$7, 1, 1, "Kreis TRADE - 2024")), "")</f>
        <v/>
      </c>
      <c r="N136" s="151" t="str" cm="1">
        <f t="array" aca="1" ref="N136" ca="1">IF('Kreis TRADE - 2024'!$E136 = 'PieChart Hilfstabelle'!N$1, INDIRECT(ADDRESS(ROW(), 6 + $A$7, 1, 1, "Kreis TRADE - 2024")), "")</f>
        <v/>
      </c>
      <c r="O136" s="151" t="str" cm="1">
        <f t="array" aca="1" ref="O136" ca="1">IF('Kreis TRADE - 2024'!$E136 = 'PieChart Hilfstabelle'!O$1, INDIRECT(ADDRESS(ROW(), 6 + $A$7, 1, 1, "Kreis TRADE - 2024")), "")</f>
        <v/>
      </c>
      <c r="P136" s="151" t="str" cm="1">
        <f t="array" aca="1" ref="P136" ca="1">IF('Kreis TRADE - 2024'!$E136 = 'PieChart Hilfstabelle'!P$1, INDIRECT(ADDRESS(ROW(), 6 + $A$7, 1, 1, "Kreis TRADE - 2024")), "")</f>
        <v/>
      </c>
      <c r="Q136" s="151" t="str" cm="1">
        <f t="array" aca="1" ref="Q136" ca="1">IF('Kreis TRADE - 2024'!$E136 = 'PieChart Hilfstabelle'!Q$1, INDIRECT(ADDRESS(ROW(), 6 + $A$7, 1, 1, "Kreis TRADE - 2024")), "")</f>
        <v/>
      </c>
      <c r="R136" s="151" t="str" cm="1">
        <f t="array" aca="1" ref="R136" ca="1">IF('Kreis TRADE - 2024'!$E136 = 'PieChart Hilfstabelle'!R$1, INDIRECT(ADDRESS(ROW(), 6 + $A$7, 1, 1, "Kreis TRADE - 2024")), "")</f>
        <v/>
      </c>
      <c r="S136" s="151" t="str" cm="1">
        <f t="array" aca="1" ref="S136" ca="1">IF('Kreis TRADE - 2024'!$E136 = 'PieChart Hilfstabelle'!S$1, INDIRECT(ADDRESS(ROW(), 6 + $A$7, 1, 1, "Kreis TRADE - 2024")), "")</f>
        <v/>
      </c>
      <c r="T136" s="151" t="str" cm="1">
        <f t="array" aca="1" ref="T136" ca="1">IF('Kreis TRADE - 2024'!$E136 = 'PieChart Hilfstabelle'!T$1, INDIRECT(ADDRESS(ROW(), 6 + $A$7, 1, 1, "Kreis TRADE - 2024")), "")</f>
        <v/>
      </c>
      <c r="U136" s="151" t="str" cm="1">
        <f t="array" aca="1" ref="U136" ca="1">IF('Kreis TRADE - 2024'!$E136 = 'PieChart Hilfstabelle'!U$1, INDIRECT(ADDRESS(ROW(), 6 + $A$7, 1, 1, "Kreis TRADE - 2024")), "")</f>
        <v/>
      </c>
      <c r="V136" s="151" t="str" cm="1">
        <f t="array" aca="1" ref="V136" ca="1">IF('Kreis TRADE - 2024'!$E136 = 'PieChart Hilfstabelle'!V$1, INDIRECT(ADDRESS(ROW(), 6 + $A$7, 1, 1, "Kreis TRADE - 2024")), "")</f>
        <v/>
      </c>
      <c r="W136" s="151" t="str" cm="1">
        <f t="array" aca="1" ref="W136" ca="1">IF('Kreis TRADE - 2024'!$E136 = 'PieChart Hilfstabelle'!W$1, INDIRECT(ADDRESS(ROW(), 6 + $A$7, 1, 1, "Kreis TRADE - 2024")), "")</f>
        <v/>
      </c>
      <c r="X136" s="152"/>
      <c r="Y136" s="151" t="str" cm="1">
        <f t="array" aca="1" ref="Y136" ca="1">IF('Kreis TRADE - 2024'!$D136 = 'PieChart Hilfstabelle'!Y$1, INDIRECT(ADDRESS(ROW(), 6 + $A$7, 1, 1, "Kreis TRADE - 2024")), "")</f>
        <v/>
      </c>
      <c r="Z136" s="151" t="str" cm="1">
        <f t="array" aca="1" ref="Z136" ca="1">IF('Kreis TRADE - 2024'!$D136 = 'PieChart Hilfstabelle'!Z$1, INDIRECT(ADDRESS(ROW(), 6 + $A$7, 1, 1, "Kreis TRADE - 2024")), "")</f>
        <v/>
      </c>
      <c r="AA136" s="151" t="str" cm="1">
        <f t="array" aca="1" ref="AA136" ca="1">IF('Kreis TRADE - 2024'!$D136 = 'PieChart Hilfstabelle'!AA$1, INDIRECT(ADDRESS(ROW(), 6 + $A$7, 1, 1, "Kreis TRADE - 2024")), "")</f>
        <v/>
      </c>
      <c r="AB136" s="151" t="str" cm="1">
        <f t="array" aca="1" ref="AB136" ca="1">IF('Kreis TRADE - 2024'!$D136 = 'PieChart Hilfstabelle'!AB$1, INDIRECT(ADDRESS(ROW(), 6 + $A$7, 1, 1, "Kreis TRADE - 2024")), "")</f>
        <v/>
      </c>
      <c r="AC136" s="151" t="str" cm="1">
        <f t="array" aca="1" ref="AC136" ca="1">IF('Kreis TRADE - 2024'!$D136 = 'PieChart Hilfstabelle'!AC$1, INDIRECT(ADDRESS(ROW(), 6 + $A$7, 1, 1, "Kreis TRADE - 2024")), "")</f>
        <v/>
      </c>
      <c r="AD136" s="151" t="str" cm="1">
        <f t="array" aca="1" ref="AD136" ca="1">IF('Kreis TRADE - 2024'!$D136 = 'PieChart Hilfstabelle'!AD$1, INDIRECT(ADDRESS(ROW(), 6 + $A$7, 1, 1, "Kreis TRADE - 2024")), "")</f>
        <v/>
      </c>
    </row>
    <row r="137" spans="1:30">
      <c r="A137" s="151"/>
      <c r="B137" s="151"/>
      <c r="C137" s="151"/>
      <c r="D137" s="151"/>
      <c r="E137" s="151"/>
      <c r="F137" s="151" t="str">
        <f>IF(AND('Kreis TRADE - 2024'!C137&lt;&gt;"",'Kreis TRADE - 2024'!D137&lt;&gt;"",'Kreis TRADE - 2024'!E137="Gebuchte Tage"),'Kreis TRADE - 2024'!C137 &amp; " " &amp; 'Kreis TRADE - 2024'!D137,"")</f>
        <v/>
      </c>
      <c r="G137" s="151" t="str" cm="1">
        <f t="array" aca="1" ref="G137" ca="1">IF('Kreis TRADE - 2024'!$E137 = 'PieChart Hilfstabelle'!G$1, INDIRECT(ADDRESS(ROW(), 6 + $A$7, 1, 1, "Kreis TRADE - 2024")), "")</f>
        <v/>
      </c>
      <c r="H137" s="151" cm="1">
        <f t="array" aca="1" ref="H137" ca="1">IF('Kreis TRADE - 2024'!$E137 = 'PieChart Hilfstabelle'!H$1, INDIRECT(ADDRESS(ROW(), 6 + $A$7, 1, 1, "Kreis TRADE - 2024")), "")</f>
        <v>19</v>
      </c>
      <c r="I137" s="151" t="str" cm="1">
        <f t="array" aca="1" ref="I137" ca="1">IF('Kreis TRADE - 2024'!$E137 = 'PieChart Hilfstabelle'!I$1, INDIRECT(ADDRESS(ROW(), 6 + $A$7, 1, 1, "Kreis TRADE - 2024")), "")</f>
        <v/>
      </c>
      <c r="J137" s="151" t="str" cm="1">
        <f t="array" aca="1" ref="J137" ca="1">IF('Kreis TRADE - 2024'!$E137 = 'PieChart Hilfstabelle'!J$1, INDIRECT(ADDRESS(ROW(), 6 + $A$7, 1, 1, "Kreis TRADE - 2024")), "")</f>
        <v/>
      </c>
      <c r="K137" s="151" t="str" cm="1">
        <f t="array" aca="1" ref="K137" ca="1">IF('Kreis TRADE - 2024'!$E137 = 'PieChart Hilfstabelle'!K$1, INDIRECT(ADDRESS(ROW(), 6 + $A$7, 1, 1, "Kreis TRADE - 2024")), "")</f>
        <v/>
      </c>
      <c r="L137" s="151" t="str" cm="1">
        <f t="array" aca="1" ref="L137" ca="1">IF('Kreis TRADE - 2024'!$E137 = 'PieChart Hilfstabelle'!L$1, INDIRECT(ADDRESS(ROW(), 6 + $A$7, 1, 1, "Kreis TRADE - 2024")), "")</f>
        <v/>
      </c>
      <c r="M137" s="151" t="str" cm="1">
        <f t="array" aca="1" ref="M137" ca="1">IF('Kreis TRADE - 2024'!$E137 = 'PieChart Hilfstabelle'!M$1, INDIRECT(ADDRESS(ROW(), 6 + $A$7, 1, 1, "Kreis TRADE - 2024")), "")</f>
        <v/>
      </c>
      <c r="N137" s="151" t="str" cm="1">
        <f t="array" aca="1" ref="N137" ca="1">IF('Kreis TRADE - 2024'!$E137 = 'PieChart Hilfstabelle'!N$1, INDIRECT(ADDRESS(ROW(), 6 + $A$7, 1, 1, "Kreis TRADE - 2024")), "")</f>
        <v/>
      </c>
      <c r="O137" s="151" t="str" cm="1">
        <f t="array" aca="1" ref="O137" ca="1">IF('Kreis TRADE - 2024'!$E137 = 'PieChart Hilfstabelle'!O$1, INDIRECT(ADDRESS(ROW(), 6 + $A$7, 1, 1, "Kreis TRADE - 2024")), "")</f>
        <v/>
      </c>
      <c r="P137" s="151" t="str" cm="1">
        <f t="array" aca="1" ref="P137" ca="1">IF('Kreis TRADE - 2024'!$E137 = 'PieChart Hilfstabelle'!P$1, INDIRECT(ADDRESS(ROW(), 6 + $A$7, 1, 1, "Kreis TRADE - 2024")), "")</f>
        <v/>
      </c>
      <c r="Q137" s="151" t="str" cm="1">
        <f t="array" aca="1" ref="Q137" ca="1">IF('Kreis TRADE - 2024'!$E137 = 'PieChart Hilfstabelle'!Q$1, INDIRECT(ADDRESS(ROW(), 6 + $A$7, 1, 1, "Kreis TRADE - 2024")), "")</f>
        <v/>
      </c>
      <c r="R137" s="151" t="str" cm="1">
        <f t="array" aca="1" ref="R137" ca="1">IF('Kreis TRADE - 2024'!$E137 = 'PieChart Hilfstabelle'!R$1, INDIRECT(ADDRESS(ROW(), 6 + $A$7, 1, 1, "Kreis TRADE - 2024")), "")</f>
        <v/>
      </c>
      <c r="S137" s="151" t="str" cm="1">
        <f t="array" aca="1" ref="S137" ca="1">IF('Kreis TRADE - 2024'!$E137 = 'PieChart Hilfstabelle'!S$1, INDIRECT(ADDRESS(ROW(), 6 + $A$7, 1, 1, "Kreis TRADE - 2024")), "")</f>
        <v/>
      </c>
      <c r="T137" s="151" t="str" cm="1">
        <f t="array" aca="1" ref="T137" ca="1">IF('Kreis TRADE - 2024'!$E137 = 'PieChart Hilfstabelle'!T$1, INDIRECT(ADDRESS(ROW(), 6 + $A$7, 1, 1, "Kreis TRADE - 2024")), "")</f>
        <v/>
      </c>
      <c r="U137" s="151" t="str" cm="1">
        <f t="array" aca="1" ref="U137" ca="1">IF('Kreis TRADE - 2024'!$E137 = 'PieChart Hilfstabelle'!U$1, INDIRECT(ADDRESS(ROW(), 6 + $A$7, 1, 1, "Kreis TRADE - 2024")), "")</f>
        <v/>
      </c>
      <c r="V137" s="151" t="str" cm="1">
        <f t="array" aca="1" ref="V137" ca="1">IF('Kreis TRADE - 2024'!$E137 = 'PieChart Hilfstabelle'!V$1, INDIRECT(ADDRESS(ROW(), 6 + $A$7, 1, 1, "Kreis TRADE - 2024")), "")</f>
        <v/>
      </c>
      <c r="W137" s="151" t="str" cm="1">
        <f t="array" aca="1" ref="W137" ca="1">IF('Kreis TRADE - 2024'!$E137 = 'PieChart Hilfstabelle'!W$1, INDIRECT(ADDRESS(ROW(), 6 + $A$7, 1, 1, "Kreis TRADE - 2024")), "")</f>
        <v/>
      </c>
      <c r="X137" s="152"/>
      <c r="Y137" s="151" t="str" cm="1">
        <f t="array" aca="1" ref="Y137" ca="1">IF('Kreis TRADE - 2024'!$D137 = 'PieChart Hilfstabelle'!Y$1, INDIRECT(ADDRESS(ROW(), 6 + $A$7, 1, 1, "Kreis TRADE - 2024")), "")</f>
        <v/>
      </c>
      <c r="Z137" s="151" t="str" cm="1">
        <f t="array" aca="1" ref="Z137" ca="1">IF('Kreis TRADE - 2024'!$D137 = 'PieChart Hilfstabelle'!Z$1, INDIRECT(ADDRESS(ROW(), 6 + $A$7, 1, 1, "Kreis TRADE - 2024")), "")</f>
        <v/>
      </c>
      <c r="AA137" s="151" t="str" cm="1">
        <f t="array" aca="1" ref="AA137" ca="1">IF('Kreis TRADE - 2024'!$D137 = 'PieChart Hilfstabelle'!AA$1, INDIRECT(ADDRESS(ROW(), 6 + $A$7, 1, 1, "Kreis TRADE - 2024")), "")</f>
        <v/>
      </c>
      <c r="AB137" s="151" t="str" cm="1">
        <f t="array" aca="1" ref="AB137" ca="1">IF('Kreis TRADE - 2024'!$D137 = 'PieChart Hilfstabelle'!AB$1, INDIRECT(ADDRESS(ROW(), 6 + $A$7, 1, 1, "Kreis TRADE - 2024")), "")</f>
        <v/>
      </c>
      <c r="AC137" s="151" t="str" cm="1">
        <f t="array" aca="1" ref="AC137" ca="1">IF('Kreis TRADE - 2024'!$D137 = 'PieChart Hilfstabelle'!AC$1, INDIRECT(ADDRESS(ROW(), 6 + $A$7, 1, 1, "Kreis TRADE - 2024")), "")</f>
        <v/>
      </c>
      <c r="AD137" s="151" t="str" cm="1">
        <f t="array" aca="1" ref="AD137" ca="1">IF('Kreis TRADE - 2024'!$D137 = 'PieChart Hilfstabelle'!AD$1, INDIRECT(ADDRESS(ROW(), 6 + $A$7, 1, 1, "Kreis TRADE - 2024")), "")</f>
        <v/>
      </c>
    </row>
    <row r="138" spans="1:30">
      <c r="A138" s="151"/>
      <c r="B138" s="151"/>
      <c r="C138" s="151"/>
      <c r="D138" s="151"/>
      <c r="E138" s="151"/>
      <c r="F138" s="151" t="str">
        <f>IF(AND('Kreis TRADE - 2024'!C138&lt;&gt;"",'Kreis TRADE - 2024'!D138&lt;&gt;"",'Kreis TRADE - 2024'!E138="Gebuchte Tage"),'Kreis TRADE - 2024'!C138 &amp; " " &amp; 'Kreis TRADE - 2024'!D138,"")</f>
        <v/>
      </c>
      <c r="G138" s="151" t="str" cm="1">
        <f t="array" aca="1" ref="G138" ca="1">IF('Kreis TRADE - 2024'!$E138 = 'PieChart Hilfstabelle'!G$1, INDIRECT(ADDRESS(ROW(), 6 + $A$7, 1, 1, "Kreis TRADE - 2024")), "")</f>
        <v/>
      </c>
      <c r="H138" s="151" t="str" cm="1">
        <f t="array" aca="1" ref="H138" ca="1">IF('Kreis TRADE - 2024'!$E138 = 'PieChart Hilfstabelle'!H$1, INDIRECT(ADDRESS(ROW(), 6 + $A$7, 1, 1, "Kreis TRADE - 2024")), "")</f>
        <v/>
      </c>
      <c r="I138" s="151" cm="1">
        <f t="array" aca="1" ref="I138" ca="1">IF('Kreis TRADE - 2024'!$E138 = 'PieChart Hilfstabelle'!I$1, INDIRECT(ADDRESS(ROW(), 6 + $A$7, 1, 1, "Kreis TRADE - 2024")), "")</f>
        <v>15.84</v>
      </c>
      <c r="J138" s="151" t="str" cm="1">
        <f t="array" aca="1" ref="J138" ca="1">IF('Kreis TRADE - 2024'!$E138 = 'PieChart Hilfstabelle'!J$1, INDIRECT(ADDRESS(ROW(), 6 + $A$7, 1, 1, "Kreis TRADE - 2024")), "")</f>
        <v/>
      </c>
      <c r="K138" s="151" t="str" cm="1">
        <f t="array" aca="1" ref="K138" ca="1">IF('Kreis TRADE - 2024'!$E138 = 'PieChart Hilfstabelle'!K$1, INDIRECT(ADDRESS(ROW(), 6 + $A$7, 1, 1, "Kreis TRADE - 2024")), "")</f>
        <v/>
      </c>
      <c r="L138" s="151" t="str" cm="1">
        <f t="array" aca="1" ref="L138" ca="1">IF('Kreis TRADE - 2024'!$E138 = 'PieChart Hilfstabelle'!L$1, INDIRECT(ADDRESS(ROW(), 6 + $A$7, 1, 1, "Kreis TRADE - 2024")), "")</f>
        <v/>
      </c>
      <c r="M138" s="151" t="str" cm="1">
        <f t="array" aca="1" ref="M138" ca="1">IF('Kreis TRADE - 2024'!$E138 = 'PieChart Hilfstabelle'!M$1, INDIRECT(ADDRESS(ROW(), 6 + $A$7, 1, 1, "Kreis TRADE - 2024")), "")</f>
        <v/>
      </c>
      <c r="N138" s="151" t="str" cm="1">
        <f t="array" aca="1" ref="N138" ca="1">IF('Kreis TRADE - 2024'!$E138 = 'PieChart Hilfstabelle'!N$1, INDIRECT(ADDRESS(ROW(), 6 + $A$7, 1, 1, "Kreis TRADE - 2024")), "")</f>
        <v/>
      </c>
      <c r="O138" s="151" t="str" cm="1">
        <f t="array" aca="1" ref="O138" ca="1">IF('Kreis TRADE - 2024'!$E138 = 'PieChart Hilfstabelle'!O$1, INDIRECT(ADDRESS(ROW(), 6 + $A$7, 1, 1, "Kreis TRADE - 2024")), "")</f>
        <v/>
      </c>
      <c r="P138" s="151" t="str" cm="1">
        <f t="array" aca="1" ref="P138" ca="1">IF('Kreis TRADE - 2024'!$E138 = 'PieChart Hilfstabelle'!P$1, INDIRECT(ADDRESS(ROW(), 6 + $A$7, 1, 1, "Kreis TRADE - 2024")), "")</f>
        <v/>
      </c>
      <c r="Q138" s="151" t="str" cm="1">
        <f t="array" aca="1" ref="Q138" ca="1">IF('Kreis TRADE - 2024'!$E138 = 'PieChart Hilfstabelle'!Q$1, INDIRECT(ADDRESS(ROW(), 6 + $A$7, 1, 1, "Kreis TRADE - 2024")), "")</f>
        <v/>
      </c>
      <c r="R138" s="151" t="str" cm="1">
        <f t="array" aca="1" ref="R138" ca="1">IF('Kreis TRADE - 2024'!$E138 = 'PieChart Hilfstabelle'!R$1, INDIRECT(ADDRESS(ROW(), 6 + $A$7, 1, 1, "Kreis TRADE - 2024")), "")</f>
        <v/>
      </c>
      <c r="S138" s="151" t="str" cm="1">
        <f t="array" aca="1" ref="S138" ca="1">IF('Kreis TRADE - 2024'!$E138 = 'PieChart Hilfstabelle'!S$1, INDIRECT(ADDRESS(ROW(), 6 + $A$7, 1, 1, "Kreis TRADE - 2024")), "")</f>
        <v/>
      </c>
      <c r="T138" s="151" t="str" cm="1">
        <f t="array" aca="1" ref="T138" ca="1">IF('Kreis TRADE - 2024'!$E138 = 'PieChart Hilfstabelle'!T$1, INDIRECT(ADDRESS(ROW(), 6 + $A$7, 1, 1, "Kreis TRADE - 2024")), "")</f>
        <v/>
      </c>
      <c r="U138" s="151" t="str" cm="1">
        <f t="array" aca="1" ref="U138" ca="1">IF('Kreis TRADE - 2024'!$E138 = 'PieChart Hilfstabelle'!U$1, INDIRECT(ADDRESS(ROW(), 6 + $A$7, 1, 1, "Kreis TRADE - 2024")), "")</f>
        <v/>
      </c>
      <c r="V138" s="151" t="str" cm="1">
        <f t="array" aca="1" ref="V138" ca="1">IF('Kreis TRADE - 2024'!$E138 = 'PieChart Hilfstabelle'!V$1, INDIRECT(ADDRESS(ROW(), 6 + $A$7, 1, 1, "Kreis TRADE - 2024")), "")</f>
        <v/>
      </c>
      <c r="W138" s="151" t="str" cm="1">
        <f t="array" aca="1" ref="W138" ca="1">IF('Kreis TRADE - 2024'!$E138 = 'PieChart Hilfstabelle'!W$1, INDIRECT(ADDRESS(ROW(), 6 + $A$7, 1, 1, "Kreis TRADE - 2024")), "")</f>
        <v/>
      </c>
      <c r="X138" s="152"/>
      <c r="Y138" s="151" t="str" cm="1">
        <f t="array" aca="1" ref="Y138" ca="1">IF('Kreis TRADE - 2024'!$D138 = 'PieChart Hilfstabelle'!Y$1, INDIRECT(ADDRESS(ROW(), 6 + $A$7, 1, 1, "Kreis TRADE - 2024")), "")</f>
        <v/>
      </c>
      <c r="Z138" s="151" t="str" cm="1">
        <f t="array" aca="1" ref="Z138" ca="1">IF('Kreis TRADE - 2024'!$D138 = 'PieChart Hilfstabelle'!Z$1, INDIRECT(ADDRESS(ROW(), 6 + $A$7, 1, 1, "Kreis TRADE - 2024")), "")</f>
        <v/>
      </c>
      <c r="AA138" s="151" t="str" cm="1">
        <f t="array" aca="1" ref="AA138" ca="1">IF('Kreis TRADE - 2024'!$D138 = 'PieChart Hilfstabelle'!AA$1, INDIRECT(ADDRESS(ROW(), 6 + $A$7, 1, 1, "Kreis TRADE - 2024")), "")</f>
        <v/>
      </c>
      <c r="AB138" s="151" t="str" cm="1">
        <f t="array" aca="1" ref="AB138" ca="1">IF('Kreis TRADE - 2024'!$D138 = 'PieChart Hilfstabelle'!AB$1, INDIRECT(ADDRESS(ROW(), 6 + $A$7, 1, 1, "Kreis TRADE - 2024")), "")</f>
        <v/>
      </c>
      <c r="AC138" s="151" t="str" cm="1">
        <f t="array" aca="1" ref="AC138" ca="1">IF('Kreis TRADE - 2024'!$D138 = 'PieChart Hilfstabelle'!AC$1, INDIRECT(ADDRESS(ROW(), 6 + $A$7, 1, 1, "Kreis TRADE - 2024")), "")</f>
        <v/>
      </c>
      <c r="AD138" s="151" t="str" cm="1">
        <f t="array" aca="1" ref="AD138" ca="1">IF('Kreis TRADE - 2024'!$D138 = 'PieChart Hilfstabelle'!AD$1, INDIRECT(ADDRESS(ROW(), 6 + $A$7, 1, 1, "Kreis TRADE - 2024")), "")</f>
        <v/>
      </c>
    </row>
    <row r="139" spans="1:30">
      <c r="A139" s="151"/>
      <c r="B139" s="151"/>
      <c r="C139" s="151"/>
      <c r="D139" s="151"/>
      <c r="E139" s="151"/>
      <c r="F139" s="151" t="str">
        <f>IF(AND('Kreis TRADE - 2024'!C139&lt;&gt;"",'Kreis TRADE - 2024'!D139&lt;&gt;"",'Kreis TRADE - 2024'!E139="Gebuchte Tage"),'Kreis TRADE - 2024'!C139 &amp; " " &amp; 'Kreis TRADE - 2024'!D139,"")</f>
        <v/>
      </c>
      <c r="G139" s="151" t="str" cm="1">
        <f t="array" aca="1" ref="G139" ca="1">IF('Kreis TRADE - 2024'!$E139 = 'PieChart Hilfstabelle'!G$1, INDIRECT(ADDRESS(ROW(), 6 + $A$7, 1, 1, "Kreis TRADE - 2024")), "")</f>
        <v/>
      </c>
      <c r="H139" s="151" t="str" cm="1">
        <f t="array" aca="1" ref="H139" ca="1">IF('Kreis TRADE - 2024'!$E139 = 'PieChart Hilfstabelle'!H$1, INDIRECT(ADDRESS(ROW(), 6 + $A$7, 1, 1, "Kreis TRADE - 2024")), "")</f>
        <v/>
      </c>
      <c r="I139" s="151" t="str" cm="1">
        <f t="array" aca="1" ref="I139" ca="1">IF('Kreis TRADE - 2024'!$E139 = 'PieChart Hilfstabelle'!I$1, INDIRECT(ADDRESS(ROW(), 6 + $A$7, 1, 1, "Kreis TRADE - 2024")), "")</f>
        <v/>
      </c>
      <c r="J139" s="151" t="str" cm="1">
        <f t="array" aca="1" ref="J139" ca="1">IF('Kreis TRADE - 2024'!$E139 = 'PieChart Hilfstabelle'!J$1, INDIRECT(ADDRESS(ROW(), 6 + $A$7, 1, 1, "Kreis TRADE - 2024")), "")</f>
        <v/>
      </c>
      <c r="K139" s="151" t="str" cm="1">
        <f t="array" aca="1" ref="K139" ca="1">IF('Kreis TRADE - 2024'!$E139 = 'PieChart Hilfstabelle'!K$1, INDIRECT(ADDRESS(ROW(), 6 + $A$7, 1, 1, "Kreis TRADE - 2024")), "")</f>
        <v/>
      </c>
      <c r="L139" s="151" t="str" cm="1">
        <f t="array" aca="1" ref="L139" ca="1">IF('Kreis TRADE - 2024'!$E139 = 'PieChart Hilfstabelle'!L$1, INDIRECT(ADDRESS(ROW(), 6 + $A$7, 1, 1, "Kreis TRADE - 2024")), "")</f>
        <v/>
      </c>
      <c r="M139" s="151" t="str" cm="1">
        <f t="array" aca="1" ref="M139" ca="1">IF('Kreis TRADE - 2024'!$E139 = 'PieChart Hilfstabelle'!M$1, INDIRECT(ADDRESS(ROW(), 6 + $A$7, 1, 1, "Kreis TRADE - 2024")), "")</f>
        <v/>
      </c>
      <c r="N139" s="151" t="str" cm="1">
        <f t="array" aca="1" ref="N139" ca="1">IF('Kreis TRADE - 2024'!$E139 = 'PieChart Hilfstabelle'!N$1, INDIRECT(ADDRESS(ROW(), 6 + $A$7, 1, 1, "Kreis TRADE - 2024")), "")</f>
        <v/>
      </c>
      <c r="O139" s="151" t="str" cm="1">
        <f t="array" aca="1" ref="O139" ca="1">IF('Kreis TRADE - 2024'!$E139 = 'PieChart Hilfstabelle'!O$1, INDIRECT(ADDRESS(ROW(), 6 + $A$7, 1, 1, "Kreis TRADE - 2024")), "")</f>
        <v/>
      </c>
      <c r="P139" s="151" cm="1">
        <f t="array" aca="1" ref="P139" ca="1">IF('Kreis TRADE - 2024'!$E139 = 'PieChart Hilfstabelle'!P$1, INDIRECT(ADDRESS(ROW(), 6 + $A$7, 1, 1, "Kreis TRADE - 2024")), "")</f>
        <v>0</v>
      </c>
      <c r="Q139" s="151" t="str" cm="1">
        <f t="array" aca="1" ref="Q139" ca="1">IF('Kreis TRADE - 2024'!$E139 = 'PieChart Hilfstabelle'!Q$1, INDIRECT(ADDRESS(ROW(), 6 + $A$7, 1, 1, "Kreis TRADE - 2024")), "")</f>
        <v/>
      </c>
      <c r="R139" s="151" t="str" cm="1">
        <f t="array" aca="1" ref="R139" ca="1">IF('Kreis TRADE - 2024'!$E139 = 'PieChart Hilfstabelle'!R$1, INDIRECT(ADDRESS(ROW(), 6 + $A$7, 1, 1, "Kreis TRADE - 2024")), "")</f>
        <v/>
      </c>
      <c r="S139" s="151" t="str" cm="1">
        <f t="array" aca="1" ref="S139" ca="1">IF('Kreis TRADE - 2024'!$E139 = 'PieChart Hilfstabelle'!S$1, INDIRECT(ADDRESS(ROW(), 6 + $A$7, 1, 1, "Kreis TRADE - 2024")), "")</f>
        <v/>
      </c>
      <c r="T139" s="151" t="str" cm="1">
        <f t="array" aca="1" ref="T139" ca="1">IF('Kreis TRADE - 2024'!$E139 = 'PieChart Hilfstabelle'!T$1, INDIRECT(ADDRESS(ROW(), 6 + $A$7, 1, 1, "Kreis TRADE - 2024")), "")</f>
        <v/>
      </c>
      <c r="U139" s="151" t="str" cm="1">
        <f t="array" aca="1" ref="U139" ca="1">IF('Kreis TRADE - 2024'!$E139 = 'PieChart Hilfstabelle'!U$1, INDIRECT(ADDRESS(ROW(), 6 + $A$7, 1, 1, "Kreis TRADE - 2024")), "")</f>
        <v/>
      </c>
      <c r="V139" s="151" t="str" cm="1">
        <f t="array" aca="1" ref="V139" ca="1">IF('Kreis TRADE - 2024'!$E139 = 'PieChart Hilfstabelle'!V$1, INDIRECT(ADDRESS(ROW(), 6 + $A$7, 1, 1, "Kreis TRADE - 2024")), "")</f>
        <v/>
      </c>
      <c r="W139" s="151" t="str" cm="1">
        <f t="array" aca="1" ref="W139" ca="1">IF('Kreis TRADE - 2024'!$E139 = 'PieChart Hilfstabelle'!W$1, INDIRECT(ADDRESS(ROW(), 6 + $A$7, 1, 1, "Kreis TRADE - 2024")), "")</f>
        <v/>
      </c>
      <c r="X139" s="152"/>
      <c r="Y139" s="151" t="str" cm="1">
        <f t="array" aca="1" ref="Y139" ca="1">IF('Kreis TRADE - 2024'!$D139 = 'PieChart Hilfstabelle'!Y$1, INDIRECT(ADDRESS(ROW(), 6 + $A$7, 1, 1, "Kreis TRADE - 2024")), "")</f>
        <v/>
      </c>
      <c r="Z139" s="151" t="str" cm="1">
        <f t="array" aca="1" ref="Z139" ca="1">IF('Kreis TRADE - 2024'!$D139 = 'PieChart Hilfstabelle'!Z$1, INDIRECT(ADDRESS(ROW(), 6 + $A$7, 1, 1, "Kreis TRADE - 2024")), "")</f>
        <v/>
      </c>
      <c r="AA139" s="151" t="str" cm="1">
        <f t="array" aca="1" ref="AA139" ca="1">IF('Kreis TRADE - 2024'!$D139 = 'PieChart Hilfstabelle'!AA$1, INDIRECT(ADDRESS(ROW(), 6 + $A$7, 1, 1, "Kreis TRADE - 2024")), "")</f>
        <v/>
      </c>
      <c r="AB139" s="151" t="str" cm="1">
        <f t="array" aca="1" ref="AB139" ca="1">IF('Kreis TRADE - 2024'!$D139 = 'PieChart Hilfstabelle'!AB$1, INDIRECT(ADDRESS(ROW(), 6 + $A$7, 1, 1, "Kreis TRADE - 2024")), "")</f>
        <v/>
      </c>
      <c r="AC139" s="151" t="str" cm="1">
        <f t="array" aca="1" ref="AC139" ca="1">IF('Kreis TRADE - 2024'!$D139 = 'PieChart Hilfstabelle'!AC$1, INDIRECT(ADDRESS(ROW(), 6 + $A$7, 1, 1, "Kreis TRADE - 2024")), "")</f>
        <v/>
      </c>
      <c r="AD139" s="151" t="str" cm="1">
        <f t="array" aca="1" ref="AD139" ca="1">IF('Kreis TRADE - 2024'!$D139 = 'PieChart Hilfstabelle'!AD$1, INDIRECT(ADDRESS(ROW(), 6 + $A$7, 1, 1, "Kreis TRADE - 2024")), "")</f>
        <v/>
      </c>
    </row>
    <row r="140" spans="1:30">
      <c r="A140" s="151"/>
      <c r="B140" s="151"/>
      <c r="C140" s="151"/>
      <c r="D140" s="151"/>
      <c r="E140" s="151"/>
      <c r="F140" s="151" t="str">
        <f>IF(AND('Kreis TRADE - 2024'!C140&lt;&gt;"",'Kreis TRADE - 2024'!D140&lt;&gt;"",'Kreis TRADE - 2024'!E140="Gebuchte Tage"),'Kreis TRADE - 2024'!C140 &amp; " " &amp; 'Kreis TRADE - 2024'!D140,"")</f>
        <v/>
      </c>
      <c r="G140" s="151" t="str" cm="1">
        <f t="array" aca="1" ref="G140" ca="1">IF('Kreis TRADE - 2024'!$E140 = 'PieChart Hilfstabelle'!G$1, INDIRECT(ADDRESS(ROW(), 6 + $A$7, 1, 1, "Kreis TRADE - 2024")), "")</f>
        <v/>
      </c>
      <c r="H140" s="151" t="str" cm="1">
        <f t="array" aca="1" ref="H140" ca="1">IF('Kreis TRADE - 2024'!$E140 = 'PieChart Hilfstabelle'!H$1, INDIRECT(ADDRESS(ROW(), 6 + $A$7, 1, 1, "Kreis TRADE - 2024")), "")</f>
        <v/>
      </c>
      <c r="I140" s="151" t="str" cm="1">
        <f t="array" aca="1" ref="I140" ca="1">IF('Kreis TRADE - 2024'!$E140 = 'PieChart Hilfstabelle'!I$1, INDIRECT(ADDRESS(ROW(), 6 + $A$7, 1, 1, "Kreis TRADE - 2024")), "")</f>
        <v/>
      </c>
      <c r="J140" s="151" t="str" cm="1">
        <f t="array" aca="1" ref="J140" ca="1">IF('Kreis TRADE - 2024'!$E140 = 'PieChart Hilfstabelle'!J$1, INDIRECT(ADDRESS(ROW(), 6 + $A$7, 1, 1, "Kreis TRADE - 2024")), "")</f>
        <v/>
      </c>
      <c r="K140" s="151" t="str" cm="1">
        <f t="array" aca="1" ref="K140" ca="1">IF('Kreis TRADE - 2024'!$E140 = 'PieChart Hilfstabelle'!K$1, INDIRECT(ADDRESS(ROW(), 6 + $A$7, 1, 1, "Kreis TRADE - 2024")), "")</f>
        <v/>
      </c>
      <c r="L140" s="151" t="str" cm="1">
        <f t="array" aca="1" ref="L140" ca="1">IF('Kreis TRADE - 2024'!$E140 = 'PieChart Hilfstabelle'!L$1, INDIRECT(ADDRESS(ROW(), 6 + $A$7, 1, 1, "Kreis TRADE - 2024")), "")</f>
        <v/>
      </c>
      <c r="M140" s="151" t="str" cm="1">
        <f t="array" aca="1" ref="M140" ca="1">IF('Kreis TRADE - 2024'!$E140 = 'PieChart Hilfstabelle'!M$1, INDIRECT(ADDRESS(ROW(), 6 + $A$7, 1, 1, "Kreis TRADE - 2024")), "")</f>
        <v/>
      </c>
      <c r="N140" s="151" t="str" cm="1">
        <f t="array" aca="1" ref="N140" ca="1">IF('Kreis TRADE - 2024'!$E140 = 'PieChart Hilfstabelle'!N$1, INDIRECT(ADDRESS(ROW(), 6 + $A$7, 1, 1, "Kreis TRADE - 2024")), "")</f>
        <v/>
      </c>
      <c r="O140" s="151" t="str" cm="1">
        <f t="array" aca="1" ref="O140" ca="1">IF('Kreis TRADE - 2024'!$E140 = 'PieChart Hilfstabelle'!O$1, INDIRECT(ADDRESS(ROW(), 6 + $A$7, 1, 1, "Kreis TRADE - 2024")), "")</f>
        <v/>
      </c>
      <c r="P140" s="151" t="str" cm="1">
        <f t="array" aca="1" ref="P140" ca="1">IF('Kreis TRADE - 2024'!$E140 = 'PieChart Hilfstabelle'!P$1, INDIRECT(ADDRESS(ROW(), 6 + $A$7, 1, 1, "Kreis TRADE - 2024")), "")</f>
        <v/>
      </c>
      <c r="Q140" s="151" cm="1">
        <f t="array" aca="1" ref="Q140" ca="1">IF('Kreis TRADE - 2024'!$E140 = 'PieChart Hilfstabelle'!Q$1, INDIRECT(ADDRESS(ROW(), 6 + $A$7, 1, 1, "Kreis TRADE - 2024")), "")</f>
        <v>0.1</v>
      </c>
      <c r="R140" s="151" t="str" cm="1">
        <f t="array" aca="1" ref="R140" ca="1">IF('Kreis TRADE - 2024'!$E140 = 'PieChart Hilfstabelle'!R$1, INDIRECT(ADDRESS(ROW(), 6 + $A$7, 1, 1, "Kreis TRADE - 2024")), "")</f>
        <v/>
      </c>
      <c r="S140" s="151" t="str" cm="1">
        <f t="array" aca="1" ref="S140" ca="1">IF('Kreis TRADE - 2024'!$E140 = 'PieChart Hilfstabelle'!S$1, INDIRECT(ADDRESS(ROW(), 6 + $A$7, 1, 1, "Kreis TRADE - 2024")), "")</f>
        <v/>
      </c>
      <c r="T140" s="151" t="str" cm="1">
        <f t="array" aca="1" ref="T140" ca="1">IF('Kreis TRADE - 2024'!$E140 = 'PieChart Hilfstabelle'!T$1, INDIRECT(ADDRESS(ROW(), 6 + $A$7, 1, 1, "Kreis TRADE - 2024")), "")</f>
        <v/>
      </c>
      <c r="U140" s="151" t="str" cm="1">
        <f t="array" aca="1" ref="U140" ca="1">IF('Kreis TRADE - 2024'!$E140 = 'PieChart Hilfstabelle'!U$1, INDIRECT(ADDRESS(ROW(), 6 + $A$7, 1, 1, "Kreis TRADE - 2024")), "")</f>
        <v/>
      </c>
      <c r="V140" s="151" t="str" cm="1">
        <f t="array" aca="1" ref="V140" ca="1">IF('Kreis TRADE - 2024'!$E140 = 'PieChart Hilfstabelle'!V$1, INDIRECT(ADDRESS(ROW(), 6 + $A$7, 1, 1, "Kreis TRADE - 2024")), "")</f>
        <v/>
      </c>
      <c r="W140" s="151" t="str" cm="1">
        <f t="array" aca="1" ref="W140" ca="1">IF('Kreis TRADE - 2024'!$E140 = 'PieChart Hilfstabelle'!W$1, INDIRECT(ADDRESS(ROW(), 6 + $A$7, 1, 1, "Kreis TRADE - 2024")), "")</f>
        <v/>
      </c>
      <c r="X140" s="152"/>
      <c r="Y140" s="151" t="str" cm="1">
        <f t="array" aca="1" ref="Y140" ca="1">IF('Kreis TRADE - 2024'!$D140 = 'PieChart Hilfstabelle'!Y$1, INDIRECT(ADDRESS(ROW(), 6 + $A$7, 1, 1, "Kreis TRADE - 2024")), "")</f>
        <v/>
      </c>
      <c r="Z140" s="151" t="str" cm="1">
        <f t="array" aca="1" ref="Z140" ca="1">IF('Kreis TRADE - 2024'!$D140 = 'PieChart Hilfstabelle'!Z$1, INDIRECT(ADDRESS(ROW(), 6 + $A$7, 1, 1, "Kreis TRADE - 2024")), "")</f>
        <v/>
      </c>
      <c r="AA140" s="151" t="str" cm="1">
        <f t="array" aca="1" ref="AA140" ca="1">IF('Kreis TRADE - 2024'!$D140 = 'PieChart Hilfstabelle'!AA$1, INDIRECT(ADDRESS(ROW(), 6 + $A$7, 1, 1, "Kreis TRADE - 2024")), "")</f>
        <v/>
      </c>
      <c r="AB140" s="151" t="str" cm="1">
        <f t="array" aca="1" ref="AB140" ca="1">IF('Kreis TRADE - 2024'!$D140 = 'PieChart Hilfstabelle'!AB$1, INDIRECT(ADDRESS(ROW(), 6 + $A$7, 1, 1, "Kreis TRADE - 2024")), "")</f>
        <v/>
      </c>
      <c r="AC140" s="151" t="str" cm="1">
        <f t="array" aca="1" ref="AC140" ca="1">IF('Kreis TRADE - 2024'!$D140 = 'PieChart Hilfstabelle'!AC$1, INDIRECT(ADDRESS(ROW(), 6 + $A$7, 1, 1, "Kreis TRADE - 2024")), "")</f>
        <v/>
      </c>
      <c r="AD140" s="151" t="str" cm="1">
        <f t="array" aca="1" ref="AD140" ca="1">IF('Kreis TRADE - 2024'!$D140 = 'PieChart Hilfstabelle'!AD$1, INDIRECT(ADDRESS(ROW(), 6 + $A$7, 1, 1, "Kreis TRADE - 2024")), "")</f>
        <v/>
      </c>
    </row>
    <row r="141" spans="1:30">
      <c r="A141" s="151"/>
      <c r="B141" s="151"/>
      <c r="C141" s="151"/>
      <c r="D141" s="151"/>
      <c r="E141" s="151"/>
      <c r="F141" s="151" t="str">
        <f>IF(AND('Kreis TRADE - 2024'!C141&lt;&gt;"",'Kreis TRADE - 2024'!D141&lt;&gt;"",'Kreis TRADE - 2024'!E141="Gebuchte Tage"),'Kreis TRADE - 2024'!C141 &amp; " " &amp; 'Kreis TRADE - 2024'!D141,"")</f>
        <v/>
      </c>
      <c r="G141" s="151" t="str" cm="1">
        <f t="array" aca="1" ref="G141" ca="1">IF('Kreis TRADE - 2024'!$E141 = 'PieChart Hilfstabelle'!G$1, INDIRECT(ADDRESS(ROW(), 6 + $A$7, 1, 1, "Kreis TRADE - 2024")), "")</f>
        <v/>
      </c>
      <c r="H141" s="151" t="str" cm="1">
        <f t="array" aca="1" ref="H141" ca="1">IF('Kreis TRADE - 2024'!$E141 = 'PieChart Hilfstabelle'!H$1, INDIRECT(ADDRESS(ROW(), 6 + $A$7, 1, 1, "Kreis TRADE - 2024")), "")</f>
        <v/>
      </c>
      <c r="I141" s="151" t="str" cm="1">
        <f t="array" aca="1" ref="I141" ca="1">IF('Kreis TRADE - 2024'!$E141 = 'PieChart Hilfstabelle'!I$1, INDIRECT(ADDRESS(ROW(), 6 + $A$7, 1, 1, "Kreis TRADE - 2024")), "")</f>
        <v/>
      </c>
      <c r="J141" s="151" t="str" cm="1">
        <f t="array" aca="1" ref="J141" ca="1">IF('Kreis TRADE - 2024'!$E141 = 'PieChart Hilfstabelle'!J$1, INDIRECT(ADDRESS(ROW(), 6 + $A$7, 1, 1, "Kreis TRADE - 2024")), "")</f>
        <v/>
      </c>
      <c r="K141" s="151" t="str" cm="1">
        <f t="array" aca="1" ref="K141" ca="1">IF('Kreis TRADE - 2024'!$E141 = 'PieChart Hilfstabelle'!K$1, INDIRECT(ADDRESS(ROW(), 6 + $A$7, 1, 1, "Kreis TRADE - 2024")), "")</f>
        <v/>
      </c>
      <c r="L141" s="151" cm="1">
        <f t="array" aca="1" ref="L141" ca="1">IF('Kreis TRADE - 2024'!$E141 = 'PieChart Hilfstabelle'!L$1, INDIRECT(ADDRESS(ROW(), 6 + $A$7, 1, 1, "Kreis TRADE - 2024")), "")</f>
        <v>3.04</v>
      </c>
      <c r="M141" s="151" t="str" cm="1">
        <f t="array" aca="1" ref="M141" ca="1">IF('Kreis TRADE - 2024'!$E141 = 'PieChart Hilfstabelle'!M$1, INDIRECT(ADDRESS(ROW(), 6 + $A$7, 1, 1, "Kreis TRADE - 2024")), "")</f>
        <v/>
      </c>
      <c r="N141" s="151" t="str" cm="1">
        <f t="array" aca="1" ref="N141" ca="1">IF('Kreis TRADE - 2024'!$E141 = 'PieChart Hilfstabelle'!N$1, INDIRECT(ADDRESS(ROW(), 6 + $A$7, 1, 1, "Kreis TRADE - 2024")), "")</f>
        <v/>
      </c>
      <c r="O141" s="151" t="str" cm="1">
        <f t="array" aca="1" ref="O141" ca="1">IF('Kreis TRADE - 2024'!$E141 = 'PieChart Hilfstabelle'!O$1, INDIRECT(ADDRESS(ROW(), 6 + $A$7, 1, 1, "Kreis TRADE - 2024")), "")</f>
        <v/>
      </c>
      <c r="P141" s="151" t="str" cm="1">
        <f t="array" aca="1" ref="P141" ca="1">IF('Kreis TRADE - 2024'!$E141 = 'PieChart Hilfstabelle'!P$1, INDIRECT(ADDRESS(ROW(), 6 + $A$7, 1, 1, "Kreis TRADE - 2024")), "")</f>
        <v/>
      </c>
      <c r="Q141" s="151" t="str" cm="1">
        <f t="array" aca="1" ref="Q141" ca="1">IF('Kreis TRADE - 2024'!$E141 = 'PieChart Hilfstabelle'!Q$1, INDIRECT(ADDRESS(ROW(), 6 + $A$7, 1, 1, "Kreis TRADE - 2024")), "")</f>
        <v/>
      </c>
      <c r="R141" s="151" t="str" cm="1">
        <f t="array" aca="1" ref="R141" ca="1">IF('Kreis TRADE - 2024'!$E141 = 'PieChart Hilfstabelle'!R$1, INDIRECT(ADDRESS(ROW(), 6 + $A$7, 1, 1, "Kreis TRADE - 2024")), "")</f>
        <v/>
      </c>
      <c r="S141" s="151" t="str" cm="1">
        <f t="array" aca="1" ref="S141" ca="1">IF('Kreis TRADE - 2024'!$E141 = 'PieChart Hilfstabelle'!S$1, INDIRECT(ADDRESS(ROW(), 6 + $A$7, 1, 1, "Kreis TRADE - 2024")), "")</f>
        <v/>
      </c>
      <c r="T141" s="151" t="str" cm="1">
        <f t="array" aca="1" ref="T141" ca="1">IF('Kreis TRADE - 2024'!$E141 = 'PieChart Hilfstabelle'!T$1, INDIRECT(ADDRESS(ROW(), 6 + $A$7, 1, 1, "Kreis TRADE - 2024")), "")</f>
        <v/>
      </c>
      <c r="U141" s="151" t="str" cm="1">
        <f t="array" aca="1" ref="U141" ca="1">IF('Kreis TRADE - 2024'!$E141 = 'PieChart Hilfstabelle'!U$1, INDIRECT(ADDRESS(ROW(), 6 + $A$7, 1, 1, "Kreis TRADE - 2024")), "")</f>
        <v/>
      </c>
      <c r="V141" s="151" t="str" cm="1">
        <f t="array" aca="1" ref="V141" ca="1">IF('Kreis TRADE - 2024'!$E141 = 'PieChart Hilfstabelle'!V$1, INDIRECT(ADDRESS(ROW(), 6 + $A$7, 1, 1, "Kreis TRADE - 2024")), "")</f>
        <v/>
      </c>
      <c r="W141" s="151" t="str" cm="1">
        <f t="array" aca="1" ref="W141" ca="1">IF('Kreis TRADE - 2024'!$E141 = 'PieChart Hilfstabelle'!W$1, INDIRECT(ADDRESS(ROW(), 6 + $A$7, 1, 1, "Kreis TRADE - 2024")), "")</f>
        <v/>
      </c>
      <c r="X141" s="152"/>
      <c r="Y141" s="151" t="str" cm="1">
        <f t="array" aca="1" ref="Y141" ca="1">IF('Kreis TRADE - 2024'!$D141 = 'PieChart Hilfstabelle'!Y$1, INDIRECT(ADDRESS(ROW(), 6 + $A$7, 1, 1, "Kreis TRADE - 2024")), "")</f>
        <v/>
      </c>
      <c r="Z141" s="151" t="str" cm="1">
        <f t="array" aca="1" ref="Z141" ca="1">IF('Kreis TRADE - 2024'!$D141 = 'PieChart Hilfstabelle'!Z$1, INDIRECT(ADDRESS(ROW(), 6 + $A$7, 1, 1, "Kreis TRADE - 2024")), "")</f>
        <v/>
      </c>
      <c r="AA141" s="151" t="str" cm="1">
        <f t="array" aca="1" ref="AA141" ca="1">IF('Kreis TRADE - 2024'!$D141 = 'PieChart Hilfstabelle'!AA$1, INDIRECT(ADDRESS(ROW(), 6 + $A$7, 1, 1, "Kreis TRADE - 2024")), "")</f>
        <v/>
      </c>
      <c r="AB141" s="151" t="str" cm="1">
        <f t="array" aca="1" ref="AB141" ca="1">IF('Kreis TRADE - 2024'!$D141 = 'PieChart Hilfstabelle'!AB$1, INDIRECT(ADDRESS(ROW(), 6 + $A$7, 1, 1, "Kreis TRADE - 2024")), "")</f>
        <v/>
      </c>
      <c r="AC141" s="151" t="str" cm="1">
        <f t="array" aca="1" ref="AC141" ca="1">IF('Kreis TRADE - 2024'!$D141 = 'PieChart Hilfstabelle'!AC$1, INDIRECT(ADDRESS(ROW(), 6 + $A$7, 1, 1, "Kreis TRADE - 2024")), "")</f>
        <v/>
      </c>
      <c r="AD141" s="151" t="str" cm="1">
        <f t="array" aca="1" ref="AD141" ca="1">IF('Kreis TRADE - 2024'!$D141 = 'PieChart Hilfstabelle'!AD$1, INDIRECT(ADDRESS(ROW(), 6 + $A$7, 1, 1, "Kreis TRADE - 2024")), "")</f>
        <v/>
      </c>
    </row>
    <row r="142" spans="1:30">
      <c r="A142" s="151"/>
      <c r="B142" s="151"/>
      <c r="C142" s="151"/>
      <c r="D142" s="151"/>
      <c r="E142" s="151"/>
      <c r="F142" s="151" t="str">
        <f>IF(AND('Kreis TRADE - 2024'!C142&lt;&gt;"",'Kreis TRADE - 2024'!D142&lt;&gt;"",'Kreis TRADE - 2024'!E142="Gebuchte Tage"),'Kreis TRADE - 2024'!C142 &amp; " " &amp; 'Kreis TRADE - 2024'!D142,"")</f>
        <v/>
      </c>
      <c r="G142" s="151" t="str" cm="1">
        <f t="array" aca="1" ref="G142" ca="1">IF('Kreis TRADE - 2024'!$E142 = 'PieChart Hilfstabelle'!G$1, INDIRECT(ADDRESS(ROW(), 6 + $A$7, 1, 1, "Kreis TRADE - 2024")), "")</f>
        <v/>
      </c>
      <c r="H142" s="151" t="str" cm="1">
        <f t="array" aca="1" ref="H142" ca="1">IF('Kreis TRADE - 2024'!$E142 = 'PieChart Hilfstabelle'!H$1, INDIRECT(ADDRESS(ROW(), 6 + $A$7, 1, 1, "Kreis TRADE - 2024")), "")</f>
        <v/>
      </c>
      <c r="I142" s="151" t="str" cm="1">
        <f t="array" aca="1" ref="I142" ca="1">IF('Kreis TRADE - 2024'!$E142 = 'PieChart Hilfstabelle'!I$1, INDIRECT(ADDRESS(ROW(), 6 + $A$7, 1, 1, "Kreis TRADE - 2024")), "")</f>
        <v/>
      </c>
      <c r="J142" s="151" t="str" cm="1">
        <f t="array" aca="1" ref="J142" ca="1">IF('Kreis TRADE - 2024'!$E142 = 'PieChart Hilfstabelle'!J$1, INDIRECT(ADDRESS(ROW(), 6 + $A$7, 1, 1, "Kreis TRADE - 2024")), "")</f>
        <v/>
      </c>
      <c r="K142" s="151" t="str" cm="1">
        <f t="array" aca="1" ref="K142" ca="1">IF('Kreis TRADE - 2024'!$E142 = 'PieChart Hilfstabelle'!K$1, INDIRECT(ADDRESS(ROW(), 6 + $A$7, 1, 1, "Kreis TRADE - 2024")), "")</f>
        <v/>
      </c>
      <c r="L142" s="151" t="str" cm="1">
        <f t="array" aca="1" ref="L142" ca="1">IF('Kreis TRADE - 2024'!$E142 = 'PieChart Hilfstabelle'!L$1, INDIRECT(ADDRESS(ROW(), 6 + $A$7, 1, 1, "Kreis TRADE - 2024")), "")</f>
        <v/>
      </c>
      <c r="M142" s="151" t="str" cm="1">
        <f t="array" aca="1" ref="M142" ca="1">IF('Kreis TRADE - 2024'!$E142 = 'PieChart Hilfstabelle'!M$1, INDIRECT(ADDRESS(ROW(), 6 + $A$7, 1, 1, "Kreis TRADE - 2024")), "")</f>
        <v/>
      </c>
      <c r="N142" s="151" t="str" cm="1">
        <f t="array" aca="1" ref="N142" ca="1">IF('Kreis TRADE - 2024'!$E142 = 'PieChart Hilfstabelle'!N$1, INDIRECT(ADDRESS(ROW(), 6 + $A$7, 1, 1, "Kreis TRADE - 2024")), "")</f>
        <v/>
      </c>
      <c r="O142" s="151" t="str" cm="1">
        <f t="array" aca="1" ref="O142" ca="1">IF('Kreis TRADE - 2024'!$E142 = 'PieChart Hilfstabelle'!O$1, INDIRECT(ADDRESS(ROW(), 6 + $A$7, 1, 1, "Kreis TRADE - 2024")), "")</f>
        <v/>
      </c>
      <c r="P142" s="151" t="str" cm="1">
        <f t="array" aca="1" ref="P142" ca="1">IF('Kreis TRADE - 2024'!$E142 = 'PieChart Hilfstabelle'!P$1, INDIRECT(ADDRESS(ROW(), 6 + $A$7, 1, 1, "Kreis TRADE - 2024")), "")</f>
        <v/>
      </c>
      <c r="Q142" s="151" t="str" cm="1">
        <f t="array" aca="1" ref="Q142" ca="1">IF('Kreis TRADE - 2024'!$E142 = 'PieChart Hilfstabelle'!Q$1, INDIRECT(ADDRESS(ROW(), 6 + $A$7, 1, 1, "Kreis TRADE - 2024")), "")</f>
        <v/>
      </c>
      <c r="R142" s="151" t="str" cm="1">
        <f t="array" aca="1" ref="R142" ca="1">IF('Kreis TRADE - 2024'!$E142 = 'PieChart Hilfstabelle'!R$1, INDIRECT(ADDRESS(ROW(), 6 + $A$7, 1, 1, "Kreis TRADE - 2024")), "")</f>
        <v/>
      </c>
      <c r="S142" s="151" t="str" cm="1">
        <f t="array" aca="1" ref="S142" ca="1">IF('Kreis TRADE - 2024'!$E142 = 'PieChart Hilfstabelle'!S$1, INDIRECT(ADDRESS(ROW(), 6 + $A$7, 1, 1, "Kreis TRADE - 2024")), "")</f>
        <v/>
      </c>
      <c r="T142" s="151" t="str" cm="1">
        <f t="array" aca="1" ref="T142" ca="1">IF('Kreis TRADE - 2024'!$E142 = 'PieChart Hilfstabelle'!T$1, INDIRECT(ADDRESS(ROW(), 6 + $A$7, 1, 1, "Kreis TRADE - 2024")), "")</f>
        <v/>
      </c>
      <c r="U142" s="151" t="str" cm="1">
        <f t="array" aca="1" ref="U142" ca="1">IF('Kreis TRADE - 2024'!$E142 = 'PieChart Hilfstabelle'!U$1, INDIRECT(ADDRESS(ROW(), 6 + $A$7, 1, 1, "Kreis TRADE - 2024")), "")</f>
        <v/>
      </c>
      <c r="V142" s="151" t="str" cm="1">
        <f t="array" aca="1" ref="V142" ca="1">IF('Kreis TRADE - 2024'!$E142 = 'PieChart Hilfstabelle'!V$1, INDIRECT(ADDRESS(ROW(), 6 + $A$7, 1, 1, "Kreis TRADE - 2024")), "")</f>
        <v/>
      </c>
      <c r="W142" s="151" t="str" cm="1">
        <f t="array" aca="1" ref="W142" ca="1">IF('Kreis TRADE - 2024'!$E142 = 'PieChart Hilfstabelle'!W$1, INDIRECT(ADDRESS(ROW(), 6 + $A$7, 1, 1, "Kreis TRADE - 2024")), "")</f>
        <v/>
      </c>
      <c r="X142" s="152"/>
      <c r="Y142" s="151" cm="1">
        <f t="array" aca="1" ref="Y142" ca="1">IF('Kreis TRADE - 2024'!$D142 = 'PieChart Hilfstabelle'!Y$1, INDIRECT(ADDRESS(ROW(), 6 + $A$7, 1, 1, "Kreis TRADE - 2024")), "")</f>
        <v>0.31000000000000005</v>
      </c>
      <c r="Z142" s="151" t="str" cm="1">
        <f t="array" aca="1" ref="Z142" ca="1">IF('Kreis TRADE - 2024'!$D142 = 'PieChart Hilfstabelle'!Z$1, INDIRECT(ADDRESS(ROW(), 6 + $A$7, 1, 1, "Kreis TRADE - 2024")), "")</f>
        <v/>
      </c>
      <c r="AA142" s="151" t="str" cm="1">
        <f t="array" aca="1" ref="AA142" ca="1">IF('Kreis TRADE - 2024'!$D142 = 'PieChart Hilfstabelle'!AA$1, INDIRECT(ADDRESS(ROW(), 6 + $A$7, 1, 1, "Kreis TRADE - 2024")), "")</f>
        <v/>
      </c>
      <c r="AB142" s="151" t="str" cm="1">
        <f t="array" aca="1" ref="AB142" ca="1">IF('Kreis TRADE - 2024'!$D142 = 'PieChart Hilfstabelle'!AB$1, INDIRECT(ADDRESS(ROW(), 6 + $A$7, 1, 1, "Kreis TRADE - 2024")), "")</f>
        <v/>
      </c>
      <c r="AC142" s="151" t="str" cm="1">
        <f t="array" aca="1" ref="AC142" ca="1">IF('Kreis TRADE - 2024'!$D142 = 'PieChart Hilfstabelle'!AC$1, INDIRECT(ADDRESS(ROW(), 6 + $A$7, 1, 1, "Kreis TRADE - 2024")), "")</f>
        <v/>
      </c>
      <c r="AD142" s="151" t="str" cm="1">
        <f t="array" aca="1" ref="AD142" ca="1">IF('Kreis TRADE - 2024'!$D142 = 'PieChart Hilfstabelle'!AD$1, INDIRECT(ADDRESS(ROW(), 6 + $A$7, 1, 1, "Kreis TRADE - 2024")), "")</f>
        <v/>
      </c>
    </row>
    <row r="143" spans="1:30">
      <c r="A143" s="151"/>
      <c r="B143" s="151"/>
      <c r="C143" s="151"/>
      <c r="D143" s="151"/>
      <c r="E143" s="151"/>
      <c r="F143" s="151" t="str">
        <f>IF(AND('Kreis TRADE - 2024'!C143&lt;&gt;"",'Kreis TRADE - 2024'!D143&lt;&gt;"",'Kreis TRADE - 2024'!E143="Gebuchte Tage"),'Kreis TRADE - 2024'!C143 &amp; " " &amp; 'Kreis TRADE - 2024'!D143,"")</f>
        <v/>
      </c>
      <c r="G143" s="151" t="str" cm="1">
        <f t="array" aca="1" ref="G143" ca="1">IF('Kreis TRADE - 2024'!$E143 = 'PieChart Hilfstabelle'!G$1, INDIRECT(ADDRESS(ROW(), 6 + $A$7, 1, 1, "Kreis TRADE - 2024")), "")</f>
        <v/>
      </c>
      <c r="H143" s="151" t="str" cm="1">
        <f t="array" aca="1" ref="H143" ca="1">IF('Kreis TRADE - 2024'!$E143 = 'PieChart Hilfstabelle'!H$1, INDIRECT(ADDRESS(ROW(), 6 + $A$7, 1, 1, "Kreis TRADE - 2024")), "")</f>
        <v/>
      </c>
      <c r="I143" s="151" t="str" cm="1">
        <f t="array" aca="1" ref="I143" ca="1">IF('Kreis TRADE - 2024'!$E143 = 'PieChart Hilfstabelle'!I$1, INDIRECT(ADDRESS(ROW(), 6 + $A$7, 1, 1, "Kreis TRADE - 2024")), "")</f>
        <v/>
      </c>
      <c r="J143" s="151" t="str" cm="1">
        <f t="array" aca="1" ref="J143" ca="1">IF('Kreis TRADE - 2024'!$E143 = 'PieChart Hilfstabelle'!J$1, INDIRECT(ADDRESS(ROW(), 6 + $A$7, 1, 1, "Kreis TRADE - 2024")), "")</f>
        <v/>
      </c>
      <c r="K143" s="151" t="str" cm="1">
        <f t="array" aca="1" ref="K143" ca="1">IF('Kreis TRADE - 2024'!$E143 = 'PieChart Hilfstabelle'!K$1, INDIRECT(ADDRESS(ROW(), 6 + $A$7, 1, 1, "Kreis TRADE - 2024")), "")</f>
        <v/>
      </c>
      <c r="L143" s="151" t="str" cm="1">
        <f t="array" aca="1" ref="L143" ca="1">IF('Kreis TRADE - 2024'!$E143 = 'PieChart Hilfstabelle'!L$1, INDIRECT(ADDRESS(ROW(), 6 + $A$7, 1, 1, "Kreis TRADE - 2024")), "")</f>
        <v/>
      </c>
      <c r="M143" s="151" t="str" cm="1">
        <f t="array" aca="1" ref="M143" ca="1">IF('Kreis TRADE - 2024'!$E143 = 'PieChart Hilfstabelle'!M$1, INDIRECT(ADDRESS(ROW(), 6 + $A$7, 1, 1, "Kreis TRADE - 2024")), "")</f>
        <v/>
      </c>
      <c r="N143" s="151" t="str" cm="1">
        <f t="array" aca="1" ref="N143" ca="1">IF('Kreis TRADE - 2024'!$E143 = 'PieChart Hilfstabelle'!N$1, INDIRECT(ADDRESS(ROW(), 6 + $A$7, 1, 1, "Kreis TRADE - 2024")), "")</f>
        <v/>
      </c>
      <c r="O143" s="151" t="str" cm="1">
        <f t="array" aca="1" ref="O143" ca="1">IF('Kreis TRADE - 2024'!$E143 = 'PieChart Hilfstabelle'!O$1, INDIRECT(ADDRESS(ROW(), 6 + $A$7, 1, 1, "Kreis TRADE - 2024")), "")</f>
        <v/>
      </c>
      <c r="P143" s="151" t="str" cm="1">
        <f t="array" aca="1" ref="P143" ca="1">IF('Kreis TRADE - 2024'!$E143 = 'PieChart Hilfstabelle'!P$1, INDIRECT(ADDRESS(ROW(), 6 + $A$7, 1, 1, "Kreis TRADE - 2024")), "")</f>
        <v/>
      </c>
      <c r="Q143" s="151" t="str" cm="1">
        <f t="array" aca="1" ref="Q143" ca="1">IF('Kreis TRADE - 2024'!$E143 = 'PieChart Hilfstabelle'!Q$1, INDIRECT(ADDRESS(ROW(), 6 + $A$7, 1, 1, "Kreis TRADE - 2024")), "")</f>
        <v/>
      </c>
      <c r="R143" s="151" t="str" cm="1">
        <f t="array" aca="1" ref="R143" ca="1">IF('Kreis TRADE - 2024'!$E143 = 'PieChart Hilfstabelle'!R$1, INDIRECT(ADDRESS(ROW(), 6 + $A$7, 1, 1, "Kreis TRADE - 2024")), "")</f>
        <v/>
      </c>
      <c r="S143" s="151" t="str" cm="1">
        <f t="array" aca="1" ref="S143" ca="1">IF('Kreis TRADE - 2024'!$E143 = 'PieChart Hilfstabelle'!S$1, INDIRECT(ADDRESS(ROW(), 6 + $A$7, 1, 1, "Kreis TRADE - 2024")), "")</f>
        <v/>
      </c>
      <c r="T143" s="151" t="str" cm="1">
        <f t="array" aca="1" ref="T143" ca="1">IF('Kreis TRADE - 2024'!$E143 = 'PieChart Hilfstabelle'!T$1, INDIRECT(ADDRESS(ROW(), 6 + $A$7, 1, 1, "Kreis TRADE - 2024")), "")</f>
        <v/>
      </c>
      <c r="U143" s="151" t="str" cm="1">
        <f t="array" aca="1" ref="U143" ca="1">IF('Kreis TRADE - 2024'!$E143 = 'PieChart Hilfstabelle'!U$1, INDIRECT(ADDRESS(ROW(), 6 + $A$7, 1, 1, "Kreis TRADE - 2024")), "")</f>
        <v/>
      </c>
      <c r="V143" s="151" t="str" cm="1">
        <f t="array" aca="1" ref="V143" ca="1">IF('Kreis TRADE - 2024'!$E143 = 'PieChart Hilfstabelle'!V$1, INDIRECT(ADDRESS(ROW(), 6 + $A$7, 1, 1, "Kreis TRADE - 2024")), "")</f>
        <v/>
      </c>
      <c r="W143" s="151" t="str" cm="1">
        <f t="array" aca="1" ref="W143" ca="1">IF('Kreis TRADE - 2024'!$E143 = 'PieChart Hilfstabelle'!W$1, INDIRECT(ADDRESS(ROW(), 6 + $A$7, 1, 1, "Kreis TRADE - 2024")), "")</f>
        <v/>
      </c>
      <c r="X143" s="152"/>
      <c r="Y143" s="151" t="str" cm="1">
        <f t="array" aca="1" ref="Y143" ca="1">IF('Kreis TRADE - 2024'!$D143 = 'PieChart Hilfstabelle'!Y$1, INDIRECT(ADDRESS(ROW(), 6 + $A$7, 1, 1, "Kreis TRADE - 2024")), "")</f>
        <v/>
      </c>
      <c r="Z143" s="151" cm="1">
        <f t="array" aca="1" ref="Z143" ca="1">IF('Kreis TRADE - 2024'!$D143 = 'PieChart Hilfstabelle'!Z$1, INDIRECT(ADDRESS(ROW(), 6 + $A$7, 1, 1, "Kreis TRADE - 2024")), "")</f>
        <v>0.15</v>
      </c>
      <c r="AA143" s="151" t="str" cm="1">
        <f t="array" aca="1" ref="AA143" ca="1">IF('Kreis TRADE - 2024'!$D143 = 'PieChart Hilfstabelle'!AA$1, INDIRECT(ADDRESS(ROW(), 6 + $A$7, 1, 1, "Kreis TRADE - 2024")), "")</f>
        <v/>
      </c>
      <c r="AB143" s="151" t="str" cm="1">
        <f t="array" aca="1" ref="AB143" ca="1">IF('Kreis TRADE - 2024'!$D143 = 'PieChart Hilfstabelle'!AB$1, INDIRECT(ADDRESS(ROW(), 6 + $A$7, 1, 1, "Kreis TRADE - 2024")), "")</f>
        <v/>
      </c>
      <c r="AC143" s="151" t="str" cm="1">
        <f t="array" aca="1" ref="AC143" ca="1">IF('Kreis TRADE - 2024'!$D143 = 'PieChart Hilfstabelle'!AC$1, INDIRECT(ADDRESS(ROW(), 6 + $A$7, 1, 1, "Kreis TRADE - 2024")), "")</f>
        <v/>
      </c>
      <c r="AD143" s="151" t="str" cm="1">
        <f t="array" aca="1" ref="AD143" ca="1">IF('Kreis TRADE - 2024'!$D143 = 'PieChart Hilfstabelle'!AD$1, INDIRECT(ADDRESS(ROW(), 6 + $A$7, 1, 1, "Kreis TRADE - 2024")), "")</f>
        <v/>
      </c>
    </row>
    <row r="144" spans="1:30">
      <c r="A144" s="151"/>
      <c r="B144" s="151"/>
      <c r="C144" s="151"/>
      <c r="D144" s="151"/>
      <c r="E144" s="151"/>
      <c r="F144" s="151" t="str">
        <f>IF(AND('Kreis TRADE - 2024'!C144&lt;&gt;"",'Kreis TRADE - 2024'!D144&lt;&gt;"",'Kreis TRADE - 2024'!E144="Gebuchte Tage"),'Kreis TRADE - 2024'!C144 &amp; " " &amp; 'Kreis TRADE - 2024'!D144,"")</f>
        <v/>
      </c>
      <c r="G144" s="151" t="str" cm="1">
        <f t="array" aca="1" ref="G144" ca="1">IF('Kreis TRADE - 2024'!$E144 = 'PieChart Hilfstabelle'!G$1, INDIRECT(ADDRESS(ROW(), 6 + $A$7, 1, 1, "Kreis TRADE - 2024")), "")</f>
        <v/>
      </c>
      <c r="H144" s="151" t="str" cm="1">
        <f t="array" aca="1" ref="H144" ca="1">IF('Kreis TRADE - 2024'!$E144 = 'PieChart Hilfstabelle'!H$1, INDIRECT(ADDRESS(ROW(), 6 + $A$7, 1, 1, "Kreis TRADE - 2024")), "")</f>
        <v/>
      </c>
      <c r="I144" s="151" t="str" cm="1">
        <f t="array" aca="1" ref="I144" ca="1">IF('Kreis TRADE - 2024'!$E144 = 'PieChart Hilfstabelle'!I$1, INDIRECT(ADDRESS(ROW(), 6 + $A$7, 1, 1, "Kreis TRADE - 2024")), "")</f>
        <v/>
      </c>
      <c r="J144" s="151" t="str" cm="1">
        <f t="array" aca="1" ref="J144" ca="1">IF('Kreis TRADE - 2024'!$E144 = 'PieChart Hilfstabelle'!J$1, INDIRECT(ADDRESS(ROW(), 6 + $A$7, 1, 1, "Kreis TRADE - 2024")), "")</f>
        <v/>
      </c>
      <c r="K144" s="151" t="str" cm="1">
        <f t="array" aca="1" ref="K144" ca="1">IF('Kreis TRADE - 2024'!$E144 = 'PieChart Hilfstabelle'!K$1, INDIRECT(ADDRESS(ROW(), 6 + $A$7, 1, 1, "Kreis TRADE - 2024")), "")</f>
        <v/>
      </c>
      <c r="L144" s="151" t="str" cm="1">
        <f t="array" aca="1" ref="L144" ca="1">IF('Kreis TRADE - 2024'!$E144 = 'PieChart Hilfstabelle'!L$1, INDIRECT(ADDRESS(ROW(), 6 + $A$7, 1, 1, "Kreis TRADE - 2024")), "")</f>
        <v/>
      </c>
      <c r="M144" s="151" t="str" cm="1">
        <f t="array" aca="1" ref="M144" ca="1">IF('Kreis TRADE - 2024'!$E144 = 'PieChart Hilfstabelle'!M$1, INDIRECT(ADDRESS(ROW(), 6 + $A$7, 1, 1, "Kreis TRADE - 2024")), "")</f>
        <v/>
      </c>
      <c r="N144" s="151" t="str" cm="1">
        <f t="array" aca="1" ref="N144" ca="1">IF('Kreis TRADE - 2024'!$E144 = 'PieChart Hilfstabelle'!N$1, INDIRECT(ADDRESS(ROW(), 6 + $A$7, 1, 1, "Kreis TRADE - 2024")), "")</f>
        <v/>
      </c>
      <c r="O144" s="151" t="str" cm="1">
        <f t="array" aca="1" ref="O144" ca="1">IF('Kreis TRADE - 2024'!$E144 = 'PieChart Hilfstabelle'!O$1, INDIRECT(ADDRESS(ROW(), 6 + $A$7, 1, 1, "Kreis TRADE - 2024")), "")</f>
        <v/>
      </c>
      <c r="P144" s="151" t="str" cm="1">
        <f t="array" aca="1" ref="P144" ca="1">IF('Kreis TRADE - 2024'!$E144 = 'PieChart Hilfstabelle'!P$1, INDIRECT(ADDRESS(ROW(), 6 + $A$7, 1, 1, "Kreis TRADE - 2024")), "")</f>
        <v/>
      </c>
      <c r="Q144" s="151" t="str" cm="1">
        <f t="array" aca="1" ref="Q144" ca="1">IF('Kreis TRADE - 2024'!$E144 = 'PieChart Hilfstabelle'!Q$1, INDIRECT(ADDRESS(ROW(), 6 + $A$7, 1, 1, "Kreis TRADE - 2024")), "")</f>
        <v/>
      </c>
      <c r="R144" s="151" t="str" cm="1">
        <f t="array" aca="1" ref="R144" ca="1">IF('Kreis TRADE - 2024'!$E144 = 'PieChart Hilfstabelle'!R$1, INDIRECT(ADDRESS(ROW(), 6 + $A$7, 1, 1, "Kreis TRADE - 2024")), "")</f>
        <v/>
      </c>
      <c r="S144" s="151" t="str" cm="1">
        <f t="array" aca="1" ref="S144" ca="1">IF('Kreis TRADE - 2024'!$E144 = 'PieChart Hilfstabelle'!S$1, INDIRECT(ADDRESS(ROW(), 6 + $A$7, 1, 1, "Kreis TRADE - 2024")), "")</f>
        <v/>
      </c>
      <c r="T144" s="151" t="str" cm="1">
        <f t="array" aca="1" ref="T144" ca="1">IF('Kreis TRADE - 2024'!$E144 = 'PieChart Hilfstabelle'!T$1, INDIRECT(ADDRESS(ROW(), 6 + $A$7, 1, 1, "Kreis TRADE - 2024")), "")</f>
        <v/>
      </c>
      <c r="U144" s="151" t="str" cm="1">
        <f t="array" aca="1" ref="U144" ca="1">IF('Kreis TRADE - 2024'!$E144 = 'PieChart Hilfstabelle'!U$1, INDIRECT(ADDRESS(ROW(), 6 + $A$7, 1, 1, "Kreis TRADE - 2024")), "")</f>
        <v/>
      </c>
      <c r="V144" s="151" t="str" cm="1">
        <f t="array" aca="1" ref="V144" ca="1">IF('Kreis TRADE - 2024'!$E144 = 'PieChart Hilfstabelle'!V$1, INDIRECT(ADDRESS(ROW(), 6 + $A$7, 1, 1, "Kreis TRADE - 2024")), "")</f>
        <v/>
      </c>
      <c r="W144" s="151" t="str" cm="1">
        <f t="array" aca="1" ref="W144" ca="1">IF('Kreis TRADE - 2024'!$E144 = 'PieChart Hilfstabelle'!W$1, INDIRECT(ADDRESS(ROW(), 6 + $A$7, 1, 1, "Kreis TRADE - 2024")), "")</f>
        <v/>
      </c>
      <c r="X144" s="152"/>
      <c r="Y144" s="151" t="str" cm="1">
        <f t="array" aca="1" ref="Y144" ca="1">IF('Kreis TRADE - 2024'!$D144 = 'PieChart Hilfstabelle'!Y$1, INDIRECT(ADDRESS(ROW(), 6 + $A$7, 1, 1, "Kreis TRADE - 2024")), "")</f>
        <v/>
      </c>
      <c r="Z144" s="151" t="str" cm="1">
        <f t="array" aca="1" ref="Z144" ca="1">IF('Kreis TRADE - 2024'!$D144 = 'PieChart Hilfstabelle'!Z$1, INDIRECT(ADDRESS(ROW(), 6 + $A$7, 1, 1, "Kreis TRADE - 2024")), "")</f>
        <v/>
      </c>
      <c r="AA144" s="151" cm="1">
        <f t="array" aca="1" ref="AA144" ca="1">IF('Kreis TRADE - 2024'!$D144 = 'PieChart Hilfstabelle'!AA$1, INDIRECT(ADDRESS(ROW(), 6 + $A$7, 1, 1, "Kreis TRADE - 2024")), "")</f>
        <v>0</v>
      </c>
      <c r="AB144" s="151" t="str" cm="1">
        <f t="array" aca="1" ref="AB144" ca="1">IF('Kreis TRADE - 2024'!$D144 = 'PieChart Hilfstabelle'!AB$1, INDIRECT(ADDRESS(ROW(), 6 + $A$7, 1, 1, "Kreis TRADE - 2024")), "")</f>
        <v/>
      </c>
      <c r="AC144" s="151" t="str" cm="1">
        <f t="array" aca="1" ref="AC144" ca="1">IF('Kreis TRADE - 2024'!$D144 = 'PieChart Hilfstabelle'!AC$1, INDIRECT(ADDRESS(ROW(), 6 + $A$7, 1, 1, "Kreis TRADE - 2024")), "")</f>
        <v/>
      </c>
      <c r="AD144" s="151" t="str" cm="1">
        <f t="array" aca="1" ref="AD144" ca="1">IF('Kreis TRADE - 2024'!$D144 = 'PieChart Hilfstabelle'!AD$1, INDIRECT(ADDRESS(ROW(), 6 + $A$7, 1, 1, "Kreis TRADE - 2024")), "")</f>
        <v/>
      </c>
    </row>
    <row r="145" spans="1:30">
      <c r="A145" s="151"/>
      <c r="B145" s="151"/>
      <c r="C145" s="151"/>
      <c r="D145" s="151"/>
      <c r="E145" s="151"/>
      <c r="F145" s="151" t="str">
        <f>IF(AND('Kreis TRADE - 2024'!C145&lt;&gt;"",'Kreis TRADE - 2024'!D145&lt;&gt;"",'Kreis TRADE - 2024'!E145="Gebuchte Tage"),'Kreis TRADE - 2024'!C145 &amp; " " &amp; 'Kreis TRADE - 2024'!D145,"")</f>
        <v/>
      </c>
      <c r="G145" s="151" t="str" cm="1">
        <f t="array" aca="1" ref="G145" ca="1">IF('Kreis TRADE - 2024'!$E145 = 'PieChart Hilfstabelle'!G$1, INDIRECT(ADDRESS(ROW(), 6 + $A$7, 1, 1, "Kreis TRADE - 2024")), "")</f>
        <v/>
      </c>
      <c r="H145" s="151" t="str" cm="1">
        <f t="array" aca="1" ref="H145" ca="1">IF('Kreis TRADE - 2024'!$E145 = 'PieChart Hilfstabelle'!H$1, INDIRECT(ADDRESS(ROW(), 6 + $A$7, 1, 1, "Kreis TRADE - 2024")), "")</f>
        <v/>
      </c>
      <c r="I145" s="151" t="str" cm="1">
        <f t="array" aca="1" ref="I145" ca="1">IF('Kreis TRADE - 2024'!$E145 = 'PieChart Hilfstabelle'!I$1, INDIRECT(ADDRESS(ROW(), 6 + $A$7, 1, 1, "Kreis TRADE - 2024")), "")</f>
        <v/>
      </c>
      <c r="J145" s="151" t="str" cm="1">
        <f t="array" aca="1" ref="J145" ca="1">IF('Kreis TRADE - 2024'!$E145 = 'PieChart Hilfstabelle'!J$1, INDIRECT(ADDRESS(ROW(), 6 + $A$7, 1, 1, "Kreis TRADE - 2024")), "")</f>
        <v/>
      </c>
      <c r="K145" s="151" t="str" cm="1">
        <f t="array" aca="1" ref="K145" ca="1">IF('Kreis TRADE - 2024'!$E145 = 'PieChart Hilfstabelle'!K$1, INDIRECT(ADDRESS(ROW(), 6 + $A$7, 1, 1, "Kreis TRADE - 2024")), "")</f>
        <v/>
      </c>
      <c r="L145" s="151" t="str" cm="1">
        <f t="array" aca="1" ref="L145" ca="1">IF('Kreis TRADE - 2024'!$E145 = 'PieChart Hilfstabelle'!L$1, INDIRECT(ADDRESS(ROW(), 6 + $A$7, 1, 1, "Kreis TRADE - 2024")), "")</f>
        <v/>
      </c>
      <c r="M145" s="151" t="str" cm="1">
        <f t="array" aca="1" ref="M145" ca="1">IF('Kreis TRADE - 2024'!$E145 = 'PieChart Hilfstabelle'!M$1, INDIRECT(ADDRESS(ROW(), 6 + $A$7, 1, 1, "Kreis TRADE - 2024")), "")</f>
        <v/>
      </c>
      <c r="N145" s="151" t="str" cm="1">
        <f t="array" aca="1" ref="N145" ca="1">IF('Kreis TRADE - 2024'!$E145 = 'PieChart Hilfstabelle'!N$1, INDIRECT(ADDRESS(ROW(), 6 + $A$7, 1, 1, "Kreis TRADE - 2024")), "")</f>
        <v/>
      </c>
      <c r="O145" s="151" t="str" cm="1">
        <f t="array" aca="1" ref="O145" ca="1">IF('Kreis TRADE - 2024'!$E145 = 'PieChart Hilfstabelle'!O$1, INDIRECT(ADDRESS(ROW(), 6 + $A$7, 1, 1, "Kreis TRADE - 2024")), "")</f>
        <v/>
      </c>
      <c r="P145" s="151" t="str" cm="1">
        <f t="array" aca="1" ref="P145" ca="1">IF('Kreis TRADE - 2024'!$E145 = 'PieChart Hilfstabelle'!P$1, INDIRECT(ADDRESS(ROW(), 6 + $A$7, 1, 1, "Kreis TRADE - 2024")), "")</f>
        <v/>
      </c>
      <c r="Q145" s="151" t="str" cm="1">
        <f t="array" aca="1" ref="Q145" ca="1">IF('Kreis TRADE - 2024'!$E145 = 'PieChart Hilfstabelle'!Q$1, INDIRECT(ADDRESS(ROW(), 6 + $A$7, 1, 1, "Kreis TRADE - 2024")), "")</f>
        <v/>
      </c>
      <c r="R145" s="151" t="str" cm="1">
        <f t="array" aca="1" ref="R145" ca="1">IF('Kreis TRADE - 2024'!$E145 = 'PieChart Hilfstabelle'!R$1, INDIRECT(ADDRESS(ROW(), 6 + $A$7, 1, 1, "Kreis TRADE - 2024")), "")</f>
        <v/>
      </c>
      <c r="S145" s="151" t="str" cm="1">
        <f t="array" aca="1" ref="S145" ca="1">IF('Kreis TRADE - 2024'!$E145 = 'PieChart Hilfstabelle'!S$1, INDIRECT(ADDRESS(ROW(), 6 + $A$7, 1, 1, "Kreis TRADE - 2024")), "")</f>
        <v/>
      </c>
      <c r="T145" s="151" t="str" cm="1">
        <f t="array" aca="1" ref="T145" ca="1">IF('Kreis TRADE - 2024'!$E145 = 'PieChart Hilfstabelle'!T$1, INDIRECT(ADDRESS(ROW(), 6 + $A$7, 1, 1, "Kreis TRADE - 2024")), "")</f>
        <v/>
      </c>
      <c r="U145" s="151" t="str" cm="1">
        <f t="array" aca="1" ref="U145" ca="1">IF('Kreis TRADE - 2024'!$E145 = 'PieChart Hilfstabelle'!U$1, INDIRECT(ADDRESS(ROW(), 6 + $A$7, 1, 1, "Kreis TRADE - 2024")), "")</f>
        <v/>
      </c>
      <c r="V145" s="151" t="str" cm="1">
        <f t="array" aca="1" ref="V145" ca="1">IF('Kreis TRADE - 2024'!$E145 = 'PieChart Hilfstabelle'!V$1, INDIRECT(ADDRESS(ROW(), 6 + $A$7, 1, 1, "Kreis TRADE - 2024")), "")</f>
        <v/>
      </c>
      <c r="W145" s="151" t="str" cm="1">
        <f t="array" aca="1" ref="W145" ca="1">IF('Kreis TRADE - 2024'!$E145 = 'PieChart Hilfstabelle'!W$1, INDIRECT(ADDRESS(ROW(), 6 + $A$7, 1, 1, "Kreis TRADE - 2024")), "")</f>
        <v/>
      </c>
      <c r="X145" s="152"/>
      <c r="Y145" s="151" t="str" cm="1">
        <f t="array" aca="1" ref="Y145" ca="1">IF('Kreis TRADE - 2024'!$D145 = 'PieChart Hilfstabelle'!Y$1, INDIRECT(ADDRESS(ROW(), 6 + $A$7, 1, 1, "Kreis TRADE - 2024")), "")</f>
        <v/>
      </c>
      <c r="Z145" s="151" t="str" cm="1">
        <f t="array" aca="1" ref="Z145" ca="1">IF('Kreis TRADE - 2024'!$D145 = 'PieChart Hilfstabelle'!Z$1, INDIRECT(ADDRESS(ROW(), 6 + $A$7, 1, 1, "Kreis TRADE - 2024")), "")</f>
        <v/>
      </c>
      <c r="AA145" s="151" t="str" cm="1">
        <f t="array" aca="1" ref="AA145" ca="1">IF('Kreis TRADE - 2024'!$D145 = 'PieChart Hilfstabelle'!AA$1, INDIRECT(ADDRESS(ROW(), 6 + $A$7, 1, 1, "Kreis TRADE - 2024")), "")</f>
        <v/>
      </c>
      <c r="AB145" s="151" cm="1">
        <f t="array" aca="1" ref="AB145" ca="1">IF('Kreis TRADE - 2024'!$D145 = 'PieChart Hilfstabelle'!AB$1, INDIRECT(ADDRESS(ROW(), 6 + $A$7, 1, 1, "Kreis TRADE - 2024")), "")</f>
        <v>0.13</v>
      </c>
      <c r="AC145" s="151" t="str" cm="1">
        <f t="array" aca="1" ref="AC145" ca="1">IF('Kreis TRADE - 2024'!$D145 = 'PieChart Hilfstabelle'!AC$1, INDIRECT(ADDRESS(ROW(), 6 + $A$7, 1, 1, "Kreis TRADE - 2024")), "")</f>
        <v/>
      </c>
      <c r="AD145" s="151" t="str" cm="1">
        <f t="array" aca="1" ref="AD145" ca="1">IF('Kreis TRADE - 2024'!$D145 = 'PieChart Hilfstabelle'!AD$1, INDIRECT(ADDRESS(ROW(), 6 + $A$7, 1, 1, "Kreis TRADE - 2024")), "")</f>
        <v/>
      </c>
    </row>
    <row r="146" spans="1:30">
      <c r="A146" s="151"/>
      <c r="B146" s="151"/>
      <c r="C146" s="151"/>
      <c r="D146" s="151"/>
      <c r="E146" s="151"/>
      <c r="F146" s="151" t="str">
        <f>IF(AND('Kreis TRADE - 2024'!C146&lt;&gt;"",'Kreis TRADE - 2024'!D146&lt;&gt;"",'Kreis TRADE - 2024'!E146="Gebuchte Tage"),'Kreis TRADE - 2024'!C146 &amp; " " &amp; 'Kreis TRADE - 2024'!D146,"")</f>
        <v/>
      </c>
      <c r="G146" s="151" t="str" cm="1">
        <f t="array" aca="1" ref="G146" ca="1">IF('Kreis TRADE - 2024'!$E146 = 'PieChart Hilfstabelle'!G$1, INDIRECT(ADDRESS(ROW(), 6 + $A$7, 1, 1, "Kreis TRADE - 2024")), "")</f>
        <v/>
      </c>
      <c r="H146" s="151" t="str" cm="1">
        <f t="array" aca="1" ref="H146" ca="1">IF('Kreis TRADE - 2024'!$E146 = 'PieChart Hilfstabelle'!H$1, INDIRECT(ADDRESS(ROW(), 6 + $A$7, 1, 1, "Kreis TRADE - 2024")), "")</f>
        <v/>
      </c>
      <c r="I146" s="151" t="str" cm="1">
        <f t="array" aca="1" ref="I146" ca="1">IF('Kreis TRADE - 2024'!$E146 = 'PieChart Hilfstabelle'!I$1, INDIRECT(ADDRESS(ROW(), 6 + $A$7, 1, 1, "Kreis TRADE - 2024")), "")</f>
        <v/>
      </c>
      <c r="J146" s="151" t="str" cm="1">
        <f t="array" aca="1" ref="J146" ca="1">IF('Kreis TRADE - 2024'!$E146 = 'PieChart Hilfstabelle'!J$1, INDIRECT(ADDRESS(ROW(), 6 + $A$7, 1, 1, "Kreis TRADE - 2024")), "")</f>
        <v/>
      </c>
      <c r="K146" s="151" t="str" cm="1">
        <f t="array" aca="1" ref="K146" ca="1">IF('Kreis TRADE - 2024'!$E146 = 'PieChart Hilfstabelle'!K$1, INDIRECT(ADDRESS(ROW(), 6 + $A$7, 1, 1, "Kreis TRADE - 2024")), "")</f>
        <v/>
      </c>
      <c r="L146" s="151" t="str" cm="1">
        <f t="array" aca="1" ref="L146" ca="1">IF('Kreis TRADE - 2024'!$E146 = 'PieChart Hilfstabelle'!L$1, INDIRECT(ADDRESS(ROW(), 6 + $A$7, 1, 1, "Kreis TRADE - 2024")), "")</f>
        <v/>
      </c>
      <c r="M146" s="151" t="str" cm="1">
        <f t="array" aca="1" ref="M146" ca="1">IF('Kreis TRADE - 2024'!$E146 = 'PieChart Hilfstabelle'!M$1, INDIRECT(ADDRESS(ROW(), 6 + $A$7, 1, 1, "Kreis TRADE - 2024")), "")</f>
        <v/>
      </c>
      <c r="N146" s="151" t="str" cm="1">
        <f t="array" aca="1" ref="N146" ca="1">IF('Kreis TRADE - 2024'!$E146 = 'PieChart Hilfstabelle'!N$1, INDIRECT(ADDRESS(ROW(), 6 + $A$7, 1, 1, "Kreis TRADE - 2024")), "")</f>
        <v/>
      </c>
      <c r="O146" s="151" t="str" cm="1">
        <f t="array" aca="1" ref="O146" ca="1">IF('Kreis TRADE - 2024'!$E146 = 'PieChart Hilfstabelle'!O$1, INDIRECT(ADDRESS(ROW(), 6 + $A$7, 1, 1, "Kreis TRADE - 2024")), "")</f>
        <v/>
      </c>
      <c r="P146" s="151" t="str" cm="1">
        <f t="array" aca="1" ref="P146" ca="1">IF('Kreis TRADE - 2024'!$E146 = 'PieChart Hilfstabelle'!P$1, INDIRECT(ADDRESS(ROW(), 6 + $A$7, 1, 1, "Kreis TRADE - 2024")), "")</f>
        <v/>
      </c>
      <c r="Q146" s="151" t="str" cm="1">
        <f t="array" aca="1" ref="Q146" ca="1">IF('Kreis TRADE - 2024'!$E146 = 'PieChart Hilfstabelle'!Q$1, INDIRECT(ADDRESS(ROW(), 6 + $A$7, 1, 1, "Kreis TRADE - 2024")), "")</f>
        <v/>
      </c>
      <c r="R146" s="151" t="str" cm="1">
        <f t="array" aca="1" ref="R146" ca="1">IF('Kreis TRADE - 2024'!$E146 = 'PieChart Hilfstabelle'!R$1, INDIRECT(ADDRESS(ROW(), 6 + $A$7, 1, 1, "Kreis TRADE - 2024")), "")</f>
        <v/>
      </c>
      <c r="S146" s="151" t="str" cm="1">
        <f t="array" aca="1" ref="S146" ca="1">IF('Kreis TRADE - 2024'!$E146 = 'PieChart Hilfstabelle'!S$1, INDIRECT(ADDRESS(ROW(), 6 + $A$7, 1, 1, "Kreis TRADE - 2024")), "")</f>
        <v/>
      </c>
      <c r="T146" s="151" t="str" cm="1">
        <f t="array" aca="1" ref="T146" ca="1">IF('Kreis TRADE - 2024'!$E146 = 'PieChart Hilfstabelle'!T$1, INDIRECT(ADDRESS(ROW(), 6 + $A$7, 1, 1, "Kreis TRADE - 2024")), "")</f>
        <v/>
      </c>
      <c r="U146" s="151" t="str" cm="1">
        <f t="array" aca="1" ref="U146" ca="1">IF('Kreis TRADE - 2024'!$E146 = 'PieChart Hilfstabelle'!U$1, INDIRECT(ADDRESS(ROW(), 6 + $A$7, 1, 1, "Kreis TRADE - 2024")), "")</f>
        <v/>
      </c>
      <c r="V146" s="151" t="str" cm="1">
        <f t="array" aca="1" ref="V146" ca="1">IF('Kreis TRADE - 2024'!$E146 = 'PieChart Hilfstabelle'!V$1, INDIRECT(ADDRESS(ROW(), 6 + $A$7, 1, 1, "Kreis TRADE - 2024")), "")</f>
        <v/>
      </c>
      <c r="W146" s="151" t="str" cm="1">
        <f t="array" aca="1" ref="W146" ca="1">IF('Kreis TRADE - 2024'!$E146 = 'PieChart Hilfstabelle'!W$1, INDIRECT(ADDRESS(ROW(), 6 + $A$7, 1, 1, "Kreis TRADE - 2024")), "")</f>
        <v/>
      </c>
      <c r="X146" s="152"/>
      <c r="Y146" s="151" t="str" cm="1">
        <f t="array" aca="1" ref="Y146" ca="1">IF('Kreis TRADE - 2024'!$D146 = 'PieChart Hilfstabelle'!Y$1, INDIRECT(ADDRESS(ROW(), 6 + $A$7, 1, 1, "Kreis TRADE - 2024")), "")</f>
        <v/>
      </c>
      <c r="Z146" s="151" t="str" cm="1">
        <f t="array" aca="1" ref="Z146" ca="1">IF('Kreis TRADE - 2024'!$D146 = 'PieChart Hilfstabelle'!Z$1, INDIRECT(ADDRESS(ROW(), 6 + $A$7, 1, 1, "Kreis TRADE - 2024")), "")</f>
        <v/>
      </c>
      <c r="AA146" s="151" t="str" cm="1">
        <f t="array" aca="1" ref="AA146" ca="1">IF('Kreis TRADE - 2024'!$D146 = 'PieChart Hilfstabelle'!AA$1, INDIRECT(ADDRESS(ROW(), 6 + $A$7, 1, 1, "Kreis TRADE - 2024")), "")</f>
        <v/>
      </c>
      <c r="AB146" s="151" t="str" cm="1">
        <f t="array" aca="1" ref="AB146" ca="1">IF('Kreis TRADE - 2024'!$D146 = 'PieChart Hilfstabelle'!AB$1, INDIRECT(ADDRESS(ROW(), 6 + $A$7, 1, 1, "Kreis TRADE - 2024")), "")</f>
        <v/>
      </c>
      <c r="AC146" s="151" cm="1">
        <f t="array" aca="1" ref="AC146" ca="1">IF('Kreis TRADE - 2024'!$D146 = 'PieChart Hilfstabelle'!AC$1, INDIRECT(ADDRESS(ROW(), 6 + $A$7, 1, 1, "Kreis TRADE - 2024")), "")</f>
        <v>0.03</v>
      </c>
      <c r="AD146" s="151" t="str" cm="1">
        <f t="array" aca="1" ref="AD146" ca="1">IF('Kreis TRADE - 2024'!$D146 = 'PieChart Hilfstabelle'!AD$1, INDIRECT(ADDRESS(ROW(), 6 + $A$7, 1, 1, "Kreis TRADE - 2024")), "")</f>
        <v/>
      </c>
    </row>
    <row r="147" spans="1:30">
      <c r="A147" s="151"/>
      <c r="B147" s="151"/>
      <c r="C147" s="151"/>
      <c r="D147" s="151"/>
      <c r="E147" s="151"/>
      <c r="F147" s="151" t="str">
        <f>IF(AND('Kreis TRADE - 2024'!C147&lt;&gt;"",'Kreis TRADE - 2024'!D147&lt;&gt;"",'Kreis TRADE - 2024'!E147="Gebuchte Tage"),'Kreis TRADE - 2024'!C147 &amp; " " &amp; 'Kreis TRADE - 2024'!D147,"")</f>
        <v/>
      </c>
      <c r="G147" s="151" t="str" cm="1">
        <f t="array" aca="1" ref="G147" ca="1">IF('Kreis TRADE - 2024'!$E147 = 'PieChart Hilfstabelle'!G$1, INDIRECT(ADDRESS(ROW(), 6 + $A$7, 1, 1, "Kreis TRADE - 2024")), "")</f>
        <v/>
      </c>
      <c r="H147" s="151" t="str" cm="1">
        <f t="array" aca="1" ref="H147" ca="1">IF('Kreis TRADE - 2024'!$E147 = 'PieChart Hilfstabelle'!H$1, INDIRECT(ADDRESS(ROW(), 6 + $A$7, 1, 1, "Kreis TRADE - 2024")), "")</f>
        <v/>
      </c>
      <c r="I147" s="151" t="str" cm="1">
        <f t="array" aca="1" ref="I147" ca="1">IF('Kreis TRADE - 2024'!$E147 = 'PieChart Hilfstabelle'!I$1, INDIRECT(ADDRESS(ROW(), 6 + $A$7, 1, 1, "Kreis TRADE - 2024")), "")</f>
        <v/>
      </c>
      <c r="J147" s="151" t="str" cm="1">
        <f t="array" aca="1" ref="J147" ca="1">IF('Kreis TRADE - 2024'!$E147 = 'PieChart Hilfstabelle'!J$1, INDIRECT(ADDRESS(ROW(), 6 + $A$7, 1, 1, "Kreis TRADE - 2024")), "")</f>
        <v/>
      </c>
      <c r="K147" s="151" t="str" cm="1">
        <f t="array" aca="1" ref="K147" ca="1">IF('Kreis TRADE - 2024'!$E147 = 'PieChart Hilfstabelle'!K$1, INDIRECT(ADDRESS(ROW(), 6 + $A$7, 1, 1, "Kreis TRADE - 2024")), "")</f>
        <v/>
      </c>
      <c r="L147" s="151" t="str" cm="1">
        <f t="array" aca="1" ref="L147" ca="1">IF('Kreis TRADE - 2024'!$E147 = 'PieChart Hilfstabelle'!L$1, INDIRECT(ADDRESS(ROW(), 6 + $A$7, 1, 1, "Kreis TRADE - 2024")), "")</f>
        <v/>
      </c>
      <c r="M147" s="151" cm="1">
        <f t="array" aca="1" ref="M147" ca="1">IF('Kreis TRADE - 2024'!$E147 = 'PieChart Hilfstabelle'!M$1, INDIRECT(ADDRESS(ROW(), 6 + $A$7, 1, 1, "Kreis TRADE - 2024")), "")</f>
        <v>0.56999999999999995</v>
      </c>
      <c r="N147" s="151" t="str" cm="1">
        <f t="array" aca="1" ref="N147" ca="1">IF('Kreis TRADE - 2024'!$E147 = 'PieChart Hilfstabelle'!N$1, INDIRECT(ADDRESS(ROW(), 6 + $A$7, 1, 1, "Kreis TRADE - 2024")), "")</f>
        <v/>
      </c>
      <c r="O147" s="151" t="str" cm="1">
        <f t="array" aca="1" ref="O147" ca="1">IF('Kreis TRADE - 2024'!$E147 = 'PieChart Hilfstabelle'!O$1, INDIRECT(ADDRESS(ROW(), 6 + $A$7, 1, 1, "Kreis TRADE - 2024")), "")</f>
        <v/>
      </c>
      <c r="P147" s="151" t="str" cm="1">
        <f t="array" aca="1" ref="P147" ca="1">IF('Kreis TRADE - 2024'!$E147 = 'PieChart Hilfstabelle'!P$1, INDIRECT(ADDRESS(ROW(), 6 + $A$7, 1, 1, "Kreis TRADE - 2024")), "")</f>
        <v/>
      </c>
      <c r="Q147" s="151" t="str" cm="1">
        <f t="array" aca="1" ref="Q147" ca="1">IF('Kreis TRADE - 2024'!$E147 = 'PieChart Hilfstabelle'!Q$1, INDIRECT(ADDRESS(ROW(), 6 + $A$7, 1, 1, "Kreis TRADE - 2024")), "")</f>
        <v/>
      </c>
      <c r="R147" s="151" t="str" cm="1">
        <f t="array" aca="1" ref="R147" ca="1">IF('Kreis TRADE - 2024'!$E147 = 'PieChart Hilfstabelle'!R$1, INDIRECT(ADDRESS(ROW(), 6 + $A$7, 1, 1, "Kreis TRADE - 2024")), "")</f>
        <v/>
      </c>
      <c r="S147" s="151" t="str" cm="1">
        <f t="array" aca="1" ref="S147" ca="1">IF('Kreis TRADE - 2024'!$E147 = 'PieChart Hilfstabelle'!S$1, INDIRECT(ADDRESS(ROW(), 6 + $A$7, 1, 1, "Kreis TRADE - 2024")), "")</f>
        <v/>
      </c>
      <c r="T147" s="151" t="str" cm="1">
        <f t="array" aca="1" ref="T147" ca="1">IF('Kreis TRADE - 2024'!$E147 = 'PieChart Hilfstabelle'!T$1, INDIRECT(ADDRESS(ROW(), 6 + $A$7, 1, 1, "Kreis TRADE - 2024")), "")</f>
        <v/>
      </c>
      <c r="U147" s="151" t="str" cm="1">
        <f t="array" aca="1" ref="U147" ca="1">IF('Kreis TRADE - 2024'!$E147 = 'PieChart Hilfstabelle'!U$1, INDIRECT(ADDRESS(ROW(), 6 + $A$7, 1, 1, "Kreis TRADE - 2024")), "")</f>
        <v/>
      </c>
      <c r="V147" s="151" t="str" cm="1">
        <f t="array" aca="1" ref="V147" ca="1">IF('Kreis TRADE - 2024'!$E147 = 'PieChart Hilfstabelle'!V$1, INDIRECT(ADDRESS(ROW(), 6 + $A$7, 1, 1, "Kreis TRADE - 2024")), "")</f>
        <v/>
      </c>
      <c r="W147" s="151" t="str" cm="1">
        <f t="array" aca="1" ref="W147" ca="1">IF('Kreis TRADE - 2024'!$E147 = 'PieChart Hilfstabelle'!W$1, INDIRECT(ADDRESS(ROW(), 6 + $A$7, 1, 1, "Kreis TRADE - 2024")), "")</f>
        <v/>
      </c>
      <c r="X147" s="152"/>
      <c r="Y147" s="151" t="str" cm="1">
        <f t="array" aca="1" ref="Y147" ca="1">IF('Kreis TRADE - 2024'!$D147 = 'PieChart Hilfstabelle'!Y$1, INDIRECT(ADDRESS(ROW(), 6 + $A$7, 1, 1, "Kreis TRADE - 2024")), "")</f>
        <v/>
      </c>
      <c r="Z147" s="151" t="str" cm="1">
        <f t="array" aca="1" ref="Z147" ca="1">IF('Kreis TRADE - 2024'!$D147 = 'PieChart Hilfstabelle'!Z$1, INDIRECT(ADDRESS(ROW(), 6 + $A$7, 1, 1, "Kreis TRADE - 2024")), "")</f>
        <v/>
      </c>
      <c r="AA147" s="151" t="str" cm="1">
        <f t="array" aca="1" ref="AA147" ca="1">IF('Kreis TRADE - 2024'!$D147 = 'PieChart Hilfstabelle'!AA$1, INDIRECT(ADDRESS(ROW(), 6 + $A$7, 1, 1, "Kreis TRADE - 2024")), "")</f>
        <v/>
      </c>
      <c r="AB147" s="151" t="str" cm="1">
        <f t="array" aca="1" ref="AB147" ca="1">IF('Kreis TRADE - 2024'!$D147 = 'PieChart Hilfstabelle'!AB$1, INDIRECT(ADDRESS(ROW(), 6 + $A$7, 1, 1, "Kreis TRADE - 2024")), "")</f>
        <v/>
      </c>
      <c r="AC147" s="151" t="str" cm="1">
        <f t="array" aca="1" ref="AC147" ca="1">IF('Kreis TRADE - 2024'!$D147 = 'PieChart Hilfstabelle'!AC$1, INDIRECT(ADDRESS(ROW(), 6 + $A$7, 1, 1, "Kreis TRADE - 2024")), "")</f>
        <v/>
      </c>
      <c r="AD147" s="151" t="str" cm="1">
        <f t="array" aca="1" ref="AD147" ca="1">IF('Kreis TRADE - 2024'!$D147 = 'PieChart Hilfstabelle'!AD$1, INDIRECT(ADDRESS(ROW(), 6 + $A$7, 1, 1, "Kreis TRADE - 2024")), "")</f>
        <v/>
      </c>
    </row>
    <row r="148" spans="1:30">
      <c r="A148" s="151"/>
      <c r="B148" s="151"/>
      <c r="C148" s="151"/>
      <c r="D148" s="151"/>
      <c r="E148" s="151"/>
      <c r="F148" s="151" t="str">
        <f>IF(AND('Kreis TRADE - 2024'!C148&lt;&gt;"",'Kreis TRADE - 2024'!D148&lt;&gt;"",'Kreis TRADE - 2024'!E148="Gebuchte Tage"),'Kreis TRADE - 2024'!C148 &amp; " " &amp; 'Kreis TRADE - 2024'!D148,"")</f>
        <v/>
      </c>
      <c r="G148" s="151" t="str" cm="1">
        <f t="array" aca="1" ref="G148" ca="1">IF('Kreis TRADE - 2024'!$E148 = 'PieChart Hilfstabelle'!G$1, INDIRECT(ADDRESS(ROW(), 6 + $A$7, 1, 1, "Kreis TRADE - 2024")), "")</f>
        <v/>
      </c>
      <c r="H148" s="151" t="str" cm="1">
        <f t="array" aca="1" ref="H148" ca="1">IF('Kreis TRADE - 2024'!$E148 = 'PieChart Hilfstabelle'!H$1, INDIRECT(ADDRESS(ROW(), 6 + $A$7, 1, 1, "Kreis TRADE - 2024")), "")</f>
        <v/>
      </c>
      <c r="I148" s="151" t="str" cm="1">
        <f t="array" aca="1" ref="I148" ca="1">IF('Kreis TRADE - 2024'!$E148 = 'PieChart Hilfstabelle'!I$1, INDIRECT(ADDRESS(ROW(), 6 + $A$7, 1, 1, "Kreis TRADE - 2024")), "")</f>
        <v/>
      </c>
      <c r="J148" s="151" t="str" cm="1">
        <f t="array" aca="1" ref="J148" ca="1">IF('Kreis TRADE - 2024'!$E148 = 'PieChart Hilfstabelle'!J$1, INDIRECT(ADDRESS(ROW(), 6 + $A$7, 1, 1, "Kreis TRADE - 2024")), "")</f>
        <v/>
      </c>
      <c r="K148" s="151" t="str" cm="1">
        <f t="array" aca="1" ref="K148" ca="1">IF('Kreis TRADE - 2024'!$E148 = 'PieChart Hilfstabelle'!K$1, INDIRECT(ADDRESS(ROW(), 6 + $A$7, 1, 1, "Kreis TRADE - 2024")), "")</f>
        <v/>
      </c>
      <c r="L148" s="151" t="str" cm="1">
        <f t="array" aca="1" ref="L148" ca="1">IF('Kreis TRADE - 2024'!$E148 = 'PieChart Hilfstabelle'!L$1, INDIRECT(ADDRESS(ROW(), 6 + $A$7, 1, 1, "Kreis TRADE - 2024")), "")</f>
        <v/>
      </c>
      <c r="M148" s="151" t="str" cm="1">
        <f t="array" aca="1" ref="M148" ca="1">IF('Kreis TRADE - 2024'!$E148 = 'PieChart Hilfstabelle'!M$1, INDIRECT(ADDRESS(ROW(), 6 + $A$7, 1, 1, "Kreis TRADE - 2024")), "")</f>
        <v/>
      </c>
      <c r="N148" s="151" cm="1">
        <f t="array" aca="1" ref="N148" ca="1">IF('Kreis TRADE - 2024'!$E148 = 'PieChart Hilfstabelle'!N$1, INDIRECT(ADDRESS(ROW(), 6 + $A$7, 1, 1, "Kreis TRADE - 2024")), "")</f>
        <v>12.19</v>
      </c>
      <c r="O148" s="151" t="str" cm="1">
        <f t="array" aca="1" ref="O148" ca="1">IF('Kreis TRADE - 2024'!$E148 = 'PieChart Hilfstabelle'!O$1, INDIRECT(ADDRESS(ROW(), 6 + $A$7, 1, 1, "Kreis TRADE - 2024")), "")</f>
        <v/>
      </c>
      <c r="P148" s="151" t="str" cm="1">
        <f t="array" aca="1" ref="P148" ca="1">IF('Kreis TRADE - 2024'!$E148 = 'PieChart Hilfstabelle'!P$1, INDIRECT(ADDRESS(ROW(), 6 + $A$7, 1, 1, "Kreis TRADE - 2024")), "")</f>
        <v/>
      </c>
      <c r="Q148" s="151" t="str" cm="1">
        <f t="array" aca="1" ref="Q148" ca="1">IF('Kreis TRADE - 2024'!$E148 = 'PieChart Hilfstabelle'!Q$1, INDIRECT(ADDRESS(ROW(), 6 + $A$7, 1, 1, "Kreis TRADE - 2024")), "")</f>
        <v/>
      </c>
      <c r="R148" s="151" t="str" cm="1">
        <f t="array" aca="1" ref="R148" ca="1">IF('Kreis TRADE - 2024'!$E148 = 'PieChart Hilfstabelle'!R$1, INDIRECT(ADDRESS(ROW(), 6 + $A$7, 1, 1, "Kreis TRADE - 2024")), "")</f>
        <v/>
      </c>
      <c r="S148" s="151" t="str" cm="1">
        <f t="array" aca="1" ref="S148" ca="1">IF('Kreis TRADE - 2024'!$E148 = 'PieChart Hilfstabelle'!S$1, INDIRECT(ADDRESS(ROW(), 6 + $A$7, 1, 1, "Kreis TRADE - 2024")), "")</f>
        <v/>
      </c>
      <c r="T148" s="151" t="str" cm="1">
        <f t="array" aca="1" ref="T148" ca="1">IF('Kreis TRADE - 2024'!$E148 = 'PieChart Hilfstabelle'!T$1, INDIRECT(ADDRESS(ROW(), 6 + $A$7, 1, 1, "Kreis TRADE - 2024")), "")</f>
        <v/>
      </c>
      <c r="U148" s="151" t="str" cm="1">
        <f t="array" aca="1" ref="U148" ca="1">IF('Kreis TRADE - 2024'!$E148 = 'PieChart Hilfstabelle'!U$1, INDIRECT(ADDRESS(ROW(), 6 + $A$7, 1, 1, "Kreis TRADE - 2024")), "")</f>
        <v/>
      </c>
      <c r="V148" s="151" t="str" cm="1">
        <f t="array" aca="1" ref="V148" ca="1">IF('Kreis TRADE - 2024'!$E148 = 'PieChart Hilfstabelle'!V$1, INDIRECT(ADDRESS(ROW(), 6 + $A$7, 1, 1, "Kreis TRADE - 2024")), "")</f>
        <v/>
      </c>
      <c r="W148" s="151" t="str" cm="1">
        <f t="array" aca="1" ref="W148" ca="1">IF('Kreis TRADE - 2024'!$E148 = 'PieChart Hilfstabelle'!W$1, INDIRECT(ADDRESS(ROW(), 6 + $A$7, 1, 1, "Kreis TRADE - 2024")), "")</f>
        <v/>
      </c>
      <c r="X148" s="152"/>
      <c r="Y148" s="151" t="str" cm="1">
        <f t="array" aca="1" ref="Y148" ca="1">IF('Kreis TRADE - 2024'!$D148 = 'PieChart Hilfstabelle'!Y$1, INDIRECT(ADDRESS(ROW(), 6 + $A$7, 1, 1, "Kreis TRADE - 2024")), "")</f>
        <v/>
      </c>
      <c r="Z148" s="151" t="str" cm="1">
        <f t="array" aca="1" ref="Z148" ca="1">IF('Kreis TRADE - 2024'!$D148 = 'PieChart Hilfstabelle'!Z$1, INDIRECT(ADDRESS(ROW(), 6 + $A$7, 1, 1, "Kreis TRADE - 2024")), "")</f>
        <v/>
      </c>
      <c r="AA148" s="151" t="str" cm="1">
        <f t="array" aca="1" ref="AA148" ca="1">IF('Kreis TRADE - 2024'!$D148 = 'PieChart Hilfstabelle'!AA$1, INDIRECT(ADDRESS(ROW(), 6 + $A$7, 1, 1, "Kreis TRADE - 2024")), "")</f>
        <v/>
      </c>
      <c r="AB148" s="151" t="str" cm="1">
        <f t="array" aca="1" ref="AB148" ca="1">IF('Kreis TRADE - 2024'!$D148 = 'PieChart Hilfstabelle'!AB$1, INDIRECT(ADDRESS(ROW(), 6 + $A$7, 1, 1, "Kreis TRADE - 2024")), "")</f>
        <v/>
      </c>
      <c r="AC148" s="151" t="str" cm="1">
        <f t="array" aca="1" ref="AC148" ca="1">IF('Kreis TRADE - 2024'!$D148 = 'PieChart Hilfstabelle'!AC$1, INDIRECT(ADDRESS(ROW(), 6 + $A$7, 1, 1, "Kreis TRADE - 2024")), "")</f>
        <v/>
      </c>
      <c r="AD148" s="151" t="str" cm="1">
        <f t="array" aca="1" ref="AD148" ca="1">IF('Kreis TRADE - 2024'!$D148 = 'PieChart Hilfstabelle'!AD$1, INDIRECT(ADDRESS(ROW(), 6 + $A$7, 1, 1, "Kreis TRADE - 2024")), "")</f>
        <v/>
      </c>
    </row>
    <row r="149" spans="1:30">
      <c r="A149" s="151"/>
      <c r="B149" s="151"/>
      <c r="C149" s="151"/>
      <c r="D149" s="151"/>
      <c r="E149" s="151"/>
      <c r="F149" s="151" t="str">
        <f>IF(AND('Kreis TRADE - 2024'!C149&lt;&gt;"",'Kreis TRADE - 2024'!D149&lt;&gt;"",'Kreis TRADE - 2024'!E149="Gebuchte Tage"),'Kreis TRADE - 2024'!C149 &amp; " " &amp; 'Kreis TRADE - 2024'!D149,"")</f>
        <v/>
      </c>
      <c r="G149" s="151" t="str" cm="1">
        <f t="array" aca="1" ref="G149" ca="1">IF('Kreis TRADE - 2024'!$E149 = 'PieChart Hilfstabelle'!G$1, INDIRECT(ADDRESS(ROW(), 6 + $A$7, 1, 1, "Kreis TRADE - 2024")), "")</f>
        <v/>
      </c>
      <c r="H149" s="151" t="str" cm="1">
        <f t="array" aca="1" ref="H149" ca="1">IF('Kreis TRADE - 2024'!$E149 = 'PieChart Hilfstabelle'!H$1, INDIRECT(ADDRESS(ROW(), 6 + $A$7, 1, 1, "Kreis TRADE - 2024")), "")</f>
        <v/>
      </c>
      <c r="I149" s="151" t="str" cm="1">
        <f t="array" aca="1" ref="I149" ca="1">IF('Kreis TRADE - 2024'!$E149 = 'PieChart Hilfstabelle'!I$1, INDIRECT(ADDRESS(ROW(), 6 + $A$7, 1, 1, "Kreis TRADE - 2024")), "")</f>
        <v/>
      </c>
      <c r="J149" s="151" t="str" cm="1">
        <f t="array" aca="1" ref="J149" ca="1">IF('Kreis TRADE - 2024'!$E149 = 'PieChart Hilfstabelle'!J$1, INDIRECT(ADDRESS(ROW(), 6 + $A$7, 1, 1, "Kreis TRADE - 2024")), "")</f>
        <v/>
      </c>
      <c r="K149" s="151" t="str" cm="1">
        <f t="array" aca="1" ref="K149" ca="1">IF('Kreis TRADE - 2024'!$E149 = 'PieChart Hilfstabelle'!K$1, INDIRECT(ADDRESS(ROW(), 6 + $A$7, 1, 1, "Kreis TRADE - 2024")), "")</f>
        <v/>
      </c>
      <c r="L149" s="151" t="str" cm="1">
        <f t="array" aca="1" ref="L149" ca="1">IF('Kreis TRADE - 2024'!$E149 = 'PieChart Hilfstabelle'!L$1, INDIRECT(ADDRESS(ROW(), 6 + $A$7, 1, 1, "Kreis TRADE - 2024")), "")</f>
        <v/>
      </c>
      <c r="M149" s="151" t="str" cm="1">
        <f t="array" aca="1" ref="M149" ca="1">IF('Kreis TRADE - 2024'!$E149 = 'PieChart Hilfstabelle'!M$1, INDIRECT(ADDRESS(ROW(), 6 + $A$7, 1, 1, "Kreis TRADE - 2024")), "")</f>
        <v/>
      </c>
      <c r="N149" s="151" t="str" cm="1">
        <f t="array" aca="1" ref="N149" ca="1">IF('Kreis TRADE - 2024'!$E149 = 'PieChart Hilfstabelle'!N$1, INDIRECT(ADDRESS(ROW(), 6 + $A$7, 1, 1, "Kreis TRADE - 2024")), "")</f>
        <v/>
      </c>
      <c r="O149" s="151" t="str" cm="1">
        <f t="array" aca="1" ref="O149" ca="1">IF('Kreis TRADE - 2024'!$E149 = 'PieChart Hilfstabelle'!O$1, INDIRECT(ADDRESS(ROW(), 6 + $A$7, 1, 1, "Kreis TRADE - 2024")), "")</f>
        <v/>
      </c>
      <c r="P149" s="151" t="str" cm="1">
        <f t="array" aca="1" ref="P149" ca="1">IF('Kreis TRADE - 2024'!$E149 = 'PieChart Hilfstabelle'!P$1, INDIRECT(ADDRESS(ROW(), 6 + $A$7, 1, 1, "Kreis TRADE - 2024")), "")</f>
        <v/>
      </c>
      <c r="Q149" s="151" t="str" cm="1">
        <f t="array" aca="1" ref="Q149" ca="1">IF('Kreis TRADE - 2024'!$E149 = 'PieChart Hilfstabelle'!Q$1, INDIRECT(ADDRESS(ROW(), 6 + $A$7, 1, 1, "Kreis TRADE - 2024")), "")</f>
        <v/>
      </c>
      <c r="R149" s="151" t="str" cm="1">
        <f t="array" aca="1" ref="R149" ca="1">IF('Kreis TRADE - 2024'!$E149 = 'PieChart Hilfstabelle'!R$1, INDIRECT(ADDRESS(ROW(), 6 + $A$7, 1, 1, "Kreis TRADE - 2024")), "")</f>
        <v/>
      </c>
      <c r="S149" s="151" t="str" cm="1">
        <f t="array" aca="1" ref="S149" ca="1">IF('Kreis TRADE - 2024'!$E149 = 'PieChart Hilfstabelle'!S$1, INDIRECT(ADDRESS(ROW(), 6 + $A$7, 1, 1, "Kreis TRADE - 2024")), "")</f>
        <v/>
      </c>
      <c r="T149" s="151" t="str" cm="1">
        <f t="array" aca="1" ref="T149" ca="1">IF('Kreis TRADE - 2024'!$E149 = 'PieChart Hilfstabelle'!T$1, INDIRECT(ADDRESS(ROW(), 6 + $A$7, 1, 1, "Kreis TRADE - 2024")), "")</f>
        <v/>
      </c>
      <c r="U149" s="151" t="str" cm="1">
        <f t="array" aca="1" ref="U149" ca="1">IF('Kreis TRADE - 2024'!$E149 = 'PieChart Hilfstabelle'!U$1, INDIRECT(ADDRESS(ROW(), 6 + $A$7, 1, 1, "Kreis TRADE - 2024")), "")</f>
        <v/>
      </c>
      <c r="V149" s="151" t="str" cm="1">
        <f t="array" aca="1" ref="V149" ca="1">IF('Kreis TRADE - 2024'!$E149 = 'PieChart Hilfstabelle'!V$1, INDIRECT(ADDRESS(ROW(), 6 + $A$7, 1, 1, "Kreis TRADE - 2024")), "")</f>
        <v/>
      </c>
      <c r="W149" s="151" t="str" cm="1">
        <f t="array" aca="1" ref="W149" ca="1">IF('Kreis TRADE - 2024'!$E149 = 'PieChart Hilfstabelle'!W$1, INDIRECT(ADDRESS(ROW(), 6 + $A$7, 1, 1, "Kreis TRADE - 2024")), "")</f>
        <v/>
      </c>
      <c r="X149" s="152"/>
      <c r="Y149" s="151" t="str" cm="1">
        <f t="array" aca="1" ref="Y149" ca="1">IF('Kreis TRADE - 2024'!$D149 = 'PieChart Hilfstabelle'!Y$1, INDIRECT(ADDRESS(ROW(), 6 + $A$7, 1, 1, "Kreis TRADE - 2024")), "")</f>
        <v/>
      </c>
      <c r="Z149" s="151" t="str" cm="1">
        <f t="array" aca="1" ref="Z149" ca="1">IF('Kreis TRADE - 2024'!$D149 = 'PieChart Hilfstabelle'!Z$1, INDIRECT(ADDRESS(ROW(), 6 + $A$7, 1, 1, "Kreis TRADE - 2024")), "")</f>
        <v/>
      </c>
      <c r="AA149" s="151" t="str" cm="1">
        <f t="array" aca="1" ref="AA149" ca="1">IF('Kreis TRADE - 2024'!$D149 = 'PieChart Hilfstabelle'!AA$1, INDIRECT(ADDRESS(ROW(), 6 + $A$7, 1, 1, "Kreis TRADE - 2024")), "")</f>
        <v/>
      </c>
      <c r="AB149" s="151" t="str" cm="1">
        <f t="array" aca="1" ref="AB149" ca="1">IF('Kreis TRADE - 2024'!$D149 = 'PieChart Hilfstabelle'!AB$1, INDIRECT(ADDRESS(ROW(), 6 + $A$7, 1, 1, "Kreis TRADE - 2024")), "")</f>
        <v/>
      </c>
      <c r="AC149" s="151" t="str" cm="1">
        <f t="array" aca="1" ref="AC149" ca="1">IF('Kreis TRADE - 2024'!$D149 = 'PieChart Hilfstabelle'!AC$1, INDIRECT(ADDRESS(ROW(), 6 + $A$7, 1, 1, "Kreis TRADE - 2024")), "")</f>
        <v/>
      </c>
      <c r="AD149" s="151" t="str" cm="1">
        <f t="array" aca="1" ref="AD149" ca="1">IF('Kreis TRADE - 2024'!$D149 = 'PieChart Hilfstabelle'!AD$1, INDIRECT(ADDRESS(ROW(), 6 + $A$7, 1, 1, "Kreis TRADE - 2024")), "")</f>
        <v/>
      </c>
    </row>
    <row r="150" spans="1:30">
      <c r="A150" s="151"/>
      <c r="B150" s="151"/>
      <c r="C150" s="151"/>
      <c r="D150" s="151"/>
      <c r="E150" s="151"/>
      <c r="F150" s="151" t="str">
        <f>IF(AND('Kreis TRADE - 2024'!C150&lt;&gt;"",'Kreis TRADE - 2024'!D150&lt;&gt;"",'Kreis TRADE - 2024'!E150="Gebuchte Tage"),'Kreis TRADE - 2024'!C150 &amp; " " &amp; 'Kreis TRADE - 2024'!D150,"")</f>
        <v/>
      </c>
      <c r="G150" s="151" t="str" cm="1">
        <f t="array" aca="1" ref="G150" ca="1">IF('Kreis TRADE - 2024'!$E150 = 'PieChart Hilfstabelle'!G$1, INDIRECT(ADDRESS(ROW(), 6 + $A$7, 1, 1, "Kreis TRADE - 2024")), "")</f>
        <v/>
      </c>
      <c r="H150" s="151" t="str" cm="1">
        <f t="array" aca="1" ref="H150" ca="1">IF('Kreis TRADE - 2024'!$E150 = 'PieChart Hilfstabelle'!H$1, INDIRECT(ADDRESS(ROW(), 6 + $A$7, 1, 1, "Kreis TRADE - 2024")), "")</f>
        <v/>
      </c>
      <c r="I150" s="151" t="str" cm="1">
        <f t="array" aca="1" ref="I150" ca="1">IF('Kreis TRADE - 2024'!$E150 = 'PieChart Hilfstabelle'!I$1, INDIRECT(ADDRESS(ROW(), 6 + $A$7, 1, 1, "Kreis TRADE - 2024")), "")</f>
        <v/>
      </c>
      <c r="J150" s="151" t="str" cm="1">
        <f t="array" aca="1" ref="J150" ca="1">IF('Kreis TRADE - 2024'!$E150 = 'PieChart Hilfstabelle'!J$1, INDIRECT(ADDRESS(ROW(), 6 + $A$7, 1, 1, "Kreis TRADE - 2024")), "")</f>
        <v/>
      </c>
      <c r="K150" s="151" t="str" cm="1">
        <f t="array" aca="1" ref="K150" ca="1">IF('Kreis TRADE - 2024'!$E150 = 'PieChart Hilfstabelle'!K$1, INDIRECT(ADDRESS(ROW(), 6 + $A$7, 1, 1, "Kreis TRADE - 2024")), "")</f>
        <v/>
      </c>
      <c r="L150" s="151" t="str" cm="1">
        <f t="array" aca="1" ref="L150" ca="1">IF('Kreis TRADE - 2024'!$E150 = 'PieChart Hilfstabelle'!L$1, INDIRECT(ADDRESS(ROW(), 6 + $A$7, 1, 1, "Kreis TRADE - 2024")), "")</f>
        <v/>
      </c>
      <c r="M150" s="151" t="str" cm="1">
        <f t="array" aca="1" ref="M150" ca="1">IF('Kreis TRADE - 2024'!$E150 = 'PieChart Hilfstabelle'!M$1, INDIRECT(ADDRESS(ROW(), 6 + $A$7, 1, 1, "Kreis TRADE - 2024")), "")</f>
        <v/>
      </c>
      <c r="N150" s="151" t="str" cm="1">
        <f t="array" aca="1" ref="N150" ca="1">IF('Kreis TRADE - 2024'!$E150 = 'PieChart Hilfstabelle'!N$1, INDIRECT(ADDRESS(ROW(), 6 + $A$7, 1, 1, "Kreis TRADE - 2024")), "")</f>
        <v/>
      </c>
      <c r="O150" s="151" cm="1">
        <f t="array" aca="1" ref="O150" ca="1">IF('Kreis TRADE - 2024'!$E150 = 'PieChart Hilfstabelle'!O$1, INDIRECT(ADDRESS(ROW(), 6 + $A$7, 1, 1, "Kreis TRADE - 2024")), "")</f>
        <v>0.25</v>
      </c>
      <c r="P150" s="151" t="str" cm="1">
        <f t="array" aca="1" ref="P150" ca="1">IF('Kreis TRADE - 2024'!$E150 = 'PieChart Hilfstabelle'!P$1, INDIRECT(ADDRESS(ROW(), 6 + $A$7, 1, 1, "Kreis TRADE - 2024")), "")</f>
        <v/>
      </c>
      <c r="Q150" s="151" t="str" cm="1">
        <f t="array" aca="1" ref="Q150" ca="1">IF('Kreis TRADE - 2024'!$E150 = 'PieChart Hilfstabelle'!Q$1, INDIRECT(ADDRESS(ROW(), 6 + $A$7, 1, 1, "Kreis TRADE - 2024")), "")</f>
        <v/>
      </c>
      <c r="R150" s="151" t="str" cm="1">
        <f t="array" aca="1" ref="R150" ca="1">IF('Kreis TRADE - 2024'!$E150 = 'PieChart Hilfstabelle'!R$1, INDIRECT(ADDRESS(ROW(), 6 + $A$7, 1, 1, "Kreis TRADE - 2024")), "")</f>
        <v/>
      </c>
      <c r="S150" s="151" t="str" cm="1">
        <f t="array" aca="1" ref="S150" ca="1">IF('Kreis TRADE - 2024'!$E150 = 'PieChart Hilfstabelle'!S$1, INDIRECT(ADDRESS(ROW(), 6 + $A$7, 1, 1, "Kreis TRADE - 2024")), "")</f>
        <v/>
      </c>
      <c r="T150" s="151" t="str" cm="1">
        <f t="array" aca="1" ref="T150" ca="1">IF('Kreis TRADE - 2024'!$E150 = 'PieChart Hilfstabelle'!T$1, INDIRECT(ADDRESS(ROW(), 6 + $A$7, 1, 1, "Kreis TRADE - 2024")), "")</f>
        <v/>
      </c>
      <c r="U150" s="151" t="str" cm="1">
        <f t="array" aca="1" ref="U150" ca="1">IF('Kreis TRADE - 2024'!$E150 = 'PieChart Hilfstabelle'!U$1, INDIRECT(ADDRESS(ROW(), 6 + $A$7, 1, 1, "Kreis TRADE - 2024")), "")</f>
        <v/>
      </c>
      <c r="V150" s="151" t="str" cm="1">
        <f t="array" aca="1" ref="V150" ca="1">IF('Kreis TRADE - 2024'!$E150 = 'PieChart Hilfstabelle'!V$1, INDIRECT(ADDRESS(ROW(), 6 + $A$7, 1, 1, "Kreis TRADE - 2024")), "")</f>
        <v/>
      </c>
      <c r="W150" s="151" t="str" cm="1">
        <f t="array" aca="1" ref="W150" ca="1">IF('Kreis TRADE - 2024'!$E150 = 'PieChart Hilfstabelle'!W$1, INDIRECT(ADDRESS(ROW(), 6 + $A$7, 1, 1, "Kreis TRADE - 2024")), "")</f>
        <v/>
      </c>
      <c r="X150" s="152"/>
      <c r="Y150" s="151" t="str" cm="1">
        <f t="array" aca="1" ref="Y150" ca="1">IF('Kreis TRADE - 2024'!$D150 = 'PieChart Hilfstabelle'!Y$1, INDIRECT(ADDRESS(ROW(), 6 + $A$7, 1, 1, "Kreis TRADE - 2024")), "")</f>
        <v/>
      </c>
      <c r="Z150" s="151" t="str" cm="1">
        <f t="array" aca="1" ref="Z150" ca="1">IF('Kreis TRADE - 2024'!$D150 = 'PieChart Hilfstabelle'!Z$1, INDIRECT(ADDRESS(ROW(), 6 + $A$7, 1, 1, "Kreis TRADE - 2024")), "")</f>
        <v/>
      </c>
      <c r="AA150" s="151" t="str" cm="1">
        <f t="array" aca="1" ref="AA150" ca="1">IF('Kreis TRADE - 2024'!$D150 = 'PieChart Hilfstabelle'!AA$1, INDIRECT(ADDRESS(ROW(), 6 + $A$7, 1, 1, "Kreis TRADE - 2024")), "")</f>
        <v/>
      </c>
      <c r="AB150" s="151" t="str" cm="1">
        <f t="array" aca="1" ref="AB150" ca="1">IF('Kreis TRADE - 2024'!$D150 = 'PieChart Hilfstabelle'!AB$1, INDIRECT(ADDRESS(ROW(), 6 + $A$7, 1, 1, "Kreis TRADE - 2024")), "")</f>
        <v/>
      </c>
      <c r="AC150" s="151" t="str" cm="1">
        <f t="array" aca="1" ref="AC150" ca="1">IF('Kreis TRADE - 2024'!$D150 = 'PieChart Hilfstabelle'!AC$1, INDIRECT(ADDRESS(ROW(), 6 + $A$7, 1, 1, "Kreis TRADE - 2024")), "")</f>
        <v/>
      </c>
      <c r="AD150" s="151" t="str" cm="1">
        <f t="array" aca="1" ref="AD150" ca="1">IF('Kreis TRADE - 2024'!$D150 = 'PieChart Hilfstabelle'!AD$1, INDIRECT(ADDRESS(ROW(), 6 + $A$7, 1, 1, "Kreis TRADE - 2024")), "")</f>
        <v/>
      </c>
    </row>
    <row r="151" spans="1:30">
      <c r="A151" s="151"/>
      <c r="B151" s="151"/>
      <c r="C151" s="151"/>
      <c r="D151" s="151"/>
      <c r="E151" s="151"/>
      <c r="F151" s="151" t="str">
        <f>IF(AND('Kreis TRADE - 2024'!C151&lt;&gt;"",'Kreis TRADE - 2024'!D151&lt;&gt;"",'Kreis TRADE - 2024'!E151="Gebuchte Tage"),'Kreis TRADE - 2024'!C151 &amp; " " &amp; 'Kreis TRADE - 2024'!D151,"")</f>
        <v/>
      </c>
      <c r="G151" s="151" t="str" cm="1">
        <f t="array" aca="1" ref="G151" ca="1">IF('Kreis TRADE - 2024'!$E151 = 'PieChart Hilfstabelle'!G$1, INDIRECT(ADDRESS(ROW(), 6 + $A$7, 1, 1, "Kreis TRADE - 2024")), "")</f>
        <v/>
      </c>
      <c r="H151" s="151" t="str" cm="1">
        <f t="array" aca="1" ref="H151" ca="1">IF('Kreis TRADE - 2024'!$E151 = 'PieChart Hilfstabelle'!H$1, INDIRECT(ADDRESS(ROW(), 6 + $A$7, 1, 1, "Kreis TRADE - 2024")), "")</f>
        <v/>
      </c>
      <c r="I151" s="151" t="str" cm="1">
        <f t="array" aca="1" ref="I151" ca="1">IF('Kreis TRADE - 2024'!$E151 = 'PieChart Hilfstabelle'!I$1, INDIRECT(ADDRESS(ROW(), 6 + $A$7, 1, 1, "Kreis TRADE - 2024")), "")</f>
        <v/>
      </c>
      <c r="J151" s="151" t="str" cm="1">
        <f t="array" aca="1" ref="J151" ca="1">IF('Kreis TRADE - 2024'!$E151 = 'PieChart Hilfstabelle'!J$1, INDIRECT(ADDRESS(ROW(), 6 + $A$7, 1, 1, "Kreis TRADE - 2024")), "")</f>
        <v/>
      </c>
      <c r="K151" s="151" cm="1">
        <f t="array" aca="1" ref="K151" ca="1">IF('Kreis TRADE - 2024'!$E151 = 'PieChart Hilfstabelle'!K$1, INDIRECT(ADDRESS(ROW(), 6 + $A$7, 1, 1, "Kreis TRADE - 2024")), "")</f>
        <v>0</v>
      </c>
      <c r="L151" s="151" t="str" cm="1">
        <f t="array" aca="1" ref="L151" ca="1">IF('Kreis TRADE - 2024'!$E151 = 'PieChart Hilfstabelle'!L$1, INDIRECT(ADDRESS(ROW(), 6 + $A$7, 1, 1, "Kreis TRADE - 2024")), "")</f>
        <v/>
      </c>
      <c r="M151" s="151" t="str" cm="1">
        <f t="array" aca="1" ref="M151" ca="1">IF('Kreis TRADE - 2024'!$E151 = 'PieChart Hilfstabelle'!M$1, INDIRECT(ADDRESS(ROW(), 6 + $A$7, 1, 1, "Kreis TRADE - 2024")), "")</f>
        <v/>
      </c>
      <c r="N151" s="151" t="str" cm="1">
        <f t="array" aca="1" ref="N151" ca="1">IF('Kreis TRADE - 2024'!$E151 = 'PieChart Hilfstabelle'!N$1, INDIRECT(ADDRESS(ROW(), 6 + $A$7, 1, 1, "Kreis TRADE - 2024")), "")</f>
        <v/>
      </c>
      <c r="O151" s="151" t="str" cm="1">
        <f t="array" aca="1" ref="O151" ca="1">IF('Kreis TRADE - 2024'!$E151 = 'PieChart Hilfstabelle'!O$1, INDIRECT(ADDRESS(ROW(), 6 + $A$7, 1, 1, "Kreis TRADE - 2024")), "")</f>
        <v/>
      </c>
      <c r="P151" s="151" t="str" cm="1">
        <f t="array" aca="1" ref="P151" ca="1">IF('Kreis TRADE - 2024'!$E151 = 'PieChart Hilfstabelle'!P$1, INDIRECT(ADDRESS(ROW(), 6 + $A$7, 1, 1, "Kreis TRADE - 2024")), "")</f>
        <v/>
      </c>
      <c r="Q151" s="151" t="str" cm="1">
        <f t="array" aca="1" ref="Q151" ca="1">IF('Kreis TRADE - 2024'!$E151 = 'PieChart Hilfstabelle'!Q$1, INDIRECT(ADDRESS(ROW(), 6 + $A$7, 1, 1, "Kreis TRADE - 2024")), "")</f>
        <v/>
      </c>
      <c r="R151" s="151" t="str" cm="1">
        <f t="array" aca="1" ref="R151" ca="1">IF('Kreis TRADE - 2024'!$E151 = 'PieChart Hilfstabelle'!R$1, INDIRECT(ADDRESS(ROW(), 6 + $A$7, 1, 1, "Kreis TRADE - 2024")), "")</f>
        <v/>
      </c>
      <c r="S151" s="151" t="str" cm="1">
        <f t="array" aca="1" ref="S151" ca="1">IF('Kreis TRADE - 2024'!$E151 = 'PieChart Hilfstabelle'!S$1, INDIRECT(ADDRESS(ROW(), 6 + $A$7, 1, 1, "Kreis TRADE - 2024")), "")</f>
        <v/>
      </c>
      <c r="T151" s="151" t="str" cm="1">
        <f t="array" aca="1" ref="T151" ca="1">IF('Kreis TRADE - 2024'!$E151 = 'PieChart Hilfstabelle'!T$1, INDIRECT(ADDRESS(ROW(), 6 + $A$7, 1, 1, "Kreis TRADE - 2024")), "")</f>
        <v/>
      </c>
      <c r="U151" s="151" t="str" cm="1">
        <f t="array" aca="1" ref="U151" ca="1">IF('Kreis TRADE - 2024'!$E151 = 'PieChart Hilfstabelle'!U$1, INDIRECT(ADDRESS(ROW(), 6 + $A$7, 1, 1, "Kreis TRADE - 2024")), "")</f>
        <v/>
      </c>
      <c r="V151" s="151" t="str" cm="1">
        <f t="array" aca="1" ref="V151" ca="1">IF('Kreis TRADE - 2024'!$E151 = 'PieChart Hilfstabelle'!V$1, INDIRECT(ADDRESS(ROW(), 6 + $A$7, 1, 1, "Kreis TRADE - 2024")), "")</f>
        <v/>
      </c>
      <c r="W151" s="151" t="str" cm="1">
        <f t="array" aca="1" ref="W151" ca="1">IF('Kreis TRADE - 2024'!$E151 = 'PieChart Hilfstabelle'!W$1, INDIRECT(ADDRESS(ROW(), 6 + $A$7, 1, 1, "Kreis TRADE - 2024")), "")</f>
        <v/>
      </c>
      <c r="X151" s="152"/>
      <c r="Y151" s="151" t="str" cm="1">
        <f t="array" aca="1" ref="Y151" ca="1">IF('Kreis TRADE - 2024'!$D151 = 'PieChart Hilfstabelle'!Y$1, INDIRECT(ADDRESS(ROW(), 6 + $A$7, 1, 1, "Kreis TRADE - 2024")), "")</f>
        <v/>
      </c>
      <c r="Z151" s="151" t="str" cm="1">
        <f t="array" aca="1" ref="Z151" ca="1">IF('Kreis TRADE - 2024'!$D151 = 'PieChart Hilfstabelle'!Z$1, INDIRECT(ADDRESS(ROW(), 6 + $A$7, 1, 1, "Kreis TRADE - 2024")), "")</f>
        <v/>
      </c>
      <c r="AA151" s="151" t="str" cm="1">
        <f t="array" aca="1" ref="AA151" ca="1">IF('Kreis TRADE - 2024'!$D151 = 'PieChart Hilfstabelle'!AA$1, INDIRECT(ADDRESS(ROW(), 6 + $A$7, 1, 1, "Kreis TRADE - 2024")), "")</f>
        <v/>
      </c>
      <c r="AB151" s="151" t="str" cm="1">
        <f t="array" aca="1" ref="AB151" ca="1">IF('Kreis TRADE - 2024'!$D151 = 'PieChart Hilfstabelle'!AB$1, INDIRECT(ADDRESS(ROW(), 6 + $A$7, 1, 1, "Kreis TRADE - 2024")), "")</f>
        <v/>
      </c>
      <c r="AC151" s="151" t="str" cm="1">
        <f t="array" aca="1" ref="AC151" ca="1">IF('Kreis TRADE - 2024'!$D151 = 'PieChart Hilfstabelle'!AC$1, INDIRECT(ADDRESS(ROW(), 6 + $A$7, 1, 1, "Kreis TRADE - 2024")), "")</f>
        <v/>
      </c>
      <c r="AD151" s="151" t="str" cm="1">
        <f t="array" aca="1" ref="AD151" ca="1">IF('Kreis TRADE - 2024'!$D151 = 'PieChart Hilfstabelle'!AD$1, INDIRECT(ADDRESS(ROW(), 6 + $A$7, 1, 1, "Kreis TRADE - 2024")), "")</f>
        <v/>
      </c>
    </row>
    <row r="152" spans="1:30">
      <c r="A152" s="151"/>
      <c r="B152" s="151"/>
      <c r="C152" s="151"/>
      <c r="D152" s="151"/>
      <c r="E152" s="151"/>
      <c r="F152" s="151" t="str">
        <f>IF(AND('Kreis TRADE - 2024'!C152&lt;&gt;"",'Kreis TRADE - 2024'!D152&lt;&gt;"",'Kreis TRADE - 2024'!E152="Gebuchte Tage"),'Kreis TRADE - 2024'!C152 &amp; " " &amp; 'Kreis TRADE - 2024'!D152,"")</f>
        <v/>
      </c>
      <c r="G152" s="151" t="str" cm="1">
        <f t="array" aca="1" ref="G152" ca="1">IF('Kreis TRADE - 2024'!$E152 = 'PieChart Hilfstabelle'!G$1, INDIRECT(ADDRESS(ROW(), 6 + $A$7, 1, 1, "Kreis TRADE - 2024")), "")</f>
        <v/>
      </c>
      <c r="H152" s="151" t="str" cm="1">
        <f t="array" aca="1" ref="H152" ca="1">IF('Kreis TRADE - 2024'!$E152 = 'PieChart Hilfstabelle'!H$1, INDIRECT(ADDRESS(ROW(), 6 + $A$7, 1, 1, "Kreis TRADE - 2024")), "")</f>
        <v/>
      </c>
      <c r="I152" s="151" t="str" cm="1">
        <f t="array" aca="1" ref="I152" ca="1">IF('Kreis TRADE - 2024'!$E152 = 'PieChart Hilfstabelle'!I$1, INDIRECT(ADDRESS(ROW(), 6 + $A$7, 1, 1, "Kreis TRADE - 2024")), "")</f>
        <v/>
      </c>
      <c r="J152" s="151" cm="1">
        <f t="array" aca="1" ref="J152" ca="1">IF('Kreis TRADE - 2024'!$E152 = 'PieChart Hilfstabelle'!J$1, INDIRECT(ADDRESS(ROW(), 6 + $A$7, 1, 1, "Kreis TRADE - 2024")), "")</f>
        <v>0</v>
      </c>
      <c r="K152" s="151" t="str" cm="1">
        <f t="array" aca="1" ref="K152" ca="1">IF('Kreis TRADE - 2024'!$E152 = 'PieChart Hilfstabelle'!K$1, INDIRECT(ADDRESS(ROW(), 6 + $A$7, 1, 1, "Kreis TRADE - 2024")), "")</f>
        <v/>
      </c>
      <c r="L152" s="151" t="str" cm="1">
        <f t="array" aca="1" ref="L152" ca="1">IF('Kreis TRADE - 2024'!$E152 = 'PieChart Hilfstabelle'!L$1, INDIRECT(ADDRESS(ROW(), 6 + $A$7, 1, 1, "Kreis TRADE - 2024")), "")</f>
        <v/>
      </c>
      <c r="M152" s="151" t="str" cm="1">
        <f t="array" aca="1" ref="M152" ca="1">IF('Kreis TRADE - 2024'!$E152 = 'PieChart Hilfstabelle'!M$1, INDIRECT(ADDRESS(ROW(), 6 + $A$7, 1, 1, "Kreis TRADE - 2024")), "")</f>
        <v/>
      </c>
      <c r="N152" s="151" t="str" cm="1">
        <f t="array" aca="1" ref="N152" ca="1">IF('Kreis TRADE - 2024'!$E152 = 'PieChart Hilfstabelle'!N$1, INDIRECT(ADDRESS(ROW(), 6 + $A$7, 1, 1, "Kreis TRADE - 2024")), "")</f>
        <v/>
      </c>
      <c r="O152" s="151" t="str" cm="1">
        <f t="array" aca="1" ref="O152" ca="1">IF('Kreis TRADE - 2024'!$E152 = 'PieChart Hilfstabelle'!O$1, INDIRECT(ADDRESS(ROW(), 6 + $A$7, 1, 1, "Kreis TRADE - 2024")), "")</f>
        <v/>
      </c>
      <c r="P152" s="151" t="str" cm="1">
        <f t="array" aca="1" ref="P152" ca="1">IF('Kreis TRADE - 2024'!$E152 = 'PieChart Hilfstabelle'!P$1, INDIRECT(ADDRESS(ROW(), 6 + $A$7, 1, 1, "Kreis TRADE - 2024")), "")</f>
        <v/>
      </c>
      <c r="Q152" s="151" t="str" cm="1">
        <f t="array" aca="1" ref="Q152" ca="1">IF('Kreis TRADE - 2024'!$E152 = 'PieChart Hilfstabelle'!Q$1, INDIRECT(ADDRESS(ROW(), 6 + $A$7, 1, 1, "Kreis TRADE - 2024")), "")</f>
        <v/>
      </c>
      <c r="R152" s="151" t="str" cm="1">
        <f t="array" aca="1" ref="R152" ca="1">IF('Kreis TRADE - 2024'!$E152 = 'PieChart Hilfstabelle'!R$1, INDIRECT(ADDRESS(ROW(), 6 + $A$7, 1, 1, "Kreis TRADE - 2024")), "")</f>
        <v/>
      </c>
      <c r="S152" s="151" t="str" cm="1">
        <f t="array" aca="1" ref="S152" ca="1">IF('Kreis TRADE - 2024'!$E152 = 'PieChart Hilfstabelle'!S$1, INDIRECT(ADDRESS(ROW(), 6 + $A$7, 1, 1, "Kreis TRADE - 2024")), "")</f>
        <v/>
      </c>
      <c r="T152" s="151" t="str" cm="1">
        <f t="array" aca="1" ref="T152" ca="1">IF('Kreis TRADE - 2024'!$E152 = 'PieChart Hilfstabelle'!T$1, INDIRECT(ADDRESS(ROW(), 6 + $A$7, 1, 1, "Kreis TRADE - 2024")), "")</f>
        <v/>
      </c>
      <c r="U152" s="151" t="str" cm="1">
        <f t="array" aca="1" ref="U152" ca="1">IF('Kreis TRADE - 2024'!$E152 = 'PieChart Hilfstabelle'!U$1, INDIRECT(ADDRESS(ROW(), 6 + $A$7, 1, 1, "Kreis TRADE - 2024")), "")</f>
        <v/>
      </c>
      <c r="V152" s="151" t="str" cm="1">
        <f t="array" aca="1" ref="V152" ca="1">IF('Kreis TRADE - 2024'!$E152 = 'PieChart Hilfstabelle'!V$1, INDIRECT(ADDRESS(ROW(), 6 + $A$7, 1, 1, "Kreis TRADE - 2024")), "")</f>
        <v/>
      </c>
      <c r="W152" s="151" t="str" cm="1">
        <f t="array" aca="1" ref="W152" ca="1">IF('Kreis TRADE - 2024'!$E152 = 'PieChart Hilfstabelle'!W$1, INDIRECT(ADDRESS(ROW(), 6 + $A$7, 1, 1, "Kreis TRADE - 2024")), "")</f>
        <v/>
      </c>
      <c r="X152" s="152"/>
      <c r="Y152" s="151" t="str" cm="1">
        <f t="array" aca="1" ref="Y152" ca="1">IF('Kreis TRADE - 2024'!$D152 = 'PieChart Hilfstabelle'!Y$1, INDIRECT(ADDRESS(ROW(), 6 + $A$7, 1, 1, "Kreis TRADE - 2024")), "")</f>
        <v/>
      </c>
      <c r="Z152" s="151" t="str" cm="1">
        <f t="array" aca="1" ref="Z152" ca="1">IF('Kreis TRADE - 2024'!$D152 = 'PieChart Hilfstabelle'!Z$1, INDIRECT(ADDRESS(ROW(), 6 + $A$7, 1, 1, "Kreis TRADE - 2024")), "")</f>
        <v/>
      </c>
      <c r="AA152" s="151" t="str" cm="1">
        <f t="array" aca="1" ref="AA152" ca="1">IF('Kreis TRADE - 2024'!$D152 = 'PieChart Hilfstabelle'!AA$1, INDIRECT(ADDRESS(ROW(), 6 + $A$7, 1, 1, "Kreis TRADE - 2024")), "")</f>
        <v/>
      </c>
      <c r="AB152" s="151" t="str" cm="1">
        <f t="array" aca="1" ref="AB152" ca="1">IF('Kreis TRADE - 2024'!$D152 = 'PieChart Hilfstabelle'!AB$1, INDIRECT(ADDRESS(ROW(), 6 + $A$7, 1, 1, "Kreis TRADE - 2024")), "")</f>
        <v/>
      </c>
      <c r="AC152" s="151" t="str" cm="1">
        <f t="array" aca="1" ref="AC152" ca="1">IF('Kreis TRADE - 2024'!$D152 = 'PieChart Hilfstabelle'!AC$1, INDIRECT(ADDRESS(ROW(), 6 + $A$7, 1, 1, "Kreis TRADE - 2024")), "")</f>
        <v/>
      </c>
      <c r="AD152" s="151" t="str" cm="1">
        <f t="array" aca="1" ref="AD152" ca="1">IF('Kreis TRADE - 2024'!$D152 = 'PieChart Hilfstabelle'!AD$1, INDIRECT(ADDRESS(ROW(), 6 + $A$7, 1, 1, "Kreis TRADE - 2024")), "")</f>
        <v/>
      </c>
    </row>
    <row r="153" spans="1:30">
      <c r="A153" s="151"/>
      <c r="B153" s="151"/>
      <c r="C153" s="151"/>
      <c r="D153" s="151"/>
      <c r="E153" s="151"/>
      <c r="F153" s="151" t="str">
        <f>IF(AND('Kreis TRADE - 2024'!C153&lt;&gt;"",'Kreis TRADE - 2024'!D153&lt;&gt;"",'Kreis TRADE - 2024'!E153="Gebuchte Tage"),'Kreis TRADE - 2024'!C153 &amp; " " &amp; 'Kreis TRADE - 2024'!D153,"")</f>
        <v>Erika Rohrmeyer</v>
      </c>
      <c r="G153" s="151" cm="1">
        <f t="array" aca="1" ref="G153" ca="1">IF('Kreis TRADE - 2024'!$E153 = 'PieChart Hilfstabelle'!G$1, INDIRECT(ADDRESS(ROW(), 6 + $A$7, 1, 1, "Kreis TRADE - 2024")), "")</f>
        <v>15.75</v>
      </c>
      <c r="H153" s="151" t="str" cm="1">
        <f t="array" aca="1" ref="H153" ca="1">IF('Kreis TRADE - 2024'!$E153 = 'PieChart Hilfstabelle'!H$1, INDIRECT(ADDRESS(ROW(), 6 + $A$7, 1, 1, "Kreis TRADE - 2024")), "")</f>
        <v/>
      </c>
      <c r="I153" s="151" t="str" cm="1">
        <f t="array" aca="1" ref="I153" ca="1">IF('Kreis TRADE - 2024'!$E153 = 'PieChart Hilfstabelle'!I$1, INDIRECT(ADDRESS(ROW(), 6 + $A$7, 1, 1, "Kreis TRADE - 2024")), "")</f>
        <v/>
      </c>
      <c r="J153" s="151" t="str" cm="1">
        <f t="array" aca="1" ref="J153" ca="1">IF('Kreis TRADE - 2024'!$E153 = 'PieChart Hilfstabelle'!J$1, INDIRECT(ADDRESS(ROW(), 6 + $A$7, 1, 1, "Kreis TRADE - 2024")), "")</f>
        <v/>
      </c>
      <c r="K153" s="151" t="str" cm="1">
        <f t="array" aca="1" ref="K153" ca="1">IF('Kreis TRADE - 2024'!$E153 = 'PieChart Hilfstabelle'!K$1, INDIRECT(ADDRESS(ROW(), 6 + $A$7, 1, 1, "Kreis TRADE - 2024")), "")</f>
        <v/>
      </c>
      <c r="L153" s="151" t="str" cm="1">
        <f t="array" aca="1" ref="L153" ca="1">IF('Kreis TRADE - 2024'!$E153 = 'PieChart Hilfstabelle'!L$1, INDIRECT(ADDRESS(ROW(), 6 + $A$7, 1, 1, "Kreis TRADE - 2024")), "")</f>
        <v/>
      </c>
      <c r="M153" s="151" t="str" cm="1">
        <f t="array" aca="1" ref="M153" ca="1">IF('Kreis TRADE - 2024'!$E153 = 'PieChart Hilfstabelle'!M$1, INDIRECT(ADDRESS(ROW(), 6 + $A$7, 1, 1, "Kreis TRADE - 2024")), "")</f>
        <v/>
      </c>
      <c r="N153" s="151" t="str" cm="1">
        <f t="array" aca="1" ref="N153" ca="1">IF('Kreis TRADE - 2024'!$E153 = 'PieChart Hilfstabelle'!N$1, INDIRECT(ADDRESS(ROW(), 6 + $A$7, 1, 1, "Kreis TRADE - 2024")), "")</f>
        <v/>
      </c>
      <c r="O153" s="151" t="str" cm="1">
        <f t="array" aca="1" ref="O153" ca="1">IF('Kreis TRADE - 2024'!$E153 = 'PieChart Hilfstabelle'!O$1, INDIRECT(ADDRESS(ROW(), 6 + $A$7, 1, 1, "Kreis TRADE - 2024")), "")</f>
        <v/>
      </c>
      <c r="P153" s="151" t="str" cm="1">
        <f t="array" aca="1" ref="P153" ca="1">IF('Kreis TRADE - 2024'!$E153 = 'PieChart Hilfstabelle'!P$1, INDIRECT(ADDRESS(ROW(), 6 + $A$7, 1, 1, "Kreis TRADE - 2024")), "")</f>
        <v/>
      </c>
      <c r="Q153" s="151" t="str" cm="1">
        <f t="array" aca="1" ref="Q153" ca="1">IF('Kreis TRADE - 2024'!$E153 = 'PieChart Hilfstabelle'!Q$1, INDIRECT(ADDRESS(ROW(), 6 + $A$7, 1, 1, "Kreis TRADE - 2024")), "")</f>
        <v/>
      </c>
      <c r="R153" s="151" t="str" cm="1">
        <f t="array" aca="1" ref="R153" ca="1">IF('Kreis TRADE - 2024'!$E153 = 'PieChart Hilfstabelle'!R$1, INDIRECT(ADDRESS(ROW(), 6 + $A$7, 1, 1, "Kreis TRADE - 2024")), "")</f>
        <v/>
      </c>
      <c r="S153" s="151" t="str" cm="1">
        <f t="array" aca="1" ref="S153" ca="1">IF('Kreis TRADE - 2024'!$E153 = 'PieChart Hilfstabelle'!S$1, INDIRECT(ADDRESS(ROW(), 6 + $A$7, 1, 1, "Kreis TRADE - 2024")), "")</f>
        <v/>
      </c>
      <c r="T153" s="151" t="str" cm="1">
        <f t="array" aca="1" ref="T153" ca="1">IF('Kreis TRADE - 2024'!$E153 = 'PieChart Hilfstabelle'!T$1, INDIRECT(ADDRESS(ROW(), 6 + $A$7, 1, 1, "Kreis TRADE - 2024")), "")</f>
        <v/>
      </c>
      <c r="U153" s="151" t="str" cm="1">
        <f t="array" aca="1" ref="U153" ca="1">IF('Kreis TRADE - 2024'!$E153 = 'PieChart Hilfstabelle'!U$1, INDIRECT(ADDRESS(ROW(), 6 + $A$7, 1, 1, "Kreis TRADE - 2024")), "")</f>
        <v/>
      </c>
      <c r="V153" s="151" t="str" cm="1">
        <f t="array" aca="1" ref="V153" ca="1">IF('Kreis TRADE - 2024'!$E153 = 'PieChart Hilfstabelle'!V$1, INDIRECT(ADDRESS(ROW(), 6 + $A$7, 1, 1, "Kreis TRADE - 2024")), "")</f>
        <v/>
      </c>
      <c r="W153" s="151" t="str" cm="1">
        <f t="array" aca="1" ref="W153" ca="1">IF('Kreis TRADE - 2024'!$E153 = 'PieChart Hilfstabelle'!W$1, INDIRECT(ADDRESS(ROW(), 6 + $A$7, 1, 1, "Kreis TRADE - 2024")), "")</f>
        <v/>
      </c>
      <c r="X153" s="152"/>
      <c r="Y153" s="151" t="str" cm="1">
        <f t="array" aca="1" ref="Y153" ca="1">IF('Kreis TRADE - 2024'!$D153 = 'PieChart Hilfstabelle'!Y$1, INDIRECT(ADDRESS(ROW(), 6 + $A$7, 1, 1, "Kreis TRADE - 2024")), "")</f>
        <v/>
      </c>
      <c r="Z153" s="151" t="str" cm="1">
        <f t="array" aca="1" ref="Z153" ca="1">IF('Kreis TRADE - 2024'!$D153 = 'PieChart Hilfstabelle'!Z$1, INDIRECT(ADDRESS(ROW(), 6 + $A$7, 1, 1, "Kreis TRADE - 2024")), "")</f>
        <v/>
      </c>
      <c r="AA153" s="151" t="str" cm="1">
        <f t="array" aca="1" ref="AA153" ca="1">IF('Kreis TRADE - 2024'!$D153 = 'PieChart Hilfstabelle'!AA$1, INDIRECT(ADDRESS(ROW(), 6 + $A$7, 1, 1, "Kreis TRADE - 2024")), "")</f>
        <v/>
      </c>
      <c r="AB153" s="151" t="str" cm="1">
        <f t="array" aca="1" ref="AB153" ca="1">IF('Kreis TRADE - 2024'!$D153 = 'PieChart Hilfstabelle'!AB$1, INDIRECT(ADDRESS(ROW(), 6 + $A$7, 1, 1, "Kreis TRADE - 2024")), "")</f>
        <v/>
      </c>
      <c r="AC153" s="151" t="str" cm="1">
        <f t="array" aca="1" ref="AC153" ca="1">IF('Kreis TRADE - 2024'!$D153 = 'PieChart Hilfstabelle'!AC$1, INDIRECT(ADDRESS(ROW(), 6 + $A$7, 1, 1, "Kreis TRADE - 2024")), "")</f>
        <v/>
      </c>
      <c r="AD153" s="151" t="str" cm="1">
        <f t="array" aca="1" ref="AD153" ca="1">IF('Kreis TRADE - 2024'!$D153 = 'PieChart Hilfstabelle'!AD$1, INDIRECT(ADDRESS(ROW(), 6 + $A$7, 1, 1, "Kreis TRADE - 2024")), "")</f>
        <v/>
      </c>
    </row>
    <row r="154" spans="1:30">
      <c r="A154" s="151"/>
      <c r="B154" s="151"/>
      <c r="C154" s="151"/>
      <c r="D154" s="151"/>
      <c r="E154" s="151"/>
      <c r="F154" s="151" t="str">
        <f>IF(AND('Kreis TRADE - 2024'!C154&lt;&gt;"",'Kreis TRADE - 2024'!D154&lt;&gt;"",'Kreis TRADE - 2024'!E154="Gebuchte Tage"),'Kreis TRADE - 2024'!C154 &amp; " " &amp; 'Kreis TRADE - 2024'!D154,"")</f>
        <v/>
      </c>
      <c r="G154" s="151" t="str" cm="1">
        <f t="array" aca="1" ref="G154" ca="1">IF('Kreis TRADE - 2024'!$E154 = 'PieChart Hilfstabelle'!G$1, INDIRECT(ADDRESS(ROW(), 6 + $A$7, 1, 1, "Kreis TRADE - 2024")), "")</f>
        <v/>
      </c>
      <c r="H154" s="151" cm="1">
        <f t="array" aca="1" ref="H154" ca="1">IF('Kreis TRADE - 2024'!$E154 = 'PieChart Hilfstabelle'!H$1, INDIRECT(ADDRESS(ROW(), 6 + $A$7, 1, 1, "Kreis TRADE - 2024")), "")</f>
        <v>19</v>
      </c>
      <c r="I154" s="151" t="str" cm="1">
        <f t="array" aca="1" ref="I154" ca="1">IF('Kreis TRADE - 2024'!$E154 = 'PieChart Hilfstabelle'!I$1, INDIRECT(ADDRESS(ROW(), 6 + $A$7, 1, 1, "Kreis TRADE - 2024")), "")</f>
        <v/>
      </c>
      <c r="J154" s="151" t="str" cm="1">
        <f t="array" aca="1" ref="J154" ca="1">IF('Kreis TRADE - 2024'!$E154 = 'PieChart Hilfstabelle'!J$1, INDIRECT(ADDRESS(ROW(), 6 + $A$7, 1, 1, "Kreis TRADE - 2024")), "")</f>
        <v/>
      </c>
      <c r="K154" s="151" t="str" cm="1">
        <f t="array" aca="1" ref="K154" ca="1">IF('Kreis TRADE - 2024'!$E154 = 'PieChart Hilfstabelle'!K$1, INDIRECT(ADDRESS(ROW(), 6 + $A$7, 1, 1, "Kreis TRADE - 2024")), "")</f>
        <v/>
      </c>
      <c r="L154" s="151" t="str" cm="1">
        <f t="array" aca="1" ref="L154" ca="1">IF('Kreis TRADE - 2024'!$E154 = 'PieChart Hilfstabelle'!L$1, INDIRECT(ADDRESS(ROW(), 6 + $A$7, 1, 1, "Kreis TRADE - 2024")), "")</f>
        <v/>
      </c>
      <c r="M154" s="151" t="str" cm="1">
        <f t="array" aca="1" ref="M154" ca="1">IF('Kreis TRADE - 2024'!$E154 = 'PieChart Hilfstabelle'!M$1, INDIRECT(ADDRESS(ROW(), 6 + $A$7, 1, 1, "Kreis TRADE - 2024")), "")</f>
        <v/>
      </c>
      <c r="N154" s="151" t="str" cm="1">
        <f t="array" aca="1" ref="N154" ca="1">IF('Kreis TRADE - 2024'!$E154 = 'PieChart Hilfstabelle'!N$1, INDIRECT(ADDRESS(ROW(), 6 + $A$7, 1, 1, "Kreis TRADE - 2024")), "")</f>
        <v/>
      </c>
      <c r="O154" s="151" t="str" cm="1">
        <f t="array" aca="1" ref="O154" ca="1">IF('Kreis TRADE - 2024'!$E154 = 'PieChart Hilfstabelle'!O$1, INDIRECT(ADDRESS(ROW(), 6 + $A$7, 1, 1, "Kreis TRADE - 2024")), "")</f>
        <v/>
      </c>
      <c r="P154" s="151" t="str" cm="1">
        <f t="array" aca="1" ref="P154" ca="1">IF('Kreis TRADE - 2024'!$E154 = 'PieChart Hilfstabelle'!P$1, INDIRECT(ADDRESS(ROW(), 6 + $A$7, 1, 1, "Kreis TRADE - 2024")), "")</f>
        <v/>
      </c>
      <c r="Q154" s="151" t="str" cm="1">
        <f t="array" aca="1" ref="Q154" ca="1">IF('Kreis TRADE - 2024'!$E154 = 'PieChart Hilfstabelle'!Q$1, INDIRECT(ADDRESS(ROW(), 6 + $A$7, 1, 1, "Kreis TRADE - 2024")), "")</f>
        <v/>
      </c>
      <c r="R154" s="151" t="str" cm="1">
        <f t="array" aca="1" ref="R154" ca="1">IF('Kreis TRADE - 2024'!$E154 = 'PieChart Hilfstabelle'!R$1, INDIRECT(ADDRESS(ROW(), 6 + $A$7, 1, 1, "Kreis TRADE - 2024")), "")</f>
        <v/>
      </c>
      <c r="S154" s="151" t="str" cm="1">
        <f t="array" aca="1" ref="S154" ca="1">IF('Kreis TRADE - 2024'!$E154 = 'PieChart Hilfstabelle'!S$1, INDIRECT(ADDRESS(ROW(), 6 + $A$7, 1, 1, "Kreis TRADE - 2024")), "")</f>
        <v/>
      </c>
      <c r="T154" s="151" t="str" cm="1">
        <f t="array" aca="1" ref="T154" ca="1">IF('Kreis TRADE - 2024'!$E154 = 'PieChart Hilfstabelle'!T$1, INDIRECT(ADDRESS(ROW(), 6 + $A$7, 1, 1, "Kreis TRADE - 2024")), "")</f>
        <v/>
      </c>
      <c r="U154" s="151" t="str" cm="1">
        <f t="array" aca="1" ref="U154" ca="1">IF('Kreis TRADE - 2024'!$E154 = 'PieChart Hilfstabelle'!U$1, INDIRECT(ADDRESS(ROW(), 6 + $A$7, 1, 1, "Kreis TRADE - 2024")), "")</f>
        <v/>
      </c>
      <c r="V154" s="151" t="str" cm="1">
        <f t="array" aca="1" ref="V154" ca="1">IF('Kreis TRADE - 2024'!$E154 = 'PieChart Hilfstabelle'!V$1, INDIRECT(ADDRESS(ROW(), 6 + $A$7, 1, 1, "Kreis TRADE - 2024")), "")</f>
        <v/>
      </c>
      <c r="W154" s="151" t="str" cm="1">
        <f t="array" aca="1" ref="W154" ca="1">IF('Kreis TRADE - 2024'!$E154 = 'PieChart Hilfstabelle'!W$1, INDIRECT(ADDRESS(ROW(), 6 + $A$7, 1, 1, "Kreis TRADE - 2024")), "")</f>
        <v/>
      </c>
      <c r="X154" s="152"/>
      <c r="Y154" s="151" t="str" cm="1">
        <f t="array" aca="1" ref="Y154" ca="1">IF('Kreis TRADE - 2024'!$D154 = 'PieChart Hilfstabelle'!Y$1, INDIRECT(ADDRESS(ROW(), 6 + $A$7, 1, 1, "Kreis TRADE - 2024")), "")</f>
        <v/>
      </c>
      <c r="Z154" s="151" t="str" cm="1">
        <f t="array" aca="1" ref="Z154" ca="1">IF('Kreis TRADE - 2024'!$D154 = 'PieChart Hilfstabelle'!Z$1, INDIRECT(ADDRESS(ROW(), 6 + $A$7, 1, 1, "Kreis TRADE - 2024")), "")</f>
        <v/>
      </c>
      <c r="AA154" s="151" t="str" cm="1">
        <f t="array" aca="1" ref="AA154" ca="1">IF('Kreis TRADE - 2024'!$D154 = 'PieChart Hilfstabelle'!AA$1, INDIRECT(ADDRESS(ROW(), 6 + $A$7, 1, 1, "Kreis TRADE - 2024")), "")</f>
        <v/>
      </c>
      <c r="AB154" s="151" t="str" cm="1">
        <f t="array" aca="1" ref="AB154" ca="1">IF('Kreis TRADE - 2024'!$D154 = 'PieChart Hilfstabelle'!AB$1, INDIRECT(ADDRESS(ROW(), 6 + $A$7, 1, 1, "Kreis TRADE - 2024")), "")</f>
        <v/>
      </c>
      <c r="AC154" s="151" t="str" cm="1">
        <f t="array" aca="1" ref="AC154" ca="1">IF('Kreis TRADE - 2024'!$D154 = 'PieChart Hilfstabelle'!AC$1, INDIRECT(ADDRESS(ROW(), 6 + $A$7, 1, 1, "Kreis TRADE - 2024")), "")</f>
        <v/>
      </c>
      <c r="AD154" s="151" t="str" cm="1">
        <f t="array" aca="1" ref="AD154" ca="1">IF('Kreis TRADE - 2024'!$D154 = 'PieChart Hilfstabelle'!AD$1, INDIRECT(ADDRESS(ROW(), 6 + $A$7, 1, 1, "Kreis TRADE - 2024")), "")</f>
        <v/>
      </c>
    </row>
    <row r="155" spans="1:30">
      <c r="A155" s="151"/>
      <c r="B155" s="151"/>
      <c r="C155" s="151"/>
      <c r="D155" s="151"/>
      <c r="E155" s="151"/>
      <c r="F155" s="151" t="str">
        <f>IF(AND('Kreis TRADE - 2024'!C155&lt;&gt;"",'Kreis TRADE - 2024'!D155&lt;&gt;"",'Kreis TRADE - 2024'!E155="Gebuchte Tage"),'Kreis TRADE - 2024'!C155 &amp; " " &amp; 'Kreis TRADE - 2024'!D155,"")</f>
        <v/>
      </c>
      <c r="G155" s="151" t="str" cm="1">
        <f t="array" aca="1" ref="G155" ca="1">IF('Kreis TRADE - 2024'!$E155 = 'PieChart Hilfstabelle'!G$1, INDIRECT(ADDRESS(ROW(), 6 + $A$7, 1, 1, "Kreis TRADE - 2024")), "")</f>
        <v/>
      </c>
      <c r="H155" s="151" t="str" cm="1">
        <f t="array" aca="1" ref="H155" ca="1">IF('Kreis TRADE - 2024'!$E155 = 'PieChart Hilfstabelle'!H$1, INDIRECT(ADDRESS(ROW(), 6 + $A$7, 1, 1, "Kreis TRADE - 2024")), "")</f>
        <v/>
      </c>
      <c r="I155" s="151" cm="1">
        <f t="array" aca="1" ref="I155" ca="1">IF('Kreis TRADE - 2024'!$E155 = 'PieChart Hilfstabelle'!I$1, INDIRECT(ADDRESS(ROW(), 6 + $A$7, 1, 1, "Kreis TRADE - 2024")), "")</f>
        <v>22.38</v>
      </c>
      <c r="J155" s="151" t="str" cm="1">
        <f t="array" aca="1" ref="J155" ca="1">IF('Kreis TRADE - 2024'!$E155 = 'PieChart Hilfstabelle'!J$1, INDIRECT(ADDRESS(ROW(), 6 + $A$7, 1, 1, "Kreis TRADE - 2024")), "")</f>
        <v/>
      </c>
      <c r="K155" s="151" t="str" cm="1">
        <f t="array" aca="1" ref="K155" ca="1">IF('Kreis TRADE - 2024'!$E155 = 'PieChart Hilfstabelle'!K$1, INDIRECT(ADDRESS(ROW(), 6 + $A$7, 1, 1, "Kreis TRADE - 2024")), "")</f>
        <v/>
      </c>
      <c r="L155" s="151" t="str" cm="1">
        <f t="array" aca="1" ref="L155" ca="1">IF('Kreis TRADE - 2024'!$E155 = 'PieChart Hilfstabelle'!L$1, INDIRECT(ADDRESS(ROW(), 6 + $A$7, 1, 1, "Kreis TRADE - 2024")), "")</f>
        <v/>
      </c>
      <c r="M155" s="151" t="str" cm="1">
        <f t="array" aca="1" ref="M155" ca="1">IF('Kreis TRADE - 2024'!$E155 = 'PieChart Hilfstabelle'!M$1, INDIRECT(ADDRESS(ROW(), 6 + $A$7, 1, 1, "Kreis TRADE - 2024")), "")</f>
        <v/>
      </c>
      <c r="N155" s="151" t="str" cm="1">
        <f t="array" aca="1" ref="N155" ca="1">IF('Kreis TRADE - 2024'!$E155 = 'PieChart Hilfstabelle'!N$1, INDIRECT(ADDRESS(ROW(), 6 + $A$7, 1, 1, "Kreis TRADE - 2024")), "")</f>
        <v/>
      </c>
      <c r="O155" s="151" t="str" cm="1">
        <f t="array" aca="1" ref="O155" ca="1">IF('Kreis TRADE - 2024'!$E155 = 'PieChart Hilfstabelle'!O$1, INDIRECT(ADDRESS(ROW(), 6 + $A$7, 1, 1, "Kreis TRADE - 2024")), "")</f>
        <v/>
      </c>
      <c r="P155" s="151" t="str" cm="1">
        <f t="array" aca="1" ref="P155" ca="1">IF('Kreis TRADE - 2024'!$E155 = 'PieChart Hilfstabelle'!P$1, INDIRECT(ADDRESS(ROW(), 6 + $A$7, 1, 1, "Kreis TRADE - 2024")), "")</f>
        <v/>
      </c>
      <c r="Q155" s="151" t="str" cm="1">
        <f t="array" aca="1" ref="Q155" ca="1">IF('Kreis TRADE - 2024'!$E155 = 'PieChart Hilfstabelle'!Q$1, INDIRECT(ADDRESS(ROW(), 6 + $A$7, 1, 1, "Kreis TRADE - 2024")), "")</f>
        <v/>
      </c>
      <c r="R155" s="151" t="str" cm="1">
        <f t="array" aca="1" ref="R155" ca="1">IF('Kreis TRADE - 2024'!$E155 = 'PieChart Hilfstabelle'!R$1, INDIRECT(ADDRESS(ROW(), 6 + $A$7, 1, 1, "Kreis TRADE - 2024")), "")</f>
        <v/>
      </c>
      <c r="S155" s="151" t="str" cm="1">
        <f t="array" aca="1" ref="S155" ca="1">IF('Kreis TRADE - 2024'!$E155 = 'PieChart Hilfstabelle'!S$1, INDIRECT(ADDRESS(ROW(), 6 + $A$7, 1, 1, "Kreis TRADE - 2024")), "")</f>
        <v/>
      </c>
      <c r="T155" s="151" t="str" cm="1">
        <f t="array" aca="1" ref="T155" ca="1">IF('Kreis TRADE - 2024'!$E155 = 'PieChart Hilfstabelle'!T$1, INDIRECT(ADDRESS(ROW(), 6 + $A$7, 1, 1, "Kreis TRADE - 2024")), "")</f>
        <v/>
      </c>
      <c r="U155" s="151" t="str" cm="1">
        <f t="array" aca="1" ref="U155" ca="1">IF('Kreis TRADE - 2024'!$E155 = 'PieChart Hilfstabelle'!U$1, INDIRECT(ADDRESS(ROW(), 6 + $A$7, 1, 1, "Kreis TRADE - 2024")), "")</f>
        <v/>
      </c>
      <c r="V155" s="151" t="str" cm="1">
        <f t="array" aca="1" ref="V155" ca="1">IF('Kreis TRADE - 2024'!$E155 = 'PieChart Hilfstabelle'!V$1, INDIRECT(ADDRESS(ROW(), 6 + $A$7, 1, 1, "Kreis TRADE - 2024")), "")</f>
        <v/>
      </c>
      <c r="W155" s="151" t="str" cm="1">
        <f t="array" aca="1" ref="W155" ca="1">IF('Kreis TRADE - 2024'!$E155 = 'PieChart Hilfstabelle'!W$1, INDIRECT(ADDRESS(ROW(), 6 + $A$7, 1, 1, "Kreis TRADE - 2024")), "")</f>
        <v/>
      </c>
      <c r="X155" s="152"/>
      <c r="Y155" s="151" t="str" cm="1">
        <f t="array" aca="1" ref="Y155" ca="1">IF('Kreis TRADE - 2024'!$D155 = 'PieChart Hilfstabelle'!Y$1, INDIRECT(ADDRESS(ROW(), 6 + $A$7, 1, 1, "Kreis TRADE - 2024")), "")</f>
        <v/>
      </c>
      <c r="Z155" s="151" t="str" cm="1">
        <f t="array" aca="1" ref="Z155" ca="1">IF('Kreis TRADE - 2024'!$D155 = 'PieChart Hilfstabelle'!Z$1, INDIRECT(ADDRESS(ROW(), 6 + $A$7, 1, 1, "Kreis TRADE - 2024")), "")</f>
        <v/>
      </c>
      <c r="AA155" s="151" t="str" cm="1">
        <f t="array" aca="1" ref="AA155" ca="1">IF('Kreis TRADE - 2024'!$D155 = 'PieChart Hilfstabelle'!AA$1, INDIRECT(ADDRESS(ROW(), 6 + $A$7, 1, 1, "Kreis TRADE - 2024")), "")</f>
        <v/>
      </c>
      <c r="AB155" s="151" t="str" cm="1">
        <f t="array" aca="1" ref="AB155" ca="1">IF('Kreis TRADE - 2024'!$D155 = 'PieChart Hilfstabelle'!AB$1, INDIRECT(ADDRESS(ROW(), 6 + $A$7, 1, 1, "Kreis TRADE - 2024")), "")</f>
        <v/>
      </c>
      <c r="AC155" s="151" t="str" cm="1">
        <f t="array" aca="1" ref="AC155" ca="1">IF('Kreis TRADE - 2024'!$D155 = 'PieChart Hilfstabelle'!AC$1, INDIRECT(ADDRESS(ROW(), 6 + $A$7, 1, 1, "Kreis TRADE - 2024")), "")</f>
        <v/>
      </c>
      <c r="AD155" s="151" t="str" cm="1">
        <f t="array" aca="1" ref="AD155" ca="1">IF('Kreis TRADE - 2024'!$D155 = 'PieChart Hilfstabelle'!AD$1, INDIRECT(ADDRESS(ROW(), 6 + $A$7, 1, 1, "Kreis TRADE - 2024")), "")</f>
        <v/>
      </c>
    </row>
    <row r="156" spans="1:30">
      <c r="A156" s="151"/>
      <c r="B156" s="151"/>
      <c r="C156" s="151"/>
      <c r="D156" s="151"/>
      <c r="E156" s="151"/>
      <c r="F156" s="151" t="str">
        <f>IF(AND('Kreis TRADE - 2024'!C156&lt;&gt;"",'Kreis TRADE - 2024'!D156&lt;&gt;"",'Kreis TRADE - 2024'!E156="Gebuchte Tage"),'Kreis TRADE - 2024'!C156 &amp; " " &amp; 'Kreis TRADE - 2024'!D156,"")</f>
        <v/>
      </c>
      <c r="G156" s="151" t="str" cm="1">
        <f t="array" aca="1" ref="G156" ca="1">IF('Kreis TRADE - 2024'!$E156 = 'PieChart Hilfstabelle'!G$1, INDIRECT(ADDRESS(ROW(), 6 + $A$7, 1, 1, "Kreis TRADE - 2024")), "")</f>
        <v/>
      </c>
      <c r="H156" s="151" t="str" cm="1">
        <f t="array" aca="1" ref="H156" ca="1">IF('Kreis TRADE - 2024'!$E156 = 'PieChart Hilfstabelle'!H$1, INDIRECT(ADDRESS(ROW(), 6 + $A$7, 1, 1, "Kreis TRADE - 2024")), "")</f>
        <v/>
      </c>
      <c r="I156" s="151" t="str" cm="1">
        <f t="array" aca="1" ref="I156" ca="1">IF('Kreis TRADE - 2024'!$E156 = 'PieChart Hilfstabelle'!I$1, INDIRECT(ADDRESS(ROW(), 6 + $A$7, 1, 1, "Kreis TRADE - 2024")), "")</f>
        <v/>
      </c>
      <c r="J156" s="151" t="str" cm="1">
        <f t="array" aca="1" ref="J156" ca="1">IF('Kreis TRADE - 2024'!$E156 = 'PieChart Hilfstabelle'!J$1, INDIRECT(ADDRESS(ROW(), 6 + $A$7, 1, 1, "Kreis TRADE - 2024")), "")</f>
        <v/>
      </c>
      <c r="K156" s="151" t="str" cm="1">
        <f t="array" aca="1" ref="K156" ca="1">IF('Kreis TRADE - 2024'!$E156 = 'PieChart Hilfstabelle'!K$1, INDIRECT(ADDRESS(ROW(), 6 + $A$7, 1, 1, "Kreis TRADE - 2024")), "")</f>
        <v/>
      </c>
      <c r="L156" s="151" t="str" cm="1">
        <f t="array" aca="1" ref="L156" ca="1">IF('Kreis TRADE - 2024'!$E156 = 'PieChart Hilfstabelle'!L$1, INDIRECT(ADDRESS(ROW(), 6 + $A$7, 1, 1, "Kreis TRADE - 2024")), "")</f>
        <v/>
      </c>
      <c r="M156" s="151" t="str" cm="1">
        <f t="array" aca="1" ref="M156" ca="1">IF('Kreis TRADE - 2024'!$E156 = 'PieChart Hilfstabelle'!M$1, INDIRECT(ADDRESS(ROW(), 6 + $A$7, 1, 1, "Kreis TRADE - 2024")), "")</f>
        <v/>
      </c>
      <c r="N156" s="151" t="str" cm="1">
        <f t="array" aca="1" ref="N156" ca="1">IF('Kreis TRADE - 2024'!$E156 = 'PieChart Hilfstabelle'!N$1, INDIRECT(ADDRESS(ROW(), 6 + $A$7, 1, 1, "Kreis TRADE - 2024")), "")</f>
        <v/>
      </c>
      <c r="O156" s="151" t="str" cm="1">
        <f t="array" aca="1" ref="O156" ca="1">IF('Kreis TRADE - 2024'!$E156 = 'PieChart Hilfstabelle'!O$1, INDIRECT(ADDRESS(ROW(), 6 + $A$7, 1, 1, "Kreis TRADE - 2024")), "")</f>
        <v/>
      </c>
      <c r="P156" s="151" cm="1">
        <f t="array" aca="1" ref="P156" ca="1">IF('Kreis TRADE - 2024'!$E156 = 'PieChart Hilfstabelle'!P$1, INDIRECT(ADDRESS(ROW(), 6 + $A$7, 1, 1, "Kreis TRADE - 2024")), "")</f>
        <v>0</v>
      </c>
      <c r="Q156" s="151" t="str" cm="1">
        <f t="array" aca="1" ref="Q156" ca="1">IF('Kreis TRADE - 2024'!$E156 = 'PieChart Hilfstabelle'!Q$1, INDIRECT(ADDRESS(ROW(), 6 + $A$7, 1, 1, "Kreis TRADE - 2024")), "")</f>
        <v/>
      </c>
      <c r="R156" s="151" t="str" cm="1">
        <f t="array" aca="1" ref="R156" ca="1">IF('Kreis TRADE - 2024'!$E156 = 'PieChart Hilfstabelle'!R$1, INDIRECT(ADDRESS(ROW(), 6 + $A$7, 1, 1, "Kreis TRADE - 2024")), "")</f>
        <v/>
      </c>
      <c r="S156" s="151" t="str" cm="1">
        <f t="array" aca="1" ref="S156" ca="1">IF('Kreis TRADE - 2024'!$E156 = 'PieChart Hilfstabelle'!S$1, INDIRECT(ADDRESS(ROW(), 6 + $A$7, 1, 1, "Kreis TRADE - 2024")), "")</f>
        <v/>
      </c>
      <c r="T156" s="151" t="str" cm="1">
        <f t="array" aca="1" ref="T156" ca="1">IF('Kreis TRADE - 2024'!$E156 = 'PieChart Hilfstabelle'!T$1, INDIRECT(ADDRESS(ROW(), 6 + $A$7, 1, 1, "Kreis TRADE - 2024")), "")</f>
        <v/>
      </c>
      <c r="U156" s="151" t="str" cm="1">
        <f t="array" aca="1" ref="U156" ca="1">IF('Kreis TRADE - 2024'!$E156 = 'PieChart Hilfstabelle'!U$1, INDIRECT(ADDRESS(ROW(), 6 + $A$7, 1, 1, "Kreis TRADE - 2024")), "")</f>
        <v/>
      </c>
      <c r="V156" s="151" t="str" cm="1">
        <f t="array" aca="1" ref="V156" ca="1">IF('Kreis TRADE - 2024'!$E156 = 'PieChart Hilfstabelle'!V$1, INDIRECT(ADDRESS(ROW(), 6 + $A$7, 1, 1, "Kreis TRADE - 2024")), "")</f>
        <v/>
      </c>
      <c r="W156" s="151" t="str" cm="1">
        <f t="array" aca="1" ref="W156" ca="1">IF('Kreis TRADE - 2024'!$E156 = 'PieChart Hilfstabelle'!W$1, INDIRECT(ADDRESS(ROW(), 6 + $A$7, 1, 1, "Kreis TRADE - 2024")), "")</f>
        <v/>
      </c>
      <c r="X156" s="152"/>
      <c r="Y156" s="151" t="str" cm="1">
        <f t="array" aca="1" ref="Y156" ca="1">IF('Kreis TRADE - 2024'!$D156 = 'PieChart Hilfstabelle'!Y$1, INDIRECT(ADDRESS(ROW(), 6 + $A$7, 1, 1, "Kreis TRADE - 2024")), "")</f>
        <v/>
      </c>
      <c r="Z156" s="151" t="str" cm="1">
        <f t="array" aca="1" ref="Z156" ca="1">IF('Kreis TRADE - 2024'!$D156 = 'PieChart Hilfstabelle'!Z$1, INDIRECT(ADDRESS(ROW(), 6 + $A$7, 1, 1, "Kreis TRADE - 2024")), "")</f>
        <v/>
      </c>
      <c r="AA156" s="151" t="str" cm="1">
        <f t="array" aca="1" ref="AA156" ca="1">IF('Kreis TRADE - 2024'!$D156 = 'PieChart Hilfstabelle'!AA$1, INDIRECT(ADDRESS(ROW(), 6 + $A$7, 1, 1, "Kreis TRADE - 2024")), "")</f>
        <v/>
      </c>
      <c r="AB156" s="151" t="str" cm="1">
        <f t="array" aca="1" ref="AB156" ca="1">IF('Kreis TRADE - 2024'!$D156 = 'PieChart Hilfstabelle'!AB$1, INDIRECT(ADDRESS(ROW(), 6 + $A$7, 1, 1, "Kreis TRADE - 2024")), "")</f>
        <v/>
      </c>
      <c r="AC156" s="151" t="str" cm="1">
        <f t="array" aca="1" ref="AC156" ca="1">IF('Kreis TRADE - 2024'!$D156 = 'PieChart Hilfstabelle'!AC$1, INDIRECT(ADDRESS(ROW(), 6 + $A$7, 1, 1, "Kreis TRADE - 2024")), "")</f>
        <v/>
      </c>
      <c r="AD156" s="151" t="str" cm="1">
        <f t="array" aca="1" ref="AD156" ca="1">IF('Kreis TRADE - 2024'!$D156 = 'PieChart Hilfstabelle'!AD$1, INDIRECT(ADDRESS(ROW(), 6 + $A$7, 1, 1, "Kreis TRADE - 2024")), "")</f>
        <v/>
      </c>
    </row>
    <row r="157" spans="1:30">
      <c r="A157" s="151"/>
      <c r="B157" s="151"/>
      <c r="C157" s="151"/>
      <c r="D157" s="151"/>
      <c r="E157" s="151"/>
      <c r="F157" s="151" t="str">
        <f>IF(AND('Kreis TRADE - 2024'!C157&lt;&gt;"",'Kreis TRADE - 2024'!D157&lt;&gt;"",'Kreis TRADE - 2024'!E157="Gebuchte Tage"),'Kreis TRADE - 2024'!C157 &amp; " " &amp; 'Kreis TRADE - 2024'!D157,"")</f>
        <v/>
      </c>
      <c r="G157" s="151" t="str" cm="1">
        <f t="array" aca="1" ref="G157" ca="1">IF('Kreis TRADE - 2024'!$E157 = 'PieChart Hilfstabelle'!G$1, INDIRECT(ADDRESS(ROW(), 6 + $A$7, 1, 1, "Kreis TRADE - 2024")), "")</f>
        <v/>
      </c>
      <c r="H157" s="151" t="str" cm="1">
        <f t="array" aca="1" ref="H157" ca="1">IF('Kreis TRADE - 2024'!$E157 = 'PieChart Hilfstabelle'!H$1, INDIRECT(ADDRESS(ROW(), 6 + $A$7, 1, 1, "Kreis TRADE - 2024")), "")</f>
        <v/>
      </c>
      <c r="I157" s="151" t="str" cm="1">
        <f t="array" aca="1" ref="I157" ca="1">IF('Kreis TRADE - 2024'!$E157 = 'PieChart Hilfstabelle'!I$1, INDIRECT(ADDRESS(ROW(), 6 + $A$7, 1, 1, "Kreis TRADE - 2024")), "")</f>
        <v/>
      </c>
      <c r="J157" s="151" t="str" cm="1">
        <f t="array" aca="1" ref="J157" ca="1">IF('Kreis TRADE - 2024'!$E157 = 'PieChart Hilfstabelle'!J$1, INDIRECT(ADDRESS(ROW(), 6 + $A$7, 1, 1, "Kreis TRADE - 2024")), "")</f>
        <v/>
      </c>
      <c r="K157" s="151" t="str" cm="1">
        <f t="array" aca="1" ref="K157" ca="1">IF('Kreis TRADE - 2024'!$E157 = 'PieChart Hilfstabelle'!K$1, INDIRECT(ADDRESS(ROW(), 6 + $A$7, 1, 1, "Kreis TRADE - 2024")), "")</f>
        <v/>
      </c>
      <c r="L157" s="151" t="str" cm="1">
        <f t="array" aca="1" ref="L157" ca="1">IF('Kreis TRADE - 2024'!$E157 = 'PieChart Hilfstabelle'!L$1, INDIRECT(ADDRESS(ROW(), 6 + $A$7, 1, 1, "Kreis TRADE - 2024")), "")</f>
        <v/>
      </c>
      <c r="M157" s="151" t="str" cm="1">
        <f t="array" aca="1" ref="M157" ca="1">IF('Kreis TRADE - 2024'!$E157 = 'PieChart Hilfstabelle'!M$1, INDIRECT(ADDRESS(ROW(), 6 + $A$7, 1, 1, "Kreis TRADE - 2024")), "")</f>
        <v/>
      </c>
      <c r="N157" s="151" t="str" cm="1">
        <f t="array" aca="1" ref="N157" ca="1">IF('Kreis TRADE - 2024'!$E157 = 'PieChart Hilfstabelle'!N$1, INDIRECT(ADDRESS(ROW(), 6 + $A$7, 1, 1, "Kreis TRADE - 2024")), "")</f>
        <v/>
      </c>
      <c r="O157" s="151" t="str" cm="1">
        <f t="array" aca="1" ref="O157" ca="1">IF('Kreis TRADE - 2024'!$E157 = 'PieChart Hilfstabelle'!O$1, INDIRECT(ADDRESS(ROW(), 6 + $A$7, 1, 1, "Kreis TRADE - 2024")), "")</f>
        <v/>
      </c>
      <c r="P157" s="151" t="str" cm="1">
        <f t="array" aca="1" ref="P157" ca="1">IF('Kreis TRADE - 2024'!$E157 = 'PieChart Hilfstabelle'!P$1, INDIRECT(ADDRESS(ROW(), 6 + $A$7, 1, 1, "Kreis TRADE - 2024")), "")</f>
        <v/>
      </c>
      <c r="Q157" s="151" cm="1">
        <f t="array" aca="1" ref="Q157" ca="1">IF('Kreis TRADE - 2024'!$E157 = 'PieChart Hilfstabelle'!Q$1, INDIRECT(ADDRESS(ROW(), 6 + $A$7, 1, 1, "Kreis TRADE - 2024")), "")</f>
        <v>0.19</v>
      </c>
      <c r="R157" s="151" t="str" cm="1">
        <f t="array" aca="1" ref="R157" ca="1">IF('Kreis TRADE - 2024'!$E157 = 'PieChart Hilfstabelle'!R$1, INDIRECT(ADDRESS(ROW(), 6 + $A$7, 1, 1, "Kreis TRADE - 2024")), "")</f>
        <v/>
      </c>
      <c r="S157" s="151" t="str" cm="1">
        <f t="array" aca="1" ref="S157" ca="1">IF('Kreis TRADE - 2024'!$E157 = 'PieChart Hilfstabelle'!S$1, INDIRECT(ADDRESS(ROW(), 6 + $A$7, 1, 1, "Kreis TRADE - 2024")), "")</f>
        <v/>
      </c>
      <c r="T157" s="151" t="str" cm="1">
        <f t="array" aca="1" ref="T157" ca="1">IF('Kreis TRADE - 2024'!$E157 = 'PieChart Hilfstabelle'!T$1, INDIRECT(ADDRESS(ROW(), 6 + $A$7, 1, 1, "Kreis TRADE - 2024")), "")</f>
        <v/>
      </c>
      <c r="U157" s="151" t="str" cm="1">
        <f t="array" aca="1" ref="U157" ca="1">IF('Kreis TRADE - 2024'!$E157 = 'PieChart Hilfstabelle'!U$1, INDIRECT(ADDRESS(ROW(), 6 + $A$7, 1, 1, "Kreis TRADE - 2024")), "")</f>
        <v/>
      </c>
      <c r="V157" s="151" t="str" cm="1">
        <f t="array" aca="1" ref="V157" ca="1">IF('Kreis TRADE - 2024'!$E157 = 'PieChart Hilfstabelle'!V$1, INDIRECT(ADDRESS(ROW(), 6 + $A$7, 1, 1, "Kreis TRADE - 2024")), "")</f>
        <v/>
      </c>
      <c r="W157" s="151" t="str" cm="1">
        <f t="array" aca="1" ref="W157" ca="1">IF('Kreis TRADE - 2024'!$E157 = 'PieChart Hilfstabelle'!W$1, INDIRECT(ADDRESS(ROW(), 6 + $A$7, 1, 1, "Kreis TRADE - 2024")), "")</f>
        <v/>
      </c>
      <c r="X157" s="152"/>
      <c r="Y157" s="151" t="str" cm="1">
        <f t="array" aca="1" ref="Y157" ca="1">IF('Kreis TRADE - 2024'!$D157 = 'PieChart Hilfstabelle'!Y$1, INDIRECT(ADDRESS(ROW(), 6 + $A$7, 1, 1, "Kreis TRADE - 2024")), "")</f>
        <v/>
      </c>
      <c r="Z157" s="151" t="str" cm="1">
        <f t="array" aca="1" ref="Z157" ca="1">IF('Kreis TRADE - 2024'!$D157 = 'PieChart Hilfstabelle'!Z$1, INDIRECT(ADDRESS(ROW(), 6 + $A$7, 1, 1, "Kreis TRADE - 2024")), "")</f>
        <v/>
      </c>
      <c r="AA157" s="151" t="str" cm="1">
        <f t="array" aca="1" ref="AA157" ca="1">IF('Kreis TRADE - 2024'!$D157 = 'PieChart Hilfstabelle'!AA$1, INDIRECT(ADDRESS(ROW(), 6 + $A$7, 1, 1, "Kreis TRADE - 2024")), "")</f>
        <v/>
      </c>
      <c r="AB157" s="151" t="str" cm="1">
        <f t="array" aca="1" ref="AB157" ca="1">IF('Kreis TRADE - 2024'!$D157 = 'PieChart Hilfstabelle'!AB$1, INDIRECT(ADDRESS(ROW(), 6 + $A$7, 1, 1, "Kreis TRADE - 2024")), "")</f>
        <v/>
      </c>
      <c r="AC157" s="151" t="str" cm="1">
        <f t="array" aca="1" ref="AC157" ca="1">IF('Kreis TRADE - 2024'!$D157 = 'PieChart Hilfstabelle'!AC$1, INDIRECT(ADDRESS(ROW(), 6 + $A$7, 1, 1, "Kreis TRADE - 2024")), "")</f>
        <v/>
      </c>
      <c r="AD157" s="151" t="str" cm="1">
        <f t="array" aca="1" ref="AD157" ca="1">IF('Kreis TRADE - 2024'!$D157 = 'PieChart Hilfstabelle'!AD$1, INDIRECT(ADDRESS(ROW(), 6 + $A$7, 1, 1, "Kreis TRADE - 2024")), "")</f>
        <v/>
      </c>
    </row>
    <row r="158" spans="1:30">
      <c r="A158" s="151"/>
      <c r="B158" s="151"/>
      <c r="C158" s="151"/>
      <c r="D158" s="151"/>
      <c r="E158" s="151"/>
      <c r="F158" s="151" t="str">
        <f>IF(AND('Kreis TRADE - 2024'!C158&lt;&gt;"",'Kreis TRADE - 2024'!D158&lt;&gt;"",'Kreis TRADE - 2024'!E158="Gebuchte Tage"),'Kreis TRADE - 2024'!C158 &amp; " " &amp; 'Kreis TRADE - 2024'!D158,"")</f>
        <v/>
      </c>
      <c r="G158" s="151" t="str" cm="1">
        <f t="array" aca="1" ref="G158" ca="1">IF('Kreis TRADE - 2024'!$E158 = 'PieChart Hilfstabelle'!G$1, INDIRECT(ADDRESS(ROW(), 6 + $A$7, 1, 1, "Kreis TRADE - 2024")), "")</f>
        <v/>
      </c>
      <c r="H158" s="151" t="str" cm="1">
        <f t="array" aca="1" ref="H158" ca="1">IF('Kreis TRADE - 2024'!$E158 = 'PieChart Hilfstabelle'!H$1, INDIRECT(ADDRESS(ROW(), 6 + $A$7, 1, 1, "Kreis TRADE - 2024")), "")</f>
        <v/>
      </c>
      <c r="I158" s="151" t="str" cm="1">
        <f t="array" aca="1" ref="I158" ca="1">IF('Kreis TRADE - 2024'!$E158 = 'PieChart Hilfstabelle'!I$1, INDIRECT(ADDRESS(ROW(), 6 + $A$7, 1, 1, "Kreis TRADE - 2024")), "")</f>
        <v/>
      </c>
      <c r="J158" s="151" t="str" cm="1">
        <f t="array" aca="1" ref="J158" ca="1">IF('Kreis TRADE - 2024'!$E158 = 'PieChart Hilfstabelle'!J$1, INDIRECT(ADDRESS(ROW(), 6 + $A$7, 1, 1, "Kreis TRADE - 2024")), "")</f>
        <v/>
      </c>
      <c r="K158" s="151" t="str" cm="1">
        <f t="array" aca="1" ref="K158" ca="1">IF('Kreis TRADE - 2024'!$E158 = 'PieChart Hilfstabelle'!K$1, INDIRECT(ADDRESS(ROW(), 6 + $A$7, 1, 1, "Kreis TRADE - 2024")), "")</f>
        <v/>
      </c>
      <c r="L158" s="151" cm="1">
        <f t="array" aca="1" ref="L158" ca="1">IF('Kreis TRADE - 2024'!$E158 = 'PieChart Hilfstabelle'!L$1, INDIRECT(ADDRESS(ROW(), 6 + $A$7, 1, 1, "Kreis TRADE - 2024")), "")</f>
        <v>1.18</v>
      </c>
      <c r="M158" s="151" t="str" cm="1">
        <f t="array" aca="1" ref="M158" ca="1">IF('Kreis TRADE - 2024'!$E158 = 'PieChart Hilfstabelle'!M$1, INDIRECT(ADDRESS(ROW(), 6 + $A$7, 1, 1, "Kreis TRADE - 2024")), "")</f>
        <v/>
      </c>
      <c r="N158" s="151" t="str" cm="1">
        <f t="array" aca="1" ref="N158" ca="1">IF('Kreis TRADE - 2024'!$E158 = 'PieChart Hilfstabelle'!N$1, INDIRECT(ADDRESS(ROW(), 6 + $A$7, 1, 1, "Kreis TRADE - 2024")), "")</f>
        <v/>
      </c>
      <c r="O158" s="151" t="str" cm="1">
        <f t="array" aca="1" ref="O158" ca="1">IF('Kreis TRADE - 2024'!$E158 = 'PieChart Hilfstabelle'!O$1, INDIRECT(ADDRESS(ROW(), 6 + $A$7, 1, 1, "Kreis TRADE - 2024")), "")</f>
        <v/>
      </c>
      <c r="P158" s="151" t="str" cm="1">
        <f t="array" aca="1" ref="P158" ca="1">IF('Kreis TRADE - 2024'!$E158 = 'PieChart Hilfstabelle'!P$1, INDIRECT(ADDRESS(ROW(), 6 + $A$7, 1, 1, "Kreis TRADE - 2024")), "")</f>
        <v/>
      </c>
      <c r="Q158" s="151" t="str" cm="1">
        <f t="array" aca="1" ref="Q158" ca="1">IF('Kreis TRADE - 2024'!$E158 = 'PieChart Hilfstabelle'!Q$1, INDIRECT(ADDRESS(ROW(), 6 + $A$7, 1, 1, "Kreis TRADE - 2024")), "")</f>
        <v/>
      </c>
      <c r="R158" s="151" t="str" cm="1">
        <f t="array" aca="1" ref="R158" ca="1">IF('Kreis TRADE - 2024'!$E158 = 'PieChart Hilfstabelle'!R$1, INDIRECT(ADDRESS(ROW(), 6 + $A$7, 1, 1, "Kreis TRADE - 2024")), "")</f>
        <v/>
      </c>
      <c r="S158" s="151" t="str" cm="1">
        <f t="array" aca="1" ref="S158" ca="1">IF('Kreis TRADE - 2024'!$E158 = 'PieChart Hilfstabelle'!S$1, INDIRECT(ADDRESS(ROW(), 6 + $A$7, 1, 1, "Kreis TRADE - 2024")), "")</f>
        <v/>
      </c>
      <c r="T158" s="151" t="str" cm="1">
        <f t="array" aca="1" ref="T158" ca="1">IF('Kreis TRADE - 2024'!$E158 = 'PieChart Hilfstabelle'!T$1, INDIRECT(ADDRESS(ROW(), 6 + $A$7, 1, 1, "Kreis TRADE - 2024")), "")</f>
        <v/>
      </c>
      <c r="U158" s="151" t="str" cm="1">
        <f t="array" aca="1" ref="U158" ca="1">IF('Kreis TRADE - 2024'!$E158 = 'PieChart Hilfstabelle'!U$1, INDIRECT(ADDRESS(ROW(), 6 + $A$7, 1, 1, "Kreis TRADE - 2024")), "")</f>
        <v/>
      </c>
      <c r="V158" s="151" t="str" cm="1">
        <f t="array" aca="1" ref="V158" ca="1">IF('Kreis TRADE - 2024'!$E158 = 'PieChart Hilfstabelle'!V$1, INDIRECT(ADDRESS(ROW(), 6 + $A$7, 1, 1, "Kreis TRADE - 2024")), "")</f>
        <v/>
      </c>
      <c r="W158" s="151" t="str" cm="1">
        <f t="array" aca="1" ref="W158" ca="1">IF('Kreis TRADE - 2024'!$E158 = 'PieChart Hilfstabelle'!W$1, INDIRECT(ADDRESS(ROW(), 6 + $A$7, 1, 1, "Kreis TRADE - 2024")), "")</f>
        <v/>
      </c>
      <c r="X158" s="152"/>
      <c r="Y158" s="151" t="str" cm="1">
        <f t="array" aca="1" ref="Y158" ca="1">IF('Kreis TRADE - 2024'!$D158 = 'PieChart Hilfstabelle'!Y$1, INDIRECT(ADDRESS(ROW(), 6 + $A$7, 1, 1, "Kreis TRADE - 2024")), "")</f>
        <v/>
      </c>
      <c r="Z158" s="151" t="str" cm="1">
        <f t="array" aca="1" ref="Z158" ca="1">IF('Kreis TRADE - 2024'!$D158 = 'PieChart Hilfstabelle'!Z$1, INDIRECT(ADDRESS(ROW(), 6 + $A$7, 1, 1, "Kreis TRADE - 2024")), "")</f>
        <v/>
      </c>
      <c r="AA158" s="151" t="str" cm="1">
        <f t="array" aca="1" ref="AA158" ca="1">IF('Kreis TRADE - 2024'!$D158 = 'PieChart Hilfstabelle'!AA$1, INDIRECT(ADDRESS(ROW(), 6 + $A$7, 1, 1, "Kreis TRADE - 2024")), "")</f>
        <v/>
      </c>
      <c r="AB158" s="151" t="str" cm="1">
        <f t="array" aca="1" ref="AB158" ca="1">IF('Kreis TRADE - 2024'!$D158 = 'PieChart Hilfstabelle'!AB$1, INDIRECT(ADDRESS(ROW(), 6 + $A$7, 1, 1, "Kreis TRADE - 2024")), "")</f>
        <v/>
      </c>
      <c r="AC158" s="151" t="str" cm="1">
        <f t="array" aca="1" ref="AC158" ca="1">IF('Kreis TRADE - 2024'!$D158 = 'PieChart Hilfstabelle'!AC$1, INDIRECT(ADDRESS(ROW(), 6 + $A$7, 1, 1, "Kreis TRADE - 2024")), "")</f>
        <v/>
      </c>
      <c r="AD158" s="151" t="str" cm="1">
        <f t="array" aca="1" ref="AD158" ca="1">IF('Kreis TRADE - 2024'!$D158 = 'PieChart Hilfstabelle'!AD$1, INDIRECT(ADDRESS(ROW(), 6 + $A$7, 1, 1, "Kreis TRADE - 2024")), "")</f>
        <v/>
      </c>
    </row>
    <row r="159" spans="1:30">
      <c r="A159" s="151"/>
      <c r="B159" s="151"/>
      <c r="C159" s="151"/>
      <c r="D159" s="151"/>
      <c r="E159" s="151"/>
      <c r="F159" s="151" t="str">
        <f>IF(AND('Kreis TRADE - 2024'!C159&lt;&gt;"",'Kreis TRADE - 2024'!D159&lt;&gt;"",'Kreis TRADE - 2024'!E159="Gebuchte Tage"),'Kreis TRADE - 2024'!C159 &amp; " " &amp; 'Kreis TRADE - 2024'!D159,"")</f>
        <v/>
      </c>
      <c r="G159" s="151" t="str" cm="1">
        <f t="array" aca="1" ref="G159" ca="1">IF('Kreis TRADE - 2024'!$E159 = 'PieChart Hilfstabelle'!G$1, INDIRECT(ADDRESS(ROW(), 6 + $A$7, 1, 1, "Kreis TRADE - 2024")), "")</f>
        <v/>
      </c>
      <c r="H159" s="151" t="str" cm="1">
        <f t="array" aca="1" ref="H159" ca="1">IF('Kreis TRADE - 2024'!$E159 = 'PieChart Hilfstabelle'!H$1, INDIRECT(ADDRESS(ROW(), 6 + $A$7, 1, 1, "Kreis TRADE - 2024")), "")</f>
        <v/>
      </c>
      <c r="I159" s="151" t="str" cm="1">
        <f t="array" aca="1" ref="I159" ca="1">IF('Kreis TRADE - 2024'!$E159 = 'PieChart Hilfstabelle'!I$1, INDIRECT(ADDRESS(ROW(), 6 + $A$7, 1, 1, "Kreis TRADE - 2024")), "")</f>
        <v/>
      </c>
      <c r="J159" s="151" t="str" cm="1">
        <f t="array" aca="1" ref="J159" ca="1">IF('Kreis TRADE - 2024'!$E159 = 'PieChart Hilfstabelle'!J$1, INDIRECT(ADDRESS(ROW(), 6 + $A$7, 1, 1, "Kreis TRADE - 2024")), "")</f>
        <v/>
      </c>
      <c r="K159" s="151" t="str" cm="1">
        <f t="array" aca="1" ref="K159" ca="1">IF('Kreis TRADE - 2024'!$E159 = 'PieChart Hilfstabelle'!K$1, INDIRECT(ADDRESS(ROW(), 6 + $A$7, 1, 1, "Kreis TRADE - 2024")), "")</f>
        <v/>
      </c>
      <c r="L159" s="151" t="str" cm="1">
        <f t="array" aca="1" ref="L159" ca="1">IF('Kreis TRADE - 2024'!$E159 = 'PieChart Hilfstabelle'!L$1, INDIRECT(ADDRESS(ROW(), 6 + $A$7, 1, 1, "Kreis TRADE - 2024")), "")</f>
        <v/>
      </c>
      <c r="M159" s="151" t="str" cm="1">
        <f t="array" aca="1" ref="M159" ca="1">IF('Kreis TRADE - 2024'!$E159 = 'PieChart Hilfstabelle'!M$1, INDIRECT(ADDRESS(ROW(), 6 + $A$7, 1, 1, "Kreis TRADE - 2024")), "")</f>
        <v/>
      </c>
      <c r="N159" s="151" t="str" cm="1">
        <f t="array" aca="1" ref="N159" ca="1">IF('Kreis TRADE - 2024'!$E159 = 'PieChart Hilfstabelle'!N$1, INDIRECT(ADDRESS(ROW(), 6 + $A$7, 1, 1, "Kreis TRADE - 2024")), "")</f>
        <v/>
      </c>
      <c r="O159" s="151" t="str" cm="1">
        <f t="array" aca="1" ref="O159" ca="1">IF('Kreis TRADE - 2024'!$E159 = 'PieChart Hilfstabelle'!O$1, INDIRECT(ADDRESS(ROW(), 6 + $A$7, 1, 1, "Kreis TRADE - 2024")), "")</f>
        <v/>
      </c>
      <c r="P159" s="151" t="str" cm="1">
        <f t="array" aca="1" ref="P159" ca="1">IF('Kreis TRADE - 2024'!$E159 = 'PieChart Hilfstabelle'!P$1, INDIRECT(ADDRESS(ROW(), 6 + $A$7, 1, 1, "Kreis TRADE - 2024")), "")</f>
        <v/>
      </c>
      <c r="Q159" s="151" t="str" cm="1">
        <f t="array" aca="1" ref="Q159" ca="1">IF('Kreis TRADE - 2024'!$E159 = 'PieChart Hilfstabelle'!Q$1, INDIRECT(ADDRESS(ROW(), 6 + $A$7, 1, 1, "Kreis TRADE - 2024")), "")</f>
        <v/>
      </c>
      <c r="R159" s="151" t="str" cm="1">
        <f t="array" aca="1" ref="R159" ca="1">IF('Kreis TRADE - 2024'!$E159 = 'PieChart Hilfstabelle'!R$1, INDIRECT(ADDRESS(ROW(), 6 + $A$7, 1, 1, "Kreis TRADE - 2024")), "")</f>
        <v/>
      </c>
      <c r="S159" s="151" t="str" cm="1">
        <f t="array" aca="1" ref="S159" ca="1">IF('Kreis TRADE - 2024'!$E159 = 'PieChart Hilfstabelle'!S$1, INDIRECT(ADDRESS(ROW(), 6 + $A$7, 1, 1, "Kreis TRADE - 2024")), "")</f>
        <v/>
      </c>
      <c r="T159" s="151" t="str" cm="1">
        <f t="array" aca="1" ref="T159" ca="1">IF('Kreis TRADE - 2024'!$E159 = 'PieChart Hilfstabelle'!T$1, INDIRECT(ADDRESS(ROW(), 6 + $A$7, 1, 1, "Kreis TRADE - 2024")), "")</f>
        <v/>
      </c>
      <c r="U159" s="151" t="str" cm="1">
        <f t="array" aca="1" ref="U159" ca="1">IF('Kreis TRADE - 2024'!$E159 = 'PieChart Hilfstabelle'!U$1, INDIRECT(ADDRESS(ROW(), 6 + $A$7, 1, 1, "Kreis TRADE - 2024")), "")</f>
        <v/>
      </c>
      <c r="V159" s="151" t="str" cm="1">
        <f t="array" aca="1" ref="V159" ca="1">IF('Kreis TRADE - 2024'!$E159 = 'PieChart Hilfstabelle'!V$1, INDIRECT(ADDRESS(ROW(), 6 + $A$7, 1, 1, "Kreis TRADE - 2024")), "")</f>
        <v/>
      </c>
      <c r="W159" s="151" t="str" cm="1">
        <f t="array" aca="1" ref="W159" ca="1">IF('Kreis TRADE - 2024'!$E159 = 'PieChart Hilfstabelle'!W$1, INDIRECT(ADDRESS(ROW(), 6 + $A$7, 1, 1, "Kreis TRADE - 2024")), "")</f>
        <v/>
      </c>
      <c r="X159" s="152"/>
      <c r="Y159" s="151" cm="1">
        <f t="array" aca="1" ref="Y159" ca="1">IF('Kreis TRADE - 2024'!$D159 = 'PieChart Hilfstabelle'!Y$1, INDIRECT(ADDRESS(ROW(), 6 + $A$7, 1, 1, "Kreis TRADE - 2024")), "")</f>
        <v>0.06</v>
      </c>
      <c r="Z159" s="151" t="str" cm="1">
        <f t="array" aca="1" ref="Z159" ca="1">IF('Kreis TRADE - 2024'!$D159 = 'PieChart Hilfstabelle'!Z$1, INDIRECT(ADDRESS(ROW(), 6 + $A$7, 1, 1, "Kreis TRADE - 2024")), "")</f>
        <v/>
      </c>
      <c r="AA159" s="151" t="str" cm="1">
        <f t="array" aca="1" ref="AA159" ca="1">IF('Kreis TRADE - 2024'!$D159 = 'PieChart Hilfstabelle'!AA$1, INDIRECT(ADDRESS(ROW(), 6 + $A$7, 1, 1, "Kreis TRADE - 2024")), "")</f>
        <v/>
      </c>
      <c r="AB159" s="151" t="str" cm="1">
        <f t="array" aca="1" ref="AB159" ca="1">IF('Kreis TRADE - 2024'!$D159 = 'PieChart Hilfstabelle'!AB$1, INDIRECT(ADDRESS(ROW(), 6 + $A$7, 1, 1, "Kreis TRADE - 2024")), "")</f>
        <v/>
      </c>
      <c r="AC159" s="151" t="str" cm="1">
        <f t="array" aca="1" ref="AC159" ca="1">IF('Kreis TRADE - 2024'!$D159 = 'PieChart Hilfstabelle'!AC$1, INDIRECT(ADDRESS(ROW(), 6 + $A$7, 1, 1, "Kreis TRADE - 2024")), "")</f>
        <v/>
      </c>
      <c r="AD159" s="151" t="str" cm="1">
        <f t="array" aca="1" ref="AD159" ca="1">IF('Kreis TRADE - 2024'!$D159 = 'PieChart Hilfstabelle'!AD$1, INDIRECT(ADDRESS(ROW(), 6 + $A$7, 1, 1, "Kreis TRADE - 2024")), "")</f>
        <v/>
      </c>
    </row>
    <row r="160" spans="1:30">
      <c r="A160" s="151"/>
      <c r="B160" s="151"/>
      <c r="C160" s="151"/>
      <c r="D160" s="151"/>
      <c r="E160" s="151"/>
      <c r="F160" s="151" t="str">
        <f>IF(AND('Kreis TRADE - 2024'!C160&lt;&gt;"",'Kreis TRADE - 2024'!D160&lt;&gt;"",'Kreis TRADE - 2024'!E160="Gebuchte Tage"),'Kreis TRADE - 2024'!C160 &amp; " " &amp; 'Kreis TRADE - 2024'!D160,"")</f>
        <v/>
      </c>
      <c r="G160" s="151" t="str" cm="1">
        <f t="array" aca="1" ref="G160" ca="1">IF('Kreis TRADE - 2024'!$E160 = 'PieChart Hilfstabelle'!G$1, INDIRECT(ADDRESS(ROW(), 6 + $A$7, 1, 1, "Kreis TRADE - 2024")), "")</f>
        <v/>
      </c>
      <c r="H160" s="151" t="str" cm="1">
        <f t="array" aca="1" ref="H160" ca="1">IF('Kreis TRADE - 2024'!$E160 = 'PieChart Hilfstabelle'!H$1, INDIRECT(ADDRESS(ROW(), 6 + $A$7, 1, 1, "Kreis TRADE - 2024")), "")</f>
        <v/>
      </c>
      <c r="I160" s="151" t="str" cm="1">
        <f t="array" aca="1" ref="I160" ca="1">IF('Kreis TRADE - 2024'!$E160 = 'PieChart Hilfstabelle'!I$1, INDIRECT(ADDRESS(ROW(), 6 + $A$7, 1, 1, "Kreis TRADE - 2024")), "")</f>
        <v/>
      </c>
      <c r="J160" s="151" t="str" cm="1">
        <f t="array" aca="1" ref="J160" ca="1">IF('Kreis TRADE - 2024'!$E160 = 'PieChart Hilfstabelle'!J$1, INDIRECT(ADDRESS(ROW(), 6 + $A$7, 1, 1, "Kreis TRADE - 2024")), "")</f>
        <v/>
      </c>
      <c r="K160" s="151" t="str" cm="1">
        <f t="array" aca="1" ref="K160" ca="1">IF('Kreis TRADE - 2024'!$E160 = 'PieChart Hilfstabelle'!K$1, INDIRECT(ADDRESS(ROW(), 6 + $A$7, 1, 1, "Kreis TRADE - 2024")), "")</f>
        <v/>
      </c>
      <c r="L160" s="151" t="str" cm="1">
        <f t="array" aca="1" ref="L160" ca="1">IF('Kreis TRADE - 2024'!$E160 = 'PieChart Hilfstabelle'!L$1, INDIRECT(ADDRESS(ROW(), 6 + $A$7, 1, 1, "Kreis TRADE - 2024")), "")</f>
        <v/>
      </c>
      <c r="M160" s="151" t="str" cm="1">
        <f t="array" aca="1" ref="M160" ca="1">IF('Kreis TRADE - 2024'!$E160 = 'PieChart Hilfstabelle'!M$1, INDIRECT(ADDRESS(ROW(), 6 + $A$7, 1, 1, "Kreis TRADE - 2024")), "")</f>
        <v/>
      </c>
      <c r="N160" s="151" t="str" cm="1">
        <f t="array" aca="1" ref="N160" ca="1">IF('Kreis TRADE - 2024'!$E160 = 'PieChart Hilfstabelle'!N$1, INDIRECT(ADDRESS(ROW(), 6 + $A$7, 1, 1, "Kreis TRADE - 2024")), "")</f>
        <v/>
      </c>
      <c r="O160" s="151" t="str" cm="1">
        <f t="array" aca="1" ref="O160" ca="1">IF('Kreis TRADE - 2024'!$E160 = 'PieChart Hilfstabelle'!O$1, INDIRECT(ADDRESS(ROW(), 6 + $A$7, 1, 1, "Kreis TRADE - 2024")), "")</f>
        <v/>
      </c>
      <c r="P160" s="151" t="str" cm="1">
        <f t="array" aca="1" ref="P160" ca="1">IF('Kreis TRADE - 2024'!$E160 = 'PieChart Hilfstabelle'!P$1, INDIRECT(ADDRESS(ROW(), 6 + $A$7, 1, 1, "Kreis TRADE - 2024")), "")</f>
        <v/>
      </c>
      <c r="Q160" s="151" t="str" cm="1">
        <f t="array" aca="1" ref="Q160" ca="1">IF('Kreis TRADE - 2024'!$E160 = 'PieChart Hilfstabelle'!Q$1, INDIRECT(ADDRESS(ROW(), 6 + $A$7, 1, 1, "Kreis TRADE - 2024")), "")</f>
        <v/>
      </c>
      <c r="R160" s="151" t="str" cm="1">
        <f t="array" aca="1" ref="R160" ca="1">IF('Kreis TRADE - 2024'!$E160 = 'PieChart Hilfstabelle'!R$1, INDIRECT(ADDRESS(ROW(), 6 + $A$7, 1, 1, "Kreis TRADE - 2024")), "")</f>
        <v/>
      </c>
      <c r="S160" s="151" t="str" cm="1">
        <f t="array" aca="1" ref="S160" ca="1">IF('Kreis TRADE - 2024'!$E160 = 'PieChart Hilfstabelle'!S$1, INDIRECT(ADDRESS(ROW(), 6 + $A$7, 1, 1, "Kreis TRADE - 2024")), "")</f>
        <v/>
      </c>
      <c r="T160" s="151" t="str" cm="1">
        <f t="array" aca="1" ref="T160" ca="1">IF('Kreis TRADE - 2024'!$E160 = 'PieChart Hilfstabelle'!T$1, INDIRECT(ADDRESS(ROW(), 6 + $A$7, 1, 1, "Kreis TRADE - 2024")), "")</f>
        <v/>
      </c>
      <c r="U160" s="151" t="str" cm="1">
        <f t="array" aca="1" ref="U160" ca="1">IF('Kreis TRADE - 2024'!$E160 = 'PieChart Hilfstabelle'!U$1, INDIRECT(ADDRESS(ROW(), 6 + $A$7, 1, 1, "Kreis TRADE - 2024")), "")</f>
        <v/>
      </c>
      <c r="V160" s="151" t="str" cm="1">
        <f t="array" aca="1" ref="V160" ca="1">IF('Kreis TRADE - 2024'!$E160 = 'PieChart Hilfstabelle'!V$1, INDIRECT(ADDRESS(ROW(), 6 + $A$7, 1, 1, "Kreis TRADE - 2024")), "")</f>
        <v/>
      </c>
      <c r="W160" s="151" t="str" cm="1">
        <f t="array" aca="1" ref="W160" ca="1">IF('Kreis TRADE - 2024'!$E160 = 'PieChart Hilfstabelle'!W$1, INDIRECT(ADDRESS(ROW(), 6 + $A$7, 1, 1, "Kreis TRADE - 2024")), "")</f>
        <v/>
      </c>
      <c r="X160" s="152"/>
      <c r="Y160" s="151" t="str" cm="1">
        <f t="array" aca="1" ref="Y160" ca="1">IF('Kreis TRADE - 2024'!$D160 = 'PieChart Hilfstabelle'!Y$1, INDIRECT(ADDRESS(ROW(), 6 + $A$7, 1, 1, "Kreis TRADE - 2024")), "")</f>
        <v/>
      </c>
      <c r="Z160" s="151" cm="1">
        <f t="array" aca="1" ref="Z160" ca="1">IF('Kreis TRADE - 2024'!$D160 = 'PieChart Hilfstabelle'!Z$1, INDIRECT(ADDRESS(ROW(), 6 + $A$7, 1, 1, "Kreis TRADE - 2024")), "")</f>
        <v>0.06</v>
      </c>
      <c r="AA160" s="151" t="str" cm="1">
        <f t="array" aca="1" ref="AA160" ca="1">IF('Kreis TRADE - 2024'!$D160 = 'PieChart Hilfstabelle'!AA$1, INDIRECT(ADDRESS(ROW(), 6 + $A$7, 1, 1, "Kreis TRADE - 2024")), "")</f>
        <v/>
      </c>
      <c r="AB160" s="151" t="str" cm="1">
        <f t="array" aca="1" ref="AB160" ca="1">IF('Kreis TRADE - 2024'!$D160 = 'PieChart Hilfstabelle'!AB$1, INDIRECT(ADDRESS(ROW(), 6 + $A$7, 1, 1, "Kreis TRADE - 2024")), "")</f>
        <v/>
      </c>
      <c r="AC160" s="151" t="str" cm="1">
        <f t="array" aca="1" ref="AC160" ca="1">IF('Kreis TRADE - 2024'!$D160 = 'PieChart Hilfstabelle'!AC$1, INDIRECT(ADDRESS(ROW(), 6 + $A$7, 1, 1, "Kreis TRADE - 2024")), "")</f>
        <v/>
      </c>
      <c r="AD160" s="151" t="str" cm="1">
        <f t="array" aca="1" ref="AD160" ca="1">IF('Kreis TRADE - 2024'!$D160 = 'PieChart Hilfstabelle'!AD$1, INDIRECT(ADDRESS(ROW(), 6 + $A$7, 1, 1, "Kreis TRADE - 2024")), "")</f>
        <v/>
      </c>
    </row>
    <row r="161" spans="1:30">
      <c r="A161" s="151"/>
      <c r="B161" s="151"/>
      <c r="C161" s="151"/>
      <c r="D161" s="151"/>
      <c r="E161" s="151"/>
      <c r="F161" s="151" t="str">
        <f>IF(AND('Kreis TRADE - 2024'!C161&lt;&gt;"",'Kreis TRADE - 2024'!D161&lt;&gt;"",'Kreis TRADE - 2024'!E161="Gebuchte Tage"),'Kreis TRADE - 2024'!C161 &amp; " " &amp; 'Kreis TRADE - 2024'!D161,"")</f>
        <v/>
      </c>
      <c r="G161" s="151" t="str" cm="1">
        <f t="array" aca="1" ref="G161" ca="1">IF('Kreis TRADE - 2024'!$E161 = 'PieChart Hilfstabelle'!G$1, INDIRECT(ADDRESS(ROW(), 6 + $A$7, 1, 1, "Kreis TRADE - 2024")), "")</f>
        <v/>
      </c>
      <c r="H161" s="151" t="str" cm="1">
        <f t="array" aca="1" ref="H161" ca="1">IF('Kreis TRADE - 2024'!$E161 = 'PieChart Hilfstabelle'!H$1, INDIRECT(ADDRESS(ROW(), 6 + $A$7, 1, 1, "Kreis TRADE - 2024")), "")</f>
        <v/>
      </c>
      <c r="I161" s="151" t="str" cm="1">
        <f t="array" aca="1" ref="I161" ca="1">IF('Kreis TRADE - 2024'!$E161 = 'PieChart Hilfstabelle'!I$1, INDIRECT(ADDRESS(ROW(), 6 + $A$7, 1, 1, "Kreis TRADE - 2024")), "")</f>
        <v/>
      </c>
      <c r="J161" s="151" t="str" cm="1">
        <f t="array" aca="1" ref="J161" ca="1">IF('Kreis TRADE - 2024'!$E161 = 'PieChart Hilfstabelle'!J$1, INDIRECT(ADDRESS(ROW(), 6 + $A$7, 1, 1, "Kreis TRADE - 2024")), "")</f>
        <v/>
      </c>
      <c r="K161" s="151" t="str" cm="1">
        <f t="array" aca="1" ref="K161" ca="1">IF('Kreis TRADE - 2024'!$E161 = 'PieChart Hilfstabelle'!K$1, INDIRECT(ADDRESS(ROW(), 6 + $A$7, 1, 1, "Kreis TRADE - 2024")), "")</f>
        <v/>
      </c>
      <c r="L161" s="151" t="str" cm="1">
        <f t="array" aca="1" ref="L161" ca="1">IF('Kreis TRADE - 2024'!$E161 = 'PieChart Hilfstabelle'!L$1, INDIRECT(ADDRESS(ROW(), 6 + $A$7, 1, 1, "Kreis TRADE - 2024")), "")</f>
        <v/>
      </c>
      <c r="M161" s="151" t="str" cm="1">
        <f t="array" aca="1" ref="M161" ca="1">IF('Kreis TRADE - 2024'!$E161 = 'PieChart Hilfstabelle'!M$1, INDIRECT(ADDRESS(ROW(), 6 + $A$7, 1, 1, "Kreis TRADE - 2024")), "")</f>
        <v/>
      </c>
      <c r="N161" s="151" t="str" cm="1">
        <f t="array" aca="1" ref="N161" ca="1">IF('Kreis TRADE - 2024'!$E161 = 'PieChart Hilfstabelle'!N$1, INDIRECT(ADDRESS(ROW(), 6 + $A$7, 1, 1, "Kreis TRADE - 2024")), "")</f>
        <v/>
      </c>
      <c r="O161" s="151" t="str" cm="1">
        <f t="array" aca="1" ref="O161" ca="1">IF('Kreis TRADE - 2024'!$E161 = 'PieChart Hilfstabelle'!O$1, INDIRECT(ADDRESS(ROW(), 6 + $A$7, 1, 1, "Kreis TRADE - 2024")), "")</f>
        <v/>
      </c>
      <c r="P161" s="151" t="str" cm="1">
        <f t="array" aca="1" ref="P161" ca="1">IF('Kreis TRADE - 2024'!$E161 = 'PieChart Hilfstabelle'!P$1, INDIRECT(ADDRESS(ROW(), 6 + $A$7, 1, 1, "Kreis TRADE - 2024")), "")</f>
        <v/>
      </c>
      <c r="Q161" s="151" t="str" cm="1">
        <f t="array" aca="1" ref="Q161" ca="1">IF('Kreis TRADE - 2024'!$E161 = 'PieChart Hilfstabelle'!Q$1, INDIRECT(ADDRESS(ROW(), 6 + $A$7, 1, 1, "Kreis TRADE - 2024")), "")</f>
        <v/>
      </c>
      <c r="R161" s="151" t="str" cm="1">
        <f t="array" aca="1" ref="R161" ca="1">IF('Kreis TRADE - 2024'!$E161 = 'PieChart Hilfstabelle'!R$1, INDIRECT(ADDRESS(ROW(), 6 + $A$7, 1, 1, "Kreis TRADE - 2024")), "")</f>
        <v/>
      </c>
      <c r="S161" s="151" t="str" cm="1">
        <f t="array" aca="1" ref="S161" ca="1">IF('Kreis TRADE - 2024'!$E161 = 'PieChart Hilfstabelle'!S$1, INDIRECT(ADDRESS(ROW(), 6 + $A$7, 1, 1, "Kreis TRADE - 2024")), "")</f>
        <v/>
      </c>
      <c r="T161" s="151" t="str" cm="1">
        <f t="array" aca="1" ref="T161" ca="1">IF('Kreis TRADE - 2024'!$E161 = 'PieChart Hilfstabelle'!T$1, INDIRECT(ADDRESS(ROW(), 6 + $A$7, 1, 1, "Kreis TRADE - 2024")), "")</f>
        <v/>
      </c>
      <c r="U161" s="151" t="str" cm="1">
        <f t="array" aca="1" ref="U161" ca="1">IF('Kreis TRADE - 2024'!$E161 = 'PieChart Hilfstabelle'!U$1, INDIRECT(ADDRESS(ROW(), 6 + $A$7, 1, 1, "Kreis TRADE - 2024")), "")</f>
        <v/>
      </c>
      <c r="V161" s="151" t="str" cm="1">
        <f t="array" aca="1" ref="V161" ca="1">IF('Kreis TRADE - 2024'!$E161 = 'PieChart Hilfstabelle'!V$1, INDIRECT(ADDRESS(ROW(), 6 + $A$7, 1, 1, "Kreis TRADE - 2024")), "")</f>
        <v/>
      </c>
      <c r="W161" s="151" t="str" cm="1">
        <f t="array" aca="1" ref="W161" ca="1">IF('Kreis TRADE - 2024'!$E161 = 'PieChart Hilfstabelle'!W$1, INDIRECT(ADDRESS(ROW(), 6 + $A$7, 1, 1, "Kreis TRADE - 2024")), "")</f>
        <v/>
      </c>
      <c r="X161" s="152"/>
      <c r="Y161" s="151" t="str" cm="1">
        <f t="array" aca="1" ref="Y161" ca="1">IF('Kreis TRADE - 2024'!$D161 = 'PieChart Hilfstabelle'!Y$1, INDIRECT(ADDRESS(ROW(), 6 + $A$7, 1, 1, "Kreis TRADE - 2024")), "")</f>
        <v/>
      </c>
      <c r="Z161" s="151" t="str" cm="1">
        <f t="array" aca="1" ref="Z161" ca="1">IF('Kreis TRADE - 2024'!$D161 = 'PieChart Hilfstabelle'!Z$1, INDIRECT(ADDRESS(ROW(), 6 + $A$7, 1, 1, "Kreis TRADE - 2024")), "")</f>
        <v/>
      </c>
      <c r="AA161" s="151" cm="1">
        <f t="array" aca="1" ref="AA161" ca="1">IF('Kreis TRADE - 2024'!$D161 = 'PieChart Hilfstabelle'!AA$1, INDIRECT(ADDRESS(ROW(), 6 + $A$7, 1, 1, "Kreis TRADE - 2024")), "")</f>
        <v>0</v>
      </c>
      <c r="AB161" s="151" t="str" cm="1">
        <f t="array" aca="1" ref="AB161" ca="1">IF('Kreis TRADE - 2024'!$D161 = 'PieChart Hilfstabelle'!AB$1, INDIRECT(ADDRESS(ROW(), 6 + $A$7, 1, 1, "Kreis TRADE - 2024")), "")</f>
        <v/>
      </c>
      <c r="AC161" s="151" t="str" cm="1">
        <f t="array" aca="1" ref="AC161" ca="1">IF('Kreis TRADE - 2024'!$D161 = 'PieChart Hilfstabelle'!AC$1, INDIRECT(ADDRESS(ROW(), 6 + $A$7, 1, 1, "Kreis TRADE - 2024")), "")</f>
        <v/>
      </c>
      <c r="AD161" s="151" t="str" cm="1">
        <f t="array" aca="1" ref="AD161" ca="1">IF('Kreis TRADE - 2024'!$D161 = 'PieChart Hilfstabelle'!AD$1, INDIRECT(ADDRESS(ROW(), 6 + $A$7, 1, 1, "Kreis TRADE - 2024")), "")</f>
        <v/>
      </c>
    </row>
    <row r="162" spans="1:30">
      <c r="A162" s="151"/>
      <c r="B162" s="151"/>
      <c r="C162" s="151"/>
      <c r="D162" s="151"/>
      <c r="E162" s="151"/>
      <c r="F162" s="151" t="str">
        <f>IF(AND('Kreis TRADE - 2024'!C162&lt;&gt;"",'Kreis TRADE - 2024'!D162&lt;&gt;"",'Kreis TRADE - 2024'!E162="Gebuchte Tage"),'Kreis TRADE - 2024'!C162 &amp; " " &amp; 'Kreis TRADE - 2024'!D162,"")</f>
        <v/>
      </c>
      <c r="G162" s="151" t="str" cm="1">
        <f t="array" aca="1" ref="G162" ca="1">IF('Kreis TRADE - 2024'!$E162 = 'PieChart Hilfstabelle'!G$1, INDIRECT(ADDRESS(ROW(), 6 + $A$7, 1, 1, "Kreis TRADE - 2024")), "")</f>
        <v/>
      </c>
      <c r="H162" s="151" t="str" cm="1">
        <f t="array" aca="1" ref="H162" ca="1">IF('Kreis TRADE - 2024'!$E162 = 'PieChart Hilfstabelle'!H$1, INDIRECT(ADDRESS(ROW(), 6 + $A$7, 1, 1, "Kreis TRADE - 2024")), "")</f>
        <v/>
      </c>
      <c r="I162" s="151" t="str" cm="1">
        <f t="array" aca="1" ref="I162" ca="1">IF('Kreis TRADE - 2024'!$E162 = 'PieChart Hilfstabelle'!I$1, INDIRECT(ADDRESS(ROW(), 6 + $A$7, 1, 1, "Kreis TRADE - 2024")), "")</f>
        <v/>
      </c>
      <c r="J162" s="151" t="str" cm="1">
        <f t="array" aca="1" ref="J162" ca="1">IF('Kreis TRADE - 2024'!$E162 = 'PieChart Hilfstabelle'!J$1, INDIRECT(ADDRESS(ROW(), 6 + $A$7, 1, 1, "Kreis TRADE - 2024")), "")</f>
        <v/>
      </c>
      <c r="K162" s="151" t="str" cm="1">
        <f t="array" aca="1" ref="K162" ca="1">IF('Kreis TRADE - 2024'!$E162 = 'PieChart Hilfstabelle'!K$1, INDIRECT(ADDRESS(ROW(), 6 + $A$7, 1, 1, "Kreis TRADE - 2024")), "")</f>
        <v/>
      </c>
      <c r="L162" s="151" t="str" cm="1">
        <f t="array" aca="1" ref="L162" ca="1">IF('Kreis TRADE - 2024'!$E162 = 'PieChart Hilfstabelle'!L$1, INDIRECT(ADDRESS(ROW(), 6 + $A$7, 1, 1, "Kreis TRADE - 2024")), "")</f>
        <v/>
      </c>
      <c r="M162" s="151" t="str" cm="1">
        <f t="array" aca="1" ref="M162" ca="1">IF('Kreis TRADE - 2024'!$E162 = 'PieChart Hilfstabelle'!M$1, INDIRECT(ADDRESS(ROW(), 6 + $A$7, 1, 1, "Kreis TRADE - 2024")), "")</f>
        <v/>
      </c>
      <c r="N162" s="151" t="str" cm="1">
        <f t="array" aca="1" ref="N162" ca="1">IF('Kreis TRADE - 2024'!$E162 = 'PieChart Hilfstabelle'!N$1, INDIRECT(ADDRESS(ROW(), 6 + $A$7, 1, 1, "Kreis TRADE - 2024")), "")</f>
        <v/>
      </c>
      <c r="O162" s="151" t="str" cm="1">
        <f t="array" aca="1" ref="O162" ca="1">IF('Kreis TRADE - 2024'!$E162 = 'PieChart Hilfstabelle'!O$1, INDIRECT(ADDRESS(ROW(), 6 + $A$7, 1, 1, "Kreis TRADE - 2024")), "")</f>
        <v/>
      </c>
      <c r="P162" s="151" t="str" cm="1">
        <f t="array" aca="1" ref="P162" ca="1">IF('Kreis TRADE - 2024'!$E162 = 'PieChart Hilfstabelle'!P$1, INDIRECT(ADDRESS(ROW(), 6 + $A$7, 1, 1, "Kreis TRADE - 2024")), "")</f>
        <v/>
      </c>
      <c r="Q162" s="151" t="str" cm="1">
        <f t="array" aca="1" ref="Q162" ca="1">IF('Kreis TRADE - 2024'!$E162 = 'PieChart Hilfstabelle'!Q$1, INDIRECT(ADDRESS(ROW(), 6 + $A$7, 1, 1, "Kreis TRADE - 2024")), "")</f>
        <v/>
      </c>
      <c r="R162" s="151" t="str" cm="1">
        <f t="array" aca="1" ref="R162" ca="1">IF('Kreis TRADE - 2024'!$E162 = 'PieChart Hilfstabelle'!R$1, INDIRECT(ADDRESS(ROW(), 6 + $A$7, 1, 1, "Kreis TRADE - 2024")), "")</f>
        <v/>
      </c>
      <c r="S162" s="151" t="str" cm="1">
        <f t="array" aca="1" ref="S162" ca="1">IF('Kreis TRADE - 2024'!$E162 = 'PieChart Hilfstabelle'!S$1, INDIRECT(ADDRESS(ROW(), 6 + $A$7, 1, 1, "Kreis TRADE - 2024")), "")</f>
        <v/>
      </c>
      <c r="T162" s="151" t="str" cm="1">
        <f t="array" aca="1" ref="T162" ca="1">IF('Kreis TRADE - 2024'!$E162 = 'PieChart Hilfstabelle'!T$1, INDIRECT(ADDRESS(ROW(), 6 + $A$7, 1, 1, "Kreis TRADE - 2024")), "")</f>
        <v/>
      </c>
      <c r="U162" s="151" t="str" cm="1">
        <f t="array" aca="1" ref="U162" ca="1">IF('Kreis TRADE - 2024'!$E162 = 'PieChart Hilfstabelle'!U$1, INDIRECT(ADDRESS(ROW(), 6 + $A$7, 1, 1, "Kreis TRADE - 2024")), "")</f>
        <v/>
      </c>
      <c r="V162" s="151" t="str" cm="1">
        <f t="array" aca="1" ref="V162" ca="1">IF('Kreis TRADE - 2024'!$E162 = 'PieChart Hilfstabelle'!V$1, INDIRECT(ADDRESS(ROW(), 6 + $A$7, 1, 1, "Kreis TRADE - 2024")), "")</f>
        <v/>
      </c>
      <c r="W162" s="151" t="str" cm="1">
        <f t="array" aca="1" ref="W162" ca="1">IF('Kreis TRADE - 2024'!$E162 = 'PieChart Hilfstabelle'!W$1, INDIRECT(ADDRESS(ROW(), 6 + $A$7, 1, 1, "Kreis TRADE - 2024")), "")</f>
        <v/>
      </c>
      <c r="X162" s="152"/>
      <c r="Y162" s="151" t="str" cm="1">
        <f t="array" aca="1" ref="Y162" ca="1">IF('Kreis TRADE - 2024'!$D162 = 'PieChart Hilfstabelle'!Y$1, INDIRECT(ADDRESS(ROW(), 6 + $A$7, 1, 1, "Kreis TRADE - 2024")), "")</f>
        <v/>
      </c>
      <c r="Z162" s="151" t="str" cm="1">
        <f t="array" aca="1" ref="Z162" ca="1">IF('Kreis TRADE - 2024'!$D162 = 'PieChart Hilfstabelle'!Z$1, INDIRECT(ADDRESS(ROW(), 6 + $A$7, 1, 1, "Kreis TRADE - 2024")), "")</f>
        <v/>
      </c>
      <c r="AA162" s="151" t="str" cm="1">
        <f t="array" aca="1" ref="AA162" ca="1">IF('Kreis TRADE - 2024'!$D162 = 'PieChart Hilfstabelle'!AA$1, INDIRECT(ADDRESS(ROW(), 6 + $A$7, 1, 1, "Kreis TRADE - 2024")), "")</f>
        <v/>
      </c>
      <c r="AB162" s="151" cm="1">
        <f t="array" aca="1" ref="AB162" ca="1">IF('Kreis TRADE - 2024'!$D162 = 'PieChart Hilfstabelle'!AB$1, INDIRECT(ADDRESS(ROW(), 6 + $A$7, 1, 1, "Kreis TRADE - 2024")), "")</f>
        <v>0</v>
      </c>
      <c r="AC162" s="151" t="str" cm="1">
        <f t="array" aca="1" ref="AC162" ca="1">IF('Kreis TRADE - 2024'!$D162 = 'PieChart Hilfstabelle'!AC$1, INDIRECT(ADDRESS(ROW(), 6 + $A$7, 1, 1, "Kreis TRADE - 2024")), "")</f>
        <v/>
      </c>
      <c r="AD162" s="151" t="str" cm="1">
        <f t="array" aca="1" ref="AD162" ca="1">IF('Kreis TRADE - 2024'!$D162 = 'PieChart Hilfstabelle'!AD$1, INDIRECT(ADDRESS(ROW(), 6 + $A$7, 1, 1, "Kreis TRADE - 2024")), "")</f>
        <v/>
      </c>
    </row>
    <row r="163" spans="1:30">
      <c r="A163" s="151"/>
      <c r="B163" s="151"/>
      <c r="C163" s="151"/>
      <c r="D163" s="151"/>
      <c r="E163" s="151"/>
      <c r="F163" s="151" t="str">
        <f>IF(AND('Kreis TRADE - 2024'!C163&lt;&gt;"",'Kreis TRADE - 2024'!D163&lt;&gt;"",'Kreis TRADE - 2024'!E163="Gebuchte Tage"),'Kreis TRADE - 2024'!C163 &amp; " " &amp; 'Kreis TRADE - 2024'!D163,"")</f>
        <v/>
      </c>
      <c r="G163" s="151" t="str" cm="1">
        <f t="array" aca="1" ref="G163" ca="1">IF('Kreis TRADE - 2024'!$E163 = 'PieChart Hilfstabelle'!G$1, INDIRECT(ADDRESS(ROW(), 6 + $A$7, 1, 1, "Kreis TRADE - 2024")), "")</f>
        <v/>
      </c>
      <c r="H163" s="151" t="str" cm="1">
        <f t="array" aca="1" ref="H163" ca="1">IF('Kreis TRADE - 2024'!$E163 = 'PieChart Hilfstabelle'!H$1, INDIRECT(ADDRESS(ROW(), 6 + $A$7, 1, 1, "Kreis TRADE - 2024")), "")</f>
        <v/>
      </c>
      <c r="I163" s="151" t="str" cm="1">
        <f t="array" aca="1" ref="I163" ca="1">IF('Kreis TRADE - 2024'!$E163 = 'PieChart Hilfstabelle'!I$1, INDIRECT(ADDRESS(ROW(), 6 + $A$7, 1, 1, "Kreis TRADE - 2024")), "")</f>
        <v/>
      </c>
      <c r="J163" s="151" t="str" cm="1">
        <f t="array" aca="1" ref="J163" ca="1">IF('Kreis TRADE - 2024'!$E163 = 'PieChart Hilfstabelle'!J$1, INDIRECT(ADDRESS(ROW(), 6 + $A$7, 1, 1, "Kreis TRADE - 2024")), "")</f>
        <v/>
      </c>
      <c r="K163" s="151" t="str" cm="1">
        <f t="array" aca="1" ref="K163" ca="1">IF('Kreis TRADE - 2024'!$E163 = 'PieChart Hilfstabelle'!K$1, INDIRECT(ADDRESS(ROW(), 6 + $A$7, 1, 1, "Kreis TRADE - 2024")), "")</f>
        <v/>
      </c>
      <c r="L163" s="151" t="str" cm="1">
        <f t="array" aca="1" ref="L163" ca="1">IF('Kreis TRADE - 2024'!$E163 = 'PieChart Hilfstabelle'!L$1, INDIRECT(ADDRESS(ROW(), 6 + $A$7, 1, 1, "Kreis TRADE - 2024")), "")</f>
        <v/>
      </c>
      <c r="M163" s="151" t="str" cm="1">
        <f t="array" aca="1" ref="M163" ca="1">IF('Kreis TRADE - 2024'!$E163 = 'PieChart Hilfstabelle'!M$1, INDIRECT(ADDRESS(ROW(), 6 + $A$7, 1, 1, "Kreis TRADE - 2024")), "")</f>
        <v/>
      </c>
      <c r="N163" s="151" t="str" cm="1">
        <f t="array" aca="1" ref="N163" ca="1">IF('Kreis TRADE - 2024'!$E163 = 'PieChart Hilfstabelle'!N$1, INDIRECT(ADDRESS(ROW(), 6 + $A$7, 1, 1, "Kreis TRADE - 2024")), "")</f>
        <v/>
      </c>
      <c r="O163" s="151" t="str" cm="1">
        <f t="array" aca="1" ref="O163" ca="1">IF('Kreis TRADE - 2024'!$E163 = 'PieChart Hilfstabelle'!O$1, INDIRECT(ADDRESS(ROW(), 6 + $A$7, 1, 1, "Kreis TRADE - 2024")), "")</f>
        <v/>
      </c>
      <c r="P163" s="151" t="str" cm="1">
        <f t="array" aca="1" ref="P163" ca="1">IF('Kreis TRADE - 2024'!$E163 = 'PieChart Hilfstabelle'!P$1, INDIRECT(ADDRESS(ROW(), 6 + $A$7, 1, 1, "Kreis TRADE - 2024")), "")</f>
        <v/>
      </c>
      <c r="Q163" s="151" t="str" cm="1">
        <f t="array" aca="1" ref="Q163" ca="1">IF('Kreis TRADE - 2024'!$E163 = 'PieChart Hilfstabelle'!Q$1, INDIRECT(ADDRESS(ROW(), 6 + $A$7, 1, 1, "Kreis TRADE - 2024")), "")</f>
        <v/>
      </c>
      <c r="R163" s="151" t="str" cm="1">
        <f t="array" aca="1" ref="R163" ca="1">IF('Kreis TRADE - 2024'!$E163 = 'PieChart Hilfstabelle'!R$1, INDIRECT(ADDRESS(ROW(), 6 + $A$7, 1, 1, "Kreis TRADE - 2024")), "")</f>
        <v/>
      </c>
      <c r="S163" s="151" t="str" cm="1">
        <f t="array" aca="1" ref="S163" ca="1">IF('Kreis TRADE - 2024'!$E163 = 'PieChart Hilfstabelle'!S$1, INDIRECT(ADDRESS(ROW(), 6 + $A$7, 1, 1, "Kreis TRADE - 2024")), "")</f>
        <v/>
      </c>
      <c r="T163" s="151" t="str" cm="1">
        <f t="array" aca="1" ref="T163" ca="1">IF('Kreis TRADE - 2024'!$E163 = 'PieChart Hilfstabelle'!T$1, INDIRECT(ADDRESS(ROW(), 6 + $A$7, 1, 1, "Kreis TRADE - 2024")), "")</f>
        <v/>
      </c>
      <c r="U163" s="151" t="str" cm="1">
        <f t="array" aca="1" ref="U163" ca="1">IF('Kreis TRADE - 2024'!$E163 = 'PieChart Hilfstabelle'!U$1, INDIRECT(ADDRESS(ROW(), 6 + $A$7, 1, 1, "Kreis TRADE - 2024")), "")</f>
        <v/>
      </c>
      <c r="V163" s="151" t="str" cm="1">
        <f t="array" aca="1" ref="V163" ca="1">IF('Kreis TRADE - 2024'!$E163 = 'PieChart Hilfstabelle'!V$1, INDIRECT(ADDRESS(ROW(), 6 + $A$7, 1, 1, "Kreis TRADE - 2024")), "")</f>
        <v/>
      </c>
      <c r="W163" s="151" t="str" cm="1">
        <f t="array" aca="1" ref="W163" ca="1">IF('Kreis TRADE - 2024'!$E163 = 'PieChart Hilfstabelle'!W$1, INDIRECT(ADDRESS(ROW(), 6 + $A$7, 1, 1, "Kreis TRADE - 2024")), "")</f>
        <v/>
      </c>
      <c r="X163" s="152"/>
      <c r="Y163" s="151" t="str" cm="1">
        <f t="array" aca="1" ref="Y163" ca="1">IF('Kreis TRADE - 2024'!$D163 = 'PieChart Hilfstabelle'!Y$1, INDIRECT(ADDRESS(ROW(), 6 + $A$7, 1, 1, "Kreis TRADE - 2024")), "")</f>
        <v/>
      </c>
      <c r="Z163" s="151" t="str" cm="1">
        <f t="array" aca="1" ref="Z163" ca="1">IF('Kreis TRADE - 2024'!$D163 = 'PieChart Hilfstabelle'!Z$1, INDIRECT(ADDRESS(ROW(), 6 + $A$7, 1, 1, "Kreis TRADE - 2024")), "")</f>
        <v/>
      </c>
      <c r="AA163" s="151" t="str" cm="1">
        <f t="array" aca="1" ref="AA163" ca="1">IF('Kreis TRADE - 2024'!$D163 = 'PieChart Hilfstabelle'!AA$1, INDIRECT(ADDRESS(ROW(), 6 + $A$7, 1, 1, "Kreis TRADE - 2024")), "")</f>
        <v/>
      </c>
      <c r="AB163" s="151" t="str" cm="1">
        <f t="array" aca="1" ref="AB163" ca="1">IF('Kreis TRADE - 2024'!$D163 = 'PieChart Hilfstabelle'!AB$1, INDIRECT(ADDRESS(ROW(), 6 + $A$7, 1, 1, "Kreis TRADE - 2024")), "")</f>
        <v/>
      </c>
      <c r="AC163" s="151" cm="1">
        <f t="array" aca="1" ref="AC163" ca="1">IF('Kreis TRADE - 2024'!$D163 = 'PieChart Hilfstabelle'!AC$1, INDIRECT(ADDRESS(ROW(), 6 + $A$7, 1, 1, "Kreis TRADE - 2024")), "")</f>
        <v>0</v>
      </c>
      <c r="AD163" s="151" t="str" cm="1">
        <f t="array" aca="1" ref="AD163" ca="1">IF('Kreis TRADE - 2024'!$D163 = 'PieChart Hilfstabelle'!AD$1, INDIRECT(ADDRESS(ROW(), 6 + $A$7, 1, 1, "Kreis TRADE - 2024")), "")</f>
        <v/>
      </c>
    </row>
    <row r="164" spans="1:30">
      <c r="A164" s="151"/>
      <c r="B164" s="151"/>
      <c r="C164" s="151"/>
      <c r="D164" s="151"/>
      <c r="E164" s="151"/>
      <c r="F164" s="151" t="str">
        <f>IF(AND('Kreis TRADE - 2024'!C164&lt;&gt;"",'Kreis TRADE - 2024'!D164&lt;&gt;"",'Kreis TRADE - 2024'!E164="Gebuchte Tage"),'Kreis TRADE - 2024'!C164 &amp; " " &amp; 'Kreis TRADE - 2024'!D164,"")</f>
        <v/>
      </c>
      <c r="G164" s="151" t="str" cm="1">
        <f t="array" aca="1" ref="G164" ca="1">IF('Kreis TRADE - 2024'!$E164 = 'PieChart Hilfstabelle'!G$1, INDIRECT(ADDRESS(ROW(), 6 + $A$7, 1, 1, "Kreis TRADE - 2024")), "")</f>
        <v/>
      </c>
      <c r="H164" s="151" t="str" cm="1">
        <f t="array" aca="1" ref="H164" ca="1">IF('Kreis TRADE - 2024'!$E164 = 'PieChart Hilfstabelle'!H$1, INDIRECT(ADDRESS(ROW(), 6 + $A$7, 1, 1, "Kreis TRADE - 2024")), "")</f>
        <v/>
      </c>
      <c r="I164" s="151" t="str" cm="1">
        <f t="array" aca="1" ref="I164" ca="1">IF('Kreis TRADE - 2024'!$E164 = 'PieChart Hilfstabelle'!I$1, INDIRECT(ADDRESS(ROW(), 6 + $A$7, 1, 1, "Kreis TRADE - 2024")), "")</f>
        <v/>
      </c>
      <c r="J164" s="151" t="str" cm="1">
        <f t="array" aca="1" ref="J164" ca="1">IF('Kreis TRADE - 2024'!$E164 = 'PieChart Hilfstabelle'!J$1, INDIRECT(ADDRESS(ROW(), 6 + $A$7, 1, 1, "Kreis TRADE - 2024")), "")</f>
        <v/>
      </c>
      <c r="K164" s="151" t="str" cm="1">
        <f t="array" aca="1" ref="K164" ca="1">IF('Kreis TRADE - 2024'!$E164 = 'PieChart Hilfstabelle'!K$1, INDIRECT(ADDRESS(ROW(), 6 + $A$7, 1, 1, "Kreis TRADE - 2024")), "")</f>
        <v/>
      </c>
      <c r="L164" s="151" t="str" cm="1">
        <f t="array" aca="1" ref="L164" ca="1">IF('Kreis TRADE - 2024'!$E164 = 'PieChart Hilfstabelle'!L$1, INDIRECT(ADDRESS(ROW(), 6 + $A$7, 1, 1, "Kreis TRADE - 2024")), "")</f>
        <v/>
      </c>
      <c r="M164" s="151" cm="1">
        <f t="array" aca="1" ref="M164" ca="1">IF('Kreis TRADE - 2024'!$E164 = 'PieChart Hilfstabelle'!M$1, INDIRECT(ADDRESS(ROW(), 6 + $A$7, 1, 1, "Kreis TRADE - 2024")), "")</f>
        <v>0</v>
      </c>
      <c r="N164" s="151" t="str" cm="1">
        <f t="array" aca="1" ref="N164" ca="1">IF('Kreis TRADE - 2024'!$E164 = 'PieChart Hilfstabelle'!N$1, INDIRECT(ADDRESS(ROW(), 6 + $A$7, 1, 1, "Kreis TRADE - 2024")), "")</f>
        <v/>
      </c>
      <c r="O164" s="151" t="str" cm="1">
        <f t="array" aca="1" ref="O164" ca="1">IF('Kreis TRADE - 2024'!$E164 = 'PieChart Hilfstabelle'!O$1, INDIRECT(ADDRESS(ROW(), 6 + $A$7, 1, 1, "Kreis TRADE - 2024")), "")</f>
        <v/>
      </c>
      <c r="P164" s="151" t="str" cm="1">
        <f t="array" aca="1" ref="P164" ca="1">IF('Kreis TRADE - 2024'!$E164 = 'PieChart Hilfstabelle'!P$1, INDIRECT(ADDRESS(ROW(), 6 + $A$7, 1, 1, "Kreis TRADE - 2024")), "")</f>
        <v/>
      </c>
      <c r="Q164" s="151" t="str" cm="1">
        <f t="array" aca="1" ref="Q164" ca="1">IF('Kreis TRADE - 2024'!$E164 = 'PieChart Hilfstabelle'!Q$1, INDIRECT(ADDRESS(ROW(), 6 + $A$7, 1, 1, "Kreis TRADE - 2024")), "")</f>
        <v/>
      </c>
      <c r="R164" s="151" t="str" cm="1">
        <f t="array" aca="1" ref="R164" ca="1">IF('Kreis TRADE - 2024'!$E164 = 'PieChart Hilfstabelle'!R$1, INDIRECT(ADDRESS(ROW(), 6 + $A$7, 1, 1, "Kreis TRADE - 2024")), "")</f>
        <v/>
      </c>
      <c r="S164" s="151" t="str" cm="1">
        <f t="array" aca="1" ref="S164" ca="1">IF('Kreis TRADE - 2024'!$E164 = 'PieChart Hilfstabelle'!S$1, INDIRECT(ADDRESS(ROW(), 6 + $A$7, 1, 1, "Kreis TRADE - 2024")), "")</f>
        <v/>
      </c>
      <c r="T164" s="151" t="str" cm="1">
        <f t="array" aca="1" ref="T164" ca="1">IF('Kreis TRADE - 2024'!$E164 = 'PieChart Hilfstabelle'!T$1, INDIRECT(ADDRESS(ROW(), 6 + $A$7, 1, 1, "Kreis TRADE - 2024")), "")</f>
        <v/>
      </c>
      <c r="U164" s="151" t="str" cm="1">
        <f t="array" aca="1" ref="U164" ca="1">IF('Kreis TRADE - 2024'!$E164 = 'PieChart Hilfstabelle'!U$1, INDIRECT(ADDRESS(ROW(), 6 + $A$7, 1, 1, "Kreis TRADE - 2024")), "")</f>
        <v/>
      </c>
      <c r="V164" s="151" t="str" cm="1">
        <f t="array" aca="1" ref="V164" ca="1">IF('Kreis TRADE - 2024'!$E164 = 'PieChart Hilfstabelle'!V$1, INDIRECT(ADDRESS(ROW(), 6 + $A$7, 1, 1, "Kreis TRADE - 2024")), "")</f>
        <v/>
      </c>
      <c r="W164" s="151" t="str" cm="1">
        <f t="array" aca="1" ref="W164" ca="1">IF('Kreis TRADE - 2024'!$E164 = 'PieChart Hilfstabelle'!W$1, INDIRECT(ADDRESS(ROW(), 6 + $A$7, 1, 1, "Kreis TRADE - 2024")), "")</f>
        <v/>
      </c>
      <c r="X164" s="152"/>
      <c r="Y164" s="151" t="str" cm="1">
        <f t="array" aca="1" ref="Y164" ca="1">IF('Kreis TRADE - 2024'!$D164 = 'PieChart Hilfstabelle'!Y$1, INDIRECT(ADDRESS(ROW(), 6 + $A$7, 1, 1, "Kreis TRADE - 2024")), "")</f>
        <v/>
      </c>
      <c r="Z164" s="151" t="str" cm="1">
        <f t="array" aca="1" ref="Z164" ca="1">IF('Kreis TRADE - 2024'!$D164 = 'PieChart Hilfstabelle'!Z$1, INDIRECT(ADDRESS(ROW(), 6 + $A$7, 1, 1, "Kreis TRADE - 2024")), "")</f>
        <v/>
      </c>
      <c r="AA164" s="151" t="str" cm="1">
        <f t="array" aca="1" ref="AA164" ca="1">IF('Kreis TRADE - 2024'!$D164 = 'PieChart Hilfstabelle'!AA$1, INDIRECT(ADDRESS(ROW(), 6 + $A$7, 1, 1, "Kreis TRADE - 2024")), "")</f>
        <v/>
      </c>
      <c r="AB164" s="151" t="str" cm="1">
        <f t="array" aca="1" ref="AB164" ca="1">IF('Kreis TRADE - 2024'!$D164 = 'PieChart Hilfstabelle'!AB$1, INDIRECT(ADDRESS(ROW(), 6 + $A$7, 1, 1, "Kreis TRADE - 2024")), "")</f>
        <v/>
      </c>
      <c r="AC164" s="151" t="str" cm="1">
        <f t="array" aca="1" ref="AC164" ca="1">IF('Kreis TRADE - 2024'!$D164 = 'PieChart Hilfstabelle'!AC$1, INDIRECT(ADDRESS(ROW(), 6 + $A$7, 1, 1, "Kreis TRADE - 2024")), "")</f>
        <v/>
      </c>
      <c r="AD164" s="151" t="str" cm="1">
        <f t="array" aca="1" ref="AD164" ca="1">IF('Kreis TRADE - 2024'!$D164 = 'PieChart Hilfstabelle'!AD$1, INDIRECT(ADDRESS(ROW(), 6 + $A$7, 1, 1, "Kreis TRADE - 2024")), "")</f>
        <v/>
      </c>
    </row>
    <row r="165" spans="1:30">
      <c r="A165" s="151"/>
      <c r="B165" s="151"/>
      <c r="C165" s="151"/>
      <c r="D165" s="151"/>
      <c r="E165" s="151"/>
      <c r="F165" s="151" t="str">
        <f>IF(AND('Kreis TRADE - 2024'!C165&lt;&gt;"",'Kreis TRADE - 2024'!D165&lt;&gt;"",'Kreis TRADE - 2024'!E165="Gebuchte Tage"),'Kreis TRADE - 2024'!C165 &amp; " " &amp; 'Kreis TRADE - 2024'!D165,"")</f>
        <v/>
      </c>
      <c r="G165" s="151" t="str" cm="1">
        <f t="array" aca="1" ref="G165" ca="1">IF('Kreis TRADE - 2024'!$E165 = 'PieChart Hilfstabelle'!G$1, INDIRECT(ADDRESS(ROW(), 6 + $A$7, 1, 1, "Kreis TRADE - 2024")), "")</f>
        <v/>
      </c>
      <c r="H165" s="151" t="str" cm="1">
        <f t="array" aca="1" ref="H165" ca="1">IF('Kreis TRADE - 2024'!$E165 = 'PieChart Hilfstabelle'!H$1, INDIRECT(ADDRESS(ROW(), 6 + $A$7, 1, 1, "Kreis TRADE - 2024")), "")</f>
        <v/>
      </c>
      <c r="I165" s="151" t="str" cm="1">
        <f t="array" aca="1" ref="I165" ca="1">IF('Kreis TRADE - 2024'!$E165 = 'PieChart Hilfstabelle'!I$1, INDIRECT(ADDRESS(ROW(), 6 + $A$7, 1, 1, "Kreis TRADE - 2024")), "")</f>
        <v/>
      </c>
      <c r="J165" s="151" t="str" cm="1">
        <f t="array" aca="1" ref="J165" ca="1">IF('Kreis TRADE - 2024'!$E165 = 'PieChart Hilfstabelle'!J$1, INDIRECT(ADDRESS(ROW(), 6 + $A$7, 1, 1, "Kreis TRADE - 2024")), "")</f>
        <v/>
      </c>
      <c r="K165" s="151" t="str" cm="1">
        <f t="array" aca="1" ref="K165" ca="1">IF('Kreis TRADE - 2024'!$E165 = 'PieChart Hilfstabelle'!K$1, INDIRECT(ADDRESS(ROW(), 6 + $A$7, 1, 1, "Kreis TRADE - 2024")), "")</f>
        <v/>
      </c>
      <c r="L165" s="151" t="str" cm="1">
        <f t="array" aca="1" ref="L165" ca="1">IF('Kreis TRADE - 2024'!$E165 = 'PieChart Hilfstabelle'!L$1, INDIRECT(ADDRESS(ROW(), 6 + $A$7, 1, 1, "Kreis TRADE - 2024")), "")</f>
        <v/>
      </c>
      <c r="M165" s="151" t="str" cm="1">
        <f t="array" aca="1" ref="M165" ca="1">IF('Kreis TRADE - 2024'!$E165 = 'PieChart Hilfstabelle'!M$1, INDIRECT(ADDRESS(ROW(), 6 + $A$7, 1, 1, "Kreis TRADE - 2024")), "")</f>
        <v/>
      </c>
      <c r="N165" s="151" cm="1">
        <f t="array" aca="1" ref="N165" ca="1">IF('Kreis TRADE - 2024'!$E165 = 'PieChart Hilfstabelle'!N$1, INDIRECT(ADDRESS(ROW(), 6 + $A$7, 1, 1, "Kreis TRADE - 2024")), "")</f>
        <v>21.63</v>
      </c>
      <c r="O165" s="151" t="str" cm="1">
        <f t="array" aca="1" ref="O165" ca="1">IF('Kreis TRADE - 2024'!$E165 = 'PieChart Hilfstabelle'!O$1, INDIRECT(ADDRESS(ROW(), 6 + $A$7, 1, 1, "Kreis TRADE - 2024")), "")</f>
        <v/>
      </c>
      <c r="P165" s="151" t="str" cm="1">
        <f t="array" aca="1" ref="P165" ca="1">IF('Kreis TRADE - 2024'!$E165 = 'PieChart Hilfstabelle'!P$1, INDIRECT(ADDRESS(ROW(), 6 + $A$7, 1, 1, "Kreis TRADE - 2024")), "")</f>
        <v/>
      </c>
      <c r="Q165" s="151" t="str" cm="1">
        <f t="array" aca="1" ref="Q165" ca="1">IF('Kreis TRADE - 2024'!$E165 = 'PieChart Hilfstabelle'!Q$1, INDIRECT(ADDRESS(ROW(), 6 + $A$7, 1, 1, "Kreis TRADE - 2024")), "")</f>
        <v/>
      </c>
      <c r="R165" s="151" t="str" cm="1">
        <f t="array" aca="1" ref="R165" ca="1">IF('Kreis TRADE - 2024'!$E165 = 'PieChart Hilfstabelle'!R$1, INDIRECT(ADDRESS(ROW(), 6 + $A$7, 1, 1, "Kreis TRADE - 2024")), "")</f>
        <v/>
      </c>
      <c r="S165" s="151" t="str" cm="1">
        <f t="array" aca="1" ref="S165" ca="1">IF('Kreis TRADE - 2024'!$E165 = 'PieChart Hilfstabelle'!S$1, INDIRECT(ADDRESS(ROW(), 6 + $A$7, 1, 1, "Kreis TRADE - 2024")), "")</f>
        <v/>
      </c>
      <c r="T165" s="151" t="str" cm="1">
        <f t="array" aca="1" ref="T165" ca="1">IF('Kreis TRADE - 2024'!$E165 = 'PieChart Hilfstabelle'!T$1, INDIRECT(ADDRESS(ROW(), 6 + $A$7, 1, 1, "Kreis TRADE - 2024")), "")</f>
        <v/>
      </c>
      <c r="U165" s="151" t="str" cm="1">
        <f t="array" aca="1" ref="U165" ca="1">IF('Kreis TRADE - 2024'!$E165 = 'PieChart Hilfstabelle'!U$1, INDIRECT(ADDRESS(ROW(), 6 + $A$7, 1, 1, "Kreis TRADE - 2024")), "")</f>
        <v/>
      </c>
      <c r="V165" s="151" t="str" cm="1">
        <f t="array" aca="1" ref="V165" ca="1">IF('Kreis TRADE - 2024'!$E165 = 'PieChart Hilfstabelle'!V$1, INDIRECT(ADDRESS(ROW(), 6 + $A$7, 1, 1, "Kreis TRADE - 2024")), "")</f>
        <v/>
      </c>
      <c r="W165" s="151" t="str" cm="1">
        <f t="array" aca="1" ref="W165" ca="1">IF('Kreis TRADE - 2024'!$E165 = 'PieChart Hilfstabelle'!W$1, INDIRECT(ADDRESS(ROW(), 6 + $A$7, 1, 1, "Kreis TRADE - 2024")), "")</f>
        <v/>
      </c>
      <c r="X165" s="152"/>
      <c r="Y165" s="151" t="str" cm="1">
        <f t="array" aca="1" ref="Y165" ca="1">IF('Kreis TRADE - 2024'!$D165 = 'PieChart Hilfstabelle'!Y$1, INDIRECT(ADDRESS(ROW(), 6 + $A$7, 1, 1, "Kreis TRADE - 2024")), "")</f>
        <v/>
      </c>
      <c r="Z165" s="151" t="str" cm="1">
        <f t="array" aca="1" ref="Z165" ca="1">IF('Kreis TRADE - 2024'!$D165 = 'PieChart Hilfstabelle'!Z$1, INDIRECT(ADDRESS(ROW(), 6 + $A$7, 1, 1, "Kreis TRADE - 2024")), "")</f>
        <v/>
      </c>
      <c r="AA165" s="151" t="str" cm="1">
        <f t="array" aca="1" ref="AA165" ca="1">IF('Kreis TRADE - 2024'!$D165 = 'PieChart Hilfstabelle'!AA$1, INDIRECT(ADDRESS(ROW(), 6 + $A$7, 1, 1, "Kreis TRADE - 2024")), "")</f>
        <v/>
      </c>
      <c r="AB165" s="151" t="str" cm="1">
        <f t="array" aca="1" ref="AB165" ca="1">IF('Kreis TRADE - 2024'!$D165 = 'PieChart Hilfstabelle'!AB$1, INDIRECT(ADDRESS(ROW(), 6 + $A$7, 1, 1, "Kreis TRADE - 2024")), "")</f>
        <v/>
      </c>
      <c r="AC165" s="151" t="str" cm="1">
        <f t="array" aca="1" ref="AC165" ca="1">IF('Kreis TRADE - 2024'!$D165 = 'PieChart Hilfstabelle'!AC$1, INDIRECT(ADDRESS(ROW(), 6 + $A$7, 1, 1, "Kreis TRADE - 2024")), "")</f>
        <v/>
      </c>
      <c r="AD165" s="151" t="str" cm="1">
        <f t="array" aca="1" ref="AD165" ca="1">IF('Kreis TRADE - 2024'!$D165 = 'PieChart Hilfstabelle'!AD$1, INDIRECT(ADDRESS(ROW(), 6 + $A$7, 1, 1, "Kreis TRADE - 2024")), "")</f>
        <v/>
      </c>
    </row>
    <row r="166" spans="1:30">
      <c r="A166" s="151"/>
      <c r="B166" s="151"/>
      <c r="C166" s="151"/>
      <c r="D166" s="151"/>
      <c r="E166" s="151"/>
      <c r="F166" s="151" t="str">
        <f>IF(AND('Kreis TRADE - 2024'!C166&lt;&gt;"",'Kreis TRADE - 2024'!D166&lt;&gt;"",'Kreis TRADE - 2024'!E166="Gebuchte Tage"),'Kreis TRADE - 2024'!C166 &amp; " " &amp; 'Kreis TRADE - 2024'!D166,"")</f>
        <v/>
      </c>
      <c r="G166" s="151" t="str" cm="1">
        <f t="array" aca="1" ref="G166" ca="1">IF('Kreis TRADE - 2024'!$E166 = 'PieChart Hilfstabelle'!G$1, INDIRECT(ADDRESS(ROW(), 6 + $A$7, 1, 1, "Kreis TRADE - 2024")), "")</f>
        <v/>
      </c>
      <c r="H166" s="151" t="str" cm="1">
        <f t="array" aca="1" ref="H166" ca="1">IF('Kreis TRADE - 2024'!$E166 = 'PieChart Hilfstabelle'!H$1, INDIRECT(ADDRESS(ROW(), 6 + $A$7, 1, 1, "Kreis TRADE - 2024")), "")</f>
        <v/>
      </c>
      <c r="I166" s="151" t="str" cm="1">
        <f t="array" aca="1" ref="I166" ca="1">IF('Kreis TRADE - 2024'!$E166 = 'PieChart Hilfstabelle'!I$1, INDIRECT(ADDRESS(ROW(), 6 + $A$7, 1, 1, "Kreis TRADE - 2024")), "")</f>
        <v/>
      </c>
      <c r="J166" s="151" t="str" cm="1">
        <f t="array" aca="1" ref="J166" ca="1">IF('Kreis TRADE - 2024'!$E166 = 'PieChart Hilfstabelle'!J$1, INDIRECT(ADDRESS(ROW(), 6 + $A$7, 1, 1, "Kreis TRADE - 2024")), "")</f>
        <v/>
      </c>
      <c r="K166" s="151" t="str" cm="1">
        <f t="array" aca="1" ref="K166" ca="1">IF('Kreis TRADE - 2024'!$E166 = 'PieChart Hilfstabelle'!K$1, INDIRECT(ADDRESS(ROW(), 6 + $A$7, 1, 1, "Kreis TRADE - 2024")), "")</f>
        <v/>
      </c>
      <c r="L166" s="151" t="str" cm="1">
        <f t="array" aca="1" ref="L166" ca="1">IF('Kreis TRADE - 2024'!$E166 = 'PieChart Hilfstabelle'!L$1, INDIRECT(ADDRESS(ROW(), 6 + $A$7, 1, 1, "Kreis TRADE - 2024")), "")</f>
        <v/>
      </c>
      <c r="M166" s="151" t="str" cm="1">
        <f t="array" aca="1" ref="M166" ca="1">IF('Kreis TRADE - 2024'!$E166 = 'PieChart Hilfstabelle'!M$1, INDIRECT(ADDRESS(ROW(), 6 + $A$7, 1, 1, "Kreis TRADE - 2024")), "")</f>
        <v/>
      </c>
      <c r="N166" s="151" t="str" cm="1">
        <f t="array" aca="1" ref="N166" ca="1">IF('Kreis TRADE - 2024'!$E166 = 'PieChart Hilfstabelle'!N$1, INDIRECT(ADDRESS(ROW(), 6 + $A$7, 1, 1, "Kreis TRADE - 2024")), "")</f>
        <v/>
      </c>
      <c r="O166" s="151" t="str" cm="1">
        <f t="array" aca="1" ref="O166" ca="1">IF('Kreis TRADE - 2024'!$E166 = 'PieChart Hilfstabelle'!O$1, INDIRECT(ADDRESS(ROW(), 6 + $A$7, 1, 1, "Kreis TRADE - 2024")), "")</f>
        <v/>
      </c>
      <c r="P166" s="151" t="str" cm="1">
        <f t="array" aca="1" ref="P166" ca="1">IF('Kreis TRADE - 2024'!$E166 = 'PieChart Hilfstabelle'!P$1, INDIRECT(ADDRESS(ROW(), 6 + $A$7, 1, 1, "Kreis TRADE - 2024")), "")</f>
        <v/>
      </c>
      <c r="Q166" s="151" t="str" cm="1">
        <f t="array" aca="1" ref="Q166" ca="1">IF('Kreis TRADE - 2024'!$E166 = 'PieChart Hilfstabelle'!Q$1, INDIRECT(ADDRESS(ROW(), 6 + $A$7, 1, 1, "Kreis TRADE - 2024")), "")</f>
        <v/>
      </c>
      <c r="R166" s="151" t="str" cm="1">
        <f t="array" aca="1" ref="R166" ca="1">IF('Kreis TRADE - 2024'!$E166 = 'PieChart Hilfstabelle'!R$1, INDIRECT(ADDRESS(ROW(), 6 + $A$7, 1, 1, "Kreis TRADE - 2024")), "")</f>
        <v/>
      </c>
      <c r="S166" s="151" t="str" cm="1">
        <f t="array" aca="1" ref="S166" ca="1">IF('Kreis TRADE - 2024'!$E166 = 'PieChart Hilfstabelle'!S$1, INDIRECT(ADDRESS(ROW(), 6 + $A$7, 1, 1, "Kreis TRADE - 2024")), "")</f>
        <v/>
      </c>
      <c r="T166" s="151" t="str" cm="1">
        <f t="array" aca="1" ref="T166" ca="1">IF('Kreis TRADE - 2024'!$E166 = 'PieChart Hilfstabelle'!T$1, INDIRECT(ADDRESS(ROW(), 6 + $A$7, 1, 1, "Kreis TRADE - 2024")), "")</f>
        <v/>
      </c>
      <c r="U166" s="151" t="str" cm="1">
        <f t="array" aca="1" ref="U166" ca="1">IF('Kreis TRADE - 2024'!$E166 = 'PieChart Hilfstabelle'!U$1, INDIRECT(ADDRESS(ROW(), 6 + $A$7, 1, 1, "Kreis TRADE - 2024")), "")</f>
        <v/>
      </c>
      <c r="V166" s="151" t="str" cm="1">
        <f t="array" aca="1" ref="V166" ca="1">IF('Kreis TRADE - 2024'!$E166 = 'PieChart Hilfstabelle'!V$1, INDIRECT(ADDRESS(ROW(), 6 + $A$7, 1, 1, "Kreis TRADE - 2024")), "")</f>
        <v/>
      </c>
      <c r="W166" s="151" t="str" cm="1">
        <f t="array" aca="1" ref="W166" ca="1">IF('Kreis TRADE - 2024'!$E166 = 'PieChart Hilfstabelle'!W$1, INDIRECT(ADDRESS(ROW(), 6 + $A$7, 1, 1, "Kreis TRADE - 2024")), "")</f>
        <v/>
      </c>
      <c r="X166" s="152"/>
      <c r="Y166" s="151" t="str" cm="1">
        <f t="array" aca="1" ref="Y166" ca="1">IF('Kreis TRADE - 2024'!$D166 = 'PieChart Hilfstabelle'!Y$1, INDIRECT(ADDRESS(ROW(), 6 + $A$7, 1, 1, "Kreis TRADE - 2024")), "")</f>
        <v/>
      </c>
      <c r="Z166" s="151" t="str" cm="1">
        <f t="array" aca="1" ref="Z166" ca="1">IF('Kreis TRADE - 2024'!$D166 = 'PieChart Hilfstabelle'!Z$1, INDIRECT(ADDRESS(ROW(), 6 + $A$7, 1, 1, "Kreis TRADE - 2024")), "")</f>
        <v/>
      </c>
      <c r="AA166" s="151" t="str" cm="1">
        <f t="array" aca="1" ref="AA166" ca="1">IF('Kreis TRADE - 2024'!$D166 = 'PieChart Hilfstabelle'!AA$1, INDIRECT(ADDRESS(ROW(), 6 + $A$7, 1, 1, "Kreis TRADE - 2024")), "")</f>
        <v/>
      </c>
      <c r="AB166" s="151" t="str" cm="1">
        <f t="array" aca="1" ref="AB166" ca="1">IF('Kreis TRADE - 2024'!$D166 = 'PieChart Hilfstabelle'!AB$1, INDIRECT(ADDRESS(ROW(), 6 + $A$7, 1, 1, "Kreis TRADE - 2024")), "")</f>
        <v/>
      </c>
      <c r="AC166" s="151" t="str" cm="1">
        <f t="array" aca="1" ref="AC166" ca="1">IF('Kreis TRADE - 2024'!$D166 = 'PieChart Hilfstabelle'!AC$1, INDIRECT(ADDRESS(ROW(), 6 + $A$7, 1, 1, "Kreis TRADE - 2024")), "")</f>
        <v/>
      </c>
      <c r="AD166" s="151" t="str" cm="1">
        <f t="array" aca="1" ref="AD166" ca="1">IF('Kreis TRADE - 2024'!$D166 = 'PieChart Hilfstabelle'!AD$1, INDIRECT(ADDRESS(ROW(), 6 + $A$7, 1, 1, "Kreis TRADE - 2024")), "")</f>
        <v/>
      </c>
    </row>
    <row r="167" spans="1:30">
      <c r="A167" s="151"/>
      <c r="B167" s="151"/>
      <c r="C167" s="151"/>
      <c r="D167" s="151"/>
      <c r="E167" s="151"/>
      <c r="F167" s="151" t="str">
        <f>IF(AND('Kreis TRADE - 2024'!C167&lt;&gt;"",'Kreis TRADE - 2024'!D167&lt;&gt;"",'Kreis TRADE - 2024'!E167="Gebuchte Tage"),'Kreis TRADE - 2024'!C167 &amp; " " &amp; 'Kreis TRADE - 2024'!D167,"")</f>
        <v/>
      </c>
      <c r="G167" s="151" t="str" cm="1">
        <f t="array" aca="1" ref="G167" ca="1">IF('Kreis TRADE - 2024'!$E167 = 'PieChart Hilfstabelle'!G$1, INDIRECT(ADDRESS(ROW(), 6 + $A$7, 1, 1, "Kreis TRADE - 2024")), "")</f>
        <v/>
      </c>
      <c r="H167" s="151" t="str" cm="1">
        <f t="array" aca="1" ref="H167" ca="1">IF('Kreis TRADE - 2024'!$E167 = 'PieChart Hilfstabelle'!H$1, INDIRECT(ADDRESS(ROW(), 6 + $A$7, 1, 1, "Kreis TRADE - 2024")), "")</f>
        <v/>
      </c>
      <c r="I167" s="151" t="str" cm="1">
        <f t="array" aca="1" ref="I167" ca="1">IF('Kreis TRADE - 2024'!$E167 = 'PieChart Hilfstabelle'!I$1, INDIRECT(ADDRESS(ROW(), 6 + $A$7, 1, 1, "Kreis TRADE - 2024")), "")</f>
        <v/>
      </c>
      <c r="J167" s="151" t="str" cm="1">
        <f t="array" aca="1" ref="J167" ca="1">IF('Kreis TRADE - 2024'!$E167 = 'PieChart Hilfstabelle'!J$1, INDIRECT(ADDRESS(ROW(), 6 + $A$7, 1, 1, "Kreis TRADE - 2024")), "")</f>
        <v/>
      </c>
      <c r="K167" s="151" t="str" cm="1">
        <f t="array" aca="1" ref="K167" ca="1">IF('Kreis TRADE - 2024'!$E167 = 'PieChart Hilfstabelle'!K$1, INDIRECT(ADDRESS(ROW(), 6 + $A$7, 1, 1, "Kreis TRADE - 2024")), "")</f>
        <v/>
      </c>
      <c r="L167" s="151" t="str" cm="1">
        <f t="array" aca="1" ref="L167" ca="1">IF('Kreis TRADE - 2024'!$E167 = 'PieChart Hilfstabelle'!L$1, INDIRECT(ADDRESS(ROW(), 6 + $A$7, 1, 1, "Kreis TRADE - 2024")), "")</f>
        <v/>
      </c>
      <c r="M167" s="151" t="str" cm="1">
        <f t="array" aca="1" ref="M167" ca="1">IF('Kreis TRADE - 2024'!$E167 = 'PieChart Hilfstabelle'!M$1, INDIRECT(ADDRESS(ROW(), 6 + $A$7, 1, 1, "Kreis TRADE - 2024")), "")</f>
        <v/>
      </c>
      <c r="N167" s="151" t="str" cm="1">
        <f t="array" aca="1" ref="N167" ca="1">IF('Kreis TRADE - 2024'!$E167 = 'PieChart Hilfstabelle'!N$1, INDIRECT(ADDRESS(ROW(), 6 + $A$7, 1, 1, "Kreis TRADE - 2024")), "")</f>
        <v/>
      </c>
      <c r="O167" s="151" cm="1">
        <f t="array" aca="1" ref="O167" ca="1">IF('Kreis TRADE - 2024'!$E167 = 'PieChart Hilfstabelle'!O$1, INDIRECT(ADDRESS(ROW(), 6 + $A$7, 1, 1, "Kreis TRADE - 2024")), "")</f>
        <v>0.5</v>
      </c>
      <c r="P167" s="151" t="str" cm="1">
        <f t="array" aca="1" ref="P167" ca="1">IF('Kreis TRADE - 2024'!$E167 = 'PieChart Hilfstabelle'!P$1, INDIRECT(ADDRESS(ROW(), 6 + $A$7, 1, 1, "Kreis TRADE - 2024")), "")</f>
        <v/>
      </c>
      <c r="Q167" s="151" t="str" cm="1">
        <f t="array" aca="1" ref="Q167" ca="1">IF('Kreis TRADE - 2024'!$E167 = 'PieChart Hilfstabelle'!Q$1, INDIRECT(ADDRESS(ROW(), 6 + $A$7, 1, 1, "Kreis TRADE - 2024")), "")</f>
        <v/>
      </c>
      <c r="R167" s="151" t="str" cm="1">
        <f t="array" aca="1" ref="R167" ca="1">IF('Kreis TRADE - 2024'!$E167 = 'PieChart Hilfstabelle'!R$1, INDIRECT(ADDRESS(ROW(), 6 + $A$7, 1, 1, "Kreis TRADE - 2024")), "")</f>
        <v/>
      </c>
      <c r="S167" s="151" t="str" cm="1">
        <f t="array" aca="1" ref="S167" ca="1">IF('Kreis TRADE - 2024'!$E167 = 'PieChart Hilfstabelle'!S$1, INDIRECT(ADDRESS(ROW(), 6 + $A$7, 1, 1, "Kreis TRADE - 2024")), "")</f>
        <v/>
      </c>
      <c r="T167" s="151" t="str" cm="1">
        <f t="array" aca="1" ref="T167" ca="1">IF('Kreis TRADE - 2024'!$E167 = 'PieChart Hilfstabelle'!T$1, INDIRECT(ADDRESS(ROW(), 6 + $A$7, 1, 1, "Kreis TRADE - 2024")), "")</f>
        <v/>
      </c>
      <c r="U167" s="151" t="str" cm="1">
        <f t="array" aca="1" ref="U167" ca="1">IF('Kreis TRADE - 2024'!$E167 = 'PieChart Hilfstabelle'!U$1, INDIRECT(ADDRESS(ROW(), 6 + $A$7, 1, 1, "Kreis TRADE - 2024")), "")</f>
        <v/>
      </c>
      <c r="V167" s="151" t="str" cm="1">
        <f t="array" aca="1" ref="V167" ca="1">IF('Kreis TRADE - 2024'!$E167 = 'PieChart Hilfstabelle'!V$1, INDIRECT(ADDRESS(ROW(), 6 + $A$7, 1, 1, "Kreis TRADE - 2024")), "")</f>
        <v/>
      </c>
      <c r="W167" s="151" t="str" cm="1">
        <f t="array" aca="1" ref="W167" ca="1">IF('Kreis TRADE - 2024'!$E167 = 'PieChart Hilfstabelle'!W$1, INDIRECT(ADDRESS(ROW(), 6 + $A$7, 1, 1, "Kreis TRADE - 2024")), "")</f>
        <v/>
      </c>
      <c r="X167" s="152"/>
      <c r="Y167" s="151" t="str" cm="1">
        <f t="array" aca="1" ref="Y167" ca="1">IF('Kreis TRADE - 2024'!$D167 = 'PieChart Hilfstabelle'!Y$1, INDIRECT(ADDRESS(ROW(), 6 + $A$7, 1, 1, "Kreis TRADE - 2024")), "")</f>
        <v/>
      </c>
      <c r="Z167" s="151" t="str" cm="1">
        <f t="array" aca="1" ref="Z167" ca="1">IF('Kreis TRADE - 2024'!$D167 = 'PieChart Hilfstabelle'!Z$1, INDIRECT(ADDRESS(ROW(), 6 + $A$7, 1, 1, "Kreis TRADE - 2024")), "")</f>
        <v/>
      </c>
      <c r="AA167" s="151" t="str" cm="1">
        <f t="array" aca="1" ref="AA167" ca="1">IF('Kreis TRADE - 2024'!$D167 = 'PieChart Hilfstabelle'!AA$1, INDIRECT(ADDRESS(ROW(), 6 + $A$7, 1, 1, "Kreis TRADE - 2024")), "")</f>
        <v/>
      </c>
      <c r="AB167" s="151" t="str" cm="1">
        <f t="array" aca="1" ref="AB167" ca="1">IF('Kreis TRADE - 2024'!$D167 = 'PieChart Hilfstabelle'!AB$1, INDIRECT(ADDRESS(ROW(), 6 + $A$7, 1, 1, "Kreis TRADE - 2024")), "")</f>
        <v/>
      </c>
      <c r="AC167" s="151" t="str" cm="1">
        <f t="array" aca="1" ref="AC167" ca="1">IF('Kreis TRADE - 2024'!$D167 = 'PieChart Hilfstabelle'!AC$1, INDIRECT(ADDRESS(ROW(), 6 + $A$7, 1, 1, "Kreis TRADE - 2024")), "")</f>
        <v/>
      </c>
      <c r="AD167" s="151" t="str" cm="1">
        <f t="array" aca="1" ref="AD167" ca="1">IF('Kreis TRADE - 2024'!$D167 = 'PieChart Hilfstabelle'!AD$1, INDIRECT(ADDRESS(ROW(), 6 + $A$7, 1, 1, "Kreis TRADE - 2024")), "")</f>
        <v/>
      </c>
    </row>
    <row r="168" spans="1:30">
      <c r="A168" s="151"/>
      <c r="B168" s="151"/>
      <c r="C168" s="151"/>
      <c r="D168" s="151"/>
      <c r="E168" s="151"/>
      <c r="F168" s="151" t="str">
        <f>IF(AND('Kreis TRADE - 2024'!C168&lt;&gt;"",'Kreis TRADE - 2024'!D168&lt;&gt;"",'Kreis TRADE - 2024'!E168="Gebuchte Tage"),'Kreis TRADE - 2024'!C168 &amp; " " &amp; 'Kreis TRADE - 2024'!D168,"")</f>
        <v/>
      </c>
      <c r="G168" s="151" t="str" cm="1">
        <f t="array" aca="1" ref="G168" ca="1">IF('Kreis TRADE - 2024'!$E168 = 'PieChart Hilfstabelle'!G$1, INDIRECT(ADDRESS(ROW(), 6 + $A$7, 1, 1, "Kreis TRADE - 2024")), "")</f>
        <v/>
      </c>
      <c r="H168" s="151" t="str" cm="1">
        <f t="array" aca="1" ref="H168" ca="1">IF('Kreis TRADE - 2024'!$E168 = 'PieChart Hilfstabelle'!H$1, INDIRECT(ADDRESS(ROW(), 6 + $A$7, 1, 1, "Kreis TRADE - 2024")), "")</f>
        <v/>
      </c>
      <c r="I168" s="151" t="str" cm="1">
        <f t="array" aca="1" ref="I168" ca="1">IF('Kreis TRADE - 2024'!$E168 = 'PieChart Hilfstabelle'!I$1, INDIRECT(ADDRESS(ROW(), 6 + $A$7, 1, 1, "Kreis TRADE - 2024")), "")</f>
        <v/>
      </c>
      <c r="J168" s="151" t="str" cm="1">
        <f t="array" aca="1" ref="J168" ca="1">IF('Kreis TRADE - 2024'!$E168 = 'PieChart Hilfstabelle'!J$1, INDIRECT(ADDRESS(ROW(), 6 + $A$7, 1, 1, "Kreis TRADE - 2024")), "")</f>
        <v/>
      </c>
      <c r="K168" s="151" cm="1">
        <f t="array" aca="1" ref="K168" ca="1">IF('Kreis TRADE - 2024'!$E168 = 'PieChart Hilfstabelle'!K$1, INDIRECT(ADDRESS(ROW(), 6 + $A$7, 1, 1, "Kreis TRADE - 2024")), "")</f>
        <v>1</v>
      </c>
      <c r="L168" s="151" t="str" cm="1">
        <f t="array" aca="1" ref="L168" ca="1">IF('Kreis TRADE - 2024'!$E168 = 'PieChart Hilfstabelle'!L$1, INDIRECT(ADDRESS(ROW(), 6 + $A$7, 1, 1, "Kreis TRADE - 2024")), "")</f>
        <v/>
      </c>
      <c r="M168" s="151" t="str" cm="1">
        <f t="array" aca="1" ref="M168" ca="1">IF('Kreis TRADE - 2024'!$E168 = 'PieChart Hilfstabelle'!M$1, INDIRECT(ADDRESS(ROW(), 6 + $A$7, 1, 1, "Kreis TRADE - 2024")), "")</f>
        <v/>
      </c>
      <c r="N168" s="151" t="str" cm="1">
        <f t="array" aca="1" ref="N168" ca="1">IF('Kreis TRADE - 2024'!$E168 = 'PieChart Hilfstabelle'!N$1, INDIRECT(ADDRESS(ROW(), 6 + $A$7, 1, 1, "Kreis TRADE - 2024")), "")</f>
        <v/>
      </c>
      <c r="O168" s="151" t="str" cm="1">
        <f t="array" aca="1" ref="O168" ca="1">IF('Kreis TRADE - 2024'!$E168 = 'PieChart Hilfstabelle'!O$1, INDIRECT(ADDRESS(ROW(), 6 + $A$7, 1, 1, "Kreis TRADE - 2024")), "")</f>
        <v/>
      </c>
      <c r="P168" s="151" t="str" cm="1">
        <f t="array" aca="1" ref="P168" ca="1">IF('Kreis TRADE - 2024'!$E168 = 'PieChart Hilfstabelle'!P$1, INDIRECT(ADDRESS(ROW(), 6 + $A$7, 1, 1, "Kreis TRADE - 2024")), "")</f>
        <v/>
      </c>
      <c r="Q168" s="151" t="str" cm="1">
        <f t="array" aca="1" ref="Q168" ca="1">IF('Kreis TRADE - 2024'!$E168 = 'PieChart Hilfstabelle'!Q$1, INDIRECT(ADDRESS(ROW(), 6 + $A$7, 1, 1, "Kreis TRADE - 2024")), "")</f>
        <v/>
      </c>
      <c r="R168" s="151" t="str" cm="1">
        <f t="array" aca="1" ref="R168" ca="1">IF('Kreis TRADE - 2024'!$E168 = 'PieChart Hilfstabelle'!R$1, INDIRECT(ADDRESS(ROW(), 6 + $A$7, 1, 1, "Kreis TRADE - 2024")), "")</f>
        <v/>
      </c>
      <c r="S168" s="151" t="str" cm="1">
        <f t="array" aca="1" ref="S168" ca="1">IF('Kreis TRADE - 2024'!$E168 = 'PieChart Hilfstabelle'!S$1, INDIRECT(ADDRESS(ROW(), 6 + $A$7, 1, 1, "Kreis TRADE - 2024")), "")</f>
        <v/>
      </c>
      <c r="T168" s="151" t="str" cm="1">
        <f t="array" aca="1" ref="T168" ca="1">IF('Kreis TRADE - 2024'!$E168 = 'PieChart Hilfstabelle'!T$1, INDIRECT(ADDRESS(ROW(), 6 + $A$7, 1, 1, "Kreis TRADE - 2024")), "")</f>
        <v/>
      </c>
      <c r="U168" s="151" t="str" cm="1">
        <f t="array" aca="1" ref="U168" ca="1">IF('Kreis TRADE - 2024'!$E168 = 'PieChart Hilfstabelle'!U$1, INDIRECT(ADDRESS(ROW(), 6 + $A$7, 1, 1, "Kreis TRADE - 2024")), "")</f>
        <v/>
      </c>
      <c r="V168" s="151" t="str" cm="1">
        <f t="array" aca="1" ref="V168" ca="1">IF('Kreis TRADE - 2024'!$E168 = 'PieChart Hilfstabelle'!V$1, INDIRECT(ADDRESS(ROW(), 6 + $A$7, 1, 1, "Kreis TRADE - 2024")), "")</f>
        <v/>
      </c>
      <c r="W168" s="151" t="str" cm="1">
        <f t="array" aca="1" ref="W168" ca="1">IF('Kreis TRADE - 2024'!$E168 = 'PieChart Hilfstabelle'!W$1, INDIRECT(ADDRESS(ROW(), 6 + $A$7, 1, 1, "Kreis TRADE - 2024")), "")</f>
        <v/>
      </c>
      <c r="X168" s="152"/>
      <c r="Y168" s="151" t="str" cm="1">
        <f t="array" aca="1" ref="Y168" ca="1">IF('Kreis TRADE - 2024'!$D168 = 'PieChart Hilfstabelle'!Y$1, INDIRECT(ADDRESS(ROW(), 6 + $A$7, 1, 1, "Kreis TRADE - 2024")), "")</f>
        <v/>
      </c>
      <c r="Z168" s="151" t="str" cm="1">
        <f t="array" aca="1" ref="Z168" ca="1">IF('Kreis TRADE - 2024'!$D168 = 'PieChart Hilfstabelle'!Z$1, INDIRECT(ADDRESS(ROW(), 6 + $A$7, 1, 1, "Kreis TRADE - 2024")), "")</f>
        <v/>
      </c>
      <c r="AA168" s="151" t="str" cm="1">
        <f t="array" aca="1" ref="AA168" ca="1">IF('Kreis TRADE - 2024'!$D168 = 'PieChart Hilfstabelle'!AA$1, INDIRECT(ADDRESS(ROW(), 6 + $A$7, 1, 1, "Kreis TRADE - 2024")), "")</f>
        <v/>
      </c>
      <c r="AB168" s="151" t="str" cm="1">
        <f t="array" aca="1" ref="AB168" ca="1">IF('Kreis TRADE - 2024'!$D168 = 'PieChart Hilfstabelle'!AB$1, INDIRECT(ADDRESS(ROW(), 6 + $A$7, 1, 1, "Kreis TRADE - 2024")), "")</f>
        <v/>
      </c>
      <c r="AC168" s="151" t="str" cm="1">
        <f t="array" aca="1" ref="AC168" ca="1">IF('Kreis TRADE - 2024'!$D168 = 'PieChart Hilfstabelle'!AC$1, INDIRECT(ADDRESS(ROW(), 6 + $A$7, 1, 1, "Kreis TRADE - 2024")), "")</f>
        <v/>
      </c>
      <c r="AD168" s="151" t="str" cm="1">
        <f t="array" aca="1" ref="AD168" ca="1">IF('Kreis TRADE - 2024'!$D168 = 'PieChart Hilfstabelle'!AD$1, INDIRECT(ADDRESS(ROW(), 6 + $A$7, 1, 1, "Kreis TRADE - 2024")), "")</f>
        <v/>
      </c>
    </row>
    <row r="169" spans="1:30">
      <c r="A169" s="151"/>
      <c r="B169" s="151"/>
      <c r="C169" s="151"/>
      <c r="D169" s="151"/>
      <c r="E169" s="151"/>
      <c r="F169" s="151" t="str">
        <f>IF(AND('Kreis TRADE - 2024'!C169&lt;&gt;"",'Kreis TRADE - 2024'!D169&lt;&gt;"",'Kreis TRADE - 2024'!E169="Gebuchte Tage"),'Kreis TRADE - 2024'!C169 &amp; " " &amp; 'Kreis TRADE - 2024'!D169,"")</f>
        <v/>
      </c>
      <c r="G169" s="151" t="str" cm="1">
        <f t="array" aca="1" ref="G169" ca="1">IF('Kreis TRADE - 2024'!$E169 = 'PieChart Hilfstabelle'!G$1, INDIRECT(ADDRESS(ROW(), 6 + $A$7, 1, 1, "Kreis TRADE - 2024")), "")</f>
        <v/>
      </c>
      <c r="H169" s="151" t="str" cm="1">
        <f t="array" aca="1" ref="H169" ca="1">IF('Kreis TRADE - 2024'!$E169 = 'PieChart Hilfstabelle'!H$1, INDIRECT(ADDRESS(ROW(), 6 + $A$7, 1, 1, "Kreis TRADE - 2024")), "")</f>
        <v/>
      </c>
      <c r="I169" s="151" t="str" cm="1">
        <f t="array" aca="1" ref="I169" ca="1">IF('Kreis TRADE - 2024'!$E169 = 'PieChart Hilfstabelle'!I$1, INDIRECT(ADDRESS(ROW(), 6 + $A$7, 1, 1, "Kreis TRADE - 2024")), "")</f>
        <v/>
      </c>
      <c r="J169" s="151" cm="1">
        <f t="array" aca="1" ref="J169" ca="1">IF('Kreis TRADE - 2024'!$E169 = 'PieChart Hilfstabelle'!J$1, INDIRECT(ADDRESS(ROW(), 6 + $A$7, 1, 1, "Kreis TRADE - 2024")), "")</f>
        <v>1</v>
      </c>
      <c r="K169" s="151" t="str" cm="1">
        <f t="array" aca="1" ref="K169" ca="1">IF('Kreis TRADE - 2024'!$E169 = 'PieChart Hilfstabelle'!K$1, INDIRECT(ADDRESS(ROW(), 6 + $A$7, 1, 1, "Kreis TRADE - 2024")), "")</f>
        <v/>
      </c>
      <c r="L169" s="151" t="str" cm="1">
        <f t="array" aca="1" ref="L169" ca="1">IF('Kreis TRADE - 2024'!$E169 = 'PieChart Hilfstabelle'!L$1, INDIRECT(ADDRESS(ROW(), 6 + $A$7, 1, 1, "Kreis TRADE - 2024")), "")</f>
        <v/>
      </c>
      <c r="M169" s="151" t="str" cm="1">
        <f t="array" aca="1" ref="M169" ca="1">IF('Kreis TRADE - 2024'!$E169 = 'PieChart Hilfstabelle'!M$1, INDIRECT(ADDRESS(ROW(), 6 + $A$7, 1, 1, "Kreis TRADE - 2024")), "")</f>
        <v/>
      </c>
      <c r="N169" s="151" t="str" cm="1">
        <f t="array" aca="1" ref="N169" ca="1">IF('Kreis TRADE - 2024'!$E169 = 'PieChart Hilfstabelle'!N$1, INDIRECT(ADDRESS(ROW(), 6 + $A$7, 1, 1, "Kreis TRADE - 2024")), "")</f>
        <v/>
      </c>
      <c r="O169" s="151" t="str" cm="1">
        <f t="array" aca="1" ref="O169" ca="1">IF('Kreis TRADE - 2024'!$E169 = 'PieChart Hilfstabelle'!O$1, INDIRECT(ADDRESS(ROW(), 6 + $A$7, 1, 1, "Kreis TRADE - 2024")), "")</f>
        <v/>
      </c>
      <c r="P169" s="151" t="str" cm="1">
        <f t="array" aca="1" ref="P169" ca="1">IF('Kreis TRADE - 2024'!$E169 = 'PieChart Hilfstabelle'!P$1, INDIRECT(ADDRESS(ROW(), 6 + $A$7, 1, 1, "Kreis TRADE - 2024")), "")</f>
        <v/>
      </c>
      <c r="Q169" s="151" t="str" cm="1">
        <f t="array" aca="1" ref="Q169" ca="1">IF('Kreis TRADE - 2024'!$E169 = 'PieChart Hilfstabelle'!Q$1, INDIRECT(ADDRESS(ROW(), 6 + $A$7, 1, 1, "Kreis TRADE - 2024")), "")</f>
        <v/>
      </c>
      <c r="R169" s="151" t="str" cm="1">
        <f t="array" aca="1" ref="R169" ca="1">IF('Kreis TRADE - 2024'!$E169 = 'PieChart Hilfstabelle'!R$1, INDIRECT(ADDRESS(ROW(), 6 + $A$7, 1, 1, "Kreis TRADE - 2024")), "")</f>
        <v/>
      </c>
      <c r="S169" s="151" t="str" cm="1">
        <f t="array" aca="1" ref="S169" ca="1">IF('Kreis TRADE - 2024'!$E169 = 'PieChart Hilfstabelle'!S$1, INDIRECT(ADDRESS(ROW(), 6 + $A$7, 1, 1, "Kreis TRADE - 2024")), "")</f>
        <v/>
      </c>
      <c r="T169" s="151" t="str" cm="1">
        <f t="array" aca="1" ref="T169" ca="1">IF('Kreis TRADE - 2024'!$E169 = 'PieChart Hilfstabelle'!T$1, INDIRECT(ADDRESS(ROW(), 6 + $A$7, 1, 1, "Kreis TRADE - 2024")), "")</f>
        <v/>
      </c>
      <c r="U169" s="151" t="str" cm="1">
        <f t="array" aca="1" ref="U169" ca="1">IF('Kreis TRADE - 2024'!$E169 = 'PieChart Hilfstabelle'!U$1, INDIRECT(ADDRESS(ROW(), 6 + $A$7, 1, 1, "Kreis TRADE - 2024")), "")</f>
        <v/>
      </c>
      <c r="V169" s="151" t="str" cm="1">
        <f t="array" aca="1" ref="V169" ca="1">IF('Kreis TRADE - 2024'!$E169 = 'PieChart Hilfstabelle'!V$1, INDIRECT(ADDRESS(ROW(), 6 + $A$7, 1, 1, "Kreis TRADE - 2024")), "")</f>
        <v/>
      </c>
      <c r="W169" s="151" t="str" cm="1">
        <f t="array" aca="1" ref="W169" ca="1">IF('Kreis TRADE - 2024'!$E169 = 'PieChart Hilfstabelle'!W$1, INDIRECT(ADDRESS(ROW(), 6 + $A$7, 1, 1, "Kreis TRADE - 2024")), "")</f>
        <v/>
      </c>
      <c r="X169" s="152"/>
      <c r="Y169" s="151" t="str" cm="1">
        <f t="array" aca="1" ref="Y169" ca="1">IF('Kreis TRADE - 2024'!$D169 = 'PieChart Hilfstabelle'!Y$1, INDIRECT(ADDRESS(ROW(), 6 + $A$7, 1, 1, "Kreis TRADE - 2024")), "")</f>
        <v/>
      </c>
      <c r="Z169" s="151" t="str" cm="1">
        <f t="array" aca="1" ref="Z169" ca="1">IF('Kreis TRADE - 2024'!$D169 = 'PieChart Hilfstabelle'!Z$1, INDIRECT(ADDRESS(ROW(), 6 + $A$7, 1, 1, "Kreis TRADE - 2024")), "")</f>
        <v/>
      </c>
      <c r="AA169" s="151" t="str" cm="1">
        <f t="array" aca="1" ref="AA169" ca="1">IF('Kreis TRADE - 2024'!$D169 = 'PieChart Hilfstabelle'!AA$1, INDIRECT(ADDRESS(ROW(), 6 + $A$7, 1, 1, "Kreis TRADE - 2024")), "")</f>
        <v/>
      </c>
      <c r="AB169" s="151" t="str" cm="1">
        <f t="array" aca="1" ref="AB169" ca="1">IF('Kreis TRADE - 2024'!$D169 = 'PieChart Hilfstabelle'!AB$1, INDIRECT(ADDRESS(ROW(), 6 + $A$7, 1, 1, "Kreis TRADE - 2024")), "")</f>
        <v/>
      </c>
      <c r="AC169" s="151" t="str" cm="1">
        <f t="array" aca="1" ref="AC169" ca="1">IF('Kreis TRADE - 2024'!$D169 = 'PieChart Hilfstabelle'!AC$1, INDIRECT(ADDRESS(ROW(), 6 + $A$7, 1, 1, "Kreis TRADE - 2024")), "")</f>
        <v/>
      </c>
      <c r="AD169" s="151" t="str" cm="1">
        <f t="array" aca="1" ref="AD169" ca="1">IF('Kreis TRADE - 2024'!$D169 = 'PieChart Hilfstabelle'!AD$1, INDIRECT(ADDRESS(ROW(), 6 + $A$7, 1, 1, "Kreis TRADE - 2024")), "")</f>
        <v/>
      </c>
    </row>
    <row r="170" spans="1:30">
      <c r="A170" s="151"/>
      <c r="B170" s="151"/>
      <c r="C170" s="151"/>
      <c r="D170" s="151"/>
      <c r="E170" s="151"/>
      <c r="F170" s="151" t="str">
        <f>IF(AND('Kreis TRADE - 2024'!C170&lt;&gt;"",'Kreis TRADE - 2024'!D170&lt;&gt;"",'Kreis TRADE - 2024'!E170="Gebuchte Tage"),'Kreis TRADE - 2024'!C170 &amp; " " &amp; 'Kreis TRADE - 2024'!D170,"")</f>
        <v>Christoph Manhart</v>
      </c>
      <c r="G170" s="151" cm="1">
        <f t="array" aca="1" ref="G170" ca="1">IF('Kreis TRADE - 2024'!$E170 = 'PieChart Hilfstabelle'!G$1, INDIRECT(ADDRESS(ROW(), 6 + $A$7, 1, 1, "Kreis TRADE - 2024")), "")</f>
        <v>13.56</v>
      </c>
      <c r="H170" s="151" t="str" cm="1">
        <f t="array" aca="1" ref="H170" ca="1">IF('Kreis TRADE - 2024'!$E170 = 'PieChart Hilfstabelle'!H$1, INDIRECT(ADDRESS(ROW(), 6 + $A$7, 1, 1, "Kreis TRADE - 2024")), "")</f>
        <v/>
      </c>
      <c r="I170" s="151" t="str" cm="1">
        <f t="array" aca="1" ref="I170" ca="1">IF('Kreis TRADE - 2024'!$E170 = 'PieChart Hilfstabelle'!I$1, INDIRECT(ADDRESS(ROW(), 6 + $A$7, 1, 1, "Kreis TRADE - 2024")), "")</f>
        <v/>
      </c>
      <c r="J170" s="151" t="str" cm="1">
        <f t="array" aca="1" ref="J170" ca="1">IF('Kreis TRADE - 2024'!$E170 = 'PieChart Hilfstabelle'!J$1, INDIRECT(ADDRESS(ROW(), 6 + $A$7, 1, 1, "Kreis TRADE - 2024")), "")</f>
        <v/>
      </c>
      <c r="K170" s="151" t="str" cm="1">
        <f t="array" aca="1" ref="K170" ca="1">IF('Kreis TRADE - 2024'!$E170 = 'PieChart Hilfstabelle'!K$1, INDIRECT(ADDRESS(ROW(), 6 + $A$7, 1, 1, "Kreis TRADE - 2024")), "")</f>
        <v/>
      </c>
      <c r="L170" s="151" t="str" cm="1">
        <f t="array" aca="1" ref="L170" ca="1">IF('Kreis TRADE - 2024'!$E170 = 'PieChart Hilfstabelle'!L$1, INDIRECT(ADDRESS(ROW(), 6 + $A$7, 1, 1, "Kreis TRADE - 2024")), "")</f>
        <v/>
      </c>
      <c r="M170" s="151" t="str" cm="1">
        <f t="array" aca="1" ref="M170" ca="1">IF('Kreis TRADE - 2024'!$E170 = 'PieChart Hilfstabelle'!M$1, INDIRECT(ADDRESS(ROW(), 6 + $A$7, 1, 1, "Kreis TRADE - 2024")), "")</f>
        <v/>
      </c>
      <c r="N170" s="151" t="str" cm="1">
        <f t="array" aca="1" ref="N170" ca="1">IF('Kreis TRADE - 2024'!$E170 = 'PieChart Hilfstabelle'!N$1, INDIRECT(ADDRESS(ROW(), 6 + $A$7, 1, 1, "Kreis TRADE - 2024")), "")</f>
        <v/>
      </c>
      <c r="O170" s="151" t="str" cm="1">
        <f t="array" aca="1" ref="O170" ca="1">IF('Kreis TRADE - 2024'!$E170 = 'PieChart Hilfstabelle'!O$1, INDIRECT(ADDRESS(ROW(), 6 + $A$7, 1, 1, "Kreis TRADE - 2024")), "")</f>
        <v/>
      </c>
      <c r="P170" s="151" t="str" cm="1">
        <f t="array" aca="1" ref="P170" ca="1">IF('Kreis TRADE - 2024'!$E170 = 'PieChart Hilfstabelle'!P$1, INDIRECT(ADDRESS(ROW(), 6 + $A$7, 1, 1, "Kreis TRADE - 2024")), "")</f>
        <v/>
      </c>
      <c r="Q170" s="151" t="str" cm="1">
        <f t="array" aca="1" ref="Q170" ca="1">IF('Kreis TRADE - 2024'!$E170 = 'PieChart Hilfstabelle'!Q$1, INDIRECT(ADDRESS(ROW(), 6 + $A$7, 1, 1, "Kreis TRADE - 2024")), "")</f>
        <v/>
      </c>
      <c r="R170" s="151" t="str" cm="1">
        <f t="array" aca="1" ref="R170" ca="1">IF('Kreis TRADE - 2024'!$E170 = 'PieChart Hilfstabelle'!R$1, INDIRECT(ADDRESS(ROW(), 6 + $A$7, 1, 1, "Kreis TRADE - 2024")), "")</f>
        <v/>
      </c>
      <c r="S170" s="151" t="str" cm="1">
        <f t="array" aca="1" ref="S170" ca="1">IF('Kreis TRADE - 2024'!$E170 = 'PieChart Hilfstabelle'!S$1, INDIRECT(ADDRESS(ROW(), 6 + $A$7, 1, 1, "Kreis TRADE - 2024")), "")</f>
        <v/>
      </c>
      <c r="T170" s="151" t="str" cm="1">
        <f t="array" aca="1" ref="T170" ca="1">IF('Kreis TRADE - 2024'!$E170 = 'PieChart Hilfstabelle'!T$1, INDIRECT(ADDRESS(ROW(), 6 + $A$7, 1, 1, "Kreis TRADE - 2024")), "")</f>
        <v/>
      </c>
      <c r="U170" s="151" t="str" cm="1">
        <f t="array" aca="1" ref="U170" ca="1">IF('Kreis TRADE - 2024'!$E170 = 'PieChart Hilfstabelle'!U$1, INDIRECT(ADDRESS(ROW(), 6 + $A$7, 1, 1, "Kreis TRADE - 2024")), "")</f>
        <v/>
      </c>
      <c r="V170" s="151" t="str" cm="1">
        <f t="array" aca="1" ref="V170" ca="1">IF('Kreis TRADE - 2024'!$E170 = 'PieChart Hilfstabelle'!V$1, INDIRECT(ADDRESS(ROW(), 6 + $A$7, 1, 1, "Kreis TRADE - 2024")), "")</f>
        <v/>
      </c>
      <c r="W170" s="151" t="str" cm="1">
        <f t="array" aca="1" ref="W170" ca="1">IF('Kreis TRADE - 2024'!$E170 = 'PieChart Hilfstabelle'!W$1, INDIRECT(ADDRESS(ROW(), 6 + $A$7, 1, 1, "Kreis TRADE - 2024")), "")</f>
        <v/>
      </c>
      <c r="X170" s="152"/>
      <c r="Y170" s="151" t="str" cm="1">
        <f t="array" aca="1" ref="Y170" ca="1">IF('Kreis TRADE - 2024'!$D170 = 'PieChart Hilfstabelle'!Y$1, INDIRECT(ADDRESS(ROW(), 6 + $A$7, 1, 1, "Kreis TRADE - 2024")), "")</f>
        <v/>
      </c>
      <c r="Z170" s="151" t="str" cm="1">
        <f t="array" aca="1" ref="Z170" ca="1">IF('Kreis TRADE - 2024'!$D170 = 'PieChart Hilfstabelle'!Z$1, INDIRECT(ADDRESS(ROW(), 6 + $A$7, 1, 1, "Kreis TRADE - 2024")), "")</f>
        <v/>
      </c>
      <c r="AA170" s="151" t="str" cm="1">
        <f t="array" aca="1" ref="AA170" ca="1">IF('Kreis TRADE - 2024'!$D170 = 'PieChart Hilfstabelle'!AA$1, INDIRECT(ADDRESS(ROW(), 6 + $A$7, 1, 1, "Kreis TRADE - 2024")), "")</f>
        <v/>
      </c>
      <c r="AB170" s="151" t="str" cm="1">
        <f t="array" aca="1" ref="AB170" ca="1">IF('Kreis TRADE - 2024'!$D170 = 'PieChart Hilfstabelle'!AB$1, INDIRECT(ADDRESS(ROW(), 6 + $A$7, 1, 1, "Kreis TRADE - 2024")), "")</f>
        <v/>
      </c>
      <c r="AC170" s="151" t="str" cm="1">
        <f t="array" aca="1" ref="AC170" ca="1">IF('Kreis TRADE - 2024'!$D170 = 'PieChart Hilfstabelle'!AC$1, INDIRECT(ADDRESS(ROW(), 6 + $A$7, 1, 1, "Kreis TRADE - 2024")), "")</f>
        <v/>
      </c>
      <c r="AD170" s="151" t="str" cm="1">
        <f t="array" aca="1" ref="AD170" ca="1">IF('Kreis TRADE - 2024'!$D170 = 'PieChart Hilfstabelle'!AD$1, INDIRECT(ADDRESS(ROW(), 6 + $A$7, 1, 1, "Kreis TRADE - 2024")), "")</f>
        <v/>
      </c>
    </row>
    <row r="171" spans="1:30">
      <c r="A171" s="151"/>
      <c r="B171" s="151"/>
      <c r="C171" s="151"/>
      <c r="D171" s="151"/>
      <c r="E171" s="151"/>
      <c r="F171" s="151" t="str">
        <f>IF(AND('Kreis TRADE - 2024'!C171&lt;&gt;"",'Kreis TRADE - 2024'!D171&lt;&gt;"",'Kreis TRADE - 2024'!E171="Gebuchte Tage"),'Kreis TRADE - 2024'!C171 &amp; " " &amp; 'Kreis TRADE - 2024'!D171,"")</f>
        <v/>
      </c>
      <c r="G171" s="151" t="str" cm="1">
        <f t="array" aca="1" ref="G171" ca="1">IF('Kreis TRADE - 2024'!$E171 = 'PieChart Hilfstabelle'!G$1, INDIRECT(ADDRESS(ROW(), 6 + $A$7, 1, 1, "Kreis TRADE - 2024")), "")</f>
        <v/>
      </c>
      <c r="H171" s="151" cm="1">
        <f t="array" aca="1" ref="H171" ca="1">IF('Kreis TRADE - 2024'!$E171 = 'PieChart Hilfstabelle'!H$1, INDIRECT(ADDRESS(ROW(), 6 + $A$7, 1, 1, "Kreis TRADE - 2024")), "")</f>
        <v>19</v>
      </c>
      <c r="I171" s="151" t="str" cm="1">
        <f t="array" aca="1" ref="I171" ca="1">IF('Kreis TRADE - 2024'!$E171 = 'PieChart Hilfstabelle'!I$1, INDIRECT(ADDRESS(ROW(), 6 + $A$7, 1, 1, "Kreis TRADE - 2024")), "")</f>
        <v/>
      </c>
      <c r="J171" s="151" t="str" cm="1">
        <f t="array" aca="1" ref="J171" ca="1">IF('Kreis TRADE - 2024'!$E171 = 'PieChart Hilfstabelle'!J$1, INDIRECT(ADDRESS(ROW(), 6 + $A$7, 1, 1, "Kreis TRADE - 2024")), "")</f>
        <v/>
      </c>
      <c r="K171" s="151" t="str" cm="1">
        <f t="array" aca="1" ref="K171" ca="1">IF('Kreis TRADE - 2024'!$E171 = 'PieChart Hilfstabelle'!K$1, INDIRECT(ADDRESS(ROW(), 6 + $A$7, 1, 1, "Kreis TRADE - 2024")), "")</f>
        <v/>
      </c>
      <c r="L171" s="151" t="str" cm="1">
        <f t="array" aca="1" ref="L171" ca="1">IF('Kreis TRADE - 2024'!$E171 = 'PieChart Hilfstabelle'!L$1, INDIRECT(ADDRESS(ROW(), 6 + $A$7, 1, 1, "Kreis TRADE - 2024")), "")</f>
        <v/>
      </c>
      <c r="M171" s="151" t="str" cm="1">
        <f t="array" aca="1" ref="M171" ca="1">IF('Kreis TRADE - 2024'!$E171 = 'PieChart Hilfstabelle'!M$1, INDIRECT(ADDRESS(ROW(), 6 + $A$7, 1, 1, "Kreis TRADE - 2024")), "")</f>
        <v/>
      </c>
      <c r="N171" s="151" t="str" cm="1">
        <f t="array" aca="1" ref="N171" ca="1">IF('Kreis TRADE - 2024'!$E171 = 'PieChart Hilfstabelle'!N$1, INDIRECT(ADDRESS(ROW(), 6 + $A$7, 1, 1, "Kreis TRADE - 2024")), "")</f>
        <v/>
      </c>
      <c r="O171" s="151" t="str" cm="1">
        <f t="array" aca="1" ref="O171" ca="1">IF('Kreis TRADE - 2024'!$E171 = 'PieChart Hilfstabelle'!O$1, INDIRECT(ADDRESS(ROW(), 6 + $A$7, 1, 1, "Kreis TRADE - 2024")), "")</f>
        <v/>
      </c>
      <c r="P171" s="151" t="str" cm="1">
        <f t="array" aca="1" ref="P171" ca="1">IF('Kreis TRADE - 2024'!$E171 = 'PieChart Hilfstabelle'!P$1, INDIRECT(ADDRESS(ROW(), 6 + $A$7, 1, 1, "Kreis TRADE - 2024")), "")</f>
        <v/>
      </c>
      <c r="Q171" s="151" t="str" cm="1">
        <f t="array" aca="1" ref="Q171" ca="1">IF('Kreis TRADE - 2024'!$E171 = 'PieChart Hilfstabelle'!Q$1, INDIRECT(ADDRESS(ROW(), 6 + $A$7, 1, 1, "Kreis TRADE - 2024")), "")</f>
        <v/>
      </c>
      <c r="R171" s="151" t="str" cm="1">
        <f t="array" aca="1" ref="R171" ca="1">IF('Kreis TRADE - 2024'!$E171 = 'PieChart Hilfstabelle'!R$1, INDIRECT(ADDRESS(ROW(), 6 + $A$7, 1, 1, "Kreis TRADE - 2024")), "")</f>
        <v/>
      </c>
      <c r="S171" s="151" t="str" cm="1">
        <f t="array" aca="1" ref="S171" ca="1">IF('Kreis TRADE - 2024'!$E171 = 'PieChart Hilfstabelle'!S$1, INDIRECT(ADDRESS(ROW(), 6 + $A$7, 1, 1, "Kreis TRADE - 2024")), "")</f>
        <v/>
      </c>
      <c r="T171" s="151" t="str" cm="1">
        <f t="array" aca="1" ref="T171" ca="1">IF('Kreis TRADE - 2024'!$E171 = 'PieChart Hilfstabelle'!T$1, INDIRECT(ADDRESS(ROW(), 6 + $A$7, 1, 1, "Kreis TRADE - 2024")), "")</f>
        <v/>
      </c>
      <c r="U171" s="151" t="str" cm="1">
        <f t="array" aca="1" ref="U171" ca="1">IF('Kreis TRADE - 2024'!$E171 = 'PieChart Hilfstabelle'!U$1, INDIRECT(ADDRESS(ROW(), 6 + $A$7, 1, 1, "Kreis TRADE - 2024")), "")</f>
        <v/>
      </c>
      <c r="V171" s="151" t="str" cm="1">
        <f t="array" aca="1" ref="V171" ca="1">IF('Kreis TRADE - 2024'!$E171 = 'PieChart Hilfstabelle'!V$1, INDIRECT(ADDRESS(ROW(), 6 + $A$7, 1, 1, "Kreis TRADE - 2024")), "")</f>
        <v/>
      </c>
      <c r="W171" s="151" t="str" cm="1">
        <f t="array" aca="1" ref="W171" ca="1">IF('Kreis TRADE - 2024'!$E171 = 'PieChart Hilfstabelle'!W$1, INDIRECT(ADDRESS(ROW(), 6 + $A$7, 1, 1, "Kreis TRADE - 2024")), "")</f>
        <v/>
      </c>
      <c r="X171" s="152"/>
      <c r="Y171" s="151" t="str" cm="1">
        <f t="array" aca="1" ref="Y171" ca="1">IF('Kreis TRADE - 2024'!$D171 = 'PieChart Hilfstabelle'!Y$1, INDIRECT(ADDRESS(ROW(), 6 + $A$7, 1, 1, "Kreis TRADE - 2024")), "")</f>
        <v/>
      </c>
      <c r="Z171" s="151" t="str" cm="1">
        <f t="array" aca="1" ref="Z171" ca="1">IF('Kreis TRADE - 2024'!$D171 = 'PieChart Hilfstabelle'!Z$1, INDIRECT(ADDRESS(ROW(), 6 + $A$7, 1, 1, "Kreis TRADE - 2024")), "")</f>
        <v/>
      </c>
      <c r="AA171" s="151" t="str" cm="1">
        <f t="array" aca="1" ref="AA171" ca="1">IF('Kreis TRADE - 2024'!$D171 = 'PieChart Hilfstabelle'!AA$1, INDIRECT(ADDRESS(ROW(), 6 + $A$7, 1, 1, "Kreis TRADE - 2024")), "")</f>
        <v/>
      </c>
      <c r="AB171" s="151" t="str" cm="1">
        <f t="array" aca="1" ref="AB171" ca="1">IF('Kreis TRADE - 2024'!$D171 = 'PieChart Hilfstabelle'!AB$1, INDIRECT(ADDRESS(ROW(), 6 + $A$7, 1, 1, "Kreis TRADE - 2024")), "")</f>
        <v/>
      </c>
      <c r="AC171" s="151" t="str" cm="1">
        <f t="array" aca="1" ref="AC171" ca="1">IF('Kreis TRADE - 2024'!$D171 = 'PieChart Hilfstabelle'!AC$1, INDIRECT(ADDRESS(ROW(), 6 + $A$7, 1, 1, "Kreis TRADE - 2024")), "")</f>
        <v/>
      </c>
      <c r="AD171" s="151" t="str" cm="1">
        <f t="array" aca="1" ref="AD171" ca="1">IF('Kreis TRADE - 2024'!$D171 = 'PieChart Hilfstabelle'!AD$1, INDIRECT(ADDRESS(ROW(), 6 + $A$7, 1, 1, "Kreis TRADE - 2024")), "")</f>
        <v/>
      </c>
    </row>
    <row r="172" spans="1:30">
      <c r="A172" s="151"/>
      <c r="B172" s="151"/>
      <c r="C172" s="151"/>
      <c r="D172" s="151"/>
      <c r="E172" s="151"/>
      <c r="F172" s="151" t="str">
        <f>IF(AND('Kreis TRADE - 2024'!C172&lt;&gt;"",'Kreis TRADE - 2024'!D172&lt;&gt;"",'Kreis TRADE - 2024'!E172="Gebuchte Tage"),'Kreis TRADE - 2024'!C172 &amp; " " &amp; 'Kreis TRADE - 2024'!D172,"")</f>
        <v/>
      </c>
      <c r="G172" s="151" t="str" cm="1">
        <f t="array" aca="1" ref="G172" ca="1">IF('Kreis TRADE - 2024'!$E172 = 'PieChart Hilfstabelle'!G$1, INDIRECT(ADDRESS(ROW(), 6 + $A$7, 1, 1, "Kreis TRADE - 2024")), "")</f>
        <v/>
      </c>
      <c r="H172" s="151" t="str" cm="1">
        <f t="array" aca="1" ref="H172" ca="1">IF('Kreis TRADE - 2024'!$E172 = 'PieChart Hilfstabelle'!H$1, INDIRECT(ADDRESS(ROW(), 6 + $A$7, 1, 1, "Kreis TRADE - 2024")), "")</f>
        <v/>
      </c>
      <c r="I172" s="151" cm="1">
        <f t="array" aca="1" ref="I172" ca="1">IF('Kreis TRADE - 2024'!$E172 = 'PieChart Hilfstabelle'!I$1, INDIRECT(ADDRESS(ROW(), 6 + $A$7, 1, 1, "Kreis TRADE - 2024")), "")</f>
        <v>19.25</v>
      </c>
      <c r="J172" s="151" t="str" cm="1">
        <f t="array" aca="1" ref="J172" ca="1">IF('Kreis TRADE - 2024'!$E172 = 'PieChart Hilfstabelle'!J$1, INDIRECT(ADDRESS(ROW(), 6 + $A$7, 1, 1, "Kreis TRADE - 2024")), "")</f>
        <v/>
      </c>
      <c r="K172" s="151" t="str" cm="1">
        <f t="array" aca="1" ref="K172" ca="1">IF('Kreis TRADE - 2024'!$E172 = 'PieChart Hilfstabelle'!K$1, INDIRECT(ADDRESS(ROW(), 6 + $A$7, 1, 1, "Kreis TRADE - 2024")), "")</f>
        <v/>
      </c>
      <c r="L172" s="151" t="str" cm="1">
        <f t="array" aca="1" ref="L172" ca="1">IF('Kreis TRADE - 2024'!$E172 = 'PieChart Hilfstabelle'!L$1, INDIRECT(ADDRESS(ROW(), 6 + $A$7, 1, 1, "Kreis TRADE - 2024")), "")</f>
        <v/>
      </c>
      <c r="M172" s="151" t="str" cm="1">
        <f t="array" aca="1" ref="M172" ca="1">IF('Kreis TRADE - 2024'!$E172 = 'PieChart Hilfstabelle'!M$1, INDIRECT(ADDRESS(ROW(), 6 + $A$7, 1, 1, "Kreis TRADE - 2024")), "")</f>
        <v/>
      </c>
      <c r="N172" s="151" t="str" cm="1">
        <f t="array" aca="1" ref="N172" ca="1">IF('Kreis TRADE - 2024'!$E172 = 'PieChart Hilfstabelle'!N$1, INDIRECT(ADDRESS(ROW(), 6 + $A$7, 1, 1, "Kreis TRADE - 2024")), "")</f>
        <v/>
      </c>
      <c r="O172" s="151" t="str" cm="1">
        <f t="array" aca="1" ref="O172" ca="1">IF('Kreis TRADE - 2024'!$E172 = 'PieChart Hilfstabelle'!O$1, INDIRECT(ADDRESS(ROW(), 6 + $A$7, 1, 1, "Kreis TRADE - 2024")), "")</f>
        <v/>
      </c>
      <c r="P172" s="151" t="str" cm="1">
        <f t="array" aca="1" ref="P172" ca="1">IF('Kreis TRADE - 2024'!$E172 = 'PieChart Hilfstabelle'!P$1, INDIRECT(ADDRESS(ROW(), 6 + $A$7, 1, 1, "Kreis TRADE - 2024")), "")</f>
        <v/>
      </c>
      <c r="Q172" s="151" t="str" cm="1">
        <f t="array" aca="1" ref="Q172" ca="1">IF('Kreis TRADE - 2024'!$E172 = 'PieChart Hilfstabelle'!Q$1, INDIRECT(ADDRESS(ROW(), 6 + $A$7, 1, 1, "Kreis TRADE - 2024")), "")</f>
        <v/>
      </c>
      <c r="R172" s="151" t="str" cm="1">
        <f t="array" aca="1" ref="R172" ca="1">IF('Kreis TRADE - 2024'!$E172 = 'PieChart Hilfstabelle'!R$1, INDIRECT(ADDRESS(ROW(), 6 + $A$7, 1, 1, "Kreis TRADE - 2024")), "")</f>
        <v/>
      </c>
      <c r="S172" s="151" t="str" cm="1">
        <f t="array" aca="1" ref="S172" ca="1">IF('Kreis TRADE - 2024'!$E172 = 'PieChart Hilfstabelle'!S$1, INDIRECT(ADDRESS(ROW(), 6 + $A$7, 1, 1, "Kreis TRADE - 2024")), "")</f>
        <v/>
      </c>
      <c r="T172" s="151" t="str" cm="1">
        <f t="array" aca="1" ref="T172" ca="1">IF('Kreis TRADE - 2024'!$E172 = 'PieChart Hilfstabelle'!T$1, INDIRECT(ADDRESS(ROW(), 6 + $A$7, 1, 1, "Kreis TRADE - 2024")), "")</f>
        <v/>
      </c>
      <c r="U172" s="151" t="str" cm="1">
        <f t="array" aca="1" ref="U172" ca="1">IF('Kreis TRADE - 2024'!$E172 = 'PieChart Hilfstabelle'!U$1, INDIRECT(ADDRESS(ROW(), 6 + $A$7, 1, 1, "Kreis TRADE - 2024")), "")</f>
        <v/>
      </c>
      <c r="V172" s="151" t="str" cm="1">
        <f t="array" aca="1" ref="V172" ca="1">IF('Kreis TRADE - 2024'!$E172 = 'PieChart Hilfstabelle'!V$1, INDIRECT(ADDRESS(ROW(), 6 + $A$7, 1, 1, "Kreis TRADE - 2024")), "")</f>
        <v/>
      </c>
      <c r="W172" s="151" t="str" cm="1">
        <f t="array" aca="1" ref="W172" ca="1">IF('Kreis TRADE - 2024'!$E172 = 'PieChart Hilfstabelle'!W$1, INDIRECT(ADDRESS(ROW(), 6 + $A$7, 1, 1, "Kreis TRADE - 2024")), "")</f>
        <v/>
      </c>
      <c r="X172" s="152"/>
      <c r="Y172" s="151" t="str" cm="1">
        <f t="array" aca="1" ref="Y172" ca="1">IF('Kreis TRADE - 2024'!$D172 = 'PieChart Hilfstabelle'!Y$1, INDIRECT(ADDRESS(ROW(), 6 + $A$7, 1, 1, "Kreis TRADE - 2024")), "")</f>
        <v/>
      </c>
      <c r="Z172" s="151" t="str" cm="1">
        <f t="array" aca="1" ref="Z172" ca="1">IF('Kreis TRADE - 2024'!$D172 = 'PieChart Hilfstabelle'!Z$1, INDIRECT(ADDRESS(ROW(), 6 + $A$7, 1, 1, "Kreis TRADE - 2024")), "")</f>
        <v/>
      </c>
      <c r="AA172" s="151" t="str" cm="1">
        <f t="array" aca="1" ref="AA172" ca="1">IF('Kreis TRADE - 2024'!$D172 = 'PieChart Hilfstabelle'!AA$1, INDIRECT(ADDRESS(ROW(), 6 + $A$7, 1, 1, "Kreis TRADE - 2024")), "")</f>
        <v/>
      </c>
      <c r="AB172" s="151" t="str" cm="1">
        <f t="array" aca="1" ref="AB172" ca="1">IF('Kreis TRADE - 2024'!$D172 = 'PieChart Hilfstabelle'!AB$1, INDIRECT(ADDRESS(ROW(), 6 + $A$7, 1, 1, "Kreis TRADE - 2024")), "")</f>
        <v/>
      </c>
      <c r="AC172" s="151" t="str" cm="1">
        <f t="array" aca="1" ref="AC172" ca="1">IF('Kreis TRADE - 2024'!$D172 = 'PieChart Hilfstabelle'!AC$1, INDIRECT(ADDRESS(ROW(), 6 + $A$7, 1, 1, "Kreis TRADE - 2024")), "")</f>
        <v/>
      </c>
      <c r="AD172" s="151" t="str" cm="1">
        <f t="array" aca="1" ref="AD172" ca="1">IF('Kreis TRADE - 2024'!$D172 = 'PieChart Hilfstabelle'!AD$1, INDIRECT(ADDRESS(ROW(), 6 + $A$7, 1, 1, "Kreis TRADE - 2024")), "")</f>
        <v/>
      </c>
    </row>
    <row r="173" spans="1:30">
      <c r="A173" s="151"/>
      <c r="B173" s="151"/>
      <c r="C173" s="151"/>
      <c r="D173" s="151"/>
      <c r="E173" s="151"/>
      <c r="F173" s="151" t="str">
        <f>IF(AND('Kreis TRADE - 2024'!C173&lt;&gt;"",'Kreis TRADE - 2024'!D173&lt;&gt;"",'Kreis TRADE - 2024'!E173="Gebuchte Tage"),'Kreis TRADE - 2024'!C173 &amp; " " &amp; 'Kreis TRADE - 2024'!D173,"")</f>
        <v/>
      </c>
      <c r="G173" s="151" t="str" cm="1">
        <f t="array" aca="1" ref="G173" ca="1">IF('Kreis TRADE - 2024'!$E173 = 'PieChart Hilfstabelle'!G$1, INDIRECT(ADDRESS(ROW(), 6 + $A$7, 1, 1, "Kreis TRADE - 2024")), "")</f>
        <v/>
      </c>
      <c r="H173" s="151" t="str" cm="1">
        <f t="array" aca="1" ref="H173" ca="1">IF('Kreis TRADE - 2024'!$E173 = 'PieChart Hilfstabelle'!H$1, INDIRECT(ADDRESS(ROW(), 6 + $A$7, 1, 1, "Kreis TRADE - 2024")), "")</f>
        <v/>
      </c>
      <c r="I173" s="151" t="str" cm="1">
        <f t="array" aca="1" ref="I173" ca="1">IF('Kreis TRADE - 2024'!$E173 = 'PieChart Hilfstabelle'!I$1, INDIRECT(ADDRESS(ROW(), 6 + $A$7, 1, 1, "Kreis TRADE - 2024")), "")</f>
        <v/>
      </c>
      <c r="J173" s="151" t="str" cm="1">
        <f t="array" aca="1" ref="J173" ca="1">IF('Kreis TRADE - 2024'!$E173 = 'PieChart Hilfstabelle'!J$1, INDIRECT(ADDRESS(ROW(), 6 + $A$7, 1, 1, "Kreis TRADE - 2024")), "")</f>
        <v/>
      </c>
      <c r="K173" s="151" t="str" cm="1">
        <f t="array" aca="1" ref="K173" ca="1">IF('Kreis TRADE - 2024'!$E173 = 'PieChart Hilfstabelle'!K$1, INDIRECT(ADDRESS(ROW(), 6 + $A$7, 1, 1, "Kreis TRADE - 2024")), "")</f>
        <v/>
      </c>
      <c r="L173" s="151" t="str" cm="1">
        <f t="array" aca="1" ref="L173" ca="1">IF('Kreis TRADE - 2024'!$E173 = 'PieChart Hilfstabelle'!L$1, INDIRECT(ADDRESS(ROW(), 6 + $A$7, 1, 1, "Kreis TRADE - 2024")), "")</f>
        <v/>
      </c>
      <c r="M173" s="151" t="str" cm="1">
        <f t="array" aca="1" ref="M173" ca="1">IF('Kreis TRADE - 2024'!$E173 = 'PieChart Hilfstabelle'!M$1, INDIRECT(ADDRESS(ROW(), 6 + $A$7, 1, 1, "Kreis TRADE - 2024")), "")</f>
        <v/>
      </c>
      <c r="N173" s="151" t="str" cm="1">
        <f t="array" aca="1" ref="N173" ca="1">IF('Kreis TRADE - 2024'!$E173 = 'PieChart Hilfstabelle'!N$1, INDIRECT(ADDRESS(ROW(), 6 + $A$7, 1, 1, "Kreis TRADE - 2024")), "")</f>
        <v/>
      </c>
      <c r="O173" s="151" t="str" cm="1">
        <f t="array" aca="1" ref="O173" ca="1">IF('Kreis TRADE - 2024'!$E173 = 'PieChart Hilfstabelle'!O$1, INDIRECT(ADDRESS(ROW(), 6 + $A$7, 1, 1, "Kreis TRADE - 2024")), "")</f>
        <v/>
      </c>
      <c r="P173" s="151" cm="1">
        <f t="array" aca="1" ref="P173" ca="1">IF('Kreis TRADE - 2024'!$E173 = 'PieChart Hilfstabelle'!P$1, INDIRECT(ADDRESS(ROW(), 6 + $A$7, 1, 1, "Kreis TRADE - 2024")), "")</f>
        <v>0.22</v>
      </c>
      <c r="Q173" s="151" t="str" cm="1">
        <f t="array" aca="1" ref="Q173" ca="1">IF('Kreis TRADE - 2024'!$E173 = 'PieChart Hilfstabelle'!Q$1, INDIRECT(ADDRESS(ROW(), 6 + $A$7, 1, 1, "Kreis TRADE - 2024")), "")</f>
        <v/>
      </c>
      <c r="R173" s="151" t="str" cm="1">
        <f t="array" aca="1" ref="R173" ca="1">IF('Kreis TRADE - 2024'!$E173 = 'PieChart Hilfstabelle'!R$1, INDIRECT(ADDRESS(ROW(), 6 + $A$7, 1, 1, "Kreis TRADE - 2024")), "")</f>
        <v/>
      </c>
      <c r="S173" s="151" t="str" cm="1">
        <f t="array" aca="1" ref="S173" ca="1">IF('Kreis TRADE - 2024'!$E173 = 'PieChart Hilfstabelle'!S$1, INDIRECT(ADDRESS(ROW(), 6 + $A$7, 1, 1, "Kreis TRADE - 2024")), "")</f>
        <v/>
      </c>
      <c r="T173" s="151" t="str" cm="1">
        <f t="array" aca="1" ref="T173" ca="1">IF('Kreis TRADE - 2024'!$E173 = 'PieChart Hilfstabelle'!T$1, INDIRECT(ADDRESS(ROW(), 6 + $A$7, 1, 1, "Kreis TRADE - 2024")), "")</f>
        <v/>
      </c>
      <c r="U173" s="151" t="str" cm="1">
        <f t="array" aca="1" ref="U173" ca="1">IF('Kreis TRADE - 2024'!$E173 = 'PieChart Hilfstabelle'!U$1, INDIRECT(ADDRESS(ROW(), 6 + $A$7, 1, 1, "Kreis TRADE - 2024")), "")</f>
        <v/>
      </c>
      <c r="V173" s="151" t="str" cm="1">
        <f t="array" aca="1" ref="V173" ca="1">IF('Kreis TRADE - 2024'!$E173 = 'PieChart Hilfstabelle'!V$1, INDIRECT(ADDRESS(ROW(), 6 + $A$7, 1, 1, "Kreis TRADE - 2024")), "")</f>
        <v/>
      </c>
      <c r="W173" s="151" t="str" cm="1">
        <f t="array" aca="1" ref="W173" ca="1">IF('Kreis TRADE - 2024'!$E173 = 'PieChart Hilfstabelle'!W$1, INDIRECT(ADDRESS(ROW(), 6 + $A$7, 1, 1, "Kreis TRADE - 2024")), "")</f>
        <v/>
      </c>
      <c r="X173" s="152"/>
      <c r="Y173" s="151" t="str" cm="1">
        <f t="array" aca="1" ref="Y173" ca="1">IF('Kreis TRADE - 2024'!$D173 = 'PieChart Hilfstabelle'!Y$1, INDIRECT(ADDRESS(ROW(), 6 + $A$7, 1, 1, "Kreis TRADE - 2024")), "")</f>
        <v/>
      </c>
      <c r="Z173" s="151" t="str" cm="1">
        <f t="array" aca="1" ref="Z173" ca="1">IF('Kreis TRADE - 2024'!$D173 = 'PieChart Hilfstabelle'!Z$1, INDIRECT(ADDRESS(ROW(), 6 + $A$7, 1, 1, "Kreis TRADE - 2024")), "")</f>
        <v/>
      </c>
      <c r="AA173" s="151" t="str" cm="1">
        <f t="array" aca="1" ref="AA173" ca="1">IF('Kreis TRADE - 2024'!$D173 = 'PieChart Hilfstabelle'!AA$1, INDIRECT(ADDRESS(ROW(), 6 + $A$7, 1, 1, "Kreis TRADE - 2024")), "")</f>
        <v/>
      </c>
      <c r="AB173" s="151" t="str" cm="1">
        <f t="array" aca="1" ref="AB173" ca="1">IF('Kreis TRADE - 2024'!$D173 = 'PieChart Hilfstabelle'!AB$1, INDIRECT(ADDRESS(ROW(), 6 + $A$7, 1, 1, "Kreis TRADE - 2024")), "")</f>
        <v/>
      </c>
      <c r="AC173" s="151" t="str" cm="1">
        <f t="array" aca="1" ref="AC173" ca="1">IF('Kreis TRADE - 2024'!$D173 = 'PieChart Hilfstabelle'!AC$1, INDIRECT(ADDRESS(ROW(), 6 + $A$7, 1, 1, "Kreis TRADE - 2024")), "")</f>
        <v/>
      </c>
      <c r="AD173" s="151" t="str" cm="1">
        <f t="array" aca="1" ref="AD173" ca="1">IF('Kreis TRADE - 2024'!$D173 = 'PieChart Hilfstabelle'!AD$1, INDIRECT(ADDRESS(ROW(), 6 + $A$7, 1, 1, "Kreis TRADE - 2024")), "")</f>
        <v/>
      </c>
    </row>
    <row r="174" spans="1:30">
      <c r="A174" s="151"/>
      <c r="B174" s="151"/>
      <c r="C174" s="151"/>
      <c r="D174" s="151"/>
      <c r="E174" s="151"/>
      <c r="F174" s="151" t="str">
        <f>IF(AND('Kreis TRADE - 2024'!C174&lt;&gt;"",'Kreis TRADE - 2024'!D174&lt;&gt;"",'Kreis TRADE - 2024'!E174="Gebuchte Tage"),'Kreis TRADE - 2024'!C174 &amp; " " &amp; 'Kreis TRADE - 2024'!D174,"")</f>
        <v/>
      </c>
      <c r="G174" s="151" t="str" cm="1">
        <f t="array" aca="1" ref="G174" ca="1">IF('Kreis TRADE - 2024'!$E174 = 'PieChart Hilfstabelle'!G$1, INDIRECT(ADDRESS(ROW(), 6 + $A$7, 1, 1, "Kreis TRADE - 2024")), "")</f>
        <v/>
      </c>
      <c r="H174" s="151" t="str" cm="1">
        <f t="array" aca="1" ref="H174" ca="1">IF('Kreis TRADE - 2024'!$E174 = 'PieChart Hilfstabelle'!H$1, INDIRECT(ADDRESS(ROW(), 6 + $A$7, 1, 1, "Kreis TRADE - 2024")), "")</f>
        <v/>
      </c>
      <c r="I174" s="151" t="str" cm="1">
        <f t="array" aca="1" ref="I174" ca="1">IF('Kreis TRADE - 2024'!$E174 = 'PieChart Hilfstabelle'!I$1, INDIRECT(ADDRESS(ROW(), 6 + $A$7, 1, 1, "Kreis TRADE - 2024")), "")</f>
        <v/>
      </c>
      <c r="J174" s="151" t="str" cm="1">
        <f t="array" aca="1" ref="J174" ca="1">IF('Kreis TRADE - 2024'!$E174 = 'PieChart Hilfstabelle'!J$1, INDIRECT(ADDRESS(ROW(), 6 + $A$7, 1, 1, "Kreis TRADE - 2024")), "")</f>
        <v/>
      </c>
      <c r="K174" s="151" t="str" cm="1">
        <f t="array" aca="1" ref="K174" ca="1">IF('Kreis TRADE - 2024'!$E174 = 'PieChart Hilfstabelle'!K$1, INDIRECT(ADDRESS(ROW(), 6 + $A$7, 1, 1, "Kreis TRADE - 2024")), "")</f>
        <v/>
      </c>
      <c r="L174" s="151" t="str" cm="1">
        <f t="array" aca="1" ref="L174" ca="1">IF('Kreis TRADE - 2024'!$E174 = 'PieChart Hilfstabelle'!L$1, INDIRECT(ADDRESS(ROW(), 6 + $A$7, 1, 1, "Kreis TRADE - 2024")), "")</f>
        <v/>
      </c>
      <c r="M174" s="151" t="str" cm="1">
        <f t="array" aca="1" ref="M174" ca="1">IF('Kreis TRADE - 2024'!$E174 = 'PieChart Hilfstabelle'!M$1, INDIRECT(ADDRESS(ROW(), 6 + $A$7, 1, 1, "Kreis TRADE - 2024")), "")</f>
        <v/>
      </c>
      <c r="N174" s="151" t="str" cm="1">
        <f t="array" aca="1" ref="N174" ca="1">IF('Kreis TRADE - 2024'!$E174 = 'PieChart Hilfstabelle'!N$1, INDIRECT(ADDRESS(ROW(), 6 + $A$7, 1, 1, "Kreis TRADE - 2024")), "")</f>
        <v/>
      </c>
      <c r="O174" s="151" t="str" cm="1">
        <f t="array" aca="1" ref="O174" ca="1">IF('Kreis TRADE - 2024'!$E174 = 'PieChart Hilfstabelle'!O$1, INDIRECT(ADDRESS(ROW(), 6 + $A$7, 1, 1, "Kreis TRADE - 2024")), "")</f>
        <v/>
      </c>
      <c r="P174" s="151" t="str" cm="1">
        <f t="array" aca="1" ref="P174" ca="1">IF('Kreis TRADE - 2024'!$E174 = 'PieChart Hilfstabelle'!P$1, INDIRECT(ADDRESS(ROW(), 6 + $A$7, 1, 1, "Kreis TRADE - 2024")), "")</f>
        <v/>
      </c>
      <c r="Q174" s="151" cm="1">
        <f t="array" aca="1" ref="Q174" ca="1">IF('Kreis TRADE - 2024'!$E174 = 'PieChart Hilfstabelle'!Q$1, INDIRECT(ADDRESS(ROW(), 6 + $A$7, 1, 1, "Kreis TRADE - 2024")), "")</f>
        <v>0.41</v>
      </c>
      <c r="R174" s="151" t="str" cm="1">
        <f t="array" aca="1" ref="R174" ca="1">IF('Kreis TRADE - 2024'!$E174 = 'PieChart Hilfstabelle'!R$1, INDIRECT(ADDRESS(ROW(), 6 + $A$7, 1, 1, "Kreis TRADE - 2024")), "")</f>
        <v/>
      </c>
      <c r="S174" s="151" t="str" cm="1">
        <f t="array" aca="1" ref="S174" ca="1">IF('Kreis TRADE - 2024'!$E174 = 'PieChart Hilfstabelle'!S$1, INDIRECT(ADDRESS(ROW(), 6 + $A$7, 1, 1, "Kreis TRADE - 2024")), "")</f>
        <v/>
      </c>
      <c r="T174" s="151" t="str" cm="1">
        <f t="array" aca="1" ref="T174" ca="1">IF('Kreis TRADE - 2024'!$E174 = 'PieChart Hilfstabelle'!T$1, INDIRECT(ADDRESS(ROW(), 6 + $A$7, 1, 1, "Kreis TRADE - 2024")), "")</f>
        <v/>
      </c>
      <c r="U174" s="151" t="str" cm="1">
        <f t="array" aca="1" ref="U174" ca="1">IF('Kreis TRADE - 2024'!$E174 = 'PieChart Hilfstabelle'!U$1, INDIRECT(ADDRESS(ROW(), 6 + $A$7, 1, 1, "Kreis TRADE - 2024")), "")</f>
        <v/>
      </c>
      <c r="V174" s="151" t="str" cm="1">
        <f t="array" aca="1" ref="V174" ca="1">IF('Kreis TRADE - 2024'!$E174 = 'PieChart Hilfstabelle'!V$1, INDIRECT(ADDRESS(ROW(), 6 + $A$7, 1, 1, "Kreis TRADE - 2024")), "")</f>
        <v/>
      </c>
      <c r="W174" s="151" t="str" cm="1">
        <f t="array" aca="1" ref="W174" ca="1">IF('Kreis TRADE - 2024'!$E174 = 'PieChart Hilfstabelle'!W$1, INDIRECT(ADDRESS(ROW(), 6 + $A$7, 1, 1, "Kreis TRADE - 2024")), "")</f>
        <v/>
      </c>
      <c r="X174" s="152"/>
      <c r="Y174" s="151" t="str" cm="1">
        <f t="array" aca="1" ref="Y174" ca="1">IF('Kreis TRADE - 2024'!$D174 = 'PieChart Hilfstabelle'!Y$1, INDIRECT(ADDRESS(ROW(), 6 + $A$7, 1, 1, "Kreis TRADE - 2024")), "")</f>
        <v/>
      </c>
      <c r="Z174" s="151" t="str" cm="1">
        <f t="array" aca="1" ref="Z174" ca="1">IF('Kreis TRADE - 2024'!$D174 = 'PieChart Hilfstabelle'!Z$1, INDIRECT(ADDRESS(ROW(), 6 + $A$7, 1, 1, "Kreis TRADE - 2024")), "")</f>
        <v/>
      </c>
      <c r="AA174" s="151" t="str" cm="1">
        <f t="array" aca="1" ref="AA174" ca="1">IF('Kreis TRADE - 2024'!$D174 = 'PieChart Hilfstabelle'!AA$1, INDIRECT(ADDRESS(ROW(), 6 + $A$7, 1, 1, "Kreis TRADE - 2024")), "")</f>
        <v/>
      </c>
      <c r="AB174" s="151" t="str" cm="1">
        <f t="array" aca="1" ref="AB174" ca="1">IF('Kreis TRADE - 2024'!$D174 = 'PieChart Hilfstabelle'!AB$1, INDIRECT(ADDRESS(ROW(), 6 + $A$7, 1, 1, "Kreis TRADE - 2024")), "")</f>
        <v/>
      </c>
      <c r="AC174" s="151" t="str" cm="1">
        <f t="array" aca="1" ref="AC174" ca="1">IF('Kreis TRADE - 2024'!$D174 = 'PieChart Hilfstabelle'!AC$1, INDIRECT(ADDRESS(ROW(), 6 + $A$7, 1, 1, "Kreis TRADE - 2024")), "")</f>
        <v/>
      </c>
      <c r="AD174" s="151" t="str" cm="1">
        <f t="array" aca="1" ref="AD174" ca="1">IF('Kreis TRADE - 2024'!$D174 = 'PieChart Hilfstabelle'!AD$1, INDIRECT(ADDRESS(ROW(), 6 + $A$7, 1, 1, "Kreis TRADE - 2024")), "")</f>
        <v/>
      </c>
    </row>
    <row r="175" spans="1:30">
      <c r="A175" s="151"/>
      <c r="B175" s="151"/>
      <c r="C175" s="151"/>
      <c r="D175" s="151"/>
      <c r="E175" s="151"/>
      <c r="F175" s="151" t="str">
        <f>IF(AND('Kreis TRADE - 2024'!C175&lt;&gt;"",'Kreis TRADE - 2024'!D175&lt;&gt;"",'Kreis TRADE - 2024'!E175="Gebuchte Tage"),'Kreis TRADE - 2024'!C175 &amp; " " &amp; 'Kreis TRADE - 2024'!D175,"")</f>
        <v/>
      </c>
      <c r="G175" s="151" t="str" cm="1">
        <f t="array" aca="1" ref="G175" ca="1">IF('Kreis TRADE - 2024'!$E175 = 'PieChart Hilfstabelle'!G$1, INDIRECT(ADDRESS(ROW(), 6 + $A$7, 1, 1, "Kreis TRADE - 2024")), "")</f>
        <v/>
      </c>
      <c r="H175" s="151" t="str" cm="1">
        <f t="array" aca="1" ref="H175" ca="1">IF('Kreis TRADE - 2024'!$E175 = 'PieChart Hilfstabelle'!H$1, INDIRECT(ADDRESS(ROW(), 6 + $A$7, 1, 1, "Kreis TRADE - 2024")), "")</f>
        <v/>
      </c>
      <c r="I175" s="151" t="str" cm="1">
        <f t="array" aca="1" ref="I175" ca="1">IF('Kreis TRADE - 2024'!$E175 = 'PieChart Hilfstabelle'!I$1, INDIRECT(ADDRESS(ROW(), 6 + $A$7, 1, 1, "Kreis TRADE - 2024")), "")</f>
        <v/>
      </c>
      <c r="J175" s="151" t="str" cm="1">
        <f t="array" aca="1" ref="J175" ca="1">IF('Kreis TRADE - 2024'!$E175 = 'PieChart Hilfstabelle'!J$1, INDIRECT(ADDRESS(ROW(), 6 + $A$7, 1, 1, "Kreis TRADE - 2024")), "")</f>
        <v/>
      </c>
      <c r="K175" s="151" t="str" cm="1">
        <f t="array" aca="1" ref="K175" ca="1">IF('Kreis TRADE - 2024'!$E175 = 'PieChart Hilfstabelle'!K$1, INDIRECT(ADDRESS(ROW(), 6 + $A$7, 1, 1, "Kreis TRADE - 2024")), "")</f>
        <v/>
      </c>
      <c r="L175" s="151" cm="1">
        <f t="array" aca="1" ref="L175" ca="1">IF('Kreis TRADE - 2024'!$E175 = 'PieChart Hilfstabelle'!L$1, INDIRECT(ADDRESS(ROW(), 6 + $A$7, 1, 1, "Kreis TRADE - 2024")), "")</f>
        <v>1.37</v>
      </c>
      <c r="M175" s="151" t="str" cm="1">
        <f t="array" aca="1" ref="M175" ca="1">IF('Kreis TRADE - 2024'!$E175 = 'PieChart Hilfstabelle'!M$1, INDIRECT(ADDRESS(ROW(), 6 + $A$7, 1, 1, "Kreis TRADE - 2024")), "")</f>
        <v/>
      </c>
      <c r="N175" s="151" t="str" cm="1">
        <f t="array" aca="1" ref="N175" ca="1">IF('Kreis TRADE - 2024'!$E175 = 'PieChart Hilfstabelle'!N$1, INDIRECT(ADDRESS(ROW(), 6 + $A$7, 1, 1, "Kreis TRADE - 2024")), "")</f>
        <v/>
      </c>
      <c r="O175" s="151" t="str" cm="1">
        <f t="array" aca="1" ref="O175" ca="1">IF('Kreis TRADE - 2024'!$E175 = 'PieChart Hilfstabelle'!O$1, INDIRECT(ADDRESS(ROW(), 6 + $A$7, 1, 1, "Kreis TRADE - 2024")), "")</f>
        <v/>
      </c>
      <c r="P175" s="151" t="str" cm="1">
        <f t="array" aca="1" ref="P175" ca="1">IF('Kreis TRADE - 2024'!$E175 = 'PieChart Hilfstabelle'!P$1, INDIRECT(ADDRESS(ROW(), 6 + $A$7, 1, 1, "Kreis TRADE - 2024")), "")</f>
        <v/>
      </c>
      <c r="Q175" s="151" t="str" cm="1">
        <f t="array" aca="1" ref="Q175" ca="1">IF('Kreis TRADE - 2024'!$E175 = 'PieChart Hilfstabelle'!Q$1, INDIRECT(ADDRESS(ROW(), 6 + $A$7, 1, 1, "Kreis TRADE - 2024")), "")</f>
        <v/>
      </c>
      <c r="R175" s="151" t="str" cm="1">
        <f t="array" aca="1" ref="R175" ca="1">IF('Kreis TRADE - 2024'!$E175 = 'PieChart Hilfstabelle'!R$1, INDIRECT(ADDRESS(ROW(), 6 + $A$7, 1, 1, "Kreis TRADE - 2024")), "")</f>
        <v/>
      </c>
      <c r="S175" s="151" t="str" cm="1">
        <f t="array" aca="1" ref="S175" ca="1">IF('Kreis TRADE - 2024'!$E175 = 'PieChart Hilfstabelle'!S$1, INDIRECT(ADDRESS(ROW(), 6 + $A$7, 1, 1, "Kreis TRADE - 2024")), "")</f>
        <v/>
      </c>
      <c r="T175" s="151" t="str" cm="1">
        <f t="array" aca="1" ref="T175" ca="1">IF('Kreis TRADE - 2024'!$E175 = 'PieChart Hilfstabelle'!T$1, INDIRECT(ADDRESS(ROW(), 6 + $A$7, 1, 1, "Kreis TRADE - 2024")), "")</f>
        <v/>
      </c>
      <c r="U175" s="151" t="str" cm="1">
        <f t="array" aca="1" ref="U175" ca="1">IF('Kreis TRADE - 2024'!$E175 = 'PieChart Hilfstabelle'!U$1, INDIRECT(ADDRESS(ROW(), 6 + $A$7, 1, 1, "Kreis TRADE - 2024")), "")</f>
        <v/>
      </c>
      <c r="V175" s="151" t="str" cm="1">
        <f t="array" aca="1" ref="V175" ca="1">IF('Kreis TRADE - 2024'!$E175 = 'PieChart Hilfstabelle'!V$1, INDIRECT(ADDRESS(ROW(), 6 + $A$7, 1, 1, "Kreis TRADE - 2024")), "")</f>
        <v/>
      </c>
      <c r="W175" s="151" t="str" cm="1">
        <f t="array" aca="1" ref="W175" ca="1">IF('Kreis TRADE - 2024'!$E175 = 'PieChart Hilfstabelle'!W$1, INDIRECT(ADDRESS(ROW(), 6 + $A$7, 1, 1, "Kreis TRADE - 2024")), "")</f>
        <v/>
      </c>
      <c r="X175" s="152"/>
      <c r="Y175" s="151" t="str" cm="1">
        <f t="array" aca="1" ref="Y175" ca="1">IF('Kreis TRADE - 2024'!$D175 = 'PieChart Hilfstabelle'!Y$1, INDIRECT(ADDRESS(ROW(), 6 + $A$7, 1, 1, "Kreis TRADE - 2024")), "")</f>
        <v/>
      </c>
      <c r="Z175" s="151" t="str" cm="1">
        <f t="array" aca="1" ref="Z175" ca="1">IF('Kreis TRADE - 2024'!$D175 = 'PieChart Hilfstabelle'!Z$1, INDIRECT(ADDRESS(ROW(), 6 + $A$7, 1, 1, "Kreis TRADE - 2024")), "")</f>
        <v/>
      </c>
      <c r="AA175" s="151" t="str" cm="1">
        <f t="array" aca="1" ref="AA175" ca="1">IF('Kreis TRADE - 2024'!$D175 = 'PieChart Hilfstabelle'!AA$1, INDIRECT(ADDRESS(ROW(), 6 + $A$7, 1, 1, "Kreis TRADE - 2024")), "")</f>
        <v/>
      </c>
      <c r="AB175" s="151" t="str" cm="1">
        <f t="array" aca="1" ref="AB175" ca="1">IF('Kreis TRADE - 2024'!$D175 = 'PieChart Hilfstabelle'!AB$1, INDIRECT(ADDRESS(ROW(), 6 + $A$7, 1, 1, "Kreis TRADE - 2024")), "")</f>
        <v/>
      </c>
      <c r="AC175" s="151" t="str" cm="1">
        <f t="array" aca="1" ref="AC175" ca="1">IF('Kreis TRADE - 2024'!$D175 = 'PieChart Hilfstabelle'!AC$1, INDIRECT(ADDRESS(ROW(), 6 + $A$7, 1, 1, "Kreis TRADE - 2024")), "")</f>
        <v/>
      </c>
      <c r="AD175" s="151" t="str" cm="1">
        <f t="array" aca="1" ref="AD175" ca="1">IF('Kreis TRADE - 2024'!$D175 = 'PieChart Hilfstabelle'!AD$1, INDIRECT(ADDRESS(ROW(), 6 + $A$7, 1, 1, "Kreis TRADE - 2024")), "")</f>
        <v/>
      </c>
    </row>
    <row r="176" spans="1:30">
      <c r="A176" s="151"/>
      <c r="B176" s="151"/>
      <c r="C176" s="151"/>
      <c r="D176" s="151"/>
      <c r="E176" s="151"/>
      <c r="F176" s="151" t="str">
        <f>IF(AND('Kreis TRADE - 2024'!C176&lt;&gt;"",'Kreis TRADE - 2024'!D176&lt;&gt;"",'Kreis TRADE - 2024'!E176="Gebuchte Tage"),'Kreis TRADE - 2024'!C176 &amp; " " &amp; 'Kreis TRADE - 2024'!D176,"")</f>
        <v/>
      </c>
      <c r="G176" s="151" t="str" cm="1">
        <f t="array" aca="1" ref="G176" ca="1">IF('Kreis TRADE - 2024'!$E176 = 'PieChart Hilfstabelle'!G$1, INDIRECT(ADDRESS(ROW(), 6 + $A$7, 1, 1, "Kreis TRADE - 2024")), "")</f>
        <v/>
      </c>
      <c r="H176" s="151" t="str" cm="1">
        <f t="array" aca="1" ref="H176" ca="1">IF('Kreis TRADE - 2024'!$E176 = 'PieChart Hilfstabelle'!H$1, INDIRECT(ADDRESS(ROW(), 6 + $A$7, 1, 1, "Kreis TRADE - 2024")), "")</f>
        <v/>
      </c>
      <c r="I176" s="151" t="str" cm="1">
        <f t="array" aca="1" ref="I176" ca="1">IF('Kreis TRADE - 2024'!$E176 = 'PieChart Hilfstabelle'!I$1, INDIRECT(ADDRESS(ROW(), 6 + $A$7, 1, 1, "Kreis TRADE - 2024")), "")</f>
        <v/>
      </c>
      <c r="J176" s="151" t="str" cm="1">
        <f t="array" aca="1" ref="J176" ca="1">IF('Kreis TRADE - 2024'!$E176 = 'PieChart Hilfstabelle'!J$1, INDIRECT(ADDRESS(ROW(), 6 + $A$7, 1, 1, "Kreis TRADE - 2024")), "")</f>
        <v/>
      </c>
      <c r="K176" s="151" t="str" cm="1">
        <f t="array" aca="1" ref="K176" ca="1">IF('Kreis TRADE - 2024'!$E176 = 'PieChart Hilfstabelle'!K$1, INDIRECT(ADDRESS(ROW(), 6 + $A$7, 1, 1, "Kreis TRADE - 2024")), "")</f>
        <v/>
      </c>
      <c r="L176" s="151" t="str" cm="1">
        <f t="array" aca="1" ref="L176" ca="1">IF('Kreis TRADE - 2024'!$E176 = 'PieChart Hilfstabelle'!L$1, INDIRECT(ADDRESS(ROW(), 6 + $A$7, 1, 1, "Kreis TRADE - 2024")), "")</f>
        <v/>
      </c>
      <c r="M176" s="151" t="str" cm="1">
        <f t="array" aca="1" ref="M176" ca="1">IF('Kreis TRADE - 2024'!$E176 = 'PieChart Hilfstabelle'!M$1, INDIRECT(ADDRESS(ROW(), 6 + $A$7, 1, 1, "Kreis TRADE - 2024")), "")</f>
        <v/>
      </c>
      <c r="N176" s="151" t="str" cm="1">
        <f t="array" aca="1" ref="N176" ca="1">IF('Kreis TRADE - 2024'!$E176 = 'PieChart Hilfstabelle'!N$1, INDIRECT(ADDRESS(ROW(), 6 + $A$7, 1, 1, "Kreis TRADE - 2024")), "")</f>
        <v/>
      </c>
      <c r="O176" s="151" t="str" cm="1">
        <f t="array" aca="1" ref="O176" ca="1">IF('Kreis TRADE - 2024'!$E176 = 'PieChart Hilfstabelle'!O$1, INDIRECT(ADDRESS(ROW(), 6 + $A$7, 1, 1, "Kreis TRADE - 2024")), "")</f>
        <v/>
      </c>
      <c r="P176" s="151" t="str" cm="1">
        <f t="array" aca="1" ref="P176" ca="1">IF('Kreis TRADE - 2024'!$E176 = 'PieChart Hilfstabelle'!P$1, INDIRECT(ADDRESS(ROW(), 6 + $A$7, 1, 1, "Kreis TRADE - 2024")), "")</f>
        <v/>
      </c>
      <c r="Q176" s="151" t="str" cm="1">
        <f t="array" aca="1" ref="Q176" ca="1">IF('Kreis TRADE - 2024'!$E176 = 'PieChart Hilfstabelle'!Q$1, INDIRECT(ADDRESS(ROW(), 6 + $A$7, 1, 1, "Kreis TRADE - 2024")), "")</f>
        <v/>
      </c>
      <c r="R176" s="151" t="str" cm="1">
        <f t="array" aca="1" ref="R176" ca="1">IF('Kreis TRADE - 2024'!$E176 = 'PieChart Hilfstabelle'!R$1, INDIRECT(ADDRESS(ROW(), 6 + $A$7, 1, 1, "Kreis TRADE - 2024")), "")</f>
        <v/>
      </c>
      <c r="S176" s="151" t="str" cm="1">
        <f t="array" aca="1" ref="S176" ca="1">IF('Kreis TRADE - 2024'!$E176 = 'PieChart Hilfstabelle'!S$1, INDIRECT(ADDRESS(ROW(), 6 + $A$7, 1, 1, "Kreis TRADE - 2024")), "")</f>
        <v/>
      </c>
      <c r="T176" s="151" t="str" cm="1">
        <f t="array" aca="1" ref="T176" ca="1">IF('Kreis TRADE - 2024'!$E176 = 'PieChart Hilfstabelle'!T$1, INDIRECT(ADDRESS(ROW(), 6 + $A$7, 1, 1, "Kreis TRADE - 2024")), "")</f>
        <v/>
      </c>
      <c r="U176" s="151" t="str" cm="1">
        <f t="array" aca="1" ref="U176" ca="1">IF('Kreis TRADE - 2024'!$E176 = 'PieChart Hilfstabelle'!U$1, INDIRECT(ADDRESS(ROW(), 6 + $A$7, 1, 1, "Kreis TRADE - 2024")), "")</f>
        <v/>
      </c>
      <c r="V176" s="151" t="str" cm="1">
        <f t="array" aca="1" ref="V176" ca="1">IF('Kreis TRADE - 2024'!$E176 = 'PieChart Hilfstabelle'!V$1, INDIRECT(ADDRESS(ROW(), 6 + $A$7, 1, 1, "Kreis TRADE - 2024")), "")</f>
        <v/>
      </c>
      <c r="W176" s="151" t="str" cm="1">
        <f t="array" aca="1" ref="W176" ca="1">IF('Kreis TRADE - 2024'!$E176 = 'PieChart Hilfstabelle'!W$1, INDIRECT(ADDRESS(ROW(), 6 + $A$7, 1, 1, "Kreis TRADE - 2024")), "")</f>
        <v/>
      </c>
      <c r="X176" s="152"/>
      <c r="Y176" s="151" cm="1">
        <f t="array" aca="1" ref="Y176" ca="1">IF('Kreis TRADE - 2024'!$D176 = 'PieChart Hilfstabelle'!Y$1, INDIRECT(ADDRESS(ROW(), 6 + $A$7, 1, 1, "Kreis TRADE - 2024")), "")</f>
        <v>0.09</v>
      </c>
      <c r="Z176" s="151" t="str" cm="1">
        <f t="array" aca="1" ref="Z176" ca="1">IF('Kreis TRADE - 2024'!$D176 = 'PieChart Hilfstabelle'!Z$1, INDIRECT(ADDRESS(ROW(), 6 + $A$7, 1, 1, "Kreis TRADE - 2024")), "")</f>
        <v/>
      </c>
      <c r="AA176" s="151" t="str" cm="1">
        <f t="array" aca="1" ref="AA176" ca="1">IF('Kreis TRADE - 2024'!$D176 = 'PieChart Hilfstabelle'!AA$1, INDIRECT(ADDRESS(ROW(), 6 + $A$7, 1, 1, "Kreis TRADE - 2024")), "")</f>
        <v/>
      </c>
      <c r="AB176" s="151" t="str" cm="1">
        <f t="array" aca="1" ref="AB176" ca="1">IF('Kreis TRADE - 2024'!$D176 = 'PieChart Hilfstabelle'!AB$1, INDIRECT(ADDRESS(ROW(), 6 + $A$7, 1, 1, "Kreis TRADE - 2024")), "")</f>
        <v/>
      </c>
      <c r="AC176" s="151" t="str" cm="1">
        <f t="array" aca="1" ref="AC176" ca="1">IF('Kreis TRADE - 2024'!$D176 = 'PieChart Hilfstabelle'!AC$1, INDIRECT(ADDRESS(ROW(), 6 + $A$7, 1, 1, "Kreis TRADE - 2024")), "")</f>
        <v/>
      </c>
      <c r="AD176" s="151" t="str" cm="1">
        <f t="array" aca="1" ref="AD176" ca="1">IF('Kreis TRADE - 2024'!$D176 = 'PieChart Hilfstabelle'!AD$1, INDIRECT(ADDRESS(ROW(), 6 + $A$7, 1, 1, "Kreis TRADE - 2024")), "")</f>
        <v/>
      </c>
    </row>
    <row r="177" spans="1:30">
      <c r="A177" s="151"/>
      <c r="B177" s="151"/>
      <c r="C177" s="151"/>
      <c r="D177" s="151"/>
      <c r="E177" s="151"/>
      <c r="F177" s="151" t="str">
        <f>IF(AND('Kreis TRADE - 2024'!C177&lt;&gt;"",'Kreis TRADE - 2024'!D177&lt;&gt;"",'Kreis TRADE - 2024'!E177="Gebuchte Tage"),'Kreis TRADE - 2024'!C177 &amp; " " &amp; 'Kreis TRADE - 2024'!D177,"")</f>
        <v/>
      </c>
      <c r="G177" s="151" t="str" cm="1">
        <f t="array" aca="1" ref="G177" ca="1">IF('Kreis TRADE - 2024'!$E177 = 'PieChart Hilfstabelle'!G$1, INDIRECT(ADDRESS(ROW(), 6 + $A$7, 1, 1, "Kreis TRADE - 2024")), "")</f>
        <v/>
      </c>
      <c r="H177" s="151" t="str" cm="1">
        <f t="array" aca="1" ref="H177" ca="1">IF('Kreis TRADE - 2024'!$E177 = 'PieChart Hilfstabelle'!H$1, INDIRECT(ADDRESS(ROW(), 6 + $A$7, 1, 1, "Kreis TRADE - 2024")), "")</f>
        <v/>
      </c>
      <c r="I177" s="151" t="str" cm="1">
        <f t="array" aca="1" ref="I177" ca="1">IF('Kreis TRADE - 2024'!$E177 = 'PieChart Hilfstabelle'!I$1, INDIRECT(ADDRESS(ROW(), 6 + $A$7, 1, 1, "Kreis TRADE - 2024")), "")</f>
        <v/>
      </c>
      <c r="J177" s="151" t="str" cm="1">
        <f t="array" aca="1" ref="J177" ca="1">IF('Kreis TRADE - 2024'!$E177 = 'PieChart Hilfstabelle'!J$1, INDIRECT(ADDRESS(ROW(), 6 + $A$7, 1, 1, "Kreis TRADE - 2024")), "")</f>
        <v/>
      </c>
      <c r="K177" s="151" t="str" cm="1">
        <f t="array" aca="1" ref="K177" ca="1">IF('Kreis TRADE - 2024'!$E177 = 'PieChart Hilfstabelle'!K$1, INDIRECT(ADDRESS(ROW(), 6 + $A$7, 1, 1, "Kreis TRADE - 2024")), "")</f>
        <v/>
      </c>
      <c r="L177" s="151" t="str" cm="1">
        <f t="array" aca="1" ref="L177" ca="1">IF('Kreis TRADE - 2024'!$E177 = 'PieChart Hilfstabelle'!L$1, INDIRECT(ADDRESS(ROW(), 6 + $A$7, 1, 1, "Kreis TRADE - 2024")), "")</f>
        <v/>
      </c>
      <c r="M177" s="151" t="str" cm="1">
        <f t="array" aca="1" ref="M177" ca="1">IF('Kreis TRADE - 2024'!$E177 = 'PieChart Hilfstabelle'!M$1, INDIRECT(ADDRESS(ROW(), 6 + $A$7, 1, 1, "Kreis TRADE - 2024")), "")</f>
        <v/>
      </c>
      <c r="N177" s="151" t="str" cm="1">
        <f t="array" aca="1" ref="N177" ca="1">IF('Kreis TRADE - 2024'!$E177 = 'PieChart Hilfstabelle'!N$1, INDIRECT(ADDRESS(ROW(), 6 + $A$7, 1, 1, "Kreis TRADE - 2024")), "")</f>
        <v/>
      </c>
      <c r="O177" s="151" t="str" cm="1">
        <f t="array" aca="1" ref="O177" ca="1">IF('Kreis TRADE - 2024'!$E177 = 'PieChart Hilfstabelle'!O$1, INDIRECT(ADDRESS(ROW(), 6 + $A$7, 1, 1, "Kreis TRADE - 2024")), "")</f>
        <v/>
      </c>
      <c r="P177" s="151" t="str" cm="1">
        <f t="array" aca="1" ref="P177" ca="1">IF('Kreis TRADE - 2024'!$E177 = 'PieChart Hilfstabelle'!P$1, INDIRECT(ADDRESS(ROW(), 6 + $A$7, 1, 1, "Kreis TRADE - 2024")), "")</f>
        <v/>
      </c>
      <c r="Q177" s="151" t="str" cm="1">
        <f t="array" aca="1" ref="Q177" ca="1">IF('Kreis TRADE - 2024'!$E177 = 'PieChart Hilfstabelle'!Q$1, INDIRECT(ADDRESS(ROW(), 6 + $A$7, 1, 1, "Kreis TRADE - 2024")), "")</f>
        <v/>
      </c>
      <c r="R177" s="151" t="str" cm="1">
        <f t="array" aca="1" ref="R177" ca="1">IF('Kreis TRADE - 2024'!$E177 = 'PieChart Hilfstabelle'!R$1, INDIRECT(ADDRESS(ROW(), 6 + $A$7, 1, 1, "Kreis TRADE - 2024")), "")</f>
        <v/>
      </c>
      <c r="S177" s="151" t="str" cm="1">
        <f t="array" aca="1" ref="S177" ca="1">IF('Kreis TRADE - 2024'!$E177 = 'PieChart Hilfstabelle'!S$1, INDIRECT(ADDRESS(ROW(), 6 + $A$7, 1, 1, "Kreis TRADE - 2024")), "")</f>
        <v/>
      </c>
      <c r="T177" s="151" t="str" cm="1">
        <f t="array" aca="1" ref="T177" ca="1">IF('Kreis TRADE - 2024'!$E177 = 'PieChart Hilfstabelle'!T$1, INDIRECT(ADDRESS(ROW(), 6 + $A$7, 1, 1, "Kreis TRADE - 2024")), "")</f>
        <v/>
      </c>
      <c r="U177" s="151" t="str" cm="1">
        <f t="array" aca="1" ref="U177" ca="1">IF('Kreis TRADE - 2024'!$E177 = 'PieChart Hilfstabelle'!U$1, INDIRECT(ADDRESS(ROW(), 6 + $A$7, 1, 1, "Kreis TRADE - 2024")), "")</f>
        <v/>
      </c>
      <c r="V177" s="151" t="str" cm="1">
        <f t="array" aca="1" ref="V177" ca="1">IF('Kreis TRADE - 2024'!$E177 = 'PieChart Hilfstabelle'!V$1, INDIRECT(ADDRESS(ROW(), 6 + $A$7, 1, 1, "Kreis TRADE - 2024")), "")</f>
        <v/>
      </c>
      <c r="W177" s="151" t="str" cm="1">
        <f t="array" aca="1" ref="W177" ca="1">IF('Kreis TRADE - 2024'!$E177 = 'PieChart Hilfstabelle'!W$1, INDIRECT(ADDRESS(ROW(), 6 + $A$7, 1, 1, "Kreis TRADE - 2024")), "")</f>
        <v/>
      </c>
      <c r="X177" s="152"/>
      <c r="Y177" s="151" t="str" cm="1">
        <f t="array" aca="1" ref="Y177" ca="1">IF('Kreis TRADE - 2024'!$D177 = 'PieChart Hilfstabelle'!Y$1, INDIRECT(ADDRESS(ROW(), 6 + $A$7, 1, 1, "Kreis TRADE - 2024")), "")</f>
        <v/>
      </c>
      <c r="Z177" s="151" cm="1">
        <f t="array" aca="1" ref="Z177" ca="1">IF('Kreis TRADE - 2024'!$D177 = 'PieChart Hilfstabelle'!Z$1, INDIRECT(ADDRESS(ROW(), 6 + $A$7, 1, 1, "Kreis TRADE - 2024")), "")</f>
        <v>0.09</v>
      </c>
      <c r="AA177" s="151" t="str" cm="1">
        <f t="array" aca="1" ref="AA177" ca="1">IF('Kreis TRADE - 2024'!$D177 = 'PieChart Hilfstabelle'!AA$1, INDIRECT(ADDRESS(ROW(), 6 + $A$7, 1, 1, "Kreis TRADE - 2024")), "")</f>
        <v/>
      </c>
      <c r="AB177" s="151" t="str" cm="1">
        <f t="array" aca="1" ref="AB177" ca="1">IF('Kreis TRADE - 2024'!$D177 = 'PieChart Hilfstabelle'!AB$1, INDIRECT(ADDRESS(ROW(), 6 + $A$7, 1, 1, "Kreis TRADE - 2024")), "")</f>
        <v/>
      </c>
      <c r="AC177" s="151" t="str" cm="1">
        <f t="array" aca="1" ref="AC177" ca="1">IF('Kreis TRADE - 2024'!$D177 = 'PieChart Hilfstabelle'!AC$1, INDIRECT(ADDRESS(ROW(), 6 + $A$7, 1, 1, "Kreis TRADE - 2024")), "")</f>
        <v/>
      </c>
      <c r="AD177" s="151" t="str" cm="1">
        <f t="array" aca="1" ref="AD177" ca="1">IF('Kreis TRADE - 2024'!$D177 = 'PieChart Hilfstabelle'!AD$1, INDIRECT(ADDRESS(ROW(), 6 + $A$7, 1, 1, "Kreis TRADE - 2024")), "")</f>
        <v/>
      </c>
    </row>
    <row r="178" spans="1:30">
      <c r="A178" s="151"/>
      <c r="B178" s="151"/>
      <c r="C178" s="151"/>
      <c r="D178" s="151"/>
      <c r="E178" s="151"/>
      <c r="F178" s="151" t="str">
        <f>IF(AND('Kreis TRADE - 2024'!C178&lt;&gt;"",'Kreis TRADE - 2024'!D178&lt;&gt;"",'Kreis TRADE - 2024'!E178="Gebuchte Tage"),'Kreis TRADE - 2024'!C178 &amp; " " &amp; 'Kreis TRADE - 2024'!D178,"")</f>
        <v/>
      </c>
      <c r="G178" s="151" t="str" cm="1">
        <f t="array" aca="1" ref="G178" ca="1">IF('Kreis TRADE - 2024'!$E178 = 'PieChart Hilfstabelle'!G$1, INDIRECT(ADDRESS(ROW(), 6 + $A$7, 1, 1, "Kreis TRADE - 2024")), "")</f>
        <v/>
      </c>
      <c r="H178" s="151" t="str" cm="1">
        <f t="array" aca="1" ref="H178" ca="1">IF('Kreis TRADE - 2024'!$E178 = 'PieChart Hilfstabelle'!H$1, INDIRECT(ADDRESS(ROW(), 6 + $A$7, 1, 1, "Kreis TRADE - 2024")), "")</f>
        <v/>
      </c>
      <c r="I178" s="151" t="str" cm="1">
        <f t="array" aca="1" ref="I178" ca="1">IF('Kreis TRADE - 2024'!$E178 = 'PieChart Hilfstabelle'!I$1, INDIRECT(ADDRESS(ROW(), 6 + $A$7, 1, 1, "Kreis TRADE - 2024")), "")</f>
        <v/>
      </c>
      <c r="J178" s="151" t="str" cm="1">
        <f t="array" aca="1" ref="J178" ca="1">IF('Kreis TRADE - 2024'!$E178 = 'PieChart Hilfstabelle'!J$1, INDIRECT(ADDRESS(ROW(), 6 + $A$7, 1, 1, "Kreis TRADE - 2024")), "")</f>
        <v/>
      </c>
      <c r="K178" s="151" t="str" cm="1">
        <f t="array" aca="1" ref="K178" ca="1">IF('Kreis TRADE - 2024'!$E178 = 'PieChart Hilfstabelle'!K$1, INDIRECT(ADDRESS(ROW(), 6 + $A$7, 1, 1, "Kreis TRADE - 2024")), "")</f>
        <v/>
      </c>
      <c r="L178" s="151" t="str" cm="1">
        <f t="array" aca="1" ref="L178" ca="1">IF('Kreis TRADE - 2024'!$E178 = 'PieChart Hilfstabelle'!L$1, INDIRECT(ADDRESS(ROW(), 6 + $A$7, 1, 1, "Kreis TRADE - 2024")), "")</f>
        <v/>
      </c>
      <c r="M178" s="151" t="str" cm="1">
        <f t="array" aca="1" ref="M178" ca="1">IF('Kreis TRADE - 2024'!$E178 = 'PieChart Hilfstabelle'!M$1, INDIRECT(ADDRESS(ROW(), 6 + $A$7, 1, 1, "Kreis TRADE - 2024")), "")</f>
        <v/>
      </c>
      <c r="N178" s="151" t="str" cm="1">
        <f t="array" aca="1" ref="N178" ca="1">IF('Kreis TRADE - 2024'!$E178 = 'PieChart Hilfstabelle'!N$1, INDIRECT(ADDRESS(ROW(), 6 + $A$7, 1, 1, "Kreis TRADE - 2024")), "")</f>
        <v/>
      </c>
      <c r="O178" s="151" t="str" cm="1">
        <f t="array" aca="1" ref="O178" ca="1">IF('Kreis TRADE - 2024'!$E178 = 'PieChart Hilfstabelle'!O$1, INDIRECT(ADDRESS(ROW(), 6 + $A$7, 1, 1, "Kreis TRADE - 2024")), "")</f>
        <v/>
      </c>
      <c r="P178" s="151" t="str" cm="1">
        <f t="array" aca="1" ref="P178" ca="1">IF('Kreis TRADE - 2024'!$E178 = 'PieChart Hilfstabelle'!P$1, INDIRECT(ADDRESS(ROW(), 6 + $A$7, 1, 1, "Kreis TRADE - 2024")), "")</f>
        <v/>
      </c>
      <c r="Q178" s="151" t="str" cm="1">
        <f t="array" aca="1" ref="Q178" ca="1">IF('Kreis TRADE - 2024'!$E178 = 'PieChart Hilfstabelle'!Q$1, INDIRECT(ADDRESS(ROW(), 6 + $A$7, 1, 1, "Kreis TRADE - 2024")), "")</f>
        <v/>
      </c>
      <c r="R178" s="151" t="str" cm="1">
        <f t="array" aca="1" ref="R178" ca="1">IF('Kreis TRADE - 2024'!$E178 = 'PieChart Hilfstabelle'!R$1, INDIRECT(ADDRESS(ROW(), 6 + $A$7, 1, 1, "Kreis TRADE - 2024")), "")</f>
        <v/>
      </c>
      <c r="S178" s="151" t="str" cm="1">
        <f t="array" aca="1" ref="S178" ca="1">IF('Kreis TRADE - 2024'!$E178 = 'PieChart Hilfstabelle'!S$1, INDIRECT(ADDRESS(ROW(), 6 + $A$7, 1, 1, "Kreis TRADE - 2024")), "")</f>
        <v/>
      </c>
      <c r="T178" s="151" t="str" cm="1">
        <f t="array" aca="1" ref="T178" ca="1">IF('Kreis TRADE - 2024'!$E178 = 'PieChart Hilfstabelle'!T$1, INDIRECT(ADDRESS(ROW(), 6 + $A$7, 1, 1, "Kreis TRADE - 2024")), "")</f>
        <v/>
      </c>
      <c r="U178" s="151" t="str" cm="1">
        <f t="array" aca="1" ref="U178" ca="1">IF('Kreis TRADE - 2024'!$E178 = 'PieChart Hilfstabelle'!U$1, INDIRECT(ADDRESS(ROW(), 6 + $A$7, 1, 1, "Kreis TRADE - 2024")), "")</f>
        <v/>
      </c>
      <c r="V178" s="151" t="str" cm="1">
        <f t="array" aca="1" ref="V178" ca="1">IF('Kreis TRADE - 2024'!$E178 = 'PieChart Hilfstabelle'!V$1, INDIRECT(ADDRESS(ROW(), 6 + $A$7, 1, 1, "Kreis TRADE - 2024")), "")</f>
        <v/>
      </c>
      <c r="W178" s="151" t="str" cm="1">
        <f t="array" aca="1" ref="W178" ca="1">IF('Kreis TRADE - 2024'!$E178 = 'PieChart Hilfstabelle'!W$1, INDIRECT(ADDRESS(ROW(), 6 + $A$7, 1, 1, "Kreis TRADE - 2024")), "")</f>
        <v/>
      </c>
      <c r="X178" s="152"/>
      <c r="Y178" s="151" t="str" cm="1">
        <f t="array" aca="1" ref="Y178" ca="1">IF('Kreis TRADE - 2024'!$D178 = 'PieChart Hilfstabelle'!Y$1, INDIRECT(ADDRESS(ROW(), 6 + $A$7, 1, 1, "Kreis TRADE - 2024")), "")</f>
        <v/>
      </c>
      <c r="Z178" s="151" t="str" cm="1">
        <f t="array" aca="1" ref="Z178" ca="1">IF('Kreis TRADE - 2024'!$D178 = 'PieChart Hilfstabelle'!Z$1, INDIRECT(ADDRESS(ROW(), 6 + $A$7, 1, 1, "Kreis TRADE - 2024")), "")</f>
        <v/>
      </c>
      <c r="AA178" s="151" cm="1">
        <f t="array" aca="1" ref="AA178" ca="1">IF('Kreis TRADE - 2024'!$D178 = 'PieChart Hilfstabelle'!AA$1, INDIRECT(ADDRESS(ROW(), 6 + $A$7, 1, 1, "Kreis TRADE - 2024")), "")</f>
        <v>0</v>
      </c>
      <c r="AB178" s="151" t="str" cm="1">
        <f t="array" aca="1" ref="AB178" ca="1">IF('Kreis TRADE - 2024'!$D178 = 'PieChart Hilfstabelle'!AB$1, INDIRECT(ADDRESS(ROW(), 6 + $A$7, 1, 1, "Kreis TRADE - 2024")), "")</f>
        <v/>
      </c>
      <c r="AC178" s="151" t="str" cm="1">
        <f t="array" aca="1" ref="AC178" ca="1">IF('Kreis TRADE - 2024'!$D178 = 'PieChart Hilfstabelle'!AC$1, INDIRECT(ADDRESS(ROW(), 6 + $A$7, 1, 1, "Kreis TRADE - 2024")), "")</f>
        <v/>
      </c>
      <c r="AD178" s="151" t="str" cm="1">
        <f t="array" aca="1" ref="AD178" ca="1">IF('Kreis TRADE - 2024'!$D178 = 'PieChart Hilfstabelle'!AD$1, INDIRECT(ADDRESS(ROW(), 6 + $A$7, 1, 1, "Kreis TRADE - 2024")), "")</f>
        <v/>
      </c>
    </row>
    <row r="179" spans="1:30">
      <c r="A179" s="151"/>
      <c r="B179" s="151"/>
      <c r="C179" s="151"/>
      <c r="D179" s="151"/>
      <c r="E179" s="151"/>
      <c r="F179" s="151" t="str">
        <f>IF(AND('Kreis TRADE - 2024'!C179&lt;&gt;"",'Kreis TRADE - 2024'!D179&lt;&gt;"",'Kreis TRADE - 2024'!E179="Gebuchte Tage"),'Kreis TRADE - 2024'!C179 &amp; " " &amp; 'Kreis TRADE - 2024'!D179,"")</f>
        <v/>
      </c>
      <c r="G179" s="151" t="str" cm="1">
        <f t="array" aca="1" ref="G179" ca="1">IF('Kreis TRADE - 2024'!$E179 = 'PieChart Hilfstabelle'!G$1, INDIRECT(ADDRESS(ROW(), 6 + $A$7, 1, 1, "Kreis TRADE - 2024")), "")</f>
        <v/>
      </c>
      <c r="H179" s="151" t="str" cm="1">
        <f t="array" aca="1" ref="H179" ca="1">IF('Kreis TRADE - 2024'!$E179 = 'PieChart Hilfstabelle'!H$1, INDIRECT(ADDRESS(ROW(), 6 + $A$7, 1, 1, "Kreis TRADE - 2024")), "")</f>
        <v/>
      </c>
      <c r="I179" s="151" t="str" cm="1">
        <f t="array" aca="1" ref="I179" ca="1">IF('Kreis TRADE - 2024'!$E179 = 'PieChart Hilfstabelle'!I$1, INDIRECT(ADDRESS(ROW(), 6 + $A$7, 1, 1, "Kreis TRADE - 2024")), "")</f>
        <v/>
      </c>
      <c r="J179" s="151" t="str" cm="1">
        <f t="array" aca="1" ref="J179" ca="1">IF('Kreis TRADE - 2024'!$E179 = 'PieChart Hilfstabelle'!J$1, INDIRECT(ADDRESS(ROW(), 6 + $A$7, 1, 1, "Kreis TRADE - 2024")), "")</f>
        <v/>
      </c>
      <c r="K179" s="151" t="str" cm="1">
        <f t="array" aca="1" ref="K179" ca="1">IF('Kreis TRADE - 2024'!$E179 = 'PieChart Hilfstabelle'!K$1, INDIRECT(ADDRESS(ROW(), 6 + $A$7, 1, 1, "Kreis TRADE - 2024")), "")</f>
        <v/>
      </c>
      <c r="L179" s="151" t="str" cm="1">
        <f t="array" aca="1" ref="L179" ca="1">IF('Kreis TRADE - 2024'!$E179 = 'PieChart Hilfstabelle'!L$1, INDIRECT(ADDRESS(ROW(), 6 + $A$7, 1, 1, "Kreis TRADE - 2024")), "")</f>
        <v/>
      </c>
      <c r="M179" s="151" t="str" cm="1">
        <f t="array" aca="1" ref="M179" ca="1">IF('Kreis TRADE - 2024'!$E179 = 'PieChart Hilfstabelle'!M$1, INDIRECT(ADDRESS(ROW(), 6 + $A$7, 1, 1, "Kreis TRADE - 2024")), "")</f>
        <v/>
      </c>
      <c r="N179" s="151" t="str" cm="1">
        <f t="array" aca="1" ref="N179" ca="1">IF('Kreis TRADE - 2024'!$E179 = 'PieChart Hilfstabelle'!N$1, INDIRECT(ADDRESS(ROW(), 6 + $A$7, 1, 1, "Kreis TRADE - 2024")), "")</f>
        <v/>
      </c>
      <c r="O179" s="151" t="str" cm="1">
        <f t="array" aca="1" ref="O179" ca="1">IF('Kreis TRADE - 2024'!$E179 = 'PieChart Hilfstabelle'!O$1, INDIRECT(ADDRESS(ROW(), 6 + $A$7, 1, 1, "Kreis TRADE - 2024")), "")</f>
        <v/>
      </c>
      <c r="P179" s="151" t="str" cm="1">
        <f t="array" aca="1" ref="P179" ca="1">IF('Kreis TRADE - 2024'!$E179 = 'PieChart Hilfstabelle'!P$1, INDIRECT(ADDRESS(ROW(), 6 + $A$7, 1, 1, "Kreis TRADE - 2024")), "")</f>
        <v/>
      </c>
      <c r="Q179" s="151" t="str" cm="1">
        <f t="array" aca="1" ref="Q179" ca="1">IF('Kreis TRADE - 2024'!$E179 = 'PieChart Hilfstabelle'!Q$1, INDIRECT(ADDRESS(ROW(), 6 + $A$7, 1, 1, "Kreis TRADE - 2024")), "")</f>
        <v/>
      </c>
      <c r="R179" s="151" t="str" cm="1">
        <f t="array" aca="1" ref="R179" ca="1">IF('Kreis TRADE - 2024'!$E179 = 'PieChart Hilfstabelle'!R$1, INDIRECT(ADDRESS(ROW(), 6 + $A$7, 1, 1, "Kreis TRADE - 2024")), "")</f>
        <v/>
      </c>
      <c r="S179" s="151" t="str" cm="1">
        <f t="array" aca="1" ref="S179" ca="1">IF('Kreis TRADE - 2024'!$E179 = 'PieChart Hilfstabelle'!S$1, INDIRECT(ADDRESS(ROW(), 6 + $A$7, 1, 1, "Kreis TRADE - 2024")), "")</f>
        <v/>
      </c>
      <c r="T179" s="151" t="str" cm="1">
        <f t="array" aca="1" ref="T179" ca="1">IF('Kreis TRADE - 2024'!$E179 = 'PieChart Hilfstabelle'!T$1, INDIRECT(ADDRESS(ROW(), 6 + $A$7, 1, 1, "Kreis TRADE - 2024")), "")</f>
        <v/>
      </c>
      <c r="U179" s="151" t="str" cm="1">
        <f t="array" aca="1" ref="U179" ca="1">IF('Kreis TRADE - 2024'!$E179 = 'PieChart Hilfstabelle'!U$1, INDIRECT(ADDRESS(ROW(), 6 + $A$7, 1, 1, "Kreis TRADE - 2024")), "")</f>
        <v/>
      </c>
      <c r="V179" s="151" t="str" cm="1">
        <f t="array" aca="1" ref="V179" ca="1">IF('Kreis TRADE - 2024'!$E179 = 'PieChart Hilfstabelle'!V$1, INDIRECT(ADDRESS(ROW(), 6 + $A$7, 1, 1, "Kreis TRADE - 2024")), "")</f>
        <v/>
      </c>
      <c r="W179" s="151" t="str" cm="1">
        <f t="array" aca="1" ref="W179" ca="1">IF('Kreis TRADE - 2024'!$E179 = 'PieChart Hilfstabelle'!W$1, INDIRECT(ADDRESS(ROW(), 6 + $A$7, 1, 1, "Kreis TRADE - 2024")), "")</f>
        <v/>
      </c>
      <c r="X179" s="152"/>
      <c r="Y179" s="151" t="str" cm="1">
        <f t="array" aca="1" ref="Y179" ca="1">IF('Kreis TRADE - 2024'!$D179 = 'PieChart Hilfstabelle'!Y$1, INDIRECT(ADDRESS(ROW(), 6 + $A$7, 1, 1, "Kreis TRADE - 2024")), "")</f>
        <v/>
      </c>
      <c r="Z179" s="151" t="str" cm="1">
        <f t="array" aca="1" ref="Z179" ca="1">IF('Kreis TRADE - 2024'!$D179 = 'PieChart Hilfstabelle'!Z$1, INDIRECT(ADDRESS(ROW(), 6 + $A$7, 1, 1, "Kreis TRADE - 2024")), "")</f>
        <v/>
      </c>
      <c r="AA179" s="151" t="str" cm="1">
        <f t="array" aca="1" ref="AA179" ca="1">IF('Kreis TRADE - 2024'!$D179 = 'PieChart Hilfstabelle'!AA$1, INDIRECT(ADDRESS(ROW(), 6 + $A$7, 1, 1, "Kreis TRADE - 2024")), "")</f>
        <v/>
      </c>
      <c r="AB179" s="151" cm="1">
        <f t="array" aca="1" ref="AB179" ca="1">IF('Kreis TRADE - 2024'!$D179 = 'PieChart Hilfstabelle'!AB$1, INDIRECT(ADDRESS(ROW(), 6 + $A$7, 1, 1, "Kreis TRADE - 2024")), "")</f>
        <v>0</v>
      </c>
      <c r="AC179" s="151" t="str" cm="1">
        <f t="array" aca="1" ref="AC179" ca="1">IF('Kreis TRADE - 2024'!$D179 = 'PieChart Hilfstabelle'!AC$1, INDIRECT(ADDRESS(ROW(), 6 + $A$7, 1, 1, "Kreis TRADE - 2024")), "")</f>
        <v/>
      </c>
      <c r="AD179" s="151" t="str" cm="1">
        <f t="array" aca="1" ref="AD179" ca="1">IF('Kreis TRADE - 2024'!$D179 = 'PieChart Hilfstabelle'!AD$1, INDIRECT(ADDRESS(ROW(), 6 + $A$7, 1, 1, "Kreis TRADE - 2024")), "")</f>
        <v/>
      </c>
    </row>
    <row r="180" spans="1:30">
      <c r="A180" s="151"/>
      <c r="B180" s="151"/>
      <c r="C180" s="151"/>
      <c r="D180" s="151"/>
      <c r="E180" s="151"/>
      <c r="F180" s="151" t="str">
        <f>IF(AND('Kreis TRADE - 2024'!C180&lt;&gt;"",'Kreis TRADE - 2024'!D180&lt;&gt;"",'Kreis TRADE - 2024'!E180="Gebuchte Tage"),'Kreis TRADE - 2024'!C180 &amp; " " &amp; 'Kreis TRADE - 2024'!D180,"")</f>
        <v/>
      </c>
      <c r="G180" s="151" t="str" cm="1">
        <f t="array" aca="1" ref="G180" ca="1">IF('Kreis TRADE - 2024'!$E180 = 'PieChart Hilfstabelle'!G$1, INDIRECT(ADDRESS(ROW(), 6 + $A$7, 1, 1, "Kreis TRADE - 2024")), "")</f>
        <v/>
      </c>
      <c r="H180" s="151" t="str" cm="1">
        <f t="array" aca="1" ref="H180" ca="1">IF('Kreis TRADE - 2024'!$E180 = 'PieChart Hilfstabelle'!H$1, INDIRECT(ADDRESS(ROW(), 6 + $A$7, 1, 1, "Kreis TRADE - 2024")), "")</f>
        <v/>
      </c>
      <c r="I180" s="151" t="str" cm="1">
        <f t="array" aca="1" ref="I180" ca="1">IF('Kreis TRADE - 2024'!$E180 = 'PieChart Hilfstabelle'!I$1, INDIRECT(ADDRESS(ROW(), 6 + $A$7, 1, 1, "Kreis TRADE - 2024")), "")</f>
        <v/>
      </c>
      <c r="J180" s="151" t="str" cm="1">
        <f t="array" aca="1" ref="J180" ca="1">IF('Kreis TRADE - 2024'!$E180 = 'PieChart Hilfstabelle'!J$1, INDIRECT(ADDRESS(ROW(), 6 + $A$7, 1, 1, "Kreis TRADE - 2024")), "")</f>
        <v/>
      </c>
      <c r="K180" s="151" t="str" cm="1">
        <f t="array" aca="1" ref="K180" ca="1">IF('Kreis TRADE - 2024'!$E180 = 'PieChart Hilfstabelle'!K$1, INDIRECT(ADDRESS(ROW(), 6 + $A$7, 1, 1, "Kreis TRADE - 2024")), "")</f>
        <v/>
      </c>
      <c r="L180" s="151" t="str" cm="1">
        <f t="array" aca="1" ref="L180" ca="1">IF('Kreis TRADE - 2024'!$E180 = 'PieChart Hilfstabelle'!L$1, INDIRECT(ADDRESS(ROW(), 6 + $A$7, 1, 1, "Kreis TRADE - 2024")), "")</f>
        <v/>
      </c>
      <c r="M180" s="151" t="str" cm="1">
        <f t="array" aca="1" ref="M180" ca="1">IF('Kreis TRADE - 2024'!$E180 = 'PieChart Hilfstabelle'!M$1, INDIRECT(ADDRESS(ROW(), 6 + $A$7, 1, 1, "Kreis TRADE - 2024")), "")</f>
        <v/>
      </c>
      <c r="N180" s="151" t="str" cm="1">
        <f t="array" aca="1" ref="N180" ca="1">IF('Kreis TRADE - 2024'!$E180 = 'PieChart Hilfstabelle'!N$1, INDIRECT(ADDRESS(ROW(), 6 + $A$7, 1, 1, "Kreis TRADE - 2024")), "")</f>
        <v/>
      </c>
      <c r="O180" s="151" t="str" cm="1">
        <f t="array" aca="1" ref="O180" ca="1">IF('Kreis TRADE - 2024'!$E180 = 'PieChart Hilfstabelle'!O$1, INDIRECT(ADDRESS(ROW(), 6 + $A$7, 1, 1, "Kreis TRADE - 2024")), "")</f>
        <v/>
      </c>
      <c r="P180" s="151" t="str" cm="1">
        <f t="array" aca="1" ref="P180" ca="1">IF('Kreis TRADE - 2024'!$E180 = 'PieChart Hilfstabelle'!P$1, INDIRECT(ADDRESS(ROW(), 6 + $A$7, 1, 1, "Kreis TRADE - 2024")), "")</f>
        <v/>
      </c>
      <c r="Q180" s="151" t="str" cm="1">
        <f t="array" aca="1" ref="Q180" ca="1">IF('Kreis TRADE - 2024'!$E180 = 'PieChart Hilfstabelle'!Q$1, INDIRECT(ADDRESS(ROW(), 6 + $A$7, 1, 1, "Kreis TRADE - 2024")), "")</f>
        <v/>
      </c>
      <c r="R180" s="151" t="str" cm="1">
        <f t="array" aca="1" ref="R180" ca="1">IF('Kreis TRADE - 2024'!$E180 = 'PieChart Hilfstabelle'!R$1, INDIRECT(ADDRESS(ROW(), 6 + $A$7, 1, 1, "Kreis TRADE - 2024")), "")</f>
        <v/>
      </c>
      <c r="S180" s="151" t="str" cm="1">
        <f t="array" aca="1" ref="S180" ca="1">IF('Kreis TRADE - 2024'!$E180 = 'PieChart Hilfstabelle'!S$1, INDIRECT(ADDRESS(ROW(), 6 + $A$7, 1, 1, "Kreis TRADE - 2024")), "")</f>
        <v/>
      </c>
      <c r="T180" s="151" t="str" cm="1">
        <f t="array" aca="1" ref="T180" ca="1">IF('Kreis TRADE - 2024'!$E180 = 'PieChart Hilfstabelle'!T$1, INDIRECT(ADDRESS(ROW(), 6 + $A$7, 1, 1, "Kreis TRADE - 2024")), "")</f>
        <v/>
      </c>
      <c r="U180" s="151" t="str" cm="1">
        <f t="array" aca="1" ref="U180" ca="1">IF('Kreis TRADE - 2024'!$E180 = 'PieChart Hilfstabelle'!U$1, INDIRECT(ADDRESS(ROW(), 6 + $A$7, 1, 1, "Kreis TRADE - 2024")), "")</f>
        <v/>
      </c>
      <c r="V180" s="151" t="str" cm="1">
        <f t="array" aca="1" ref="V180" ca="1">IF('Kreis TRADE - 2024'!$E180 = 'PieChart Hilfstabelle'!V$1, INDIRECT(ADDRESS(ROW(), 6 + $A$7, 1, 1, "Kreis TRADE - 2024")), "")</f>
        <v/>
      </c>
      <c r="W180" s="151" t="str" cm="1">
        <f t="array" aca="1" ref="W180" ca="1">IF('Kreis TRADE - 2024'!$E180 = 'PieChart Hilfstabelle'!W$1, INDIRECT(ADDRESS(ROW(), 6 + $A$7, 1, 1, "Kreis TRADE - 2024")), "")</f>
        <v/>
      </c>
      <c r="X180" s="152"/>
      <c r="Y180" s="151" t="str" cm="1">
        <f t="array" aca="1" ref="Y180" ca="1">IF('Kreis TRADE - 2024'!$D180 = 'PieChart Hilfstabelle'!Y$1, INDIRECT(ADDRESS(ROW(), 6 + $A$7, 1, 1, "Kreis TRADE - 2024")), "")</f>
        <v/>
      </c>
      <c r="Z180" s="151" t="str" cm="1">
        <f t="array" aca="1" ref="Z180" ca="1">IF('Kreis TRADE - 2024'!$D180 = 'PieChart Hilfstabelle'!Z$1, INDIRECT(ADDRESS(ROW(), 6 + $A$7, 1, 1, "Kreis TRADE - 2024")), "")</f>
        <v/>
      </c>
      <c r="AA180" s="151" t="str" cm="1">
        <f t="array" aca="1" ref="AA180" ca="1">IF('Kreis TRADE - 2024'!$D180 = 'PieChart Hilfstabelle'!AA$1, INDIRECT(ADDRESS(ROW(), 6 + $A$7, 1, 1, "Kreis TRADE - 2024")), "")</f>
        <v/>
      </c>
      <c r="AB180" s="151" t="str" cm="1">
        <f t="array" aca="1" ref="AB180" ca="1">IF('Kreis TRADE - 2024'!$D180 = 'PieChart Hilfstabelle'!AB$1, INDIRECT(ADDRESS(ROW(), 6 + $A$7, 1, 1, "Kreis TRADE - 2024")), "")</f>
        <v/>
      </c>
      <c r="AC180" s="151" cm="1">
        <f t="array" aca="1" ref="AC180" ca="1">IF('Kreis TRADE - 2024'!$D180 = 'PieChart Hilfstabelle'!AC$1, INDIRECT(ADDRESS(ROW(), 6 + $A$7, 1, 1, "Kreis TRADE - 2024")), "")</f>
        <v>0</v>
      </c>
      <c r="AD180" s="151" t="str" cm="1">
        <f t="array" aca="1" ref="AD180" ca="1">IF('Kreis TRADE - 2024'!$D180 = 'PieChart Hilfstabelle'!AD$1, INDIRECT(ADDRESS(ROW(), 6 + $A$7, 1, 1, "Kreis TRADE - 2024")), "")</f>
        <v/>
      </c>
    </row>
    <row r="181" spans="1:30">
      <c r="A181" s="151"/>
      <c r="B181" s="151"/>
      <c r="C181" s="151"/>
      <c r="D181" s="151"/>
      <c r="E181" s="151"/>
      <c r="F181" s="151" t="str">
        <f>IF(AND('Kreis TRADE - 2024'!C181&lt;&gt;"",'Kreis TRADE - 2024'!D181&lt;&gt;"",'Kreis TRADE - 2024'!E181="Gebuchte Tage"),'Kreis TRADE - 2024'!C181 &amp; " " &amp; 'Kreis TRADE - 2024'!D181,"")</f>
        <v/>
      </c>
      <c r="G181" s="151" t="str" cm="1">
        <f t="array" aca="1" ref="G181" ca="1">IF('Kreis TRADE - 2024'!$E181 = 'PieChart Hilfstabelle'!G$1, INDIRECT(ADDRESS(ROW(), 6 + $A$7, 1, 1, "Kreis TRADE - 2024")), "")</f>
        <v/>
      </c>
      <c r="H181" s="151" t="str" cm="1">
        <f t="array" aca="1" ref="H181" ca="1">IF('Kreis TRADE - 2024'!$E181 = 'PieChart Hilfstabelle'!H$1, INDIRECT(ADDRESS(ROW(), 6 + $A$7, 1, 1, "Kreis TRADE - 2024")), "")</f>
        <v/>
      </c>
      <c r="I181" s="151" t="str" cm="1">
        <f t="array" aca="1" ref="I181" ca="1">IF('Kreis TRADE - 2024'!$E181 = 'PieChart Hilfstabelle'!I$1, INDIRECT(ADDRESS(ROW(), 6 + $A$7, 1, 1, "Kreis TRADE - 2024")), "")</f>
        <v/>
      </c>
      <c r="J181" s="151" t="str" cm="1">
        <f t="array" aca="1" ref="J181" ca="1">IF('Kreis TRADE - 2024'!$E181 = 'PieChart Hilfstabelle'!J$1, INDIRECT(ADDRESS(ROW(), 6 + $A$7, 1, 1, "Kreis TRADE - 2024")), "")</f>
        <v/>
      </c>
      <c r="K181" s="151" t="str" cm="1">
        <f t="array" aca="1" ref="K181" ca="1">IF('Kreis TRADE - 2024'!$E181 = 'PieChart Hilfstabelle'!K$1, INDIRECT(ADDRESS(ROW(), 6 + $A$7, 1, 1, "Kreis TRADE - 2024")), "")</f>
        <v/>
      </c>
      <c r="L181" s="151" t="str" cm="1">
        <f t="array" aca="1" ref="L181" ca="1">IF('Kreis TRADE - 2024'!$E181 = 'PieChart Hilfstabelle'!L$1, INDIRECT(ADDRESS(ROW(), 6 + $A$7, 1, 1, "Kreis TRADE - 2024")), "")</f>
        <v/>
      </c>
      <c r="M181" s="151" cm="1">
        <f t="array" aca="1" ref="M181" ca="1">IF('Kreis TRADE - 2024'!$E181 = 'PieChart Hilfstabelle'!M$1, INDIRECT(ADDRESS(ROW(), 6 + $A$7, 1, 1, "Kreis TRADE - 2024")), "")</f>
        <v>7.0000000000000007E-2</v>
      </c>
      <c r="N181" s="151" t="str" cm="1">
        <f t="array" aca="1" ref="N181" ca="1">IF('Kreis TRADE - 2024'!$E181 = 'PieChart Hilfstabelle'!N$1, INDIRECT(ADDRESS(ROW(), 6 + $A$7, 1, 1, "Kreis TRADE - 2024")), "")</f>
        <v/>
      </c>
      <c r="O181" s="151" t="str" cm="1">
        <f t="array" aca="1" ref="O181" ca="1">IF('Kreis TRADE - 2024'!$E181 = 'PieChart Hilfstabelle'!O$1, INDIRECT(ADDRESS(ROW(), 6 + $A$7, 1, 1, "Kreis TRADE - 2024")), "")</f>
        <v/>
      </c>
      <c r="P181" s="151" t="str" cm="1">
        <f t="array" aca="1" ref="P181" ca="1">IF('Kreis TRADE - 2024'!$E181 = 'PieChart Hilfstabelle'!P$1, INDIRECT(ADDRESS(ROW(), 6 + $A$7, 1, 1, "Kreis TRADE - 2024")), "")</f>
        <v/>
      </c>
      <c r="Q181" s="151" t="str" cm="1">
        <f t="array" aca="1" ref="Q181" ca="1">IF('Kreis TRADE - 2024'!$E181 = 'PieChart Hilfstabelle'!Q$1, INDIRECT(ADDRESS(ROW(), 6 + $A$7, 1, 1, "Kreis TRADE - 2024")), "")</f>
        <v/>
      </c>
      <c r="R181" s="151" t="str" cm="1">
        <f t="array" aca="1" ref="R181" ca="1">IF('Kreis TRADE - 2024'!$E181 = 'PieChart Hilfstabelle'!R$1, INDIRECT(ADDRESS(ROW(), 6 + $A$7, 1, 1, "Kreis TRADE - 2024")), "")</f>
        <v/>
      </c>
      <c r="S181" s="151" t="str" cm="1">
        <f t="array" aca="1" ref="S181" ca="1">IF('Kreis TRADE - 2024'!$E181 = 'PieChart Hilfstabelle'!S$1, INDIRECT(ADDRESS(ROW(), 6 + $A$7, 1, 1, "Kreis TRADE - 2024")), "")</f>
        <v/>
      </c>
      <c r="T181" s="151" t="str" cm="1">
        <f t="array" aca="1" ref="T181" ca="1">IF('Kreis TRADE - 2024'!$E181 = 'PieChart Hilfstabelle'!T$1, INDIRECT(ADDRESS(ROW(), 6 + $A$7, 1, 1, "Kreis TRADE - 2024")), "")</f>
        <v/>
      </c>
      <c r="U181" s="151" t="str" cm="1">
        <f t="array" aca="1" ref="U181" ca="1">IF('Kreis TRADE - 2024'!$E181 = 'PieChart Hilfstabelle'!U$1, INDIRECT(ADDRESS(ROW(), 6 + $A$7, 1, 1, "Kreis TRADE - 2024")), "")</f>
        <v/>
      </c>
      <c r="V181" s="151" t="str" cm="1">
        <f t="array" aca="1" ref="V181" ca="1">IF('Kreis TRADE - 2024'!$E181 = 'PieChart Hilfstabelle'!V$1, INDIRECT(ADDRESS(ROW(), 6 + $A$7, 1, 1, "Kreis TRADE - 2024")), "")</f>
        <v/>
      </c>
      <c r="W181" s="151" t="str" cm="1">
        <f t="array" aca="1" ref="W181" ca="1">IF('Kreis TRADE - 2024'!$E181 = 'PieChart Hilfstabelle'!W$1, INDIRECT(ADDRESS(ROW(), 6 + $A$7, 1, 1, "Kreis TRADE - 2024")), "")</f>
        <v/>
      </c>
      <c r="X181" s="152"/>
      <c r="Y181" s="151" t="str" cm="1">
        <f t="array" aca="1" ref="Y181" ca="1">IF('Kreis TRADE - 2024'!$D181 = 'PieChart Hilfstabelle'!Y$1, INDIRECT(ADDRESS(ROW(), 6 + $A$7, 1, 1, "Kreis TRADE - 2024")), "")</f>
        <v/>
      </c>
      <c r="Z181" s="151" t="str" cm="1">
        <f t="array" aca="1" ref="Z181" ca="1">IF('Kreis TRADE - 2024'!$D181 = 'PieChart Hilfstabelle'!Z$1, INDIRECT(ADDRESS(ROW(), 6 + $A$7, 1, 1, "Kreis TRADE - 2024")), "")</f>
        <v/>
      </c>
      <c r="AA181" s="151" t="str" cm="1">
        <f t="array" aca="1" ref="AA181" ca="1">IF('Kreis TRADE - 2024'!$D181 = 'PieChart Hilfstabelle'!AA$1, INDIRECT(ADDRESS(ROW(), 6 + $A$7, 1, 1, "Kreis TRADE - 2024")), "")</f>
        <v/>
      </c>
      <c r="AB181" s="151" t="str" cm="1">
        <f t="array" aca="1" ref="AB181" ca="1">IF('Kreis TRADE - 2024'!$D181 = 'PieChart Hilfstabelle'!AB$1, INDIRECT(ADDRESS(ROW(), 6 + $A$7, 1, 1, "Kreis TRADE - 2024")), "")</f>
        <v/>
      </c>
      <c r="AC181" s="151" t="str" cm="1">
        <f t="array" aca="1" ref="AC181" ca="1">IF('Kreis TRADE - 2024'!$D181 = 'PieChart Hilfstabelle'!AC$1, INDIRECT(ADDRESS(ROW(), 6 + $A$7, 1, 1, "Kreis TRADE - 2024")), "")</f>
        <v/>
      </c>
      <c r="AD181" s="151" t="str" cm="1">
        <f t="array" aca="1" ref="AD181" ca="1">IF('Kreis TRADE - 2024'!$D181 = 'PieChart Hilfstabelle'!AD$1, INDIRECT(ADDRESS(ROW(), 6 + $A$7, 1, 1, "Kreis TRADE - 2024")), "")</f>
        <v/>
      </c>
    </row>
    <row r="182" spans="1:30">
      <c r="A182" s="151"/>
      <c r="B182" s="151"/>
      <c r="C182" s="151"/>
      <c r="D182" s="151"/>
      <c r="E182" s="151"/>
      <c r="F182" s="151" t="str">
        <f>IF(AND('Kreis TRADE - 2024'!C182&lt;&gt;"",'Kreis TRADE - 2024'!D182&lt;&gt;"",'Kreis TRADE - 2024'!E182="Gebuchte Tage"),'Kreis TRADE - 2024'!C182 &amp; " " &amp; 'Kreis TRADE - 2024'!D182,"")</f>
        <v/>
      </c>
      <c r="G182" s="151" t="str" cm="1">
        <f t="array" aca="1" ref="G182" ca="1">IF('Kreis TRADE - 2024'!$E182 = 'PieChart Hilfstabelle'!G$1, INDIRECT(ADDRESS(ROW(), 6 + $A$7, 1, 1, "Kreis TRADE - 2024")), "")</f>
        <v/>
      </c>
      <c r="H182" s="151" t="str" cm="1">
        <f t="array" aca="1" ref="H182" ca="1">IF('Kreis TRADE - 2024'!$E182 = 'PieChart Hilfstabelle'!H$1, INDIRECT(ADDRESS(ROW(), 6 + $A$7, 1, 1, "Kreis TRADE - 2024")), "")</f>
        <v/>
      </c>
      <c r="I182" s="151" t="str" cm="1">
        <f t="array" aca="1" ref="I182" ca="1">IF('Kreis TRADE - 2024'!$E182 = 'PieChart Hilfstabelle'!I$1, INDIRECT(ADDRESS(ROW(), 6 + $A$7, 1, 1, "Kreis TRADE - 2024")), "")</f>
        <v/>
      </c>
      <c r="J182" s="151" t="str" cm="1">
        <f t="array" aca="1" ref="J182" ca="1">IF('Kreis TRADE - 2024'!$E182 = 'PieChart Hilfstabelle'!J$1, INDIRECT(ADDRESS(ROW(), 6 + $A$7, 1, 1, "Kreis TRADE - 2024")), "")</f>
        <v/>
      </c>
      <c r="K182" s="151" t="str" cm="1">
        <f t="array" aca="1" ref="K182" ca="1">IF('Kreis TRADE - 2024'!$E182 = 'PieChart Hilfstabelle'!K$1, INDIRECT(ADDRESS(ROW(), 6 + $A$7, 1, 1, "Kreis TRADE - 2024")), "")</f>
        <v/>
      </c>
      <c r="L182" s="151" t="str" cm="1">
        <f t="array" aca="1" ref="L182" ca="1">IF('Kreis TRADE - 2024'!$E182 = 'PieChart Hilfstabelle'!L$1, INDIRECT(ADDRESS(ROW(), 6 + $A$7, 1, 1, "Kreis TRADE - 2024")), "")</f>
        <v/>
      </c>
      <c r="M182" s="151" t="str" cm="1">
        <f t="array" aca="1" ref="M182" ca="1">IF('Kreis TRADE - 2024'!$E182 = 'PieChart Hilfstabelle'!M$1, INDIRECT(ADDRESS(ROW(), 6 + $A$7, 1, 1, "Kreis TRADE - 2024")), "")</f>
        <v/>
      </c>
      <c r="N182" s="151" cm="1">
        <f t="array" aca="1" ref="N182" ca="1">IF('Kreis TRADE - 2024'!$E182 = 'PieChart Hilfstabelle'!N$1, INDIRECT(ADDRESS(ROW(), 6 + $A$7, 1, 1, "Kreis TRADE - 2024")), "")</f>
        <v>17.66</v>
      </c>
      <c r="O182" s="151" t="str" cm="1">
        <f t="array" aca="1" ref="O182" ca="1">IF('Kreis TRADE - 2024'!$E182 = 'PieChart Hilfstabelle'!O$1, INDIRECT(ADDRESS(ROW(), 6 + $A$7, 1, 1, "Kreis TRADE - 2024")), "")</f>
        <v/>
      </c>
      <c r="P182" s="151" t="str" cm="1">
        <f t="array" aca="1" ref="P182" ca="1">IF('Kreis TRADE - 2024'!$E182 = 'PieChart Hilfstabelle'!P$1, INDIRECT(ADDRESS(ROW(), 6 + $A$7, 1, 1, "Kreis TRADE - 2024")), "")</f>
        <v/>
      </c>
      <c r="Q182" s="151" t="str" cm="1">
        <f t="array" aca="1" ref="Q182" ca="1">IF('Kreis TRADE - 2024'!$E182 = 'PieChart Hilfstabelle'!Q$1, INDIRECT(ADDRESS(ROW(), 6 + $A$7, 1, 1, "Kreis TRADE - 2024")), "")</f>
        <v/>
      </c>
      <c r="R182" s="151" t="str" cm="1">
        <f t="array" aca="1" ref="R182" ca="1">IF('Kreis TRADE - 2024'!$E182 = 'PieChart Hilfstabelle'!R$1, INDIRECT(ADDRESS(ROW(), 6 + $A$7, 1, 1, "Kreis TRADE - 2024")), "")</f>
        <v/>
      </c>
      <c r="S182" s="151" t="str" cm="1">
        <f t="array" aca="1" ref="S182" ca="1">IF('Kreis TRADE - 2024'!$E182 = 'PieChart Hilfstabelle'!S$1, INDIRECT(ADDRESS(ROW(), 6 + $A$7, 1, 1, "Kreis TRADE - 2024")), "")</f>
        <v/>
      </c>
      <c r="T182" s="151" t="str" cm="1">
        <f t="array" aca="1" ref="T182" ca="1">IF('Kreis TRADE - 2024'!$E182 = 'PieChart Hilfstabelle'!T$1, INDIRECT(ADDRESS(ROW(), 6 + $A$7, 1, 1, "Kreis TRADE - 2024")), "")</f>
        <v/>
      </c>
      <c r="U182" s="151" t="str" cm="1">
        <f t="array" aca="1" ref="U182" ca="1">IF('Kreis TRADE - 2024'!$E182 = 'PieChart Hilfstabelle'!U$1, INDIRECT(ADDRESS(ROW(), 6 + $A$7, 1, 1, "Kreis TRADE - 2024")), "")</f>
        <v/>
      </c>
      <c r="V182" s="151" t="str" cm="1">
        <f t="array" aca="1" ref="V182" ca="1">IF('Kreis TRADE - 2024'!$E182 = 'PieChart Hilfstabelle'!V$1, INDIRECT(ADDRESS(ROW(), 6 + $A$7, 1, 1, "Kreis TRADE - 2024")), "")</f>
        <v/>
      </c>
      <c r="W182" s="151" t="str" cm="1">
        <f t="array" aca="1" ref="W182" ca="1">IF('Kreis TRADE - 2024'!$E182 = 'PieChart Hilfstabelle'!W$1, INDIRECT(ADDRESS(ROW(), 6 + $A$7, 1, 1, "Kreis TRADE - 2024")), "")</f>
        <v/>
      </c>
      <c r="X182" s="152"/>
      <c r="Y182" s="151" t="str" cm="1">
        <f t="array" aca="1" ref="Y182" ca="1">IF('Kreis TRADE - 2024'!$D182 = 'PieChart Hilfstabelle'!Y$1, INDIRECT(ADDRESS(ROW(), 6 + $A$7, 1, 1, "Kreis TRADE - 2024")), "")</f>
        <v/>
      </c>
      <c r="Z182" s="151" t="str" cm="1">
        <f t="array" aca="1" ref="Z182" ca="1">IF('Kreis TRADE - 2024'!$D182 = 'PieChart Hilfstabelle'!Z$1, INDIRECT(ADDRESS(ROW(), 6 + $A$7, 1, 1, "Kreis TRADE - 2024")), "")</f>
        <v/>
      </c>
      <c r="AA182" s="151" t="str" cm="1">
        <f t="array" aca="1" ref="AA182" ca="1">IF('Kreis TRADE - 2024'!$D182 = 'PieChart Hilfstabelle'!AA$1, INDIRECT(ADDRESS(ROW(), 6 + $A$7, 1, 1, "Kreis TRADE - 2024")), "")</f>
        <v/>
      </c>
      <c r="AB182" s="151" t="str" cm="1">
        <f t="array" aca="1" ref="AB182" ca="1">IF('Kreis TRADE - 2024'!$D182 = 'PieChart Hilfstabelle'!AB$1, INDIRECT(ADDRESS(ROW(), 6 + $A$7, 1, 1, "Kreis TRADE - 2024")), "")</f>
        <v/>
      </c>
      <c r="AC182" s="151" t="str" cm="1">
        <f t="array" aca="1" ref="AC182" ca="1">IF('Kreis TRADE - 2024'!$D182 = 'PieChart Hilfstabelle'!AC$1, INDIRECT(ADDRESS(ROW(), 6 + $A$7, 1, 1, "Kreis TRADE - 2024")), "")</f>
        <v/>
      </c>
      <c r="AD182" s="151" t="str" cm="1">
        <f t="array" aca="1" ref="AD182" ca="1">IF('Kreis TRADE - 2024'!$D182 = 'PieChart Hilfstabelle'!AD$1, INDIRECT(ADDRESS(ROW(), 6 + $A$7, 1, 1, "Kreis TRADE - 2024")), "")</f>
        <v/>
      </c>
    </row>
    <row r="183" spans="1:30">
      <c r="A183" s="151"/>
      <c r="B183" s="151"/>
      <c r="C183" s="151"/>
      <c r="D183" s="151"/>
      <c r="E183" s="151"/>
      <c r="F183" s="151" t="str">
        <f>IF(AND('Kreis TRADE - 2024'!C183&lt;&gt;"",'Kreis TRADE - 2024'!D183&lt;&gt;"",'Kreis TRADE - 2024'!E183="Gebuchte Tage"),'Kreis TRADE - 2024'!C183 &amp; " " &amp; 'Kreis TRADE - 2024'!D183,"")</f>
        <v/>
      </c>
      <c r="G183" s="151" t="str" cm="1">
        <f t="array" aca="1" ref="G183" ca="1">IF('Kreis TRADE - 2024'!$E183 = 'PieChart Hilfstabelle'!G$1, INDIRECT(ADDRESS(ROW(), 6 + $A$7, 1, 1, "Kreis TRADE - 2024")), "")</f>
        <v/>
      </c>
      <c r="H183" s="151" t="str" cm="1">
        <f t="array" aca="1" ref="H183" ca="1">IF('Kreis TRADE - 2024'!$E183 = 'PieChart Hilfstabelle'!H$1, INDIRECT(ADDRESS(ROW(), 6 + $A$7, 1, 1, "Kreis TRADE - 2024")), "")</f>
        <v/>
      </c>
      <c r="I183" s="151" t="str" cm="1">
        <f t="array" aca="1" ref="I183" ca="1">IF('Kreis TRADE - 2024'!$E183 = 'PieChart Hilfstabelle'!I$1, INDIRECT(ADDRESS(ROW(), 6 + $A$7, 1, 1, "Kreis TRADE - 2024")), "")</f>
        <v/>
      </c>
      <c r="J183" s="151" t="str" cm="1">
        <f t="array" aca="1" ref="J183" ca="1">IF('Kreis TRADE - 2024'!$E183 = 'PieChart Hilfstabelle'!J$1, INDIRECT(ADDRESS(ROW(), 6 + $A$7, 1, 1, "Kreis TRADE - 2024")), "")</f>
        <v/>
      </c>
      <c r="K183" s="151" t="str" cm="1">
        <f t="array" aca="1" ref="K183" ca="1">IF('Kreis TRADE - 2024'!$E183 = 'PieChart Hilfstabelle'!K$1, INDIRECT(ADDRESS(ROW(), 6 + $A$7, 1, 1, "Kreis TRADE - 2024")), "")</f>
        <v/>
      </c>
      <c r="L183" s="151" t="str" cm="1">
        <f t="array" aca="1" ref="L183" ca="1">IF('Kreis TRADE - 2024'!$E183 = 'PieChart Hilfstabelle'!L$1, INDIRECT(ADDRESS(ROW(), 6 + $A$7, 1, 1, "Kreis TRADE - 2024")), "")</f>
        <v/>
      </c>
      <c r="M183" s="151" t="str" cm="1">
        <f t="array" aca="1" ref="M183" ca="1">IF('Kreis TRADE - 2024'!$E183 = 'PieChart Hilfstabelle'!M$1, INDIRECT(ADDRESS(ROW(), 6 + $A$7, 1, 1, "Kreis TRADE - 2024")), "")</f>
        <v/>
      </c>
      <c r="N183" s="151" t="str" cm="1">
        <f t="array" aca="1" ref="N183" ca="1">IF('Kreis TRADE - 2024'!$E183 = 'PieChart Hilfstabelle'!N$1, INDIRECT(ADDRESS(ROW(), 6 + $A$7, 1, 1, "Kreis TRADE - 2024")), "")</f>
        <v/>
      </c>
      <c r="O183" s="151" t="str" cm="1">
        <f t="array" aca="1" ref="O183" ca="1">IF('Kreis TRADE - 2024'!$E183 = 'PieChart Hilfstabelle'!O$1, INDIRECT(ADDRESS(ROW(), 6 + $A$7, 1, 1, "Kreis TRADE - 2024")), "")</f>
        <v/>
      </c>
      <c r="P183" s="151" t="str" cm="1">
        <f t="array" aca="1" ref="P183" ca="1">IF('Kreis TRADE - 2024'!$E183 = 'PieChart Hilfstabelle'!P$1, INDIRECT(ADDRESS(ROW(), 6 + $A$7, 1, 1, "Kreis TRADE - 2024")), "")</f>
        <v/>
      </c>
      <c r="Q183" s="151" t="str" cm="1">
        <f t="array" aca="1" ref="Q183" ca="1">IF('Kreis TRADE - 2024'!$E183 = 'PieChart Hilfstabelle'!Q$1, INDIRECT(ADDRESS(ROW(), 6 + $A$7, 1, 1, "Kreis TRADE - 2024")), "")</f>
        <v/>
      </c>
      <c r="R183" s="151" t="str" cm="1">
        <f t="array" aca="1" ref="R183" ca="1">IF('Kreis TRADE - 2024'!$E183 = 'PieChart Hilfstabelle'!R$1, INDIRECT(ADDRESS(ROW(), 6 + $A$7, 1, 1, "Kreis TRADE - 2024")), "")</f>
        <v/>
      </c>
      <c r="S183" s="151" t="str" cm="1">
        <f t="array" aca="1" ref="S183" ca="1">IF('Kreis TRADE - 2024'!$E183 = 'PieChart Hilfstabelle'!S$1, INDIRECT(ADDRESS(ROW(), 6 + $A$7, 1, 1, "Kreis TRADE - 2024")), "")</f>
        <v/>
      </c>
      <c r="T183" s="151" t="str" cm="1">
        <f t="array" aca="1" ref="T183" ca="1">IF('Kreis TRADE - 2024'!$E183 = 'PieChart Hilfstabelle'!T$1, INDIRECT(ADDRESS(ROW(), 6 + $A$7, 1, 1, "Kreis TRADE - 2024")), "")</f>
        <v/>
      </c>
      <c r="U183" s="151" t="str" cm="1">
        <f t="array" aca="1" ref="U183" ca="1">IF('Kreis TRADE - 2024'!$E183 = 'PieChart Hilfstabelle'!U$1, INDIRECT(ADDRESS(ROW(), 6 + $A$7, 1, 1, "Kreis TRADE - 2024")), "")</f>
        <v/>
      </c>
      <c r="V183" s="151" t="str" cm="1">
        <f t="array" aca="1" ref="V183" ca="1">IF('Kreis TRADE - 2024'!$E183 = 'PieChart Hilfstabelle'!V$1, INDIRECT(ADDRESS(ROW(), 6 + $A$7, 1, 1, "Kreis TRADE - 2024")), "")</f>
        <v/>
      </c>
      <c r="W183" s="151" t="str" cm="1">
        <f t="array" aca="1" ref="W183" ca="1">IF('Kreis TRADE - 2024'!$E183 = 'PieChart Hilfstabelle'!W$1, INDIRECT(ADDRESS(ROW(), 6 + $A$7, 1, 1, "Kreis TRADE - 2024")), "")</f>
        <v/>
      </c>
      <c r="X183" s="152"/>
      <c r="Y183" s="151" t="str" cm="1">
        <f t="array" aca="1" ref="Y183" ca="1">IF('Kreis TRADE - 2024'!$D183 = 'PieChart Hilfstabelle'!Y$1, INDIRECT(ADDRESS(ROW(), 6 + $A$7, 1, 1, "Kreis TRADE - 2024")), "")</f>
        <v/>
      </c>
      <c r="Z183" s="151" t="str" cm="1">
        <f t="array" aca="1" ref="Z183" ca="1">IF('Kreis TRADE - 2024'!$D183 = 'PieChart Hilfstabelle'!Z$1, INDIRECT(ADDRESS(ROW(), 6 + $A$7, 1, 1, "Kreis TRADE - 2024")), "")</f>
        <v/>
      </c>
      <c r="AA183" s="151" t="str" cm="1">
        <f t="array" aca="1" ref="AA183" ca="1">IF('Kreis TRADE - 2024'!$D183 = 'PieChart Hilfstabelle'!AA$1, INDIRECT(ADDRESS(ROW(), 6 + $A$7, 1, 1, "Kreis TRADE - 2024")), "")</f>
        <v/>
      </c>
      <c r="AB183" s="151" t="str" cm="1">
        <f t="array" aca="1" ref="AB183" ca="1">IF('Kreis TRADE - 2024'!$D183 = 'PieChart Hilfstabelle'!AB$1, INDIRECT(ADDRESS(ROW(), 6 + $A$7, 1, 1, "Kreis TRADE - 2024")), "")</f>
        <v/>
      </c>
      <c r="AC183" s="151" t="str" cm="1">
        <f t="array" aca="1" ref="AC183" ca="1">IF('Kreis TRADE - 2024'!$D183 = 'PieChart Hilfstabelle'!AC$1, INDIRECT(ADDRESS(ROW(), 6 + $A$7, 1, 1, "Kreis TRADE - 2024")), "")</f>
        <v/>
      </c>
      <c r="AD183" s="151" t="str" cm="1">
        <f t="array" aca="1" ref="AD183" ca="1">IF('Kreis TRADE - 2024'!$D183 = 'PieChart Hilfstabelle'!AD$1, INDIRECT(ADDRESS(ROW(), 6 + $A$7, 1, 1, "Kreis TRADE - 2024")), "")</f>
        <v/>
      </c>
    </row>
    <row r="184" spans="1:30">
      <c r="A184" s="151"/>
      <c r="B184" s="151"/>
      <c r="C184" s="151"/>
      <c r="D184" s="151"/>
      <c r="E184" s="151"/>
      <c r="F184" s="151" t="str">
        <f>IF(AND('Kreis TRADE - 2024'!C184&lt;&gt;"",'Kreis TRADE - 2024'!D184&lt;&gt;"",'Kreis TRADE - 2024'!E184="Gebuchte Tage"),'Kreis TRADE - 2024'!C184 &amp; " " &amp; 'Kreis TRADE - 2024'!D184,"")</f>
        <v/>
      </c>
      <c r="G184" s="151" t="str" cm="1">
        <f t="array" aca="1" ref="G184" ca="1">IF('Kreis TRADE - 2024'!$E184 = 'PieChart Hilfstabelle'!G$1, INDIRECT(ADDRESS(ROW(), 6 + $A$7, 1, 1, "Kreis TRADE - 2024")), "")</f>
        <v/>
      </c>
      <c r="H184" s="151" t="str" cm="1">
        <f t="array" aca="1" ref="H184" ca="1">IF('Kreis TRADE - 2024'!$E184 = 'PieChart Hilfstabelle'!H$1, INDIRECT(ADDRESS(ROW(), 6 + $A$7, 1, 1, "Kreis TRADE - 2024")), "")</f>
        <v/>
      </c>
      <c r="I184" s="151" t="str" cm="1">
        <f t="array" aca="1" ref="I184" ca="1">IF('Kreis TRADE - 2024'!$E184 = 'PieChart Hilfstabelle'!I$1, INDIRECT(ADDRESS(ROW(), 6 + $A$7, 1, 1, "Kreis TRADE - 2024")), "")</f>
        <v/>
      </c>
      <c r="J184" s="151" t="str" cm="1">
        <f t="array" aca="1" ref="J184" ca="1">IF('Kreis TRADE - 2024'!$E184 = 'PieChart Hilfstabelle'!J$1, INDIRECT(ADDRESS(ROW(), 6 + $A$7, 1, 1, "Kreis TRADE - 2024")), "")</f>
        <v/>
      </c>
      <c r="K184" s="151" t="str" cm="1">
        <f t="array" aca="1" ref="K184" ca="1">IF('Kreis TRADE - 2024'!$E184 = 'PieChart Hilfstabelle'!K$1, INDIRECT(ADDRESS(ROW(), 6 + $A$7, 1, 1, "Kreis TRADE - 2024")), "")</f>
        <v/>
      </c>
      <c r="L184" s="151" t="str" cm="1">
        <f t="array" aca="1" ref="L184" ca="1">IF('Kreis TRADE - 2024'!$E184 = 'PieChart Hilfstabelle'!L$1, INDIRECT(ADDRESS(ROW(), 6 + $A$7, 1, 1, "Kreis TRADE - 2024")), "")</f>
        <v/>
      </c>
      <c r="M184" s="151" t="str" cm="1">
        <f t="array" aca="1" ref="M184" ca="1">IF('Kreis TRADE - 2024'!$E184 = 'PieChart Hilfstabelle'!M$1, INDIRECT(ADDRESS(ROW(), 6 + $A$7, 1, 1, "Kreis TRADE - 2024")), "")</f>
        <v/>
      </c>
      <c r="N184" s="151" t="str" cm="1">
        <f t="array" aca="1" ref="N184" ca="1">IF('Kreis TRADE - 2024'!$E184 = 'PieChart Hilfstabelle'!N$1, INDIRECT(ADDRESS(ROW(), 6 + $A$7, 1, 1, "Kreis TRADE - 2024")), "")</f>
        <v/>
      </c>
      <c r="O184" s="151" cm="1">
        <f t="array" aca="1" ref="O184" ca="1">IF('Kreis TRADE - 2024'!$E184 = 'PieChart Hilfstabelle'!O$1, INDIRECT(ADDRESS(ROW(), 6 + $A$7, 1, 1, "Kreis TRADE - 2024")), "")</f>
        <v>-0.5</v>
      </c>
      <c r="P184" s="151" t="str" cm="1">
        <f t="array" aca="1" ref="P184" ca="1">IF('Kreis TRADE - 2024'!$E184 = 'PieChart Hilfstabelle'!P$1, INDIRECT(ADDRESS(ROW(), 6 + $A$7, 1, 1, "Kreis TRADE - 2024")), "")</f>
        <v/>
      </c>
      <c r="Q184" s="151" t="str" cm="1">
        <f t="array" aca="1" ref="Q184" ca="1">IF('Kreis TRADE - 2024'!$E184 = 'PieChart Hilfstabelle'!Q$1, INDIRECT(ADDRESS(ROW(), 6 + $A$7, 1, 1, "Kreis TRADE - 2024")), "")</f>
        <v/>
      </c>
      <c r="R184" s="151" t="str" cm="1">
        <f t="array" aca="1" ref="R184" ca="1">IF('Kreis TRADE - 2024'!$E184 = 'PieChart Hilfstabelle'!R$1, INDIRECT(ADDRESS(ROW(), 6 + $A$7, 1, 1, "Kreis TRADE - 2024")), "")</f>
        <v/>
      </c>
      <c r="S184" s="151" t="str" cm="1">
        <f t="array" aca="1" ref="S184" ca="1">IF('Kreis TRADE - 2024'!$E184 = 'PieChart Hilfstabelle'!S$1, INDIRECT(ADDRESS(ROW(), 6 + $A$7, 1, 1, "Kreis TRADE - 2024")), "")</f>
        <v/>
      </c>
      <c r="T184" s="151" t="str" cm="1">
        <f t="array" aca="1" ref="T184" ca="1">IF('Kreis TRADE - 2024'!$E184 = 'PieChart Hilfstabelle'!T$1, INDIRECT(ADDRESS(ROW(), 6 + $A$7, 1, 1, "Kreis TRADE - 2024")), "")</f>
        <v/>
      </c>
      <c r="U184" s="151" t="str" cm="1">
        <f t="array" aca="1" ref="U184" ca="1">IF('Kreis TRADE - 2024'!$E184 = 'PieChart Hilfstabelle'!U$1, INDIRECT(ADDRESS(ROW(), 6 + $A$7, 1, 1, "Kreis TRADE - 2024")), "")</f>
        <v/>
      </c>
      <c r="V184" s="151" t="str" cm="1">
        <f t="array" aca="1" ref="V184" ca="1">IF('Kreis TRADE - 2024'!$E184 = 'PieChart Hilfstabelle'!V$1, INDIRECT(ADDRESS(ROW(), 6 + $A$7, 1, 1, "Kreis TRADE - 2024")), "")</f>
        <v/>
      </c>
      <c r="W184" s="151" t="str" cm="1">
        <f t="array" aca="1" ref="W184" ca="1">IF('Kreis TRADE - 2024'!$E184 = 'PieChart Hilfstabelle'!W$1, INDIRECT(ADDRESS(ROW(), 6 + $A$7, 1, 1, "Kreis TRADE - 2024")), "")</f>
        <v/>
      </c>
      <c r="X184" s="152"/>
      <c r="Y184" s="151" t="str" cm="1">
        <f t="array" aca="1" ref="Y184" ca="1">IF('Kreis TRADE - 2024'!$D184 = 'PieChart Hilfstabelle'!Y$1, INDIRECT(ADDRESS(ROW(), 6 + $A$7, 1, 1, "Kreis TRADE - 2024")), "")</f>
        <v/>
      </c>
      <c r="Z184" s="151" t="str" cm="1">
        <f t="array" aca="1" ref="Z184" ca="1">IF('Kreis TRADE - 2024'!$D184 = 'PieChart Hilfstabelle'!Z$1, INDIRECT(ADDRESS(ROW(), 6 + $A$7, 1, 1, "Kreis TRADE - 2024")), "")</f>
        <v/>
      </c>
      <c r="AA184" s="151" t="str" cm="1">
        <f t="array" aca="1" ref="AA184" ca="1">IF('Kreis TRADE - 2024'!$D184 = 'PieChart Hilfstabelle'!AA$1, INDIRECT(ADDRESS(ROW(), 6 + $A$7, 1, 1, "Kreis TRADE - 2024")), "")</f>
        <v/>
      </c>
      <c r="AB184" s="151" t="str" cm="1">
        <f t="array" aca="1" ref="AB184" ca="1">IF('Kreis TRADE - 2024'!$D184 = 'PieChart Hilfstabelle'!AB$1, INDIRECT(ADDRESS(ROW(), 6 + $A$7, 1, 1, "Kreis TRADE - 2024")), "")</f>
        <v/>
      </c>
      <c r="AC184" s="151" t="str" cm="1">
        <f t="array" aca="1" ref="AC184" ca="1">IF('Kreis TRADE - 2024'!$D184 = 'PieChart Hilfstabelle'!AC$1, INDIRECT(ADDRESS(ROW(), 6 + $A$7, 1, 1, "Kreis TRADE - 2024")), "")</f>
        <v/>
      </c>
      <c r="AD184" s="151" t="str" cm="1">
        <f t="array" aca="1" ref="AD184" ca="1">IF('Kreis TRADE - 2024'!$D184 = 'PieChart Hilfstabelle'!AD$1, INDIRECT(ADDRESS(ROW(), 6 + $A$7, 1, 1, "Kreis TRADE - 2024")), "")</f>
        <v/>
      </c>
    </row>
    <row r="185" spans="1:30">
      <c r="A185" s="151"/>
      <c r="B185" s="151"/>
      <c r="C185" s="151"/>
      <c r="D185" s="151"/>
      <c r="E185" s="151"/>
      <c r="F185" s="151" t="str">
        <f>IF(AND('Kreis TRADE - 2024'!C185&lt;&gt;"",'Kreis TRADE - 2024'!D185&lt;&gt;"",'Kreis TRADE - 2024'!E185="Gebuchte Tage"),'Kreis TRADE - 2024'!C185 &amp; " " &amp; 'Kreis TRADE - 2024'!D185,"")</f>
        <v/>
      </c>
      <c r="G185" s="151" t="str" cm="1">
        <f t="array" aca="1" ref="G185" ca="1">IF('Kreis TRADE - 2024'!$E185 = 'PieChart Hilfstabelle'!G$1, INDIRECT(ADDRESS(ROW(), 6 + $A$7, 1, 1, "Kreis TRADE - 2024")), "")</f>
        <v/>
      </c>
      <c r="H185" s="151" t="str" cm="1">
        <f t="array" aca="1" ref="H185" ca="1">IF('Kreis TRADE - 2024'!$E185 = 'PieChart Hilfstabelle'!H$1, INDIRECT(ADDRESS(ROW(), 6 + $A$7, 1, 1, "Kreis TRADE - 2024")), "")</f>
        <v/>
      </c>
      <c r="I185" s="151" t="str" cm="1">
        <f t="array" aca="1" ref="I185" ca="1">IF('Kreis TRADE - 2024'!$E185 = 'PieChart Hilfstabelle'!I$1, INDIRECT(ADDRESS(ROW(), 6 + $A$7, 1, 1, "Kreis TRADE - 2024")), "")</f>
        <v/>
      </c>
      <c r="J185" s="151" t="str" cm="1">
        <f t="array" aca="1" ref="J185" ca="1">IF('Kreis TRADE - 2024'!$E185 = 'PieChart Hilfstabelle'!J$1, INDIRECT(ADDRESS(ROW(), 6 + $A$7, 1, 1, "Kreis TRADE - 2024")), "")</f>
        <v/>
      </c>
      <c r="K185" s="151" cm="1">
        <f t="array" aca="1" ref="K185" ca="1">IF('Kreis TRADE - 2024'!$E185 = 'PieChart Hilfstabelle'!K$1, INDIRECT(ADDRESS(ROW(), 6 + $A$7, 1, 1, "Kreis TRADE - 2024")), "")</f>
        <v>2</v>
      </c>
      <c r="L185" s="151" t="str" cm="1">
        <f t="array" aca="1" ref="L185" ca="1">IF('Kreis TRADE - 2024'!$E185 = 'PieChart Hilfstabelle'!L$1, INDIRECT(ADDRESS(ROW(), 6 + $A$7, 1, 1, "Kreis TRADE - 2024")), "")</f>
        <v/>
      </c>
      <c r="M185" s="151" t="str" cm="1">
        <f t="array" aca="1" ref="M185" ca="1">IF('Kreis TRADE - 2024'!$E185 = 'PieChart Hilfstabelle'!M$1, INDIRECT(ADDRESS(ROW(), 6 + $A$7, 1, 1, "Kreis TRADE - 2024")), "")</f>
        <v/>
      </c>
      <c r="N185" s="151" t="str" cm="1">
        <f t="array" aca="1" ref="N185" ca="1">IF('Kreis TRADE - 2024'!$E185 = 'PieChart Hilfstabelle'!N$1, INDIRECT(ADDRESS(ROW(), 6 + $A$7, 1, 1, "Kreis TRADE - 2024")), "")</f>
        <v/>
      </c>
      <c r="O185" s="151" t="str" cm="1">
        <f t="array" aca="1" ref="O185" ca="1">IF('Kreis TRADE - 2024'!$E185 = 'PieChart Hilfstabelle'!O$1, INDIRECT(ADDRESS(ROW(), 6 + $A$7, 1, 1, "Kreis TRADE - 2024")), "")</f>
        <v/>
      </c>
      <c r="P185" s="151" t="str" cm="1">
        <f t="array" aca="1" ref="P185" ca="1">IF('Kreis TRADE - 2024'!$E185 = 'PieChart Hilfstabelle'!P$1, INDIRECT(ADDRESS(ROW(), 6 + $A$7, 1, 1, "Kreis TRADE - 2024")), "")</f>
        <v/>
      </c>
      <c r="Q185" s="151" t="str" cm="1">
        <f t="array" aca="1" ref="Q185" ca="1">IF('Kreis TRADE - 2024'!$E185 = 'PieChart Hilfstabelle'!Q$1, INDIRECT(ADDRESS(ROW(), 6 + $A$7, 1, 1, "Kreis TRADE - 2024")), "")</f>
        <v/>
      </c>
      <c r="R185" s="151" t="str" cm="1">
        <f t="array" aca="1" ref="R185" ca="1">IF('Kreis TRADE - 2024'!$E185 = 'PieChart Hilfstabelle'!R$1, INDIRECT(ADDRESS(ROW(), 6 + $A$7, 1, 1, "Kreis TRADE - 2024")), "")</f>
        <v/>
      </c>
      <c r="S185" s="151" t="str" cm="1">
        <f t="array" aca="1" ref="S185" ca="1">IF('Kreis TRADE - 2024'!$E185 = 'PieChart Hilfstabelle'!S$1, INDIRECT(ADDRESS(ROW(), 6 + $A$7, 1, 1, "Kreis TRADE - 2024")), "")</f>
        <v/>
      </c>
      <c r="T185" s="151" t="str" cm="1">
        <f t="array" aca="1" ref="T185" ca="1">IF('Kreis TRADE - 2024'!$E185 = 'PieChart Hilfstabelle'!T$1, INDIRECT(ADDRESS(ROW(), 6 + $A$7, 1, 1, "Kreis TRADE - 2024")), "")</f>
        <v/>
      </c>
      <c r="U185" s="151" t="str" cm="1">
        <f t="array" aca="1" ref="U185" ca="1">IF('Kreis TRADE - 2024'!$E185 = 'PieChart Hilfstabelle'!U$1, INDIRECT(ADDRESS(ROW(), 6 + $A$7, 1, 1, "Kreis TRADE - 2024")), "")</f>
        <v/>
      </c>
      <c r="V185" s="151" t="str" cm="1">
        <f t="array" aca="1" ref="V185" ca="1">IF('Kreis TRADE - 2024'!$E185 = 'PieChart Hilfstabelle'!V$1, INDIRECT(ADDRESS(ROW(), 6 + $A$7, 1, 1, "Kreis TRADE - 2024")), "")</f>
        <v/>
      </c>
      <c r="W185" s="151" t="str" cm="1">
        <f t="array" aca="1" ref="W185" ca="1">IF('Kreis TRADE - 2024'!$E185 = 'PieChart Hilfstabelle'!W$1, INDIRECT(ADDRESS(ROW(), 6 + $A$7, 1, 1, "Kreis TRADE - 2024")), "")</f>
        <v/>
      </c>
      <c r="X185" s="152"/>
      <c r="Y185" s="151" t="str" cm="1">
        <f t="array" aca="1" ref="Y185" ca="1">IF('Kreis TRADE - 2024'!$D185 = 'PieChart Hilfstabelle'!Y$1, INDIRECT(ADDRESS(ROW(), 6 + $A$7, 1, 1, "Kreis TRADE - 2024")), "")</f>
        <v/>
      </c>
      <c r="Z185" s="151" t="str" cm="1">
        <f t="array" aca="1" ref="Z185" ca="1">IF('Kreis TRADE - 2024'!$D185 = 'PieChart Hilfstabelle'!Z$1, INDIRECT(ADDRESS(ROW(), 6 + $A$7, 1, 1, "Kreis TRADE - 2024")), "")</f>
        <v/>
      </c>
      <c r="AA185" s="151" t="str" cm="1">
        <f t="array" aca="1" ref="AA185" ca="1">IF('Kreis TRADE - 2024'!$D185 = 'PieChart Hilfstabelle'!AA$1, INDIRECT(ADDRESS(ROW(), 6 + $A$7, 1, 1, "Kreis TRADE - 2024")), "")</f>
        <v/>
      </c>
      <c r="AB185" s="151" t="str" cm="1">
        <f t="array" aca="1" ref="AB185" ca="1">IF('Kreis TRADE - 2024'!$D185 = 'PieChart Hilfstabelle'!AB$1, INDIRECT(ADDRESS(ROW(), 6 + $A$7, 1, 1, "Kreis TRADE - 2024")), "")</f>
        <v/>
      </c>
      <c r="AC185" s="151" t="str" cm="1">
        <f t="array" aca="1" ref="AC185" ca="1">IF('Kreis TRADE - 2024'!$D185 = 'PieChart Hilfstabelle'!AC$1, INDIRECT(ADDRESS(ROW(), 6 + $A$7, 1, 1, "Kreis TRADE - 2024")), "")</f>
        <v/>
      </c>
      <c r="AD185" s="151" t="str" cm="1">
        <f t="array" aca="1" ref="AD185" ca="1">IF('Kreis TRADE - 2024'!$D185 = 'PieChart Hilfstabelle'!AD$1, INDIRECT(ADDRESS(ROW(), 6 + $A$7, 1, 1, "Kreis TRADE - 2024")), "")</f>
        <v/>
      </c>
    </row>
    <row r="186" spans="1:30">
      <c r="A186" s="151"/>
      <c r="B186" s="151"/>
      <c r="C186" s="151"/>
      <c r="D186" s="151"/>
      <c r="E186" s="151"/>
      <c r="F186" s="151" t="str">
        <f>IF(AND('Kreis TRADE - 2024'!C186&lt;&gt;"",'Kreis TRADE - 2024'!D186&lt;&gt;"",'Kreis TRADE - 2024'!E186="Gebuchte Tage"),'Kreis TRADE - 2024'!C186 &amp; " " &amp; 'Kreis TRADE - 2024'!D186,"")</f>
        <v/>
      </c>
      <c r="G186" s="151" t="str" cm="1">
        <f t="array" aca="1" ref="G186" ca="1">IF('Kreis TRADE - 2024'!$E186 = 'PieChart Hilfstabelle'!G$1, INDIRECT(ADDRESS(ROW(), 6 + $A$7, 1, 1, "Kreis TRADE - 2024")), "")</f>
        <v/>
      </c>
      <c r="H186" s="151" t="str" cm="1">
        <f t="array" aca="1" ref="H186" ca="1">IF('Kreis TRADE - 2024'!$E186 = 'PieChart Hilfstabelle'!H$1, INDIRECT(ADDRESS(ROW(), 6 + $A$7, 1, 1, "Kreis TRADE - 2024")), "")</f>
        <v/>
      </c>
      <c r="I186" s="151" t="str" cm="1">
        <f t="array" aca="1" ref="I186" ca="1">IF('Kreis TRADE - 2024'!$E186 = 'PieChart Hilfstabelle'!I$1, INDIRECT(ADDRESS(ROW(), 6 + $A$7, 1, 1, "Kreis TRADE - 2024")), "")</f>
        <v/>
      </c>
      <c r="J186" s="151" cm="1">
        <f t="array" aca="1" ref="J186" ca="1">IF('Kreis TRADE - 2024'!$E186 = 'PieChart Hilfstabelle'!J$1, INDIRECT(ADDRESS(ROW(), 6 + $A$7, 1, 1, "Kreis TRADE - 2024")), "")</f>
        <v>1</v>
      </c>
      <c r="K186" s="151" t="str" cm="1">
        <f t="array" aca="1" ref="K186" ca="1">IF('Kreis TRADE - 2024'!$E186 = 'PieChart Hilfstabelle'!K$1, INDIRECT(ADDRESS(ROW(), 6 + $A$7, 1, 1, "Kreis TRADE - 2024")), "")</f>
        <v/>
      </c>
      <c r="L186" s="151" t="str" cm="1">
        <f t="array" aca="1" ref="L186" ca="1">IF('Kreis TRADE - 2024'!$E186 = 'PieChart Hilfstabelle'!L$1, INDIRECT(ADDRESS(ROW(), 6 + $A$7, 1, 1, "Kreis TRADE - 2024")), "")</f>
        <v/>
      </c>
      <c r="M186" s="151" t="str" cm="1">
        <f t="array" aca="1" ref="M186" ca="1">IF('Kreis TRADE - 2024'!$E186 = 'PieChart Hilfstabelle'!M$1, INDIRECT(ADDRESS(ROW(), 6 + $A$7, 1, 1, "Kreis TRADE - 2024")), "")</f>
        <v/>
      </c>
      <c r="N186" s="151" t="str" cm="1">
        <f t="array" aca="1" ref="N186" ca="1">IF('Kreis TRADE - 2024'!$E186 = 'PieChart Hilfstabelle'!N$1, INDIRECT(ADDRESS(ROW(), 6 + $A$7, 1, 1, "Kreis TRADE - 2024")), "")</f>
        <v/>
      </c>
      <c r="O186" s="151" t="str" cm="1">
        <f t="array" aca="1" ref="O186" ca="1">IF('Kreis TRADE - 2024'!$E186 = 'PieChart Hilfstabelle'!O$1, INDIRECT(ADDRESS(ROW(), 6 + $A$7, 1, 1, "Kreis TRADE - 2024")), "")</f>
        <v/>
      </c>
      <c r="P186" s="151" t="str" cm="1">
        <f t="array" aca="1" ref="P186" ca="1">IF('Kreis TRADE - 2024'!$E186 = 'PieChart Hilfstabelle'!P$1, INDIRECT(ADDRESS(ROW(), 6 + $A$7, 1, 1, "Kreis TRADE - 2024")), "")</f>
        <v/>
      </c>
      <c r="Q186" s="151" t="str" cm="1">
        <f t="array" aca="1" ref="Q186" ca="1">IF('Kreis TRADE - 2024'!$E186 = 'PieChart Hilfstabelle'!Q$1, INDIRECT(ADDRESS(ROW(), 6 + $A$7, 1, 1, "Kreis TRADE - 2024")), "")</f>
        <v/>
      </c>
      <c r="R186" s="151" t="str" cm="1">
        <f t="array" aca="1" ref="R186" ca="1">IF('Kreis TRADE - 2024'!$E186 = 'PieChart Hilfstabelle'!R$1, INDIRECT(ADDRESS(ROW(), 6 + $A$7, 1, 1, "Kreis TRADE - 2024")), "")</f>
        <v/>
      </c>
      <c r="S186" s="151" t="str" cm="1">
        <f t="array" aca="1" ref="S186" ca="1">IF('Kreis TRADE - 2024'!$E186 = 'PieChart Hilfstabelle'!S$1, INDIRECT(ADDRESS(ROW(), 6 + $A$7, 1, 1, "Kreis TRADE - 2024")), "")</f>
        <v/>
      </c>
      <c r="T186" s="151" t="str" cm="1">
        <f t="array" aca="1" ref="T186" ca="1">IF('Kreis TRADE - 2024'!$E186 = 'PieChart Hilfstabelle'!T$1, INDIRECT(ADDRESS(ROW(), 6 + $A$7, 1, 1, "Kreis TRADE - 2024")), "")</f>
        <v/>
      </c>
      <c r="U186" s="151" t="str" cm="1">
        <f t="array" aca="1" ref="U186" ca="1">IF('Kreis TRADE - 2024'!$E186 = 'PieChart Hilfstabelle'!U$1, INDIRECT(ADDRESS(ROW(), 6 + $A$7, 1, 1, "Kreis TRADE - 2024")), "")</f>
        <v/>
      </c>
      <c r="V186" s="151" t="str" cm="1">
        <f t="array" aca="1" ref="V186" ca="1">IF('Kreis TRADE - 2024'!$E186 = 'PieChart Hilfstabelle'!V$1, INDIRECT(ADDRESS(ROW(), 6 + $A$7, 1, 1, "Kreis TRADE - 2024")), "")</f>
        <v/>
      </c>
      <c r="W186" s="151" t="str" cm="1">
        <f t="array" aca="1" ref="W186" ca="1">IF('Kreis TRADE - 2024'!$E186 = 'PieChart Hilfstabelle'!W$1, INDIRECT(ADDRESS(ROW(), 6 + $A$7, 1, 1, "Kreis TRADE - 2024")), "")</f>
        <v/>
      </c>
      <c r="X186" s="152"/>
      <c r="Y186" s="151" t="str" cm="1">
        <f t="array" aca="1" ref="Y186" ca="1">IF('Kreis TRADE - 2024'!$D186 = 'PieChart Hilfstabelle'!Y$1, INDIRECT(ADDRESS(ROW(), 6 + $A$7, 1, 1, "Kreis TRADE - 2024")), "")</f>
        <v/>
      </c>
      <c r="Z186" s="151" t="str" cm="1">
        <f t="array" aca="1" ref="Z186" ca="1">IF('Kreis TRADE - 2024'!$D186 = 'PieChart Hilfstabelle'!Z$1, INDIRECT(ADDRESS(ROW(), 6 + $A$7, 1, 1, "Kreis TRADE - 2024")), "")</f>
        <v/>
      </c>
      <c r="AA186" s="151" t="str" cm="1">
        <f t="array" aca="1" ref="AA186" ca="1">IF('Kreis TRADE - 2024'!$D186 = 'PieChart Hilfstabelle'!AA$1, INDIRECT(ADDRESS(ROW(), 6 + $A$7, 1, 1, "Kreis TRADE - 2024")), "")</f>
        <v/>
      </c>
      <c r="AB186" s="151" t="str" cm="1">
        <f t="array" aca="1" ref="AB186" ca="1">IF('Kreis TRADE - 2024'!$D186 = 'PieChart Hilfstabelle'!AB$1, INDIRECT(ADDRESS(ROW(), 6 + $A$7, 1, 1, "Kreis TRADE - 2024")), "")</f>
        <v/>
      </c>
      <c r="AC186" s="151" t="str" cm="1">
        <f t="array" aca="1" ref="AC186" ca="1">IF('Kreis TRADE - 2024'!$D186 = 'PieChart Hilfstabelle'!AC$1, INDIRECT(ADDRESS(ROW(), 6 + $A$7, 1, 1, "Kreis TRADE - 2024")), "")</f>
        <v/>
      </c>
      <c r="AD186" s="151" t="str" cm="1">
        <f t="array" aca="1" ref="AD186" ca="1">IF('Kreis TRADE - 2024'!$D186 = 'PieChart Hilfstabelle'!AD$1, INDIRECT(ADDRESS(ROW(), 6 + $A$7, 1, 1, "Kreis TRADE - 2024")), "")</f>
        <v/>
      </c>
    </row>
    <row r="187" spans="1:30">
      <c r="A187" s="151"/>
      <c r="B187" s="151"/>
      <c r="C187" s="151"/>
      <c r="D187" s="151"/>
      <c r="E187" s="151"/>
      <c r="F187" s="151" t="str">
        <f>IF(AND('Kreis TRADE - 2024'!C187&lt;&gt;"",'Kreis TRADE - 2024'!D187&lt;&gt;"",'Kreis TRADE - 2024'!E187="Gebuchte Tage"),'Kreis TRADE - 2024'!C187 &amp; " " &amp; 'Kreis TRADE - 2024'!D187,"")</f>
        <v>Paul Nagels</v>
      </c>
      <c r="G187" s="151" cm="1">
        <f t="array" aca="1" ref="G187" ca="1">IF('Kreis TRADE - 2024'!$E187 = 'PieChart Hilfstabelle'!G$1, INDIRECT(ADDRESS(ROW(), 6 + $A$7, 1, 1, "Kreis TRADE - 2024")), "")</f>
        <v>17.38</v>
      </c>
      <c r="H187" s="151" t="str" cm="1">
        <f t="array" aca="1" ref="H187" ca="1">IF('Kreis TRADE - 2024'!$E187 = 'PieChart Hilfstabelle'!H$1, INDIRECT(ADDRESS(ROW(), 6 + $A$7, 1, 1, "Kreis TRADE - 2024")), "")</f>
        <v/>
      </c>
      <c r="I187" s="151" t="str" cm="1">
        <f t="array" aca="1" ref="I187" ca="1">IF('Kreis TRADE - 2024'!$E187 = 'PieChart Hilfstabelle'!I$1, INDIRECT(ADDRESS(ROW(), 6 + $A$7, 1, 1, "Kreis TRADE - 2024")), "")</f>
        <v/>
      </c>
      <c r="J187" s="151" t="str" cm="1">
        <f t="array" aca="1" ref="J187" ca="1">IF('Kreis TRADE - 2024'!$E187 = 'PieChart Hilfstabelle'!J$1, INDIRECT(ADDRESS(ROW(), 6 + $A$7, 1, 1, "Kreis TRADE - 2024")), "")</f>
        <v/>
      </c>
      <c r="K187" s="151" t="str" cm="1">
        <f t="array" aca="1" ref="K187" ca="1">IF('Kreis TRADE - 2024'!$E187 = 'PieChart Hilfstabelle'!K$1, INDIRECT(ADDRESS(ROW(), 6 + $A$7, 1, 1, "Kreis TRADE - 2024")), "")</f>
        <v/>
      </c>
      <c r="L187" s="151" t="str" cm="1">
        <f t="array" aca="1" ref="L187" ca="1">IF('Kreis TRADE - 2024'!$E187 = 'PieChart Hilfstabelle'!L$1, INDIRECT(ADDRESS(ROW(), 6 + $A$7, 1, 1, "Kreis TRADE - 2024")), "")</f>
        <v/>
      </c>
      <c r="M187" s="151" t="str" cm="1">
        <f t="array" aca="1" ref="M187" ca="1">IF('Kreis TRADE - 2024'!$E187 = 'PieChart Hilfstabelle'!M$1, INDIRECT(ADDRESS(ROW(), 6 + $A$7, 1, 1, "Kreis TRADE - 2024")), "")</f>
        <v/>
      </c>
      <c r="N187" s="151" t="str" cm="1">
        <f t="array" aca="1" ref="N187" ca="1">IF('Kreis TRADE - 2024'!$E187 = 'PieChart Hilfstabelle'!N$1, INDIRECT(ADDRESS(ROW(), 6 + $A$7, 1, 1, "Kreis TRADE - 2024")), "")</f>
        <v/>
      </c>
      <c r="O187" s="151" t="str" cm="1">
        <f t="array" aca="1" ref="O187" ca="1">IF('Kreis TRADE - 2024'!$E187 = 'PieChart Hilfstabelle'!O$1, INDIRECT(ADDRESS(ROW(), 6 + $A$7, 1, 1, "Kreis TRADE - 2024")), "")</f>
        <v/>
      </c>
      <c r="P187" s="151" t="str" cm="1">
        <f t="array" aca="1" ref="P187" ca="1">IF('Kreis TRADE - 2024'!$E187 = 'PieChart Hilfstabelle'!P$1, INDIRECT(ADDRESS(ROW(), 6 + $A$7, 1, 1, "Kreis TRADE - 2024")), "")</f>
        <v/>
      </c>
      <c r="Q187" s="151" t="str" cm="1">
        <f t="array" aca="1" ref="Q187" ca="1">IF('Kreis TRADE - 2024'!$E187 = 'PieChart Hilfstabelle'!Q$1, INDIRECT(ADDRESS(ROW(), 6 + $A$7, 1, 1, "Kreis TRADE - 2024")), "")</f>
        <v/>
      </c>
      <c r="R187" s="151" t="str" cm="1">
        <f t="array" aca="1" ref="R187" ca="1">IF('Kreis TRADE - 2024'!$E187 = 'PieChart Hilfstabelle'!R$1, INDIRECT(ADDRESS(ROW(), 6 + $A$7, 1, 1, "Kreis TRADE - 2024")), "")</f>
        <v/>
      </c>
      <c r="S187" s="151" t="str" cm="1">
        <f t="array" aca="1" ref="S187" ca="1">IF('Kreis TRADE - 2024'!$E187 = 'PieChart Hilfstabelle'!S$1, INDIRECT(ADDRESS(ROW(), 6 + $A$7, 1, 1, "Kreis TRADE - 2024")), "")</f>
        <v/>
      </c>
      <c r="T187" s="151" t="str" cm="1">
        <f t="array" aca="1" ref="T187" ca="1">IF('Kreis TRADE - 2024'!$E187 = 'PieChart Hilfstabelle'!T$1, INDIRECT(ADDRESS(ROW(), 6 + $A$7, 1, 1, "Kreis TRADE - 2024")), "")</f>
        <v/>
      </c>
      <c r="U187" s="151" t="str" cm="1">
        <f t="array" aca="1" ref="U187" ca="1">IF('Kreis TRADE - 2024'!$E187 = 'PieChart Hilfstabelle'!U$1, INDIRECT(ADDRESS(ROW(), 6 + $A$7, 1, 1, "Kreis TRADE - 2024")), "")</f>
        <v/>
      </c>
      <c r="V187" s="151" t="str" cm="1">
        <f t="array" aca="1" ref="V187" ca="1">IF('Kreis TRADE - 2024'!$E187 = 'PieChart Hilfstabelle'!V$1, INDIRECT(ADDRESS(ROW(), 6 + $A$7, 1, 1, "Kreis TRADE - 2024")), "")</f>
        <v/>
      </c>
      <c r="W187" s="151" t="str" cm="1">
        <f t="array" aca="1" ref="W187" ca="1">IF('Kreis TRADE - 2024'!$E187 = 'PieChart Hilfstabelle'!W$1, INDIRECT(ADDRESS(ROW(), 6 + $A$7, 1, 1, "Kreis TRADE - 2024")), "")</f>
        <v/>
      </c>
      <c r="X187" s="152"/>
      <c r="Y187" s="151" t="str" cm="1">
        <f t="array" aca="1" ref="Y187" ca="1">IF('Kreis TRADE - 2024'!$D187 = 'PieChart Hilfstabelle'!Y$1, INDIRECT(ADDRESS(ROW(), 6 + $A$7, 1, 1, "Kreis TRADE - 2024")), "")</f>
        <v/>
      </c>
      <c r="Z187" s="151" t="str" cm="1">
        <f t="array" aca="1" ref="Z187" ca="1">IF('Kreis TRADE - 2024'!$D187 = 'PieChart Hilfstabelle'!Z$1, INDIRECT(ADDRESS(ROW(), 6 + $A$7, 1, 1, "Kreis TRADE - 2024")), "")</f>
        <v/>
      </c>
      <c r="AA187" s="151" t="str" cm="1">
        <f t="array" aca="1" ref="AA187" ca="1">IF('Kreis TRADE - 2024'!$D187 = 'PieChart Hilfstabelle'!AA$1, INDIRECT(ADDRESS(ROW(), 6 + $A$7, 1, 1, "Kreis TRADE - 2024")), "")</f>
        <v/>
      </c>
      <c r="AB187" s="151" t="str" cm="1">
        <f t="array" aca="1" ref="AB187" ca="1">IF('Kreis TRADE - 2024'!$D187 = 'PieChart Hilfstabelle'!AB$1, INDIRECT(ADDRESS(ROW(), 6 + $A$7, 1, 1, "Kreis TRADE - 2024")), "")</f>
        <v/>
      </c>
      <c r="AC187" s="151" t="str" cm="1">
        <f t="array" aca="1" ref="AC187" ca="1">IF('Kreis TRADE - 2024'!$D187 = 'PieChart Hilfstabelle'!AC$1, INDIRECT(ADDRESS(ROW(), 6 + $A$7, 1, 1, "Kreis TRADE - 2024")), "")</f>
        <v/>
      </c>
      <c r="AD187" s="151" t="str" cm="1">
        <f t="array" aca="1" ref="AD187" ca="1">IF('Kreis TRADE - 2024'!$D187 = 'PieChart Hilfstabelle'!AD$1, INDIRECT(ADDRESS(ROW(), 6 + $A$7, 1, 1, "Kreis TRADE - 2024")), "")</f>
        <v/>
      </c>
    </row>
    <row r="188" spans="1:30">
      <c r="A188" s="151"/>
      <c r="B188" s="151"/>
      <c r="C188" s="151"/>
      <c r="D188" s="151"/>
      <c r="E188" s="151"/>
      <c r="F188" s="151" t="str">
        <f>IF(AND('Kreis TRADE - 2024'!C188&lt;&gt;"",'Kreis TRADE - 2024'!D188&lt;&gt;"",'Kreis TRADE - 2024'!E188="Gebuchte Tage"),'Kreis TRADE - 2024'!C188 &amp; " " &amp; 'Kreis TRADE - 2024'!D188,"")</f>
        <v/>
      </c>
      <c r="G188" s="151" t="str" cm="1">
        <f t="array" aca="1" ref="G188" ca="1">IF('Kreis TRADE - 2024'!$E188 = 'PieChart Hilfstabelle'!G$1, INDIRECT(ADDRESS(ROW(), 6 + $A$7, 1, 1, "Kreis TRADE - 2024")), "")</f>
        <v/>
      </c>
      <c r="H188" s="151" cm="1">
        <f t="array" aca="1" ref="H188" ca="1">IF('Kreis TRADE - 2024'!$E188 = 'PieChart Hilfstabelle'!H$1, INDIRECT(ADDRESS(ROW(), 6 + $A$7, 1, 1, "Kreis TRADE - 2024")), "")</f>
        <v>19</v>
      </c>
      <c r="I188" s="151" t="str" cm="1">
        <f t="array" aca="1" ref="I188" ca="1">IF('Kreis TRADE - 2024'!$E188 = 'PieChart Hilfstabelle'!I$1, INDIRECT(ADDRESS(ROW(), 6 + $A$7, 1, 1, "Kreis TRADE - 2024")), "")</f>
        <v/>
      </c>
      <c r="J188" s="151" t="str" cm="1">
        <f t="array" aca="1" ref="J188" ca="1">IF('Kreis TRADE - 2024'!$E188 = 'PieChart Hilfstabelle'!J$1, INDIRECT(ADDRESS(ROW(), 6 + $A$7, 1, 1, "Kreis TRADE - 2024")), "")</f>
        <v/>
      </c>
      <c r="K188" s="151" t="str" cm="1">
        <f t="array" aca="1" ref="K188" ca="1">IF('Kreis TRADE - 2024'!$E188 = 'PieChart Hilfstabelle'!K$1, INDIRECT(ADDRESS(ROW(), 6 + $A$7, 1, 1, "Kreis TRADE - 2024")), "")</f>
        <v/>
      </c>
      <c r="L188" s="151" t="str" cm="1">
        <f t="array" aca="1" ref="L188" ca="1">IF('Kreis TRADE - 2024'!$E188 = 'PieChart Hilfstabelle'!L$1, INDIRECT(ADDRESS(ROW(), 6 + $A$7, 1, 1, "Kreis TRADE - 2024")), "")</f>
        <v/>
      </c>
      <c r="M188" s="151" t="str" cm="1">
        <f t="array" aca="1" ref="M188" ca="1">IF('Kreis TRADE - 2024'!$E188 = 'PieChart Hilfstabelle'!M$1, INDIRECT(ADDRESS(ROW(), 6 + $A$7, 1, 1, "Kreis TRADE - 2024")), "")</f>
        <v/>
      </c>
      <c r="N188" s="151" t="str" cm="1">
        <f t="array" aca="1" ref="N188" ca="1">IF('Kreis TRADE - 2024'!$E188 = 'PieChart Hilfstabelle'!N$1, INDIRECT(ADDRESS(ROW(), 6 + $A$7, 1, 1, "Kreis TRADE - 2024")), "")</f>
        <v/>
      </c>
      <c r="O188" s="151" t="str" cm="1">
        <f t="array" aca="1" ref="O188" ca="1">IF('Kreis TRADE - 2024'!$E188 = 'PieChart Hilfstabelle'!O$1, INDIRECT(ADDRESS(ROW(), 6 + $A$7, 1, 1, "Kreis TRADE - 2024")), "")</f>
        <v/>
      </c>
      <c r="P188" s="151" t="str" cm="1">
        <f t="array" aca="1" ref="P188" ca="1">IF('Kreis TRADE - 2024'!$E188 = 'PieChart Hilfstabelle'!P$1, INDIRECT(ADDRESS(ROW(), 6 + $A$7, 1, 1, "Kreis TRADE - 2024")), "")</f>
        <v/>
      </c>
      <c r="Q188" s="151" t="str" cm="1">
        <f t="array" aca="1" ref="Q188" ca="1">IF('Kreis TRADE - 2024'!$E188 = 'PieChart Hilfstabelle'!Q$1, INDIRECT(ADDRESS(ROW(), 6 + $A$7, 1, 1, "Kreis TRADE - 2024")), "")</f>
        <v/>
      </c>
      <c r="R188" s="151" t="str" cm="1">
        <f t="array" aca="1" ref="R188" ca="1">IF('Kreis TRADE - 2024'!$E188 = 'PieChart Hilfstabelle'!R$1, INDIRECT(ADDRESS(ROW(), 6 + $A$7, 1, 1, "Kreis TRADE - 2024")), "")</f>
        <v/>
      </c>
      <c r="S188" s="151" t="str" cm="1">
        <f t="array" aca="1" ref="S188" ca="1">IF('Kreis TRADE - 2024'!$E188 = 'PieChart Hilfstabelle'!S$1, INDIRECT(ADDRESS(ROW(), 6 + $A$7, 1, 1, "Kreis TRADE - 2024")), "")</f>
        <v/>
      </c>
      <c r="T188" s="151" t="str" cm="1">
        <f t="array" aca="1" ref="T188" ca="1">IF('Kreis TRADE - 2024'!$E188 = 'PieChart Hilfstabelle'!T$1, INDIRECT(ADDRESS(ROW(), 6 + $A$7, 1, 1, "Kreis TRADE - 2024")), "")</f>
        <v/>
      </c>
      <c r="U188" s="151" t="str" cm="1">
        <f t="array" aca="1" ref="U188" ca="1">IF('Kreis TRADE - 2024'!$E188 = 'PieChart Hilfstabelle'!U$1, INDIRECT(ADDRESS(ROW(), 6 + $A$7, 1, 1, "Kreis TRADE - 2024")), "")</f>
        <v/>
      </c>
      <c r="V188" s="151" t="str" cm="1">
        <f t="array" aca="1" ref="V188" ca="1">IF('Kreis TRADE - 2024'!$E188 = 'PieChart Hilfstabelle'!V$1, INDIRECT(ADDRESS(ROW(), 6 + $A$7, 1, 1, "Kreis TRADE - 2024")), "")</f>
        <v/>
      </c>
      <c r="W188" s="151" t="str" cm="1">
        <f t="array" aca="1" ref="W188" ca="1">IF('Kreis TRADE - 2024'!$E188 = 'PieChart Hilfstabelle'!W$1, INDIRECT(ADDRESS(ROW(), 6 + $A$7, 1, 1, "Kreis TRADE - 2024")), "")</f>
        <v/>
      </c>
      <c r="X188" s="152"/>
      <c r="Y188" s="151" t="str" cm="1">
        <f t="array" aca="1" ref="Y188" ca="1">IF('Kreis TRADE - 2024'!$D188 = 'PieChart Hilfstabelle'!Y$1, INDIRECT(ADDRESS(ROW(), 6 + $A$7, 1, 1, "Kreis TRADE - 2024")), "")</f>
        <v/>
      </c>
      <c r="Z188" s="151" t="str" cm="1">
        <f t="array" aca="1" ref="Z188" ca="1">IF('Kreis TRADE - 2024'!$D188 = 'PieChart Hilfstabelle'!Z$1, INDIRECT(ADDRESS(ROW(), 6 + $A$7, 1, 1, "Kreis TRADE - 2024")), "")</f>
        <v/>
      </c>
      <c r="AA188" s="151" t="str" cm="1">
        <f t="array" aca="1" ref="AA188" ca="1">IF('Kreis TRADE - 2024'!$D188 = 'PieChart Hilfstabelle'!AA$1, INDIRECT(ADDRESS(ROW(), 6 + $A$7, 1, 1, "Kreis TRADE - 2024")), "")</f>
        <v/>
      </c>
      <c r="AB188" s="151" t="str" cm="1">
        <f t="array" aca="1" ref="AB188" ca="1">IF('Kreis TRADE - 2024'!$D188 = 'PieChart Hilfstabelle'!AB$1, INDIRECT(ADDRESS(ROW(), 6 + $A$7, 1, 1, "Kreis TRADE - 2024")), "")</f>
        <v/>
      </c>
      <c r="AC188" s="151" t="str" cm="1">
        <f t="array" aca="1" ref="AC188" ca="1">IF('Kreis TRADE - 2024'!$D188 = 'PieChart Hilfstabelle'!AC$1, INDIRECT(ADDRESS(ROW(), 6 + $A$7, 1, 1, "Kreis TRADE - 2024")), "")</f>
        <v/>
      </c>
      <c r="AD188" s="151" t="str" cm="1">
        <f t="array" aca="1" ref="AD188" ca="1">IF('Kreis TRADE - 2024'!$D188 = 'PieChart Hilfstabelle'!AD$1, INDIRECT(ADDRESS(ROW(), 6 + $A$7, 1, 1, "Kreis TRADE - 2024")), "")</f>
        <v/>
      </c>
    </row>
    <row r="189" spans="1:30">
      <c r="A189" s="151"/>
      <c r="B189" s="151"/>
      <c r="C189" s="151"/>
      <c r="D189" s="151"/>
      <c r="E189" s="151"/>
      <c r="F189" s="151" t="str">
        <f>IF(AND('Kreis TRADE - 2024'!C189&lt;&gt;"",'Kreis TRADE - 2024'!D189&lt;&gt;"",'Kreis TRADE - 2024'!E189="Gebuchte Tage"),'Kreis TRADE - 2024'!C189 &amp; " " &amp; 'Kreis TRADE - 2024'!D189,"")</f>
        <v/>
      </c>
      <c r="G189" s="151" t="str" cm="1">
        <f t="array" aca="1" ref="G189" ca="1">IF('Kreis TRADE - 2024'!$E189 = 'PieChart Hilfstabelle'!G$1, INDIRECT(ADDRESS(ROW(), 6 + $A$7, 1, 1, "Kreis TRADE - 2024")), "")</f>
        <v/>
      </c>
      <c r="H189" s="151" t="str" cm="1">
        <f t="array" aca="1" ref="H189" ca="1">IF('Kreis TRADE - 2024'!$E189 = 'PieChart Hilfstabelle'!H$1, INDIRECT(ADDRESS(ROW(), 6 + $A$7, 1, 1, "Kreis TRADE - 2024")), "")</f>
        <v/>
      </c>
      <c r="I189" s="151" cm="1">
        <f t="array" aca="1" ref="I189" ca="1">IF('Kreis TRADE - 2024'!$E189 = 'PieChart Hilfstabelle'!I$1, INDIRECT(ADDRESS(ROW(), 6 + $A$7, 1, 1, "Kreis TRADE - 2024")), "")</f>
        <v>19.809999999999999</v>
      </c>
      <c r="J189" s="151" t="str" cm="1">
        <f t="array" aca="1" ref="J189" ca="1">IF('Kreis TRADE - 2024'!$E189 = 'PieChart Hilfstabelle'!J$1, INDIRECT(ADDRESS(ROW(), 6 + $A$7, 1, 1, "Kreis TRADE - 2024")), "")</f>
        <v/>
      </c>
      <c r="K189" s="151" t="str" cm="1">
        <f t="array" aca="1" ref="K189" ca="1">IF('Kreis TRADE - 2024'!$E189 = 'PieChart Hilfstabelle'!K$1, INDIRECT(ADDRESS(ROW(), 6 + $A$7, 1, 1, "Kreis TRADE - 2024")), "")</f>
        <v/>
      </c>
      <c r="L189" s="151" t="str" cm="1">
        <f t="array" aca="1" ref="L189" ca="1">IF('Kreis TRADE - 2024'!$E189 = 'PieChart Hilfstabelle'!L$1, INDIRECT(ADDRESS(ROW(), 6 + $A$7, 1, 1, "Kreis TRADE - 2024")), "")</f>
        <v/>
      </c>
      <c r="M189" s="151" t="str" cm="1">
        <f t="array" aca="1" ref="M189" ca="1">IF('Kreis TRADE - 2024'!$E189 = 'PieChart Hilfstabelle'!M$1, INDIRECT(ADDRESS(ROW(), 6 + $A$7, 1, 1, "Kreis TRADE - 2024")), "")</f>
        <v/>
      </c>
      <c r="N189" s="151" t="str" cm="1">
        <f t="array" aca="1" ref="N189" ca="1">IF('Kreis TRADE - 2024'!$E189 = 'PieChart Hilfstabelle'!N$1, INDIRECT(ADDRESS(ROW(), 6 + $A$7, 1, 1, "Kreis TRADE - 2024")), "")</f>
        <v/>
      </c>
      <c r="O189" s="151" t="str" cm="1">
        <f t="array" aca="1" ref="O189" ca="1">IF('Kreis TRADE - 2024'!$E189 = 'PieChart Hilfstabelle'!O$1, INDIRECT(ADDRESS(ROW(), 6 + $A$7, 1, 1, "Kreis TRADE - 2024")), "")</f>
        <v/>
      </c>
      <c r="P189" s="151" t="str" cm="1">
        <f t="array" aca="1" ref="P189" ca="1">IF('Kreis TRADE - 2024'!$E189 = 'PieChart Hilfstabelle'!P$1, INDIRECT(ADDRESS(ROW(), 6 + $A$7, 1, 1, "Kreis TRADE - 2024")), "")</f>
        <v/>
      </c>
      <c r="Q189" s="151" t="str" cm="1">
        <f t="array" aca="1" ref="Q189" ca="1">IF('Kreis TRADE - 2024'!$E189 = 'PieChart Hilfstabelle'!Q$1, INDIRECT(ADDRESS(ROW(), 6 + $A$7, 1, 1, "Kreis TRADE - 2024")), "")</f>
        <v/>
      </c>
      <c r="R189" s="151" t="str" cm="1">
        <f t="array" aca="1" ref="R189" ca="1">IF('Kreis TRADE - 2024'!$E189 = 'PieChart Hilfstabelle'!R$1, INDIRECT(ADDRESS(ROW(), 6 + $A$7, 1, 1, "Kreis TRADE - 2024")), "")</f>
        <v/>
      </c>
      <c r="S189" s="151" t="str" cm="1">
        <f t="array" aca="1" ref="S189" ca="1">IF('Kreis TRADE - 2024'!$E189 = 'PieChart Hilfstabelle'!S$1, INDIRECT(ADDRESS(ROW(), 6 + $A$7, 1, 1, "Kreis TRADE - 2024")), "")</f>
        <v/>
      </c>
      <c r="T189" s="151" t="str" cm="1">
        <f t="array" aca="1" ref="T189" ca="1">IF('Kreis TRADE - 2024'!$E189 = 'PieChart Hilfstabelle'!T$1, INDIRECT(ADDRESS(ROW(), 6 + $A$7, 1, 1, "Kreis TRADE - 2024")), "")</f>
        <v/>
      </c>
      <c r="U189" s="151" t="str" cm="1">
        <f t="array" aca="1" ref="U189" ca="1">IF('Kreis TRADE - 2024'!$E189 = 'PieChart Hilfstabelle'!U$1, INDIRECT(ADDRESS(ROW(), 6 + $A$7, 1, 1, "Kreis TRADE - 2024")), "")</f>
        <v/>
      </c>
      <c r="V189" s="151" t="str" cm="1">
        <f t="array" aca="1" ref="V189" ca="1">IF('Kreis TRADE - 2024'!$E189 = 'PieChart Hilfstabelle'!V$1, INDIRECT(ADDRESS(ROW(), 6 + $A$7, 1, 1, "Kreis TRADE - 2024")), "")</f>
        <v/>
      </c>
      <c r="W189" s="151" t="str" cm="1">
        <f t="array" aca="1" ref="W189" ca="1">IF('Kreis TRADE - 2024'!$E189 = 'PieChart Hilfstabelle'!W$1, INDIRECT(ADDRESS(ROW(), 6 + $A$7, 1, 1, "Kreis TRADE - 2024")), "")</f>
        <v/>
      </c>
      <c r="X189" s="152"/>
      <c r="Y189" s="151" t="str" cm="1">
        <f t="array" aca="1" ref="Y189" ca="1">IF('Kreis TRADE - 2024'!$D189 = 'PieChart Hilfstabelle'!Y$1, INDIRECT(ADDRESS(ROW(), 6 + $A$7, 1, 1, "Kreis TRADE - 2024")), "")</f>
        <v/>
      </c>
      <c r="Z189" s="151" t="str" cm="1">
        <f t="array" aca="1" ref="Z189" ca="1">IF('Kreis TRADE - 2024'!$D189 = 'PieChart Hilfstabelle'!Z$1, INDIRECT(ADDRESS(ROW(), 6 + $A$7, 1, 1, "Kreis TRADE - 2024")), "")</f>
        <v/>
      </c>
      <c r="AA189" s="151" t="str" cm="1">
        <f t="array" aca="1" ref="AA189" ca="1">IF('Kreis TRADE - 2024'!$D189 = 'PieChart Hilfstabelle'!AA$1, INDIRECT(ADDRESS(ROW(), 6 + $A$7, 1, 1, "Kreis TRADE - 2024")), "")</f>
        <v/>
      </c>
      <c r="AB189" s="151" t="str" cm="1">
        <f t="array" aca="1" ref="AB189" ca="1">IF('Kreis TRADE - 2024'!$D189 = 'PieChart Hilfstabelle'!AB$1, INDIRECT(ADDRESS(ROW(), 6 + $A$7, 1, 1, "Kreis TRADE - 2024")), "")</f>
        <v/>
      </c>
      <c r="AC189" s="151" t="str" cm="1">
        <f t="array" aca="1" ref="AC189" ca="1">IF('Kreis TRADE - 2024'!$D189 = 'PieChart Hilfstabelle'!AC$1, INDIRECT(ADDRESS(ROW(), 6 + $A$7, 1, 1, "Kreis TRADE - 2024")), "")</f>
        <v/>
      </c>
      <c r="AD189" s="151" t="str" cm="1">
        <f t="array" aca="1" ref="AD189" ca="1">IF('Kreis TRADE - 2024'!$D189 = 'PieChart Hilfstabelle'!AD$1, INDIRECT(ADDRESS(ROW(), 6 + $A$7, 1, 1, "Kreis TRADE - 2024")), "")</f>
        <v/>
      </c>
    </row>
    <row r="190" spans="1:30">
      <c r="A190" s="151"/>
      <c r="B190" s="151"/>
      <c r="C190" s="151"/>
      <c r="D190" s="151"/>
      <c r="E190" s="151"/>
      <c r="F190" s="151" t="str">
        <f>IF(AND('Kreis TRADE - 2024'!C190&lt;&gt;"",'Kreis TRADE - 2024'!D190&lt;&gt;"",'Kreis TRADE - 2024'!E190="Gebuchte Tage"),'Kreis TRADE - 2024'!C190 &amp; " " &amp; 'Kreis TRADE - 2024'!D190,"")</f>
        <v/>
      </c>
      <c r="G190" s="151" t="str" cm="1">
        <f t="array" aca="1" ref="G190" ca="1">IF('Kreis TRADE - 2024'!$E190 = 'PieChart Hilfstabelle'!G$1, INDIRECT(ADDRESS(ROW(), 6 + $A$7, 1, 1, "Kreis TRADE - 2024")), "")</f>
        <v/>
      </c>
      <c r="H190" s="151" t="str" cm="1">
        <f t="array" aca="1" ref="H190" ca="1">IF('Kreis TRADE - 2024'!$E190 = 'PieChart Hilfstabelle'!H$1, INDIRECT(ADDRESS(ROW(), 6 + $A$7, 1, 1, "Kreis TRADE - 2024")), "")</f>
        <v/>
      </c>
      <c r="I190" s="151" t="str" cm="1">
        <f t="array" aca="1" ref="I190" ca="1">IF('Kreis TRADE - 2024'!$E190 = 'PieChart Hilfstabelle'!I$1, INDIRECT(ADDRESS(ROW(), 6 + $A$7, 1, 1, "Kreis TRADE - 2024")), "")</f>
        <v/>
      </c>
      <c r="J190" s="151" t="str" cm="1">
        <f t="array" aca="1" ref="J190" ca="1">IF('Kreis TRADE - 2024'!$E190 = 'PieChart Hilfstabelle'!J$1, INDIRECT(ADDRESS(ROW(), 6 + $A$7, 1, 1, "Kreis TRADE - 2024")), "")</f>
        <v/>
      </c>
      <c r="K190" s="151" t="str" cm="1">
        <f t="array" aca="1" ref="K190" ca="1">IF('Kreis TRADE - 2024'!$E190 = 'PieChart Hilfstabelle'!K$1, INDIRECT(ADDRESS(ROW(), 6 + $A$7, 1, 1, "Kreis TRADE - 2024")), "")</f>
        <v/>
      </c>
      <c r="L190" s="151" t="str" cm="1">
        <f t="array" aca="1" ref="L190" ca="1">IF('Kreis TRADE - 2024'!$E190 = 'PieChart Hilfstabelle'!L$1, INDIRECT(ADDRESS(ROW(), 6 + $A$7, 1, 1, "Kreis TRADE - 2024")), "")</f>
        <v/>
      </c>
      <c r="M190" s="151" t="str" cm="1">
        <f t="array" aca="1" ref="M190" ca="1">IF('Kreis TRADE - 2024'!$E190 = 'PieChart Hilfstabelle'!M$1, INDIRECT(ADDRESS(ROW(), 6 + $A$7, 1, 1, "Kreis TRADE - 2024")), "")</f>
        <v/>
      </c>
      <c r="N190" s="151" t="str" cm="1">
        <f t="array" aca="1" ref="N190" ca="1">IF('Kreis TRADE - 2024'!$E190 = 'PieChart Hilfstabelle'!N$1, INDIRECT(ADDRESS(ROW(), 6 + $A$7, 1, 1, "Kreis TRADE - 2024")), "")</f>
        <v/>
      </c>
      <c r="O190" s="151" t="str" cm="1">
        <f t="array" aca="1" ref="O190" ca="1">IF('Kreis TRADE - 2024'!$E190 = 'PieChart Hilfstabelle'!O$1, INDIRECT(ADDRESS(ROW(), 6 + $A$7, 1, 1, "Kreis TRADE - 2024")), "")</f>
        <v/>
      </c>
      <c r="P190" s="151" cm="1">
        <f t="array" aca="1" ref="P190" ca="1">IF('Kreis TRADE - 2024'!$E190 = 'PieChart Hilfstabelle'!P$1, INDIRECT(ADDRESS(ROW(), 6 + $A$7, 1, 1, "Kreis TRADE - 2024")), "")</f>
        <v>0</v>
      </c>
      <c r="Q190" s="151" t="str" cm="1">
        <f t="array" aca="1" ref="Q190" ca="1">IF('Kreis TRADE - 2024'!$E190 = 'PieChart Hilfstabelle'!Q$1, INDIRECT(ADDRESS(ROW(), 6 + $A$7, 1, 1, "Kreis TRADE - 2024")), "")</f>
        <v/>
      </c>
      <c r="R190" s="151" t="str" cm="1">
        <f t="array" aca="1" ref="R190" ca="1">IF('Kreis TRADE - 2024'!$E190 = 'PieChart Hilfstabelle'!R$1, INDIRECT(ADDRESS(ROW(), 6 + $A$7, 1, 1, "Kreis TRADE - 2024")), "")</f>
        <v/>
      </c>
      <c r="S190" s="151" t="str" cm="1">
        <f t="array" aca="1" ref="S190" ca="1">IF('Kreis TRADE - 2024'!$E190 = 'PieChart Hilfstabelle'!S$1, INDIRECT(ADDRESS(ROW(), 6 + $A$7, 1, 1, "Kreis TRADE - 2024")), "")</f>
        <v/>
      </c>
      <c r="T190" s="151" t="str" cm="1">
        <f t="array" aca="1" ref="T190" ca="1">IF('Kreis TRADE - 2024'!$E190 = 'PieChart Hilfstabelle'!T$1, INDIRECT(ADDRESS(ROW(), 6 + $A$7, 1, 1, "Kreis TRADE - 2024")), "")</f>
        <v/>
      </c>
      <c r="U190" s="151" t="str" cm="1">
        <f t="array" aca="1" ref="U190" ca="1">IF('Kreis TRADE - 2024'!$E190 = 'PieChart Hilfstabelle'!U$1, INDIRECT(ADDRESS(ROW(), 6 + $A$7, 1, 1, "Kreis TRADE - 2024")), "")</f>
        <v/>
      </c>
      <c r="V190" s="151" t="str" cm="1">
        <f t="array" aca="1" ref="V190" ca="1">IF('Kreis TRADE - 2024'!$E190 = 'PieChart Hilfstabelle'!V$1, INDIRECT(ADDRESS(ROW(), 6 + $A$7, 1, 1, "Kreis TRADE - 2024")), "")</f>
        <v/>
      </c>
      <c r="W190" s="151" t="str" cm="1">
        <f t="array" aca="1" ref="W190" ca="1">IF('Kreis TRADE - 2024'!$E190 = 'PieChart Hilfstabelle'!W$1, INDIRECT(ADDRESS(ROW(), 6 + $A$7, 1, 1, "Kreis TRADE - 2024")), "")</f>
        <v/>
      </c>
      <c r="X190" s="152"/>
      <c r="Y190" s="151" t="str" cm="1">
        <f t="array" aca="1" ref="Y190" ca="1">IF('Kreis TRADE - 2024'!$D190 = 'PieChart Hilfstabelle'!Y$1, INDIRECT(ADDRESS(ROW(), 6 + $A$7, 1, 1, "Kreis TRADE - 2024")), "")</f>
        <v/>
      </c>
      <c r="Z190" s="151" t="str" cm="1">
        <f t="array" aca="1" ref="Z190" ca="1">IF('Kreis TRADE - 2024'!$D190 = 'PieChart Hilfstabelle'!Z$1, INDIRECT(ADDRESS(ROW(), 6 + $A$7, 1, 1, "Kreis TRADE - 2024")), "")</f>
        <v/>
      </c>
      <c r="AA190" s="151" t="str" cm="1">
        <f t="array" aca="1" ref="AA190" ca="1">IF('Kreis TRADE - 2024'!$D190 = 'PieChart Hilfstabelle'!AA$1, INDIRECT(ADDRESS(ROW(), 6 + $A$7, 1, 1, "Kreis TRADE - 2024")), "")</f>
        <v/>
      </c>
      <c r="AB190" s="151" t="str" cm="1">
        <f t="array" aca="1" ref="AB190" ca="1">IF('Kreis TRADE - 2024'!$D190 = 'PieChart Hilfstabelle'!AB$1, INDIRECT(ADDRESS(ROW(), 6 + $A$7, 1, 1, "Kreis TRADE - 2024")), "")</f>
        <v/>
      </c>
      <c r="AC190" s="151" t="str" cm="1">
        <f t="array" aca="1" ref="AC190" ca="1">IF('Kreis TRADE - 2024'!$D190 = 'PieChart Hilfstabelle'!AC$1, INDIRECT(ADDRESS(ROW(), 6 + $A$7, 1, 1, "Kreis TRADE - 2024")), "")</f>
        <v/>
      </c>
      <c r="AD190" s="151" t="str" cm="1">
        <f t="array" aca="1" ref="AD190" ca="1">IF('Kreis TRADE - 2024'!$D190 = 'PieChart Hilfstabelle'!AD$1, INDIRECT(ADDRESS(ROW(), 6 + $A$7, 1, 1, "Kreis TRADE - 2024")), "")</f>
        <v/>
      </c>
    </row>
    <row r="191" spans="1:30">
      <c r="A191" s="151"/>
      <c r="B191" s="151"/>
      <c r="C191" s="151"/>
      <c r="D191" s="151"/>
      <c r="E191" s="151"/>
      <c r="F191" s="151" t="str">
        <f>IF(AND('Kreis TRADE - 2024'!C191&lt;&gt;"",'Kreis TRADE - 2024'!D191&lt;&gt;"",'Kreis TRADE - 2024'!E191="Gebuchte Tage"),'Kreis TRADE - 2024'!C191 &amp; " " &amp; 'Kreis TRADE - 2024'!D191,"")</f>
        <v/>
      </c>
      <c r="G191" s="151" t="str" cm="1">
        <f t="array" aca="1" ref="G191" ca="1">IF('Kreis TRADE - 2024'!$E191 = 'PieChart Hilfstabelle'!G$1, INDIRECT(ADDRESS(ROW(), 6 + $A$7, 1, 1, "Kreis TRADE - 2024")), "")</f>
        <v/>
      </c>
      <c r="H191" s="151" t="str" cm="1">
        <f t="array" aca="1" ref="H191" ca="1">IF('Kreis TRADE - 2024'!$E191 = 'PieChart Hilfstabelle'!H$1, INDIRECT(ADDRESS(ROW(), 6 + $A$7, 1, 1, "Kreis TRADE - 2024")), "")</f>
        <v/>
      </c>
      <c r="I191" s="151" t="str" cm="1">
        <f t="array" aca="1" ref="I191" ca="1">IF('Kreis TRADE - 2024'!$E191 = 'PieChart Hilfstabelle'!I$1, INDIRECT(ADDRESS(ROW(), 6 + $A$7, 1, 1, "Kreis TRADE - 2024")), "")</f>
        <v/>
      </c>
      <c r="J191" s="151" t="str" cm="1">
        <f t="array" aca="1" ref="J191" ca="1">IF('Kreis TRADE - 2024'!$E191 = 'PieChart Hilfstabelle'!J$1, INDIRECT(ADDRESS(ROW(), 6 + $A$7, 1, 1, "Kreis TRADE - 2024")), "")</f>
        <v/>
      </c>
      <c r="K191" s="151" t="str" cm="1">
        <f t="array" aca="1" ref="K191" ca="1">IF('Kreis TRADE - 2024'!$E191 = 'PieChart Hilfstabelle'!K$1, INDIRECT(ADDRESS(ROW(), 6 + $A$7, 1, 1, "Kreis TRADE - 2024")), "")</f>
        <v/>
      </c>
      <c r="L191" s="151" t="str" cm="1">
        <f t="array" aca="1" ref="L191" ca="1">IF('Kreis TRADE - 2024'!$E191 = 'PieChart Hilfstabelle'!L$1, INDIRECT(ADDRESS(ROW(), 6 + $A$7, 1, 1, "Kreis TRADE - 2024")), "")</f>
        <v/>
      </c>
      <c r="M191" s="151" t="str" cm="1">
        <f t="array" aca="1" ref="M191" ca="1">IF('Kreis TRADE - 2024'!$E191 = 'PieChart Hilfstabelle'!M$1, INDIRECT(ADDRESS(ROW(), 6 + $A$7, 1, 1, "Kreis TRADE - 2024")), "")</f>
        <v/>
      </c>
      <c r="N191" s="151" t="str" cm="1">
        <f t="array" aca="1" ref="N191" ca="1">IF('Kreis TRADE - 2024'!$E191 = 'PieChart Hilfstabelle'!N$1, INDIRECT(ADDRESS(ROW(), 6 + $A$7, 1, 1, "Kreis TRADE - 2024")), "")</f>
        <v/>
      </c>
      <c r="O191" s="151" t="str" cm="1">
        <f t="array" aca="1" ref="O191" ca="1">IF('Kreis TRADE - 2024'!$E191 = 'PieChart Hilfstabelle'!O$1, INDIRECT(ADDRESS(ROW(), 6 + $A$7, 1, 1, "Kreis TRADE - 2024")), "")</f>
        <v/>
      </c>
      <c r="P191" s="151" t="str" cm="1">
        <f t="array" aca="1" ref="P191" ca="1">IF('Kreis TRADE - 2024'!$E191 = 'PieChart Hilfstabelle'!P$1, INDIRECT(ADDRESS(ROW(), 6 + $A$7, 1, 1, "Kreis TRADE - 2024")), "")</f>
        <v/>
      </c>
      <c r="Q191" s="151" t="str" cm="1">
        <f t="array" aca="1" ref="Q191" ca="1">IF('Kreis TRADE - 2024'!$E191 = 'PieChart Hilfstabelle'!Q$1, INDIRECT(ADDRESS(ROW(), 6 + $A$7, 1, 1, "Kreis TRADE - 2024")), "")</f>
        <v/>
      </c>
      <c r="R191" s="151" t="str" cm="1">
        <f t="array" aca="1" ref="R191" ca="1">IF('Kreis TRADE - 2024'!$E191 = 'PieChart Hilfstabelle'!R$1, INDIRECT(ADDRESS(ROW(), 6 + $A$7, 1, 1, "Kreis TRADE - 2024")), "")</f>
        <v/>
      </c>
      <c r="S191" s="151" cm="1">
        <f t="array" aca="1" ref="S191" ca="1">IF('Kreis TRADE - 2024'!$E191 = 'PieChart Hilfstabelle'!S$1, INDIRECT(ADDRESS(ROW(), 6 + $A$7, 1, 1, "Kreis TRADE - 2024")), "")</f>
        <v>5.14</v>
      </c>
      <c r="T191" s="151" t="str" cm="1">
        <f t="array" aca="1" ref="T191" ca="1">IF('Kreis TRADE - 2024'!$E191 = 'PieChart Hilfstabelle'!T$1, INDIRECT(ADDRESS(ROW(), 6 + $A$7, 1, 1, "Kreis TRADE - 2024")), "")</f>
        <v/>
      </c>
      <c r="U191" s="151" t="str" cm="1">
        <f t="array" aca="1" ref="U191" ca="1">IF('Kreis TRADE - 2024'!$E191 = 'PieChart Hilfstabelle'!U$1, INDIRECT(ADDRESS(ROW(), 6 + $A$7, 1, 1, "Kreis TRADE - 2024")), "")</f>
        <v/>
      </c>
      <c r="V191" s="151" t="str" cm="1">
        <f t="array" aca="1" ref="V191" ca="1">IF('Kreis TRADE - 2024'!$E191 = 'PieChart Hilfstabelle'!V$1, INDIRECT(ADDRESS(ROW(), 6 + $A$7, 1, 1, "Kreis TRADE - 2024")), "")</f>
        <v/>
      </c>
      <c r="W191" s="151" t="str" cm="1">
        <f t="array" aca="1" ref="W191" ca="1">IF('Kreis TRADE - 2024'!$E191 = 'PieChart Hilfstabelle'!W$1, INDIRECT(ADDRESS(ROW(), 6 + $A$7, 1, 1, "Kreis TRADE - 2024")), "")</f>
        <v/>
      </c>
      <c r="X191" s="152"/>
      <c r="Y191" s="151" t="str" cm="1">
        <f t="array" aca="1" ref="Y191" ca="1">IF('Kreis TRADE - 2024'!$D191 = 'PieChart Hilfstabelle'!Y$1, INDIRECT(ADDRESS(ROW(), 6 + $A$7, 1, 1, "Kreis TRADE - 2024")), "")</f>
        <v/>
      </c>
      <c r="Z191" s="151" t="str" cm="1">
        <f t="array" aca="1" ref="Z191" ca="1">IF('Kreis TRADE - 2024'!$D191 = 'PieChart Hilfstabelle'!Z$1, INDIRECT(ADDRESS(ROW(), 6 + $A$7, 1, 1, "Kreis TRADE - 2024")), "")</f>
        <v/>
      </c>
      <c r="AA191" s="151" t="str" cm="1">
        <f t="array" aca="1" ref="AA191" ca="1">IF('Kreis TRADE - 2024'!$D191 = 'PieChart Hilfstabelle'!AA$1, INDIRECT(ADDRESS(ROW(), 6 + $A$7, 1, 1, "Kreis TRADE - 2024")), "")</f>
        <v/>
      </c>
      <c r="AB191" s="151" t="str" cm="1">
        <f t="array" aca="1" ref="AB191" ca="1">IF('Kreis TRADE - 2024'!$D191 = 'PieChart Hilfstabelle'!AB$1, INDIRECT(ADDRESS(ROW(), 6 + $A$7, 1, 1, "Kreis TRADE - 2024")), "")</f>
        <v/>
      </c>
      <c r="AC191" s="151" t="str" cm="1">
        <f t="array" aca="1" ref="AC191" ca="1">IF('Kreis TRADE - 2024'!$D191 = 'PieChart Hilfstabelle'!AC$1, INDIRECT(ADDRESS(ROW(), 6 + $A$7, 1, 1, "Kreis TRADE - 2024")), "")</f>
        <v/>
      </c>
      <c r="AD191" s="151" t="str" cm="1">
        <f t="array" aca="1" ref="AD191" ca="1">IF('Kreis TRADE - 2024'!$D191 = 'PieChart Hilfstabelle'!AD$1, INDIRECT(ADDRESS(ROW(), 6 + $A$7, 1, 1, "Kreis TRADE - 2024")), "")</f>
        <v/>
      </c>
    </row>
    <row r="192" spans="1:30">
      <c r="A192" s="151"/>
      <c r="B192" s="151"/>
      <c r="C192" s="151"/>
      <c r="D192" s="151"/>
      <c r="E192" s="151"/>
      <c r="F192" s="151" t="str">
        <f>IF(AND('Kreis TRADE - 2024'!C192&lt;&gt;"",'Kreis TRADE - 2024'!D192&lt;&gt;"",'Kreis TRADE - 2024'!E192="Gebuchte Tage"),'Kreis TRADE - 2024'!C192 &amp; " " &amp; 'Kreis TRADE - 2024'!D192,"")</f>
        <v/>
      </c>
      <c r="G192" s="151" t="str" cm="1">
        <f t="array" aca="1" ref="G192" ca="1">IF('Kreis TRADE - 2024'!$E192 = 'PieChart Hilfstabelle'!G$1, INDIRECT(ADDRESS(ROW(), 6 + $A$7, 1, 1, "Kreis TRADE - 2024")), "")</f>
        <v/>
      </c>
      <c r="H192" s="151" t="str" cm="1">
        <f t="array" aca="1" ref="H192" ca="1">IF('Kreis TRADE - 2024'!$E192 = 'PieChart Hilfstabelle'!H$1, INDIRECT(ADDRESS(ROW(), 6 + $A$7, 1, 1, "Kreis TRADE - 2024")), "")</f>
        <v/>
      </c>
      <c r="I192" s="151" t="str" cm="1">
        <f t="array" aca="1" ref="I192" ca="1">IF('Kreis TRADE - 2024'!$E192 = 'PieChart Hilfstabelle'!I$1, INDIRECT(ADDRESS(ROW(), 6 + $A$7, 1, 1, "Kreis TRADE - 2024")), "")</f>
        <v/>
      </c>
      <c r="J192" s="151" t="str" cm="1">
        <f t="array" aca="1" ref="J192" ca="1">IF('Kreis TRADE - 2024'!$E192 = 'PieChart Hilfstabelle'!J$1, INDIRECT(ADDRESS(ROW(), 6 + $A$7, 1, 1, "Kreis TRADE - 2024")), "")</f>
        <v/>
      </c>
      <c r="K192" s="151" t="str" cm="1">
        <f t="array" aca="1" ref="K192" ca="1">IF('Kreis TRADE - 2024'!$E192 = 'PieChart Hilfstabelle'!K$1, INDIRECT(ADDRESS(ROW(), 6 + $A$7, 1, 1, "Kreis TRADE - 2024")), "")</f>
        <v/>
      </c>
      <c r="L192" s="151" t="str" cm="1">
        <f t="array" aca="1" ref="L192" ca="1">IF('Kreis TRADE - 2024'!$E192 = 'PieChart Hilfstabelle'!L$1, INDIRECT(ADDRESS(ROW(), 6 + $A$7, 1, 1, "Kreis TRADE - 2024")), "")</f>
        <v/>
      </c>
      <c r="M192" s="151" t="str" cm="1">
        <f t="array" aca="1" ref="M192" ca="1">IF('Kreis TRADE - 2024'!$E192 = 'PieChart Hilfstabelle'!M$1, INDIRECT(ADDRESS(ROW(), 6 + $A$7, 1, 1, "Kreis TRADE - 2024")), "")</f>
        <v/>
      </c>
      <c r="N192" s="151" t="str" cm="1">
        <f t="array" aca="1" ref="N192" ca="1">IF('Kreis TRADE - 2024'!$E192 = 'PieChart Hilfstabelle'!N$1, INDIRECT(ADDRESS(ROW(), 6 + $A$7, 1, 1, "Kreis TRADE - 2024")), "")</f>
        <v/>
      </c>
      <c r="O192" s="151" t="str" cm="1">
        <f t="array" aca="1" ref="O192" ca="1">IF('Kreis TRADE - 2024'!$E192 = 'PieChart Hilfstabelle'!O$1, INDIRECT(ADDRESS(ROW(), 6 + $A$7, 1, 1, "Kreis TRADE - 2024")), "")</f>
        <v/>
      </c>
      <c r="P192" s="151" t="str" cm="1">
        <f t="array" aca="1" ref="P192" ca="1">IF('Kreis TRADE - 2024'!$E192 = 'PieChart Hilfstabelle'!P$1, INDIRECT(ADDRESS(ROW(), 6 + $A$7, 1, 1, "Kreis TRADE - 2024")), "")</f>
        <v/>
      </c>
      <c r="Q192" s="151" cm="1">
        <f t="array" aca="1" ref="Q192" ca="1">IF('Kreis TRADE - 2024'!$E192 = 'PieChart Hilfstabelle'!Q$1, INDIRECT(ADDRESS(ROW(), 6 + $A$7, 1, 1, "Kreis TRADE - 2024")), "")</f>
        <v>0.03</v>
      </c>
      <c r="R192" s="151" t="str" cm="1">
        <f t="array" aca="1" ref="R192" ca="1">IF('Kreis TRADE - 2024'!$E192 = 'PieChart Hilfstabelle'!R$1, INDIRECT(ADDRESS(ROW(), 6 + $A$7, 1, 1, "Kreis TRADE - 2024")), "")</f>
        <v/>
      </c>
      <c r="S192" s="151" t="str" cm="1">
        <f t="array" aca="1" ref="S192" ca="1">IF('Kreis TRADE - 2024'!$E192 = 'PieChart Hilfstabelle'!S$1, INDIRECT(ADDRESS(ROW(), 6 + $A$7, 1, 1, "Kreis TRADE - 2024")), "")</f>
        <v/>
      </c>
      <c r="T192" s="151" t="str" cm="1">
        <f t="array" aca="1" ref="T192" ca="1">IF('Kreis TRADE - 2024'!$E192 = 'PieChart Hilfstabelle'!T$1, INDIRECT(ADDRESS(ROW(), 6 + $A$7, 1, 1, "Kreis TRADE - 2024")), "")</f>
        <v/>
      </c>
      <c r="U192" s="151" t="str" cm="1">
        <f t="array" aca="1" ref="U192" ca="1">IF('Kreis TRADE - 2024'!$E192 = 'PieChart Hilfstabelle'!U$1, INDIRECT(ADDRESS(ROW(), 6 + $A$7, 1, 1, "Kreis TRADE - 2024")), "")</f>
        <v/>
      </c>
      <c r="V192" s="151" t="str" cm="1">
        <f t="array" aca="1" ref="V192" ca="1">IF('Kreis TRADE - 2024'!$E192 = 'PieChart Hilfstabelle'!V$1, INDIRECT(ADDRESS(ROW(), 6 + $A$7, 1, 1, "Kreis TRADE - 2024")), "")</f>
        <v/>
      </c>
      <c r="W192" s="151" t="str" cm="1">
        <f t="array" aca="1" ref="W192" ca="1">IF('Kreis TRADE - 2024'!$E192 = 'PieChart Hilfstabelle'!W$1, INDIRECT(ADDRESS(ROW(), 6 + $A$7, 1, 1, "Kreis TRADE - 2024")), "")</f>
        <v/>
      </c>
      <c r="X192" s="152"/>
      <c r="Y192" s="151" t="str" cm="1">
        <f t="array" aca="1" ref="Y192" ca="1">IF('Kreis TRADE - 2024'!$D192 = 'PieChart Hilfstabelle'!Y$1, INDIRECT(ADDRESS(ROW(), 6 + $A$7, 1, 1, "Kreis TRADE - 2024")), "")</f>
        <v/>
      </c>
      <c r="Z192" s="151" t="str" cm="1">
        <f t="array" aca="1" ref="Z192" ca="1">IF('Kreis TRADE - 2024'!$D192 = 'PieChart Hilfstabelle'!Z$1, INDIRECT(ADDRESS(ROW(), 6 + $A$7, 1, 1, "Kreis TRADE - 2024")), "")</f>
        <v/>
      </c>
      <c r="AA192" s="151" t="str" cm="1">
        <f t="array" aca="1" ref="AA192" ca="1">IF('Kreis TRADE - 2024'!$D192 = 'PieChart Hilfstabelle'!AA$1, INDIRECT(ADDRESS(ROW(), 6 + $A$7, 1, 1, "Kreis TRADE - 2024")), "")</f>
        <v/>
      </c>
      <c r="AB192" s="151" t="str" cm="1">
        <f t="array" aca="1" ref="AB192" ca="1">IF('Kreis TRADE - 2024'!$D192 = 'PieChart Hilfstabelle'!AB$1, INDIRECT(ADDRESS(ROW(), 6 + $A$7, 1, 1, "Kreis TRADE - 2024")), "")</f>
        <v/>
      </c>
      <c r="AC192" s="151" t="str" cm="1">
        <f t="array" aca="1" ref="AC192" ca="1">IF('Kreis TRADE - 2024'!$D192 = 'PieChart Hilfstabelle'!AC$1, INDIRECT(ADDRESS(ROW(), 6 + $A$7, 1, 1, "Kreis TRADE - 2024")), "")</f>
        <v/>
      </c>
      <c r="AD192" s="151" t="str" cm="1">
        <f t="array" aca="1" ref="AD192" ca="1">IF('Kreis TRADE - 2024'!$D192 = 'PieChart Hilfstabelle'!AD$1, INDIRECT(ADDRESS(ROW(), 6 + $A$7, 1, 1, "Kreis TRADE - 2024")), "")</f>
        <v/>
      </c>
    </row>
    <row r="193" spans="1:30">
      <c r="A193" s="151"/>
      <c r="B193" s="151"/>
      <c r="C193" s="151"/>
      <c r="D193" s="151"/>
      <c r="E193" s="151"/>
      <c r="F193" s="151" t="str">
        <f>IF(AND('Kreis TRADE - 2024'!C193&lt;&gt;"",'Kreis TRADE - 2024'!D193&lt;&gt;"",'Kreis TRADE - 2024'!E193="Gebuchte Tage"),'Kreis TRADE - 2024'!C193 &amp; " " &amp; 'Kreis TRADE - 2024'!D193,"")</f>
        <v/>
      </c>
      <c r="G193" s="151" t="str" cm="1">
        <f t="array" aca="1" ref="G193" ca="1">IF('Kreis TRADE - 2024'!$E193 = 'PieChart Hilfstabelle'!G$1, INDIRECT(ADDRESS(ROW(), 6 + $A$7, 1, 1, "Kreis TRADE - 2024")), "")</f>
        <v/>
      </c>
      <c r="H193" s="151" t="str" cm="1">
        <f t="array" aca="1" ref="H193" ca="1">IF('Kreis TRADE - 2024'!$E193 = 'PieChart Hilfstabelle'!H$1, INDIRECT(ADDRESS(ROW(), 6 + $A$7, 1, 1, "Kreis TRADE - 2024")), "")</f>
        <v/>
      </c>
      <c r="I193" s="151" t="str" cm="1">
        <f t="array" aca="1" ref="I193" ca="1">IF('Kreis TRADE - 2024'!$E193 = 'PieChart Hilfstabelle'!I$1, INDIRECT(ADDRESS(ROW(), 6 + $A$7, 1, 1, "Kreis TRADE - 2024")), "")</f>
        <v/>
      </c>
      <c r="J193" s="151" t="str" cm="1">
        <f t="array" aca="1" ref="J193" ca="1">IF('Kreis TRADE - 2024'!$E193 = 'PieChart Hilfstabelle'!J$1, INDIRECT(ADDRESS(ROW(), 6 + $A$7, 1, 1, "Kreis TRADE - 2024")), "")</f>
        <v/>
      </c>
      <c r="K193" s="151" t="str" cm="1">
        <f t="array" aca="1" ref="K193" ca="1">IF('Kreis TRADE - 2024'!$E193 = 'PieChart Hilfstabelle'!K$1, INDIRECT(ADDRESS(ROW(), 6 + $A$7, 1, 1, "Kreis TRADE - 2024")), "")</f>
        <v/>
      </c>
      <c r="L193" s="151" cm="1">
        <f t="array" aca="1" ref="L193" ca="1">IF('Kreis TRADE - 2024'!$E193 = 'PieChart Hilfstabelle'!L$1, INDIRECT(ADDRESS(ROW(), 6 + $A$7, 1, 1, "Kreis TRADE - 2024")), "")</f>
        <v>4.72</v>
      </c>
      <c r="M193" s="151" t="str" cm="1">
        <f t="array" aca="1" ref="M193" ca="1">IF('Kreis TRADE - 2024'!$E193 = 'PieChart Hilfstabelle'!M$1, INDIRECT(ADDRESS(ROW(), 6 + $A$7, 1, 1, "Kreis TRADE - 2024")), "")</f>
        <v/>
      </c>
      <c r="N193" s="151" t="str" cm="1">
        <f t="array" aca="1" ref="N193" ca="1">IF('Kreis TRADE - 2024'!$E193 = 'PieChart Hilfstabelle'!N$1, INDIRECT(ADDRESS(ROW(), 6 + $A$7, 1, 1, "Kreis TRADE - 2024")), "")</f>
        <v/>
      </c>
      <c r="O193" s="151" t="str" cm="1">
        <f t="array" aca="1" ref="O193" ca="1">IF('Kreis TRADE - 2024'!$E193 = 'PieChart Hilfstabelle'!O$1, INDIRECT(ADDRESS(ROW(), 6 + $A$7, 1, 1, "Kreis TRADE - 2024")), "")</f>
        <v/>
      </c>
      <c r="P193" s="151" t="str" cm="1">
        <f t="array" aca="1" ref="P193" ca="1">IF('Kreis TRADE - 2024'!$E193 = 'PieChart Hilfstabelle'!P$1, INDIRECT(ADDRESS(ROW(), 6 + $A$7, 1, 1, "Kreis TRADE - 2024")), "")</f>
        <v/>
      </c>
      <c r="Q193" s="151" t="str" cm="1">
        <f t="array" aca="1" ref="Q193" ca="1">IF('Kreis TRADE - 2024'!$E193 = 'PieChart Hilfstabelle'!Q$1, INDIRECT(ADDRESS(ROW(), 6 + $A$7, 1, 1, "Kreis TRADE - 2024")), "")</f>
        <v/>
      </c>
      <c r="R193" s="151" t="str" cm="1">
        <f t="array" aca="1" ref="R193" ca="1">IF('Kreis TRADE - 2024'!$E193 = 'PieChart Hilfstabelle'!R$1, INDIRECT(ADDRESS(ROW(), 6 + $A$7, 1, 1, "Kreis TRADE - 2024")), "")</f>
        <v/>
      </c>
      <c r="S193" s="151" t="str" cm="1">
        <f t="array" aca="1" ref="S193" ca="1">IF('Kreis TRADE - 2024'!$E193 = 'PieChart Hilfstabelle'!S$1, INDIRECT(ADDRESS(ROW(), 6 + $A$7, 1, 1, "Kreis TRADE - 2024")), "")</f>
        <v/>
      </c>
      <c r="T193" s="151" t="str" cm="1">
        <f t="array" aca="1" ref="T193" ca="1">IF('Kreis TRADE - 2024'!$E193 = 'PieChart Hilfstabelle'!T$1, INDIRECT(ADDRESS(ROW(), 6 + $A$7, 1, 1, "Kreis TRADE - 2024")), "")</f>
        <v/>
      </c>
      <c r="U193" s="151" t="str" cm="1">
        <f t="array" aca="1" ref="U193" ca="1">IF('Kreis TRADE - 2024'!$E193 = 'PieChart Hilfstabelle'!U$1, INDIRECT(ADDRESS(ROW(), 6 + $A$7, 1, 1, "Kreis TRADE - 2024")), "")</f>
        <v/>
      </c>
      <c r="V193" s="151" t="str" cm="1">
        <f t="array" aca="1" ref="V193" ca="1">IF('Kreis TRADE - 2024'!$E193 = 'PieChart Hilfstabelle'!V$1, INDIRECT(ADDRESS(ROW(), 6 + $A$7, 1, 1, "Kreis TRADE - 2024")), "")</f>
        <v/>
      </c>
      <c r="W193" s="151" t="str" cm="1">
        <f t="array" aca="1" ref="W193" ca="1">IF('Kreis TRADE - 2024'!$E193 = 'PieChart Hilfstabelle'!W$1, INDIRECT(ADDRESS(ROW(), 6 + $A$7, 1, 1, "Kreis TRADE - 2024")), "")</f>
        <v/>
      </c>
      <c r="X193" s="152"/>
      <c r="Y193" s="151" t="str" cm="1">
        <f t="array" aca="1" ref="Y193" ca="1">IF('Kreis TRADE - 2024'!$D193 = 'PieChart Hilfstabelle'!Y$1, INDIRECT(ADDRESS(ROW(), 6 + $A$7, 1, 1, "Kreis TRADE - 2024")), "")</f>
        <v/>
      </c>
      <c r="Z193" s="151" t="str" cm="1">
        <f t="array" aca="1" ref="Z193" ca="1">IF('Kreis TRADE - 2024'!$D193 = 'PieChart Hilfstabelle'!Z$1, INDIRECT(ADDRESS(ROW(), 6 + $A$7, 1, 1, "Kreis TRADE - 2024")), "")</f>
        <v/>
      </c>
      <c r="AA193" s="151" t="str" cm="1">
        <f t="array" aca="1" ref="AA193" ca="1">IF('Kreis TRADE - 2024'!$D193 = 'PieChart Hilfstabelle'!AA$1, INDIRECT(ADDRESS(ROW(), 6 + $A$7, 1, 1, "Kreis TRADE - 2024")), "")</f>
        <v/>
      </c>
      <c r="AB193" s="151" t="str" cm="1">
        <f t="array" aca="1" ref="AB193" ca="1">IF('Kreis TRADE - 2024'!$D193 = 'PieChart Hilfstabelle'!AB$1, INDIRECT(ADDRESS(ROW(), 6 + $A$7, 1, 1, "Kreis TRADE - 2024")), "")</f>
        <v/>
      </c>
      <c r="AC193" s="151" t="str" cm="1">
        <f t="array" aca="1" ref="AC193" ca="1">IF('Kreis TRADE - 2024'!$D193 = 'PieChart Hilfstabelle'!AC$1, INDIRECT(ADDRESS(ROW(), 6 + $A$7, 1, 1, "Kreis TRADE - 2024")), "")</f>
        <v/>
      </c>
      <c r="AD193" s="151" t="str" cm="1">
        <f t="array" aca="1" ref="AD193" ca="1">IF('Kreis TRADE - 2024'!$D193 = 'PieChart Hilfstabelle'!AD$1, INDIRECT(ADDRESS(ROW(), 6 + $A$7, 1, 1, "Kreis TRADE - 2024")), "")</f>
        <v/>
      </c>
    </row>
    <row r="194" spans="1:30">
      <c r="A194" s="151"/>
      <c r="B194" s="151"/>
      <c r="C194" s="151"/>
      <c r="D194" s="151"/>
      <c r="E194" s="151"/>
      <c r="F194" s="151" t="str">
        <f>IF(AND('Kreis TRADE - 2024'!C194&lt;&gt;"",'Kreis TRADE - 2024'!D194&lt;&gt;"",'Kreis TRADE - 2024'!E194="Gebuchte Tage"),'Kreis TRADE - 2024'!C194 &amp; " " &amp; 'Kreis TRADE - 2024'!D194,"")</f>
        <v/>
      </c>
      <c r="G194" s="151" t="str" cm="1">
        <f t="array" aca="1" ref="G194" ca="1">IF('Kreis TRADE - 2024'!$E194 = 'PieChart Hilfstabelle'!G$1, INDIRECT(ADDRESS(ROW(), 6 + $A$7, 1, 1, "Kreis TRADE - 2024")), "")</f>
        <v/>
      </c>
      <c r="H194" s="151" t="str" cm="1">
        <f t="array" aca="1" ref="H194" ca="1">IF('Kreis TRADE - 2024'!$E194 = 'PieChart Hilfstabelle'!H$1, INDIRECT(ADDRESS(ROW(), 6 + $A$7, 1, 1, "Kreis TRADE - 2024")), "")</f>
        <v/>
      </c>
      <c r="I194" s="151" t="str" cm="1">
        <f t="array" aca="1" ref="I194" ca="1">IF('Kreis TRADE - 2024'!$E194 = 'PieChart Hilfstabelle'!I$1, INDIRECT(ADDRESS(ROW(), 6 + $A$7, 1, 1, "Kreis TRADE - 2024")), "")</f>
        <v/>
      </c>
      <c r="J194" s="151" t="str" cm="1">
        <f t="array" aca="1" ref="J194" ca="1">IF('Kreis TRADE - 2024'!$E194 = 'PieChart Hilfstabelle'!J$1, INDIRECT(ADDRESS(ROW(), 6 + $A$7, 1, 1, "Kreis TRADE - 2024")), "")</f>
        <v/>
      </c>
      <c r="K194" s="151" t="str" cm="1">
        <f t="array" aca="1" ref="K194" ca="1">IF('Kreis TRADE - 2024'!$E194 = 'PieChart Hilfstabelle'!K$1, INDIRECT(ADDRESS(ROW(), 6 + $A$7, 1, 1, "Kreis TRADE - 2024")), "")</f>
        <v/>
      </c>
      <c r="L194" s="151" t="str" cm="1">
        <f t="array" aca="1" ref="L194" ca="1">IF('Kreis TRADE - 2024'!$E194 = 'PieChart Hilfstabelle'!L$1, INDIRECT(ADDRESS(ROW(), 6 + $A$7, 1, 1, "Kreis TRADE - 2024")), "")</f>
        <v/>
      </c>
      <c r="M194" s="151" t="str" cm="1">
        <f t="array" aca="1" ref="M194" ca="1">IF('Kreis TRADE - 2024'!$E194 = 'PieChart Hilfstabelle'!M$1, INDIRECT(ADDRESS(ROW(), 6 + $A$7, 1, 1, "Kreis TRADE - 2024")), "")</f>
        <v/>
      </c>
      <c r="N194" s="151" t="str" cm="1">
        <f t="array" aca="1" ref="N194" ca="1">IF('Kreis TRADE - 2024'!$E194 = 'PieChart Hilfstabelle'!N$1, INDIRECT(ADDRESS(ROW(), 6 + $A$7, 1, 1, "Kreis TRADE - 2024")), "")</f>
        <v/>
      </c>
      <c r="O194" s="151" t="str" cm="1">
        <f t="array" aca="1" ref="O194" ca="1">IF('Kreis TRADE - 2024'!$E194 = 'PieChart Hilfstabelle'!O$1, INDIRECT(ADDRESS(ROW(), 6 + $A$7, 1, 1, "Kreis TRADE - 2024")), "")</f>
        <v/>
      </c>
      <c r="P194" s="151" t="str" cm="1">
        <f t="array" aca="1" ref="P194" ca="1">IF('Kreis TRADE - 2024'!$E194 = 'PieChart Hilfstabelle'!P$1, INDIRECT(ADDRESS(ROW(), 6 + $A$7, 1, 1, "Kreis TRADE - 2024")), "")</f>
        <v/>
      </c>
      <c r="Q194" s="151" t="str" cm="1">
        <f t="array" aca="1" ref="Q194" ca="1">IF('Kreis TRADE - 2024'!$E194 = 'PieChart Hilfstabelle'!Q$1, INDIRECT(ADDRESS(ROW(), 6 + $A$7, 1, 1, "Kreis TRADE - 2024")), "")</f>
        <v/>
      </c>
      <c r="R194" s="151" t="str" cm="1">
        <f t="array" aca="1" ref="R194" ca="1">IF('Kreis TRADE - 2024'!$E194 = 'PieChart Hilfstabelle'!R$1, INDIRECT(ADDRESS(ROW(), 6 + $A$7, 1, 1, "Kreis TRADE - 2024")), "")</f>
        <v/>
      </c>
      <c r="S194" s="151" t="str" cm="1">
        <f t="array" aca="1" ref="S194" ca="1">IF('Kreis TRADE - 2024'!$E194 = 'PieChart Hilfstabelle'!S$1, INDIRECT(ADDRESS(ROW(), 6 + $A$7, 1, 1, "Kreis TRADE - 2024")), "")</f>
        <v/>
      </c>
      <c r="T194" s="151" t="str" cm="1">
        <f t="array" aca="1" ref="T194" ca="1">IF('Kreis TRADE - 2024'!$E194 = 'PieChart Hilfstabelle'!T$1, INDIRECT(ADDRESS(ROW(), 6 + $A$7, 1, 1, "Kreis TRADE - 2024")), "")</f>
        <v/>
      </c>
      <c r="U194" s="151" t="str" cm="1">
        <f t="array" aca="1" ref="U194" ca="1">IF('Kreis TRADE - 2024'!$E194 = 'PieChart Hilfstabelle'!U$1, INDIRECT(ADDRESS(ROW(), 6 + $A$7, 1, 1, "Kreis TRADE - 2024")), "")</f>
        <v/>
      </c>
      <c r="V194" s="151" t="str" cm="1">
        <f t="array" aca="1" ref="V194" ca="1">IF('Kreis TRADE - 2024'!$E194 = 'PieChart Hilfstabelle'!V$1, INDIRECT(ADDRESS(ROW(), 6 + $A$7, 1, 1, "Kreis TRADE - 2024")), "")</f>
        <v/>
      </c>
      <c r="W194" s="151" t="str" cm="1">
        <f t="array" aca="1" ref="W194" ca="1">IF('Kreis TRADE - 2024'!$E194 = 'PieChart Hilfstabelle'!W$1, INDIRECT(ADDRESS(ROW(), 6 + $A$7, 1, 1, "Kreis TRADE - 2024")), "")</f>
        <v/>
      </c>
      <c r="X194" s="152"/>
      <c r="Y194" s="151" cm="1">
        <f t="array" aca="1" ref="Y194" ca="1">IF('Kreis TRADE - 2024'!$D194 = 'PieChart Hilfstabelle'!Y$1, INDIRECT(ADDRESS(ROW(), 6 + $A$7, 1, 1, "Kreis TRADE - 2024")), "")</f>
        <v>0</v>
      </c>
      <c r="Z194" s="151" t="str" cm="1">
        <f t="array" aca="1" ref="Z194" ca="1">IF('Kreis TRADE - 2024'!$D194 = 'PieChart Hilfstabelle'!Z$1, INDIRECT(ADDRESS(ROW(), 6 + $A$7, 1, 1, "Kreis TRADE - 2024")), "")</f>
        <v/>
      </c>
      <c r="AA194" s="151" t="str" cm="1">
        <f t="array" aca="1" ref="AA194" ca="1">IF('Kreis TRADE - 2024'!$D194 = 'PieChart Hilfstabelle'!AA$1, INDIRECT(ADDRESS(ROW(), 6 + $A$7, 1, 1, "Kreis TRADE - 2024")), "")</f>
        <v/>
      </c>
      <c r="AB194" s="151" t="str" cm="1">
        <f t="array" aca="1" ref="AB194" ca="1">IF('Kreis TRADE - 2024'!$D194 = 'PieChart Hilfstabelle'!AB$1, INDIRECT(ADDRESS(ROW(), 6 + $A$7, 1, 1, "Kreis TRADE - 2024")), "")</f>
        <v/>
      </c>
      <c r="AC194" s="151" t="str" cm="1">
        <f t="array" aca="1" ref="AC194" ca="1">IF('Kreis TRADE - 2024'!$D194 = 'PieChart Hilfstabelle'!AC$1, INDIRECT(ADDRESS(ROW(), 6 + $A$7, 1, 1, "Kreis TRADE - 2024")), "")</f>
        <v/>
      </c>
      <c r="AD194" s="151" t="str" cm="1">
        <f t="array" aca="1" ref="AD194" ca="1">IF('Kreis TRADE - 2024'!$D194 = 'PieChart Hilfstabelle'!AD$1, INDIRECT(ADDRESS(ROW(), 6 + $A$7, 1, 1, "Kreis TRADE - 2024")), "")</f>
        <v/>
      </c>
    </row>
    <row r="195" spans="1:30">
      <c r="A195" s="151"/>
      <c r="B195" s="151"/>
      <c r="C195" s="151"/>
      <c r="D195" s="151"/>
      <c r="E195" s="151"/>
      <c r="F195" s="151" t="str">
        <f>IF(AND('Kreis TRADE - 2024'!C195&lt;&gt;"",'Kreis TRADE - 2024'!D195&lt;&gt;"",'Kreis TRADE - 2024'!E195="Gebuchte Tage"),'Kreis TRADE - 2024'!C195 &amp; " " &amp; 'Kreis TRADE - 2024'!D195,"")</f>
        <v/>
      </c>
      <c r="G195" s="151" t="str" cm="1">
        <f t="array" aca="1" ref="G195" ca="1">IF('Kreis TRADE - 2024'!$E195 = 'PieChart Hilfstabelle'!G$1, INDIRECT(ADDRESS(ROW(), 6 + $A$7, 1, 1, "Kreis TRADE - 2024")), "")</f>
        <v/>
      </c>
      <c r="H195" s="151" t="str" cm="1">
        <f t="array" aca="1" ref="H195" ca="1">IF('Kreis TRADE - 2024'!$E195 = 'PieChart Hilfstabelle'!H$1, INDIRECT(ADDRESS(ROW(), 6 + $A$7, 1, 1, "Kreis TRADE - 2024")), "")</f>
        <v/>
      </c>
      <c r="I195" s="151" t="str" cm="1">
        <f t="array" aca="1" ref="I195" ca="1">IF('Kreis TRADE - 2024'!$E195 = 'PieChart Hilfstabelle'!I$1, INDIRECT(ADDRESS(ROW(), 6 + $A$7, 1, 1, "Kreis TRADE - 2024")), "")</f>
        <v/>
      </c>
      <c r="J195" s="151" t="str" cm="1">
        <f t="array" aca="1" ref="J195" ca="1">IF('Kreis TRADE - 2024'!$E195 = 'PieChart Hilfstabelle'!J$1, INDIRECT(ADDRESS(ROW(), 6 + $A$7, 1, 1, "Kreis TRADE - 2024")), "")</f>
        <v/>
      </c>
      <c r="K195" s="151" t="str" cm="1">
        <f t="array" aca="1" ref="K195" ca="1">IF('Kreis TRADE - 2024'!$E195 = 'PieChart Hilfstabelle'!K$1, INDIRECT(ADDRESS(ROW(), 6 + $A$7, 1, 1, "Kreis TRADE - 2024")), "")</f>
        <v/>
      </c>
      <c r="L195" s="151" t="str" cm="1">
        <f t="array" aca="1" ref="L195" ca="1">IF('Kreis TRADE - 2024'!$E195 = 'PieChart Hilfstabelle'!L$1, INDIRECT(ADDRESS(ROW(), 6 + $A$7, 1, 1, "Kreis TRADE - 2024")), "")</f>
        <v/>
      </c>
      <c r="M195" s="151" t="str" cm="1">
        <f t="array" aca="1" ref="M195" ca="1">IF('Kreis TRADE - 2024'!$E195 = 'PieChart Hilfstabelle'!M$1, INDIRECT(ADDRESS(ROW(), 6 + $A$7, 1, 1, "Kreis TRADE - 2024")), "")</f>
        <v/>
      </c>
      <c r="N195" s="151" t="str" cm="1">
        <f t="array" aca="1" ref="N195" ca="1">IF('Kreis TRADE - 2024'!$E195 = 'PieChart Hilfstabelle'!N$1, INDIRECT(ADDRESS(ROW(), 6 + $A$7, 1, 1, "Kreis TRADE - 2024")), "")</f>
        <v/>
      </c>
      <c r="O195" s="151" t="str" cm="1">
        <f t="array" aca="1" ref="O195" ca="1">IF('Kreis TRADE - 2024'!$E195 = 'PieChart Hilfstabelle'!O$1, INDIRECT(ADDRESS(ROW(), 6 + $A$7, 1, 1, "Kreis TRADE - 2024")), "")</f>
        <v/>
      </c>
      <c r="P195" s="151" t="str" cm="1">
        <f t="array" aca="1" ref="P195" ca="1">IF('Kreis TRADE - 2024'!$E195 = 'PieChart Hilfstabelle'!P$1, INDIRECT(ADDRESS(ROW(), 6 + $A$7, 1, 1, "Kreis TRADE - 2024")), "")</f>
        <v/>
      </c>
      <c r="Q195" s="151" t="str" cm="1">
        <f t="array" aca="1" ref="Q195" ca="1">IF('Kreis TRADE - 2024'!$E195 = 'PieChart Hilfstabelle'!Q$1, INDIRECT(ADDRESS(ROW(), 6 + $A$7, 1, 1, "Kreis TRADE - 2024")), "")</f>
        <v/>
      </c>
      <c r="R195" s="151" t="str" cm="1">
        <f t="array" aca="1" ref="R195" ca="1">IF('Kreis TRADE - 2024'!$E195 = 'PieChart Hilfstabelle'!R$1, INDIRECT(ADDRESS(ROW(), 6 + $A$7, 1, 1, "Kreis TRADE - 2024")), "")</f>
        <v/>
      </c>
      <c r="S195" s="151" t="str" cm="1">
        <f t="array" aca="1" ref="S195" ca="1">IF('Kreis TRADE - 2024'!$E195 = 'PieChart Hilfstabelle'!S$1, INDIRECT(ADDRESS(ROW(), 6 + $A$7, 1, 1, "Kreis TRADE - 2024")), "")</f>
        <v/>
      </c>
      <c r="T195" s="151" t="str" cm="1">
        <f t="array" aca="1" ref="T195" ca="1">IF('Kreis TRADE - 2024'!$E195 = 'PieChart Hilfstabelle'!T$1, INDIRECT(ADDRESS(ROW(), 6 + $A$7, 1, 1, "Kreis TRADE - 2024")), "")</f>
        <v/>
      </c>
      <c r="U195" s="151" t="str" cm="1">
        <f t="array" aca="1" ref="U195" ca="1">IF('Kreis TRADE - 2024'!$E195 = 'PieChart Hilfstabelle'!U$1, INDIRECT(ADDRESS(ROW(), 6 + $A$7, 1, 1, "Kreis TRADE - 2024")), "")</f>
        <v/>
      </c>
      <c r="V195" s="151" t="str" cm="1">
        <f t="array" aca="1" ref="V195" ca="1">IF('Kreis TRADE - 2024'!$E195 = 'PieChart Hilfstabelle'!V$1, INDIRECT(ADDRESS(ROW(), 6 + $A$7, 1, 1, "Kreis TRADE - 2024")), "")</f>
        <v/>
      </c>
      <c r="W195" s="151" t="str" cm="1">
        <f t="array" aca="1" ref="W195" ca="1">IF('Kreis TRADE - 2024'!$E195 = 'PieChart Hilfstabelle'!W$1, INDIRECT(ADDRESS(ROW(), 6 + $A$7, 1, 1, "Kreis TRADE - 2024")), "")</f>
        <v/>
      </c>
      <c r="X195" s="152"/>
      <c r="Y195" s="151" t="str" cm="1">
        <f t="array" aca="1" ref="Y195" ca="1">IF('Kreis TRADE - 2024'!$D195 = 'PieChart Hilfstabelle'!Y$1, INDIRECT(ADDRESS(ROW(), 6 + $A$7, 1, 1, "Kreis TRADE - 2024")), "")</f>
        <v/>
      </c>
      <c r="Z195" s="151" cm="1">
        <f t="array" aca="1" ref="Z195" ca="1">IF('Kreis TRADE - 2024'!$D195 = 'PieChart Hilfstabelle'!Z$1, INDIRECT(ADDRESS(ROW(), 6 + $A$7, 1, 1, "Kreis TRADE - 2024")), "")</f>
        <v>0</v>
      </c>
      <c r="AA195" s="151" t="str" cm="1">
        <f t="array" aca="1" ref="AA195" ca="1">IF('Kreis TRADE - 2024'!$D195 = 'PieChart Hilfstabelle'!AA$1, INDIRECT(ADDRESS(ROW(), 6 + $A$7, 1, 1, "Kreis TRADE - 2024")), "")</f>
        <v/>
      </c>
      <c r="AB195" s="151" t="str" cm="1">
        <f t="array" aca="1" ref="AB195" ca="1">IF('Kreis TRADE - 2024'!$D195 = 'PieChart Hilfstabelle'!AB$1, INDIRECT(ADDRESS(ROW(), 6 + $A$7, 1, 1, "Kreis TRADE - 2024")), "")</f>
        <v/>
      </c>
      <c r="AC195" s="151" t="str" cm="1">
        <f t="array" aca="1" ref="AC195" ca="1">IF('Kreis TRADE - 2024'!$D195 = 'PieChart Hilfstabelle'!AC$1, INDIRECT(ADDRESS(ROW(), 6 + $A$7, 1, 1, "Kreis TRADE - 2024")), "")</f>
        <v/>
      </c>
      <c r="AD195" s="151" t="str" cm="1">
        <f t="array" aca="1" ref="AD195" ca="1">IF('Kreis TRADE - 2024'!$D195 = 'PieChart Hilfstabelle'!AD$1, INDIRECT(ADDRESS(ROW(), 6 + $A$7, 1, 1, "Kreis TRADE - 2024")), "")</f>
        <v/>
      </c>
    </row>
    <row r="196" spans="1:30">
      <c r="A196" s="151"/>
      <c r="B196" s="151"/>
      <c r="C196" s="151"/>
      <c r="D196" s="151"/>
      <c r="E196" s="151"/>
      <c r="F196" s="151" t="str">
        <f>IF(AND('Kreis TRADE - 2024'!C196&lt;&gt;"",'Kreis TRADE - 2024'!D196&lt;&gt;"",'Kreis TRADE - 2024'!E196="Gebuchte Tage"),'Kreis TRADE - 2024'!C196 &amp; " " &amp; 'Kreis TRADE - 2024'!D196,"")</f>
        <v/>
      </c>
      <c r="G196" s="151" t="str" cm="1">
        <f t="array" aca="1" ref="G196" ca="1">IF('Kreis TRADE - 2024'!$E196 = 'PieChart Hilfstabelle'!G$1, INDIRECT(ADDRESS(ROW(), 6 + $A$7, 1, 1, "Kreis TRADE - 2024")), "")</f>
        <v/>
      </c>
      <c r="H196" s="151" t="str" cm="1">
        <f t="array" aca="1" ref="H196" ca="1">IF('Kreis TRADE - 2024'!$E196 = 'PieChart Hilfstabelle'!H$1, INDIRECT(ADDRESS(ROW(), 6 + $A$7, 1, 1, "Kreis TRADE - 2024")), "")</f>
        <v/>
      </c>
      <c r="I196" s="151" t="str" cm="1">
        <f t="array" aca="1" ref="I196" ca="1">IF('Kreis TRADE - 2024'!$E196 = 'PieChart Hilfstabelle'!I$1, INDIRECT(ADDRESS(ROW(), 6 + $A$7, 1, 1, "Kreis TRADE - 2024")), "")</f>
        <v/>
      </c>
      <c r="J196" s="151" t="str" cm="1">
        <f t="array" aca="1" ref="J196" ca="1">IF('Kreis TRADE - 2024'!$E196 = 'PieChart Hilfstabelle'!J$1, INDIRECT(ADDRESS(ROW(), 6 + $A$7, 1, 1, "Kreis TRADE - 2024")), "")</f>
        <v/>
      </c>
      <c r="K196" s="151" t="str" cm="1">
        <f t="array" aca="1" ref="K196" ca="1">IF('Kreis TRADE - 2024'!$E196 = 'PieChart Hilfstabelle'!K$1, INDIRECT(ADDRESS(ROW(), 6 + $A$7, 1, 1, "Kreis TRADE - 2024")), "")</f>
        <v/>
      </c>
      <c r="L196" s="151" t="str" cm="1">
        <f t="array" aca="1" ref="L196" ca="1">IF('Kreis TRADE - 2024'!$E196 = 'PieChart Hilfstabelle'!L$1, INDIRECT(ADDRESS(ROW(), 6 + $A$7, 1, 1, "Kreis TRADE - 2024")), "")</f>
        <v/>
      </c>
      <c r="M196" s="151" t="str" cm="1">
        <f t="array" aca="1" ref="M196" ca="1">IF('Kreis TRADE - 2024'!$E196 = 'PieChart Hilfstabelle'!M$1, INDIRECT(ADDRESS(ROW(), 6 + $A$7, 1, 1, "Kreis TRADE - 2024")), "")</f>
        <v/>
      </c>
      <c r="N196" s="151" t="str" cm="1">
        <f t="array" aca="1" ref="N196" ca="1">IF('Kreis TRADE - 2024'!$E196 = 'PieChart Hilfstabelle'!N$1, INDIRECT(ADDRESS(ROW(), 6 + $A$7, 1, 1, "Kreis TRADE - 2024")), "")</f>
        <v/>
      </c>
      <c r="O196" s="151" t="str" cm="1">
        <f t="array" aca="1" ref="O196" ca="1">IF('Kreis TRADE - 2024'!$E196 = 'PieChart Hilfstabelle'!O$1, INDIRECT(ADDRESS(ROW(), 6 + $A$7, 1, 1, "Kreis TRADE - 2024")), "")</f>
        <v/>
      </c>
      <c r="P196" s="151" t="str" cm="1">
        <f t="array" aca="1" ref="P196" ca="1">IF('Kreis TRADE - 2024'!$E196 = 'PieChart Hilfstabelle'!P$1, INDIRECT(ADDRESS(ROW(), 6 + $A$7, 1, 1, "Kreis TRADE - 2024")), "")</f>
        <v/>
      </c>
      <c r="Q196" s="151" t="str" cm="1">
        <f t="array" aca="1" ref="Q196" ca="1">IF('Kreis TRADE - 2024'!$E196 = 'PieChart Hilfstabelle'!Q$1, INDIRECT(ADDRESS(ROW(), 6 + $A$7, 1, 1, "Kreis TRADE - 2024")), "")</f>
        <v/>
      </c>
      <c r="R196" s="151" t="str" cm="1">
        <f t="array" aca="1" ref="R196" ca="1">IF('Kreis TRADE - 2024'!$E196 = 'PieChart Hilfstabelle'!R$1, INDIRECT(ADDRESS(ROW(), 6 + $A$7, 1, 1, "Kreis TRADE - 2024")), "")</f>
        <v/>
      </c>
      <c r="S196" s="151" t="str" cm="1">
        <f t="array" aca="1" ref="S196" ca="1">IF('Kreis TRADE - 2024'!$E196 = 'PieChart Hilfstabelle'!S$1, INDIRECT(ADDRESS(ROW(), 6 + $A$7, 1, 1, "Kreis TRADE - 2024")), "")</f>
        <v/>
      </c>
      <c r="T196" s="151" t="str" cm="1">
        <f t="array" aca="1" ref="T196" ca="1">IF('Kreis TRADE - 2024'!$E196 = 'PieChart Hilfstabelle'!T$1, INDIRECT(ADDRESS(ROW(), 6 + $A$7, 1, 1, "Kreis TRADE - 2024")), "")</f>
        <v/>
      </c>
      <c r="U196" s="151" t="str" cm="1">
        <f t="array" aca="1" ref="U196" ca="1">IF('Kreis TRADE - 2024'!$E196 = 'PieChart Hilfstabelle'!U$1, INDIRECT(ADDRESS(ROW(), 6 + $A$7, 1, 1, "Kreis TRADE - 2024")), "")</f>
        <v/>
      </c>
      <c r="V196" s="151" t="str" cm="1">
        <f t="array" aca="1" ref="V196" ca="1">IF('Kreis TRADE - 2024'!$E196 = 'PieChart Hilfstabelle'!V$1, INDIRECT(ADDRESS(ROW(), 6 + $A$7, 1, 1, "Kreis TRADE - 2024")), "")</f>
        <v/>
      </c>
      <c r="W196" s="151" t="str" cm="1">
        <f t="array" aca="1" ref="W196" ca="1">IF('Kreis TRADE - 2024'!$E196 = 'PieChart Hilfstabelle'!W$1, INDIRECT(ADDRESS(ROW(), 6 + $A$7, 1, 1, "Kreis TRADE - 2024")), "")</f>
        <v/>
      </c>
      <c r="X196" s="152"/>
      <c r="Y196" s="151" t="str" cm="1">
        <f t="array" aca="1" ref="Y196" ca="1">IF('Kreis TRADE - 2024'!$D196 = 'PieChart Hilfstabelle'!Y$1, INDIRECT(ADDRESS(ROW(), 6 + $A$7, 1, 1, "Kreis TRADE - 2024")), "")</f>
        <v/>
      </c>
      <c r="Z196" s="151" t="str" cm="1">
        <f t="array" aca="1" ref="Z196" ca="1">IF('Kreis TRADE - 2024'!$D196 = 'PieChart Hilfstabelle'!Z$1, INDIRECT(ADDRESS(ROW(), 6 + $A$7, 1, 1, "Kreis TRADE - 2024")), "")</f>
        <v/>
      </c>
      <c r="AA196" s="151" cm="1">
        <f t="array" aca="1" ref="AA196" ca="1">IF('Kreis TRADE - 2024'!$D196 = 'PieChart Hilfstabelle'!AA$1, INDIRECT(ADDRESS(ROW(), 6 + $A$7, 1, 1, "Kreis TRADE - 2024")), "")</f>
        <v>0</v>
      </c>
      <c r="AB196" s="151" t="str" cm="1">
        <f t="array" aca="1" ref="AB196" ca="1">IF('Kreis TRADE - 2024'!$D196 = 'PieChart Hilfstabelle'!AB$1, INDIRECT(ADDRESS(ROW(), 6 + $A$7, 1, 1, "Kreis TRADE - 2024")), "")</f>
        <v/>
      </c>
      <c r="AC196" s="151" t="str" cm="1">
        <f t="array" aca="1" ref="AC196" ca="1">IF('Kreis TRADE - 2024'!$D196 = 'PieChart Hilfstabelle'!AC$1, INDIRECT(ADDRESS(ROW(), 6 + $A$7, 1, 1, "Kreis TRADE - 2024")), "")</f>
        <v/>
      </c>
      <c r="AD196" s="151" t="str" cm="1">
        <f t="array" aca="1" ref="AD196" ca="1">IF('Kreis TRADE - 2024'!$D196 = 'PieChart Hilfstabelle'!AD$1, INDIRECT(ADDRESS(ROW(), 6 + $A$7, 1, 1, "Kreis TRADE - 2024")), "")</f>
        <v/>
      </c>
    </row>
    <row r="197" spans="1:30">
      <c r="A197" s="151"/>
      <c r="B197" s="151"/>
      <c r="C197" s="151"/>
      <c r="D197" s="151"/>
      <c r="E197" s="151"/>
      <c r="F197" s="151" t="str">
        <f>IF(AND('Kreis TRADE - 2024'!C197&lt;&gt;"",'Kreis TRADE - 2024'!D197&lt;&gt;"",'Kreis TRADE - 2024'!E197="Gebuchte Tage"),'Kreis TRADE - 2024'!C197 &amp; " " &amp; 'Kreis TRADE - 2024'!D197,"")</f>
        <v/>
      </c>
      <c r="G197" s="151" t="str" cm="1">
        <f t="array" aca="1" ref="G197" ca="1">IF('Kreis TRADE - 2024'!$E197 = 'PieChart Hilfstabelle'!G$1, INDIRECT(ADDRESS(ROW(), 6 + $A$7, 1, 1, "Kreis TRADE - 2024")), "")</f>
        <v/>
      </c>
      <c r="H197" s="151" t="str" cm="1">
        <f t="array" aca="1" ref="H197" ca="1">IF('Kreis TRADE - 2024'!$E197 = 'PieChart Hilfstabelle'!H$1, INDIRECT(ADDRESS(ROW(), 6 + $A$7, 1, 1, "Kreis TRADE - 2024")), "")</f>
        <v/>
      </c>
      <c r="I197" s="151" t="str" cm="1">
        <f t="array" aca="1" ref="I197" ca="1">IF('Kreis TRADE - 2024'!$E197 = 'PieChart Hilfstabelle'!I$1, INDIRECT(ADDRESS(ROW(), 6 + $A$7, 1, 1, "Kreis TRADE - 2024")), "")</f>
        <v/>
      </c>
      <c r="J197" s="151" t="str" cm="1">
        <f t="array" aca="1" ref="J197" ca="1">IF('Kreis TRADE - 2024'!$E197 = 'PieChart Hilfstabelle'!J$1, INDIRECT(ADDRESS(ROW(), 6 + $A$7, 1, 1, "Kreis TRADE - 2024")), "")</f>
        <v/>
      </c>
      <c r="K197" s="151" t="str" cm="1">
        <f t="array" aca="1" ref="K197" ca="1">IF('Kreis TRADE - 2024'!$E197 = 'PieChart Hilfstabelle'!K$1, INDIRECT(ADDRESS(ROW(), 6 + $A$7, 1, 1, "Kreis TRADE - 2024")), "")</f>
        <v/>
      </c>
      <c r="L197" s="151" t="str" cm="1">
        <f t="array" aca="1" ref="L197" ca="1">IF('Kreis TRADE - 2024'!$E197 = 'PieChart Hilfstabelle'!L$1, INDIRECT(ADDRESS(ROW(), 6 + $A$7, 1, 1, "Kreis TRADE - 2024")), "")</f>
        <v/>
      </c>
      <c r="M197" s="151" t="str" cm="1">
        <f t="array" aca="1" ref="M197" ca="1">IF('Kreis TRADE - 2024'!$E197 = 'PieChart Hilfstabelle'!M$1, INDIRECT(ADDRESS(ROW(), 6 + $A$7, 1, 1, "Kreis TRADE - 2024")), "")</f>
        <v/>
      </c>
      <c r="N197" s="151" t="str" cm="1">
        <f t="array" aca="1" ref="N197" ca="1">IF('Kreis TRADE - 2024'!$E197 = 'PieChart Hilfstabelle'!N$1, INDIRECT(ADDRESS(ROW(), 6 + $A$7, 1, 1, "Kreis TRADE - 2024")), "")</f>
        <v/>
      </c>
      <c r="O197" s="151" t="str" cm="1">
        <f t="array" aca="1" ref="O197" ca="1">IF('Kreis TRADE - 2024'!$E197 = 'PieChart Hilfstabelle'!O$1, INDIRECT(ADDRESS(ROW(), 6 + $A$7, 1, 1, "Kreis TRADE - 2024")), "")</f>
        <v/>
      </c>
      <c r="P197" s="151" t="str" cm="1">
        <f t="array" aca="1" ref="P197" ca="1">IF('Kreis TRADE - 2024'!$E197 = 'PieChart Hilfstabelle'!P$1, INDIRECT(ADDRESS(ROW(), 6 + $A$7, 1, 1, "Kreis TRADE - 2024")), "")</f>
        <v/>
      </c>
      <c r="Q197" s="151" t="str" cm="1">
        <f t="array" aca="1" ref="Q197" ca="1">IF('Kreis TRADE - 2024'!$E197 = 'PieChart Hilfstabelle'!Q$1, INDIRECT(ADDRESS(ROW(), 6 + $A$7, 1, 1, "Kreis TRADE - 2024")), "")</f>
        <v/>
      </c>
      <c r="R197" s="151" t="str" cm="1">
        <f t="array" aca="1" ref="R197" ca="1">IF('Kreis TRADE - 2024'!$E197 = 'PieChart Hilfstabelle'!R$1, INDIRECT(ADDRESS(ROW(), 6 + $A$7, 1, 1, "Kreis TRADE - 2024")), "")</f>
        <v/>
      </c>
      <c r="S197" s="151" t="str" cm="1">
        <f t="array" aca="1" ref="S197" ca="1">IF('Kreis TRADE - 2024'!$E197 = 'PieChart Hilfstabelle'!S$1, INDIRECT(ADDRESS(ROW(), 6 + $A$7, 1, 1, "Kreis TRADE - 2024")), "")</f>
        <v/>
      </c>
      <c r="T197" s="151" t="str" cm="1">
        <f t="array" aca="1" ref="T197" ca="1">IF('Kreis TRADE - 2024'!$E197 = 'PieChart Hilfstabelle'!T$1, INDIRECT(ADDRESS(ROW(), 6 + $A$7, 1, 1, "Kreis TRADE - 2024")), "")</f>
        <v/>
      </c>
      <c r="U197" s="151" t="str" cm="1">
        <f t="array" aca="1" ref="U197" ca="1">IF('Kreis TRADE - 2024'!$E197 = 'PieChart Hilfstabelle'!U$1, INDIRECT(ADDRESS(ROW(), 6 + $A$7, 1, 1, "Kreis TRADE - 2024")), "")</f>
        <v/>
      </c>
      <c r="V197" s="151" t="str" cm="1">
        <f t="array" aca="1" ref="V197" ca="1">IF('Kreis TRADE - 2024'!$E197 = 'PieChart Hilfstabelle'!V$1, INDIRECT(ADDRESS(ROW(), 6 + $A$7, 1, 1, "Kreis TRADE - 2024")), "")</f>
        <v/>
      </c>
      <c r="W197" s="151" t="str" cm="1">
        <f t="array" aca="1" ref="W197" ca="1">IF('Kreis TRADE - 2024'!$E197 = 'PieChart Hilfstabelle'!W$1, INDIRECT(ADDRESS(ROW(), 6 + $A$7, 1, 1, "Kreis TRADE - 2024")), "")</f>
        <v/>
      </c>
      <c r="X197" s="152"/>
      <c r="Y197" s="151" t="str" cm="1">
        <f t="array" aca="1" ref="Y197" ca="1">IF('Kreis TRADE - 2024'!$D197 = 'PieChart Hilfstabelle'!Y$1, INDIRECT(ADDRESS(ROW(), 6 + $A$7, 1, 1, "Kreis TRADE - 2024")), "")</f>
        <v/>
      </c>
      <c r="Z197" s="151" t="str" cm="1">
        <f t="array" aca="1" ref="Z197" ca="1">IF('Kreis TRADE - 2024'!$D197 = 'PieChart Hilfstabelle'!Z$1, INDIRECT(ADDRESS(ROW(), 6 + $A$7, 1, 1, "Kreis TRADE - 2024")), "")</f>
        <v/>
      </c>
      <c r="AA197" s="151" t="str" cm="1">
        <f t="array" aca="1" ref="AA197" ca="1">IF('Kreis TRADE - 2024'!$D197 = 'PieChart Hilfstabelle'!AA$1, INDIRECT(ADDRESS(ROW(), 6 + $A$7, 1, 1, "Kreis TRADE - 2024")), "")</f>
        <v/>
      </c>
      <c r="AB197" s="151" cm="1">
        <f t="array" aca="1" ref="AB197" ca="1">IF('Kreis TRADE - 2024'!$D197 = 'PieChart Hilfstabelle'!AB$1, INDIRECT(ADDRESS(ROW(), 6 + $A$7, 1, 1, "Kreis TRADE - 2024")), "")</f>
        <v>0</v>
      </c>
      <c r="AC197" s="151" t="str" cm="1">
        <f t="array" aca="1" ref="AC197" ca="1">IF('Kreis TRADE - 2024'!$D197 = 'PieChart Hilfstabelle'!AC$1, INDIRECT(ADDRESS(ROW(), 6 + $A$7, 1, 1, "Kreis TRADE - 2024")), "")</f>
        <v/>
      </c>
      <c r="AD197" s="151" t="str" cm="1">
        <f t="array" aca="1" ref="AD197" ca="1">IF('Kreis TRADE - 2024'!$D197 = 'PieChart Hilfstabelle'!AD$1, INDIRECT(ADDRESS(ROW(), 6 + $A$7, 1, 1, "Kreis TRADE - 2024")), "")</f>
        <v/>
      </c>
    </row>
    <row r="198" spans="1:30">
      <c r="A198" s="151"/>
      <c r="B198" s="151"/>
      <c r="C198" s="151"/>
      <c r="D198" s="151"/>
      <c r="E198" s="151"/>
      <c r="F198" s="151" t="str">
        <f>IF(AND('Kreis TRADE - 2024'!C198&lt;&gt;"",'Kreis TRADE - 2024'!D198&lt;&gt;"",'Kreis TRADE - 2024'!E198="Gebuchte Tage"),'Kreis TRADE - 2024'!C198 &amp; " " &amp; 'Kreis TRADE - 2024'!D198,"")</f>
        <v/>
      </c>
      <c r="G198" s="151" t="str" cm="1">
        <f t="array" aca="1" ref="G198" ca="1">IF('Kreis TRADE - 2024'!$E198 = 'PieChart Hilfstabelle'!G$1, INDIRECT(ADDRESS(ROW(), 6 + $A$7, 1, 1, "Kreis TRADE - 2024")), "")</f>
        <v/>
      </c>
      <c r="H198" s="151" t="str" cm="1">
        <f t="array" aca="1" ref="H198" ca="1">IF('Kreis TRADE - 2024'!$E198 = 'PieChart Hilfstabelle'!H$1, INDIRECT(ADDRESS(ROW(), 6 + $A$7, 1, 1, "Kreis TRADE - 2024")), "")</f>
        <v/>
      </c>
      <c r="I198" s="151" t="str" cm="1">
        <f t="array" aca="1" ref="I198" ca="1">IF('Kreis TRADE - 2024'!$E198 = 'PieChart Hilfstabelle'!I$1, INDIRECT(ADDRESS(ROW(), 6 + $A$7, 1, 1, "Kreis TRADE - 2024")), "")</f>
        <v/>
      </c>
      <c r="J198" s="151" t="str" cm="1">
        <f t="array" aca="1" ref="J198" ca="1">IF('Kreis TRADE - 2024'!$E198 = 'PieChart Hilfstabelle'!J$1, INDIRECT(ADDRESS(ROW(), 6 + $A$7, 1, 1, "Kreis TRADE - 2024")), "")</f>
        <v/>
      </c>
      <c r="K198" s="151" t="str" cm="1">
        <f t="array" aca="1" ref="K198" ca="1">IF('Kreis TRADE - 2024'!$E198 = 'PieChart Hilfstabelle'!K$1, INDIRECT(ADDRESS(ROW(), 6 + $A$7, 1, 1, "Kreis TRADE - 2024")), "")</f>
        <v/>
      </c>
      <c r="L198" s="151" t="str" cm="1">
        <f t="array" aca="1" ref="L198" ca="1">IF('Kreis TRADE - 2024'!$E198 = 'PieChart Hilfstabelle'!L$1, INDIRECT(ADDRESS(ROW(), 6 + $A$7, 1, 1, "Kreis TRADE - 2024")), "")</f>
        <v/>
      </c>
      <c r="M198" s="151" t="str" cm="1">
        <f t="array" aca="1" ref="M198" ca="1">IF('Kreis TRADE - 2024'!$E198 = 'PieChart Hilfstabelle'!M$1, INDIRECT(ADDRESS(ROW(), 6 + $A$7, 1, 1, "Kreis TRADE - 2024")), "")</f>
        <v/>
      </c>
      <c r="N198" s="151" t="str" cm="1">
        <f t="array" aca="1" ref="N198" ca="1">IF('Kreis TRADE - 2024'!$E198 = 'PieChart Hilfstabelle'!N$1, INDIRECT(ADDRESS(ROW(), 6 + $A$7, 1, 1, "Kreis TRADE - 2024")), "")</f>
        <v/>
      </c>
      <c r="O198" s="151" t="str" cm="1">
        <f t="array" aca="1" ref="O198" ca="1">IF('Kreis TRADE - 2024'!$E198 = 'PieChart Hilfstabelle'!O$1, INDIRECT(ADDRESS(ROW(), 6 + $A$7, 1, 1, "Kreis TRADE - 2024")), "")</f>
        <v/>
      </c>
      <c r="P198" s="151" t="str" cm="1">
        <f t="array" aca="1" ref="P198" ca="1">IF('Kreis TRADE - 2024'!$E198 = 'PieChart Hilfstabelle'!P$1, INDIRECT(ADDRESS(ROW(), 6 + $A$7, 1, 1, "Kreis TRADE - 2024")), "")</f>
        <v/>
      </c>
      <c r="Q198" s="151" t="str" cm="1">
        <f t="array" aca="1" ref="Q198" ca="1">IF('Kreis TRADE - 2024'!$E198 = 'PieChart Hilfstabelle'!Q$1, INDIRECT(ADDRESS(ROW(), 6 + $A$7, 1, 1, "Kreis TRADE - 2024")), "")</f>
        <v/>
      </c>
      <c r="R198" s="151" t="str" cm="1">
        <f t="array" aca="1" ref="R198" ca="1">IF('Kreis TRADE - 2024'!$E198 = 'PieChart Hilfstabelle'!R$1, INDIRECT(ADDRESS(ROW(), 6 + $A$7, 1, 1, "Kreis TRADE - 2024")), "")</f>
        <v/>
      </c>
      <c r="S198" s="151" t="str" cm="1">
        <f t="array" aca="1" ref="S198" ca="1">IF('Kreis TRADE - 2024'!$E198 = 'PieChart Hilfstabelle'!S$1, INDIRECT(ADDRESS(ROW(), 6 + $A$7, 1, 1, "Kreis TRADE - 2024")), "")</f>
        <v/>
      </c>
      <c r="T198" s="151" t="str" cm="1">
        <f t="array" aca="1" ref="T198" ca="1">IF('Kreis TRADE - 2024'!$E198 = 'PieChart Hilfstabelle'!T$1, INDIRECT(ADDRESS(ROW(), 6 + $A$7, 1, 1, "Kreis TRADE - 2024")), "")</f>
        <v/>
      </c>
      <c r="U198" s="151" t="str" cm="1">
        <f t="array" aca="1" ref="U198" ca="1">IF('Kreis TRADE - 2024'!$E198 = 'PieChart Hilfstabelle'!U$1, INDIRECT(ADDRESS(ROW(), 6 + $A$7, 1, 1, "Kreis TRADE - 2024")), "")</f>
        <v/>
      </c>
      <c r="V198" s="151" t="str" cm="1">
        <f t="array" aca="1" ref="V198" ca="1">IF('Kreis TRADE - 2024'!$E198 = 'PieChart Hilfstabelle'!V$1, INDIRECT(ADDRESS(ROW(), 6 + $A$7, 1, 1, "Kreis TRADE - 2024")), "")</f>
        <v/>
      </c>
      <c r="W198" s="151" t="str" cm="1">
        <f t="array" aca="1" ref="W198" ca="1">IF('Kreis TRADE - 2024'!$E198 = 'PieChart Hilfstabelle'!W$1, INDIRECT(ADDRESS(ROW(), 6 + $A$7, 1, 1, "Kreis TRADE - 2024")), "")</f>
        <v/>
      </c>
      <c r="X198" s="152"/>
      <c r="Y198" s="151" t="str" cm="1">
        <f t="array" aca="1" ref="Y198" ca="1">IF('Kreis TRADE - 2024'!$D198 = 'PieChart Hilfstabelle'!Y$1, INDIRECT(ADDRESS(ROW(), 6 + $A$7, 1, 1, "Kreis TRADE - 2024")), "")</f>
        <v/>
      </c>
      <c r="Z198" s="151" t="str" cm="1">
        <f t="array" aca="1" ref="Z198" ca="1">IF('Kreis TRADE - 2024'!$D198 = 'PieChart Hilfstabelle'!Z$1, INDIRECT(ADDRESS(ROW(), 6 + $A$7, 1, 1, "Kreis TRADE - 2024")), "")</f>
        <v/>
      </c>
      <c r="AA198" s="151" t="str" cm="1">
        <f t="array" aca="1" ref="AA198" ca="1">IF('Kreis TRADE - 2024'!$D198 = 'PieChart Hilfstabelle'!AA$1, INDIRECT(ADDRESS(ROW(), 6 + $A$7, 1, 1, "Kreis TRADE - 2024")), "")</f>
        <v/>
      </c>
      <c r="AB198" s="151" t="str" cm="1">
        <f t="array" aca="1" ref="AB198" ca="1">IF('Kreis TRADE - 2024'!$D198 = 'PieChart Hilfstabelle'!AB$1, INDIRECT(ADDRESS(ROW(), 6 + $A$7, 1, 1, "Kreis TRADE - 2024")), "")</f>
        <v/>
      </c>
      <c r="AC198" s="151" cm="1">
        <f t="array" aca="1" ref="AC198" ca="1">IF('Kreis TRADE - 2024'!$D198 = 'PieChart Hilfstabelle'!AC$1, INDIRECT(ADDRESS(ROW(), 6 + $A$7, 1, 1, "Kreis TRADE - 2024")), "")</f>
        <v>0</v>
      </c>
      <c r="AD198" s="151" t="str" cm="1">
        <f t="array" aca="1" ref="AD198" ca="1">IF('Kreis TRADE - 2024'!$D198 = 'PieChart Hilfstabelle'!AD$1, INDIRECT(ADDRESS(ROW(), 6 + $A$7, 1, 1, "Kreis TRADE - 2024")), "")</f>
        <v/>
      </c>
    </row>
    <row r="199" spans="1:30">
      <c r="A199" s="151"/>
      <c r="B199" s="151"/>
      <c r="C199" s="151"/>
      <c r="D199" s="151"/>
      <c r="E199" s="151"/>
      <c r="F199" s="151" t="str">
        <f>IF(AND('Kreis TRADE - 2024'!C199&lt;&gt;"",'Kreis TRADE - 2024'!D199&lt;&gt;"",'Kreis TRADE - 2024'!E199="Gebuchte Tage"),'Kreis TRADE - 2024'!C199 &amp; " " &amp; 'Kreis TRADE - 2024'!D199,"")</f>
        <v/>
      </c>
      <c r="G199" s="151" t="str" cm="1">
        <f t="array" aca="1" ref="G199" ca="1">IF('Kreis TRADE - 2024'!$E199 = 'PieChart Hilfstabelle'!G$1, INDIRECT(ADDRESS(ROW(), 6 + $A$7, 1, 1, "Kreis TRADE - 2024")), "")</f>
        <v/>
      </c>
      <c r="H199" s="151" t="str" cm="1">
        <f t="array" aca="1" ref="H199" ca="1">IF('Kreis TRADE - 2024'!$E199 = 'PieChart Hilfstabelle'!H$1, INDIRECT(ADDRESS(ROW(), 6 + $A$7, 1, 1, "Kreis TRADE - 2024")), "")</f>
        <v/>
      </c>
      <c r="I199" s="151" t="str" cm="1">
        <f t="array" aca="1" ref="I199" ca="1">IF('Kreis TRADE - 2024'!$E199 = 'PieChart Hilfstabelle'!I$1, INDIRECT(ADDRESS(ROW(), 6 + $A$7, 1, 1, "Kreis TRADE - 2024")), "")</f>
        <v/>
      </c>
      <c r="J199" s="151" t="str" cm="1">
        <f t="array" aca="1" ref="J199" ca="1">IF('Kreis TRADE - 2024'!$E199 = 'PieChart Hilfstabelle'!J$1, INDIRECT(ADDRESS(ROW(), 6 + $A$7, 1, 1, "Kreis TRADE - 2024")), "")</f>
        <v/>
      </c>
      <c r="K199" s="151" t="str" cm="1">
        <f t="array" aca="1" ref="K199" ca="1">IF('Kreis TRADE - 2024'!$E199 = 'PieChart Hilfstabelle'!K$1, INDIRECT(ADDRESS(ROW(), 6 + $A$7, 1, 1, "Kreis TRADE - 2024")), "")</f>
        <v/>
      </c>
      <c r="L199" s="151" t="str" cm="1">
        <f t="array" aca="1" ref="L199" ca="1">IF('Kreis TRADE - 2024'!$E199 = 'PieChart Hilfstabelle'!L$1, INDIRECT(ADDRESS(ROW(), 6 + $A$7, 1, 1, "Kreis TRADE - 2024")), "")</f>
        <v/>
      </c>
      <c r="M199" s="151" cm="1">
        <f t="array" aca="1" ref="M199" ca="1">IF('Kreis TRADE - 2024'!$E199 = 'PieChart Hilfstabelle'!M$1, INDIRECT(ADDRESS(ROW(), 6 + $A$7, 1, 1, "Kreis TRADE - 2024")), "")</f>
        <v>0</v>
      </c>
      <c r="N199" s="151" t="str" cm="1">
        <f t="array" aca="1" ref="N199" ca="1">IF('Kreis TRADE - 2024'!$E199 = 'PieChart Hilfstabelle'!N$1, INDIRECT(ADDRESS(ROW(), 6 + $A$7, 1, 1, "Kreis TRADE - 2024")), "")</f>
        <v/>
      </c>
      <c r="O199" s="151" t="str" cm="1">
        <f t="array" aca="1" ref="O199" ca="1">IF('Kreis TRADE - 2024'!$E199 = 'PieChart Hilfstabelle'!O$1, INDIRECT(ADDRESS(ROW(), 6 + $A$7, 1, 1, "Kreis TRADE - 2024")), "")</f>
        <v/>
      </c>
      <c r="P199" s="151" t="str" cm="1">
        <f t="array" aca="1" ref="P199" ca="1">IF('Kreis TRADE - 2024'!$E199 = 'PieChart Hilfstabelle'!P$1, INDIRECT(ADDRESS(ROW(), 6 + $A$7, 1, 1, "Kreis TRADE - 2024")), "")</f>
        <v/>
      </c>
      <c r="Q199" s="151" t="str" cm="1">
        <f t="array" aca="1" ref="Q199" ca="1">IF('Kreis TRADE - 2024'!$E199 = 'PieChart Hilfstabelle'!Q$1, INDIRECT(ADDRESS(ROW(), 6 + $A$7, 1, 1, "Kreis TRADE - 2024")), "")</f>
        <v/>
      </c>
      <c r="R199" s="151" t="str" cm="1">
        <f t="array" aca="1" ref="R199" ca="1">IF('Kreis TRADE - 2024'!$E199 = 'PieChart Hilfstabelle'!R$1, INDIRECT(ADDRESS(ROW(), 6 + $A$7, 1, 1, "Kreis TRADE - 2024")), "")</f>
        <v/>
      </c>
      <c r="S199" s="151" t="str" cm="1">
        <f t="array" aca="1" ref="S199" ca="1">IF('Kreis TRADE - 2024'!$E199 = 'PieChart Hilfstabelle'!S$1, INDIRECT(ADDRESS(ROW(), 6 + $A$7, 1, 1, "Kreis TRADE - 2024")), "")</f>
        <v/>
      </c>
      <c r="T199" s="151" t="str" cm="1">
        <f t="array" aca="1" ref="T199" ca="1">IF('Kreis TRADE - 2024'!$E199 = 'PieChart Hilfstabelle'!T$1, INDIRECT(ADDRESS(ROW(), 6 + $A$7, 1, 1, "Kreis TRADE - 2024")), "")</f>
        <v/>
      </c>
      <c r="U199" s="151" t="str" cm="1">
        <f t="array" aca="1" ref="U199" ca="1">IF('Kreis TRADE - 2024'!$E199 = 'PieChart Hilfstabelle'!U$1, INDIRECT(ADDRESS(ROW(), 6 + $A$7, 1, 1, "Kreis TRADE - 2024")), "")</f>
        <v/>
      </c>
      <c r="V199" s="151" t="str" cm="1">
        <f t="array" aca="1" ref="V199" ca="1">IF('Kreis TRADE - 2024'!$E199 = 'PieChart Hilfstabelle'!V$1, INDIRECT(ADDRESS(ROW(), 6 + $A$7, 1, 1, "Kreis TRADE - 2024")), "")</f>
        <v/>
      </c>
      <c r="W199" s="151" t="str" cm="1">
        <f t="array" aca="1" ref="W199" ca="1">IF('Kreis TRADE - 2024'!$E199 = 'PieChart Hilfstabelle'!W$1, INDIRECT(ADDRESS(ROW(), 6 + $A$7, 1, 1, "Kreis TRADE - 2024")), "")</f>
        <v/>
      </c>
      <c r="X199" s="152"/>
      <c r="Y199" s="151" t="str" cm="1">
        <f t="array" aca="1" ref="Y199" ca="1">IF('Kreis TRADE - 2024'!$D199 = 'PieChart Hilfstabelle'!Y$1, INDIRECT(ADDRESS(ROW(), 6 + $A$7, 1, 1, "Kreis TRADE - 2024")), "")</f>
        <v/>
      </c>
      <c r="Z199" s="151" t="str" cm="1">
        <f t="array" aca="1" ref="Z199" ca="1">IF('Kreis TRADE - 2024'!$D199 = 'PieChart Hilfstabelle'!Z$1, INDIRECT(ADDRESS(ROW(), 6 + $A$7, 1, 1, "Kreis TRADE - 2024")), "")</f>
        <v/>
      </c>
      <c r="AA199" s="151" t="str" cm="1">
        <f t="array" aca="1" ref="AA199" ca="1">IF('Kreis TRADE - 2024'!$D199 = 'PieChart Hilfstabelle'!AA$1, INDIRECT(ADDRESS(ROW(), 6 + $A$7, 1, 1, "Kreis TRADE - 2024")), "")</f>
        <v/>
      </c>
      <c r="AB199" s="151" t="str" cm="1">
        <f t="array" aca="1" ref="AB199" ca="1">IF('Kreis TRADE - 2024'!$D199 = 'PieChart Hilfstabelle'!AB$1, INDIRECT(ADDRESS(ROW(), 6 + $A$7, 1, 1, "Kreis TRADE - 2024")), "")</f>
        <v/>
      </c>
      <c r="AC199" s="151" t="str" cm="1">
        <f t="array" aca="1" ref="AC199" ca="1">IF('Kreis TRADE - 2024'!$D199 = 'PieChart Hilfstabelle'!AC$1, INDIRECT(ADDRESS(ROW(), 6 + $A$7, 1, 1, "Kreis TRADE - 2024")), "")</f>
        <v/>
      </c>
      <c r="AD199" s="151" t="str" cm="1">
        <f t="array" aca="1" ref="AD199" ca="1">IF('Kreis TRADE - 2024'!$D199 = 'PieChart Hilfstabelle'!AD$1, INDIRECT(ADDRESS(ROW(), 6 + $A$7, 1, 1, "Kreis TRADE - 2024")), "")</f>
        <v/>
      </c>
    </row>
    <row r="200" spans="1:30">
      <c r="A200" s="151"/>
      <c r="B200" s="151"/>
      <c r="C200" s="151"/>
      <c r="D200" s="151"/>
      <c r="E200" s="151"/>
      <c r="F200" s="151" t="str">
        <f>IF(AND('Kreis TRADE - 2024'!C200&lt;&gt;"",'Kreis TRADE - 2024'!D200&lt;&gt;"",'Kreis TRADE - 2024'!E200="Gebuchte Tage"),'Kreis TRADE - 2024'!C200 &amp; " " &amp; 'Kreis TRADE - 2024'!D200,"")</f>
        <v/>
      </c>
      <c r="G200" s="151" t="str" cm="1">
        <f t="array" aca="1" ref="G200" ca="1">IF('Kreis TRADE - 2024'!$E200 = 'PieChart Hilfstabelle'!G$1, INDIRECT(ADDRESS(ROW(), 6 + $A$7, 1, 1, "Kreis TRADE - 2024")), "")</f>
        <v/>
      </c>
      <c r="H200" s="151" t="str" cm="1">
        <f t="array" aca="1" ref="H200" ca="1">IF('Kreis TRADE - 2024'!$E200 = 'PieChart Hilfstabelle'!H$1, INDIRECT(ADDRESS(ROW(), 6 + $A$7, 1, 1, "Kreis TRADE - 2024")), "")</f>
        <v/>
      </c>
      <c r="I200" s="151" t="str" cm="1">
        <f t="array" aca="1" ref="I200" ca="1">IF('Kreis TRADE - 2024'!$E200 = 'PieChart Hilfstabelle'!I$1, INDIRECT(ADDRESS(ROW(), 6 + $A$7, 1, 1, "Kreis TRADE - 2024")), "")</f>
        <v/>
      </c>
      <c r="J200" s="151" t="str" cm="1">
        <f t="array" aca="1" ref="J200" ca="1">IF('Kreis TRADE - 2024'!$E200 = 'PieChart Hilfstabelle'!J$1, INDIRECT(ADDRESS(ROW(), 6 + $A$7, 1, 1, "Kreis TRADE - 2024")), "")</f>
        <v/>
      </c>
      <c r="K200" s="151" t="str" cm="1">
        <f t="array" aca="1" ref="K200" ca="1">IF('Kreis TRADE - 2024'!$E200 = 'PieChart Hilfstabelle'!K$1, INDIRECT(ADDRESS(ROW(), 6 + $A$7, 1, 1, "Kreis TRADE - 2024")), "")</f>
        <v/>
      </c>
      <c r="L200" s="151" t="str" cm="1">
        <f t="array" aca="1" ref="L200" ca="1">IF('Kreis TRADE - 2024'!$E200 = 'PieChart Hilfstabelle'!L$1, INDIRECT(ADDRESS(ROW(), 6 + $A$7, 1, 1, "Kreis TRADE - 2024")), "")</f>
        <v/>
      </c>
      <c r="M200" s="151" t="str" cm="1">
        <f t="array" aca="1" ref="M200" ca="1">IF('Kreis TRADE - 2024'!$E200 = 'PieChart Hilfstabelle'!M$1, INDIRECT(ADDRESS(ROW(), 6 + $A$7, 1, 1, "Kreis TRADE - 2024")), "")</f>
        <v/>
      </c>
      <c r="N200" s="151" cm="1">
        <f t="array" aca="1" ref="N200" ca="1">IF('Kreis TRADE - 2024'!$E200 = 'PieChart Hilfstabelle'!N$1, INDIRECT(ADDRESS(ROW(), 6 + $A$7, 1, 1, "Kreis TRADE - 2024")), "")</f>
        <v>7.88</v>
      </c>
      <c r="O200" s="151" t="str" cm="1">
        <f t="array" aca="1" ref="O200" ca="1">IF('Kreis TRADE - 2024'!$E200 = 'PieChart Hilfstabelle'!O$1, INDIRECT(ADDRESS(ROW(), 6 + $A$7, 1, 1, "Kreis TRADE - 2024")), "")</f>
        <v/>
      </c>
      <c r="P200" s="151" t="str" cm="1">
        <f t="array" aca="1" ref="P200" ca="1">IF('Kreis TRADE - 2024'!$E200 = 'PieChart Hilfstabelle'!P$1, INDIRECT(ADDRESS(ROW(), 6 + $A$7, 1, 1, "Kreis TRADE - 2024")), "")</f>
        <v/>
      </c>
      <c r="Q200" s="151" t="str" cm="1">
        <f t="array" aca="1" ref="Q200" ca="1">IF('Kreis TRADE - 2024'!$E200 = 'PieChart Hilfstabelle'!Q$1, INDIRECT(ADDRESS(ROW(), 6 + $A$7, 1, 1, "Kreis TRADE - 2024")), "")</f>
        <v/>
      </c>
      <c r="R200" s="151" t="str" cm="1">
        <f t="array" aca="1" ref="R200" ca="1">IF('Kreis TRADE - 2024'!$E200 = 'PieChart Hilfstabelle'!R$1, INDIRECT(ADDRESS(ROW(), 6 + $A$7, 1, 1, "Kreis TRADE - 2024")), "")</f>
        <v/>
      </c>
      <c r="S200" s="151" t="str" cm="1">
        <f t="array" aca="1" ref="S200" ca="1">IF('Kreis TRADE - 2024'!$E200 = 'PieChart Hilfstabelle'!S$1, INDIRECT(ADDRESS(ROW(), 6 + $A$7, 1, 1, "Kreis TRADE - 2024")), "")</f>
        <v/>
      </c>
      <c r="T200" s="151" t="str" cm="1">
        <f t="array" aca="1" ref="T200" ca="1">IF('Kreis TRADE - 2024'!$E200 = 'PieChart Hilfstabelle'!T$1, INDIRECT(ADDRESS(ROW(), 6 + $A$7, 1, 1, "Kreis TRADE - 2024")), "")</f>
        <v/>
      </c>
      <c r="U200" s="151" t="str" cm="1">
        <f t="array" aca="1" ref="U200" ca="1">IF('Kreis TRADE - 2024'!$E200 = 'PieChart Hilfstabelle'!U$1, INDIRECT(ADDRESS(ROW(), 6 + $A$7, 1, 1, "Kreis TRADE - 2024")), "")</f>
        <v/>
      </c>
      <c r="V200" s="151" t="str" cm="1">
        <f t="array" aca="1" ref="V200" ca="1">IF('Kreis TRADE - 2024'!$E200 = 'PieChart Hilfstabelle'!V$1, INDIRECT(ADDRESS(ROW(), 6 + $A$7, 1, 1, "Kreis TRADE - 2024")), "")</f>
        <v/>
      </c>
      <c r="W200" s="151" t="str" cm="1">
        <f t="array" aca="1" ref="W200" ca="1">IF('Kreis TRADE - 2024'!$E200 = 'PieChart Hilfstabelle'!W$1, INDIRECT(ADDRESS(ROW(), 6 + $A$7, 1, 1, "Kreis TRADE - 2024")), "")</f>
        <v/>
      </c>
      <c r="X200" s="152"/>
      <c r="Y200" s="151" t="str" cm="1">
        <f t="array" aca="1" ref="Y200" ca="1">IF('Kreis TRADE - 2024'!$D200 = 'PieChart Hilfstabelle'!Y$1, INDIRECT(ADDRESS(ROW(), 6 + $A$7, 1, 1, "Kreis TRADE - 2024")), "")</f>
        <v/>
      </c>
      <c r="Z200" s="151" t="str" cm="1">
        <f t="array" aca="1" ref="Z200" ca="1">IF('Kreis TRADE - 2024'!$D200 = 'PieChart Hilfstabelle'!Z$1, INDIRECT(ADDRESS(ROW(), 6 + $A$7, 1, 1, "Kreis TRADE - 2024")), "")</f>
        <v/>
      </c>
      <c r="AA200" s="151" t="str" cm="1">
        <f t="array" aca="1" ref="AA200" ca="1">IF('Kreis TRADE - 2024'!$D200 = 'PieChart Hilfstabelle'!AA$1, INDIRECT(ADDRESS(ROW(), 6 + $A$7, 1, 1, "Kreis TRADE - 2024")), "")</f>
        <v/>
      </c>
      <c r="AB200" s="151" t="str" cm="1">
        <f t="array" aca="1" ref="AB200" ca="1">IF('Kreis TRADE - 2024'!$D200 = 'PieChart Hilfstabelle'!AB$1, INDIRECT(ADDRESS(ROW(), 6 + $A$7, 1, 1, "Kreis TRADE - 2024")), "")</f>
        <v/>
      </c>
      <c r="AC200" s="151" t="str" cm="1">
        <f t="array" aca="1" ref="AC200" ca="1">IF('Kreis TRADE - 2024'!$D200 = 'PieChart Hilfstabelle'!AC$1, INDIRECT(ADDRESS(ROW(), 6 + $A$7, 1, 1, "Kreis TRADE - 2024")), "")</f>
        <v/>
      </c>
      <c r="AD200" s="151" t="str" cm="1">
        <f t="array" aca="1" ref="AD200" ca="1">IF('Kreis TRADE - 2024'!$D200 = 'PieChart Hilfstabelle'!AD$1, INDIRECT(ADDRESS(ROW(), 6 + $A$7, 1, 1, "Kreis TRADE - 2024")), "")</f>
        <v/>
      </c>
    </row>
    <row r="201" spans="1:30">
      <c r="A201" s="151"/>
      <c r="B201" s="151"/>
      <c r="C201" s="151"/>
      <c r="D201" s="151"/>
      <c r="E201" s="151"/>
      <c r="F201" s="151" t="str">
        <f>IF(AND('Kreis TRADE - 2024'!C201&lt;&gt;"",'Kreis TRADE - 2024'!D201&lt;&gt;"",'Kreis TRADE - 2024'!E201="Gebuchte Tage"),'Kreis TRADE - 2024'!C201 &amp; " " &amp; 'Kreis TRADE - 2024'!D201,"")</f>
        <v/>
      </c>
      <c r="G201" s="151" t="str" cm="1">
        <f t="array" aca="1" ref="G201" ca="1">IF('Kreis TRADE - 2024'!$E201 = 'PieChart Hilfstabelle'!G$1, INDIRECT(ADDRESS(ROW(), 6 + $A$7, 1, 1, "Kreis TRADE - 2024")), "")</f>
        <v/>
      </c>
      <c r="H201" s="151" t="str" cm="1">
        <f t="array" aca="1" ref="H201" ca="1">IF('Kreis TRADE - 2024'!$E201 = 'PieChart Hilfstabelle'!H$1, INDIRECT(ADDRESS(ROW(), 6 + $A$7, 1, 1, "Kreis TRADE - 2024")), "")</f>
        <v/>
      </c>
      <c r="I201" s="151" t="str" cm="1">
        <f t="array" aca="1" ref="I201" ca="1">IF('Kreis TRADE - 2024'!$E201 = 'PieChart Hilfstabelle'!I$1, INDIRECT(ADDRESS(ROW(), 6 + $A$7, 1, 1, "Kreis TRADE - 2024")), "")</f>
        <v/>
      </c>
      <c r="J201" s="151" t="str" cm="1">
        <f t="array" aca="1" ref="J201" ca="1">IF('Kreis TRADE - 2024'!$E201 = 'PieChart Hilfstabelle'!J$1, INDIRECT(ADDRESS(ROW(), 6 + $A$7, 1, 1, "Kreis TRADE - 2024")), "")</f>
        <v/>
      </c>
      <c r="K201" s="151" t="str" cm="1">
        <f t="array" aca="1" ref="K201" ca="1">IF('Kreis TRADE - 2024'!$E201 = 'PieChart Hilfstabelle'!K$1, INDIRECT(ADDRESS(ROW(), 6 + $A$7, 1, 1, "Kreis TRADE - 2024")), "")</f>
        <v/>
      </c>
      <c r="L201" s="151" t="str" cm="1">
        <f t="array" aca="1" ref="L201" ca="1">IF('Kreis TRADE - 2024'!$E201 = 'PieChart Hilfstabelle'!L$1, INDIRECT(ADDRESS(ROW(), 6 + $A$7, 1, 1, "Kreis TRADE - 2024")), "")</f>
        <v/>
      </c>
      <c r="M201" s="151" t="str" cm="1">
        <f t="array" aca="1" ref="M201" ca="1">IF('Kreis TRADE - 2024'!$E201 = 'PieChart Hilfstabelle'!M$1, INDIRECT(ADDRESS(ROW(), 6 + $A$7, 1, 1, "Kreis TRADE - 2024")), "")</f>
        <v/>
      </c>
      <c r="N201" s="151" t="str" cm="1">
        <f t="array" aca="1" ref="N201" ca="1">IF('Kreis TRADE - 2024'!$E201 = 'PieChart Hilfstabelle'!N$1, INDIRECT(ADDRESS(ROW(), 6 + $A$7, 1, 1, "Kreis TRADE - 2024")), "")</f>
        <v/>
      </c>
      <c r="O201" s="151" t="str" cm="1">
        <f t="array" aca="1" ref="O201" ca="1">IF('Kreis TRADE - 2024'!$E201 = 'PieChart Hilfstabelle'!O$1, INDIRECT(ADDRESS(ROW(), 6 + $A$7, 1, 1, "Kreis TRADE - 2024")), "")</f>
        <v/>
      </c>
      <c r="P201" s="151" t="str" cm="1">
        <f t="array" aca="1" ref="P201" ca="1">IF('Kreis TRADE - 2024'!$E201 = 'PieChart Hilfstabelle'!P$1, INDIRECT(ADDRESS(ROW(), 6 + $A$7, 1, 1, "Kreis TRADE - 2024")), "")</f>
        <v/>
      </c>
      <c r="Q201" s="151" t="str" cm="1">
        <f t="array" aca="1" ref="Q201" ca="1">IF('Kreis TRADE - 2024'!$E201 = 'PieChart Hilfstabelle'!Q$1, INDIRECT(ADDRESS(ROW(), 6 + $A$7, 1, 1, "Kreis TRADE - 2024")), "")</f>
        <v/>
      </c>
      <c r="R201" s="151" t="str" cm="1">
        <f t="array" aca="1" ref="R201" ca="1">IF('Kreis TRADE - 2024'!$E201 = 'PieChart Hilfstabelle'!R$1, INDIRECT(ADDRESS(ROW(), 6 + $A$7, 1, 1, "Kreis TRADE - 2024")), "")</f>
        <v/>
      </c>
      <c r="S201" s="151" t="str" cm="1">
        <f t="array" aca="1" ref="S201" ca="1">IF('Kreis TRADE - 2024'!$E201 = 'PieChart Hilfstabelle'!S$1, INDIRECT(ADDRESS(ROW(), 6 + $A$7, 1, 1, "Kreis TRADE - 2024")), "")</f>
        <v/>
      </c>
      <c r="T201" s="151" t="str" cm="1">
        <f t="array" aca="1" ref="T201" ca="1">IF('Kreis TRADE - 2024'!$E201 = 'PieChart Hilfstabelle'!T$1, INDIRECT(ADDRESS(ROW(), 6 + $A$7, 1, 1, "Kreis TRADE - 2024")), "")</f>
        <v/>
      </c>
      <c r="U201" s="151" t="str" cm="1">
        <f t="array" aca="1" ref="U201" ca="1">IF('Kreis TRADE - 2024'!$E201 = 'PieChart Hilfstabelle'!U$1, INDIRECT(ADDRESS(ROW(), 6 + $A$7, 1, 1, "Kreis TRADE - 2024")), "")</f>
        <v/>
      </c>
      <c r="V201" s="151" t="str" cm="1">
        <f t="array" aca="1" ref="V201" ca="1">IF('Kreis TRADE - 2024'!$E201 = 'PieChart Hilfstabelle'!V$1, INDIRECT(ADDRESS(ROW(), 6 + $A$7, 1, 1, "Kreis TRADE - 2024")), "")</f>
        <v/>
      </c>
      <c r="W201" s="151" t="str" cm="1">
        <f t="array" aca="1" ref="W201" ca="1">IF('Kreis TRADE - 2024'!$E201 = 'PieChart Hilfstabelle'!W$1, INDIRECT(ADDRESS(ROW(), 6 + $A$7, 1, 1, "Kreis TRADE - 2024")), "")</f>
        <v/>
      </c>
      <c r="X201" s="152"/>
      <c r="Y201" s="151" t="str" cm="1">
        <f t="array" aca="1" ref="Y201" ca="1">IF('Kreis TRADE - 2024'!$D201 = 'PieChart Hilfstabelle'!Y$1, INDIRECT(ADDRESS(ROW(), 6 + $A$7, 1, 1, "Kreis TRADE - 2024")), "")</f>
        <v/>
      </c>
      <c r="Z201" s="151" t="str" cm="1">
        <f t="array" aca="1" ref="Z201" ca="1">IF('Kreis TRADE - 2024'!$D201 = 'PieChart Hilfstabelle'!Z$1, INDIRECT(ADDRESS(ROW(), 6 + $A$7, 1, 1, "Kreis TRADE - 2024")), "")</f>
        <v/>
      </c>
      <c r="AA201" s="151" t="str" cm="1">
        <f t="array" aca="1" ref="AA201" ca="1">IF('Kreis TRADE - 2024'!$D201 = 'PieChart Hilfstabelle'!AA$1, INDIRECT(ADDRESS(ROW(), 6 + $A$7, 1, 1, "Kreis TRADE - 2024")), "")</f>
        <v/>
      </c>
      <c r="AB201" s="151" t="str" cm="1">
        <f t="array" aca="1" ref="AB201" ca="1">IF('Kreis TRADE - 2024'!$D201 = 'PieChart Hilfstabelle'!AB$1, INDIRECT(ADDRESS(ROW(), 6 + $A$7, 1, 1, "Kreis TRADE - 2024")), "")</f>
        <v/>
      </c>
      <c r="AC201" s="151" t="str" cm="1">
        <f t="array" aca="1" ref="AC201" ca="1">IF('Kreis TRADE - 2024'!$D201 = 'PieChart Hilfstabelle'!AC$1, INDIRECT(ADDRESS(ROW(), 6 + $A$7, 1, 1, "Kreis TRADE - 2024")), "")</f>
        <v/>
      </c>
      <c r="AD201" s="151" t="str" cm="1">
        <f t="array" aca="1" ref="AD201" ca="1">IF('Kreis TRADE - 2024'!$D201 = 'PieChart Hilfstabelle'!AD$1, INDIRECT(ADDRESS(ROW(), 6 + $A$7, 1, 1, "Kreis TRADE - 2024")), "")</f>
        <v/>
      </c>
    </row>
    <row r="202" spans="1:30">
      <c r="A202" s="151"/>
      <c r="B202" s="151"/>
      <c r="C202" s="151"/>
      <c r="D202" s="151"/>
      <c r="E202" s="151"/>
      <c r="F202" s="151" t="str">
        <f>IF(AND('Kreis TRADE - 2024'!C202&lt;&gt;"",'Kreis TRADE - 2024'!D202&lt;&gt;"",'Kreis TRADE - 2024'!E202="Gebuchte Tage"),'Kreis TRADE - 2024'!C202 &amp; " " &amp; 'Kreis TRADE - 2024'!D202,"")</f>
        <v/>
      </c>
      <c r="G202" s="151" t="str" cm="1">
        <f t="array" aca="1" ref="G202" ca="1">IF('Kreis TRADE - 2024'!$E202 = 'PieChart Hilfstabelle'!G$1, INDIRECT(ADDRESS(ROW(), 6 + $A$7, 1, 1, "Kreis TRADE - 2024")), "")</f>
        <v/>
      </c>
      <c r="H202" s="151" t="str" cm="1">
        <f t="array" aca="1" ref="H202" ca="1">IF('Kreis TRADE - 2024'!$E202 = 'PieChart Hilfstabelle'!H$1, INDIRECT(ADDRESS(ROW(), 6 + $A$7, 1, 1, "Kreis TRADE - 2024")), "")</f>
        <v/>
      </c>
      <c r="I202" s="151" t="str" cm="1">
        <f t="array" aca="1" ref="I202" ca="1">IF('Kreis TRADE - 2024'!$E202 = 'PieChart Hilfstabelle'!I$1, INDIRECT(ADDRESS(ROW(), 6 + $A$7, 1, 1, "Kreis TRADE - 2024")), "")</f>
        <v/>
      </c>
      <c r="J202" s="151" t="str" cm="1">
        <f t="array" aca="1" ref="J202" ca="1">IF('Kreis TRADE - 2024'!$E202 = 'PieChart Hilfstabelle'!J$1, INDIRECT(ADDRESS(ROW(), 6 + $A$7, 1, 1, "Kreis TRADE - 2024")), "")</f>
        <v/>
      </c>
      <c r="K202" s="151" t="str" cm="1">
        <f t="array" aca="1" ref="K202" ca="1">IF('Kreis TRADE - 2024'!$E202 = 'PieChart Hilfstabelle'!K$1, INDIRECT(ADDRESS(ROW(), 6 + $A$7, 1, 1, "Kreis TRADE - 2024")), "")</f>
        <v/>
      </c>
      <c r="L202" s="151" t="str" cm="1">
        <f t="array" aca="1" ref="L202" ca="1">IF('Kreis TRADE - 2024'!$E202 = 'PieChart Hilfstabelle'!L$1, INDIRECT(ADDRESS(ROW(), 6 + $A$7, 1, 1, "Kreis TRADE - 2024")), "")</f>
        <v/>
      </c>
      <c r="M202" s="151" t="str" cm="1">
        <f t="array" aca="1" ref="M202" ca="1">IF('Kreis TRADE - 2024'!$E202 = 'PieChart Hilfstabelle'!M$1, INDIRECT(ADDRESS(ROW(), 6 + $A$7, 1, 1, "Kreis TRADE - 2024")), "")</f>
        <v/>
      </c>
      <c r="N202" s="151" t="str" cm="1">
        <f t="array" aca="1" ref="N202" ca="1">IF('Kreis TRADE - 2024'!$E202 = 'PieChart Hilfstabelle'!N$1, INDIRECT(ADDRESS(ROW(), 6 + $A$7, 1, 1, "Kreis TRADE - 2024")), "")</f>
        <v/>
      </c>
      <c r="O202" s="151" cm="1">
        <f t="array" aca="1" ref="O202" ca="1">IF('Kreis TRADE - 2024'!$E202 = 'PieChart Hilfstabelle'!O$1, INDIRECT(ADDRESS(ROW(), 6 + $A$7, 1, 1, "Kreis TRADE - 2024")), "")</f>
        <v>0.25</v>
      </c>
      <c r="P202" s="151" t="str" cm="1">
        <f t="array" aca="1" ref="P202" ca="1">IF('Kreis TRADE - 2024'!$E202 = 'PieChart Hilfstabelle'!P$1, INDIRECT(ADDRESS(ROW(), 6 + $A$7, 1, 1, "Kreis TRADE - 2024")), "")</f>
        <v/>
      </c>
      <c r="Q202" s="151" t="str" cm="1">
        <f t="array" aca="1" ref="Q202" ca="1">IF('Kreis TRADE - 2024'!$E202 = 'PieChart Hilfstabelle'!Q$1, INDIRECT(ADDRESS(ROW(), 6 + $A$7, 1, 1, "Kreis TRADE - 2024")), "")</f>
        <v/>
      </c>
      <c r="R202" s="151" t="str" cm="1">
        <f t="array" aca="1" ref="R202" ca="1">IF('Kreis TRADE - 2024'!$E202 = 'PieChart Hilfstabelle'!R$1, INDIRECT(ADDRESS(ROW(), 6 + $A$7, 1, 1, "Kreis TRADE - 2024")), "")</f>
        <v/>
      </c>
      <c r="S202" s="151" t="str" cm="1">
        <f t="array" aca="1" ref="S202" ca="1">IF('Kreis TRADE - 2024'!$E202 = 'PieChart Hilfstabelle'!S$1, INDIRECT(ADDRESS(ROW(), 6 + $A$7, 1, 1, "Kreis TRADE - 2024")), "")</f>
        <v/>
      </c>
      <c r="T202" s="151" t="str" cm="1">
        <f t="array" aca="1" ref="T202" ca="1">IF('Kreis TRADE - 2024'!$E202 = 'PieChart Hilfstabelle'!T$1, INDIRECT(ADDRESS(ROW(), 6 + $A$7, 1, 1, "Kreis TRADE - 2024")), "")</f>
        <v/>
      </c>
      <c r="U202" s="151" t="str" cm="1">
        <f t="array" aca="1" ref="U202" ca="1">IF('Kreis TRADE - 2024'!$E202 = 'PieChart Hilfstabelle'!U$1, INDIRECT(ADDRESS(ROW(), 6 + $A$7, 1, 1, "Kreis TRADE - 2024")), "")</f>
        <v/>
      </c>
      <c r="V202" s="151" t="str" cm="1">
        <f t="array" aca="1" ref="V202" ca="1">IF('Kreis TRADE - 2024'!$E202 = 'PieChart Hilfstabelle'!V$1, INDIRECT(ADDRESS(ROW(), 6 + $A$7, 1, 1, "Kreis TRADE - 2024")), "")</f>
        <v/>
      </c>
      <c r="W202" s="151" t="str" cm="1">
        <f t="array" aca="1" ref="W202" ca="1">IF('Kreis TRADE - 2024'!$E202 = 'PieChart Hilfstabelle'!W$1, INDIRECT(ADDRESS(ROW(), 6 + $A$7, 1, 1, "Kreis TRADE - 2024")), "")</f>
        <v/>
      </c>
      <c r="X202" s="152"/>
      <c r="Y202" s="151" t="str" cm="1">
        <f t="array" aca="1" ref="Y202" ca="1">IF('Kreis TRADE - 2024'!$D202 = 'PieChart Hilfstabelle'!Y$1, INDIRECT(ADDRESS(ROW(), 6 + $A$7, 1, 1, "Kreis TRADE - 2024")), "")</f>
        <v/>
      </c>
      <c r="Z202" s="151" t="str" cm="1">
        <f t="array" aca="1" ref="Z202" ca="1">IF('Kreis TRADE - 2024'!$D202 = 'PieChart Hilfstabelle'!Z$1, INDIRECT(ADDRESS(ROW(), 6 + $A$7, 1, 1, "Kreis TRADE - 2024")), "")</f>
        <v/>
      </c>
      <c r="AA202" s="151" t="str" cm="1">
        <f t="array" aca="1" ref="AA202" ca="1">IF('Kreis TRADE - 2024'!$D202 = 'PieChart Hilfstabelle'!AA$1, INDIRECT(ADDRESS(ROW(), 6 + $A$7, 1, 1, "Kreis TRADE - 2024")), "")</f>
        <v/>
      </c>
      <c r="AB202" s="151" t="str" cm="1">
        <f t="array" aca="1" ref="AB202" ca="1">IF('Kreis TRADE - 2024'!$D202 = 'PieChart Hilfstabelle'!AB$1, INDIRECT(ADDRESS(ROW(), 6 + $A$7, 1, 1, "Kreis TRADE - 2024")), "")</f>
        <v/>
      </c>
      <c r="AC202" s="151" t="str" cm="1">
        <f t="array" aca="1" ref="AC202" ca="1">IF('Kreis TRADE - 2024'!$D202 = 'PieChart Hilfstabelle'!AC$1, INDIRECT(ADDRESS(ROW(), 6 + $A$7, 1, 1, "Kreis TRADE - 2024")), "")</f>
        <v/>
      </c>
      <c r="AD202" s="151" t="str" cm="1">
        <f t="array" aca="1" ref="AD202" ca="1">IF('Kreis TRADE - 2024'!$D202 = 'PieChart Hilfstabelle'!AD$1, INDIRECT(ADDRESS(ROW(), 6 + $A$7, 1, 1, "Kreis TRADE - 2024")), "")</f>
        <v/>
      </c>
    </row>
    <row r="203" spans="1:30">
      <c r="A203" s="151"/>
      <c r="B203" s="151"/>
      <c r="C203" s="151"/>
      <c r="D203" s="151"/>
      <c r="E203" s="151"/>
      <c r="F203" s="151" t="str">
        <f>IF(AND('Kreis TRADE - 2024'!C203&lt;&gt;"",'Kreis TRADE - 2024'!D203&lt;&gt;"",'Kreis TRADE - 2024'!E203="Gebuchte Tage"),'Kreis TRADE - 2024'!C203 &amp; " " &amp; 'Kreis TRADE - 2024'!D203,"")</f>
        <v/>
      </c>
      <c r="G203" s="151" t="str" cm="1">
        <f t="array" aca="1" ref="G203" ca="1">IF('Kreis TRADE - 2024'!$E203 = 'PieChart Hilfstabelle'!G$1, INDIRECT(ADDRESS(ROW(), 6 + $A$7, 1, 1, "Kreis TRADE - 2024")), "")</f>
        <v/>
      </c>
      <c r="H203" s="151" t="str" cm="1">
        <f t="array" aca="1" ref="H203" ca="1">IF('Kreis TRADE - 2024'!$E203 = 'PieChart Hilfstabelle'!H$1, INDIRECT(ADDRESS(ROW(), 6 + $A$7, 1, 1, "Kreis TRADE - 2024")), "")</f>
        <v/>
      </c>
      <c r="I203" s="151" t="str" cm="1">
        <f t="array" aca="1" ref="I203" ca="1">IF('Kreis TRADE - 2024'!$E203 = 'PieChart Hilfstabelle'!I$1, INDIRECT(ADDRESS(ROW(), 6 + $A$7, 1, 1, "Kreis TRADE - 2024")), "")</f>
        <v/>
      </c>
      <c r="J203" s="151" t="str" cm="1">
        <f t="array" aca="1" ref="J203" ca="1">IF('Kreis TRADE - 2024'!$E203 = 'PieChart Hilfstabelle'!J$1, INDIRECT(ADDRESS(ROW(), 6 + $A$7, 1, 1, "Kreis TRADE - 2024")), "")</f>
        <v/>
      </c>
      <c r="K203" s="151" cm="1">
        <f t="array" aca="1" ref="K203" ca="1">IF('Kreis TRADE - 2024'!$E203 = 'PieChart Hilfstabelle'!K$1, INDIRECT(ADDRESS(ROW(), 6 + $A$7, 1, 1, "Kreis TRADE - 2024")), "")</f>
        <v>0</v>
      </c>
      <c r="L203" s="151" t="str" cm="1">
        <f t="array" aca="1" ref="L203" ca="1">IF('Kreis TRADE - 2024'!$E203 = 'PieChart Hilfstabelle'!L$1, INDIRECT(ADDRESS(ROW(), 6 + $A$7, 1, 1, "Kreis TRADE - 2024")), "")</f>
        <v/>
      </c>
      <c r="M203" s="151" t="str" cm="1">
        <f t="array" aca="1" ref="M203" ca="1">IF('Kreis TRADE - 2024'!$E203 = 'PieChart Hilfstabelle'!M$1, INDIRECT(ADDRESS(ROW(), 6 + $A$7, 1, 1, "Kreis TRADE - 2024")), "")</f>
        <v/>
      </c>
      <c r="N203" s="151" t="str" cm="1">
        <f t="array" aca="1" ref="N203" ca="1">IF('Kreis TRADE - 2024'!$E203 = 'PieChart Hilfstabelle'!N$1, INDIRECT(ADDRESS(ROW(), 6 + $A$7, 1, 1, "Kreis TRADE - 2024")), "")</f>
        <v/>
      </c>
      <c r="O203" s="151" t="str" cm="1">
        <f t="array" aca="1" ref="O203" ca="1">IF('Kreis TRADE - 2024'!$E203 = 'PieChart Hilfstabelle'!O$1, INDIRECT(ADDRESS(ROW(), 6 + $A$7, 1, 1, "Kreis TRADE - 2024")), "")</f>
        <v/>
      </c>
      <c r="P203" s="151" t="str" cm="1">
        <f t="array" aca="1" ref="P203" ca="1">IF('Kreis TRADE - 2024'!$E203 = 'PieChart Hilfstabelle'!P$1, INDIRECT(ADDRESS(ROW(), 6 + $A$7, 1, 1, "Kreis TRADE - 2024")), "")</f>
        <v/>
      </c>
      <c r="Q203" s="151" t="str" cm="1">
        <f t="array" aca="1" ref="Q203" ca="1">IF('Kreis TRADE - 2024'!$E203 = 'PieChart Hilfstabelle'!Q$1, INDIRECT(ADDRESS(ROW(), 6 + $A$7, 1, 1, "Kreis TRADE - 2024")), "")</f>
        <v/>
      </c>
      <c r="R203" s="151" t="str" cm="1">
        <f t="array" aca="1" ref="R203" ca="1">IF('Kreis TRADE - 2024'!$E203 = 'PieChart Hilfstabelle'!R$1, INDIRECT(ADDRESS(ROW(), 6 + $A$7, 1, 1, "Kreis TRADE - 2024")), "")</f>
        <v/>
      </c>
      <c r="S203" s="151" t="str" cm="1">
        <f t="array" aca="1" ref="S203" ca="1">IF('Kreis TRADE - 2024'!$E203 = 'PieChart Hilfstabelle'!S$1, INDIRECT(ADDRESS(ROW(), 6 + $A$7, 1, 1, "Kreis TRADE - 2024")), "")</f>
        <v/>
      </c>
      <c r="T203" s="151" t="str" cm="1">
        <f t="array" aca="1" ref="T203" ca="1">IF('Kreis TRADE - 2024'!$E203 = 'PieChart Hilfstabelle'!T$1, INDIRECT(ADDRESS(ROW(), 6 + $A$7, 1, 1, "Kreis TRADE - 2024")), "")</f>
        <v/>
      </c>
      <c r="U203" s="151" t="str" cm="1">
        <f t="array" aca="1" ref="U203" ca="1">IF('Kreis TRADE - 2024'!$E203 = 'PieChart Hilfstabelle'!U$1, INDIRECT(ADDRESS(ROW(), 6 + $A$7, 1, 1, "Kreis TRADE - 2024")), "")</f>
        <v/>
      </c>
      <c r="V203" s="151" t="str" cm="1">
        <f t="array" aca="1" ref="V203" ca="1">IF('Kreis TRADE - 2024'!$E203 = 'PieChart Hilfstabelle'!V$1, INDIRECT(ADDRESS(ROW(), 6 + $A$7, 1, 1, "Kreis TRADE - 2024")), "")</f>
        <v/>
      </c>
      <c r="W203" s="151" t="str" cm="1">
        <f t="array" aca="1" ref="W203" ca="1">IF('Kreis TRADE - 2024'!$E203 = 'PieChart Hilfstabelle'!W$1, INDIRECT(ADDRESS(ROW(), 6 + $A$7, 1, 1, "Kreis TRADE - 2024")), "")</f>
        <v/>
      </c>
      <c r="X203" s="152"/>
      <c r="Y203" s="151" t="str" cm="1">
        <f t="array" aca="1" ref="Y203" ca="1">IF('Kreis TRADE - 2024'!$D203 = 'PieChart Hilfstabelle'!Y$1, INDIRECT(ADDRESS(ROW(), 6 + $A$7, 1, 1, "Kreis TRADE - 2024")), "")</f>
        <v/>
      </c>
      <c r="Z203" s="151" t="str" cm="1">
        <f t="array" aca="1" ref="Z203" ca="1">IF('Kreis TRADE - 2024'!$D203 = 'PieChart Hilfstabelle'!Z$1, INDIRECT(ADDRESS(ROW(), 6 + $A$7, 1, 1, "Kreis TRADE - 2024")), "")</f>
        <v/>
      </c>
      <c r="AA203" s="151" t="str" cm="1">
        <f t="array" aca="1" ref="AA203" ca="1">IF('Kreis TRADE - 2024'!$D203 = 'PieChart Hilfstabelle'!AA$1, INDIRECT(ADDRESS(ROW(), 6 + $A$7, 1, 1, "Kreis TRADE - 2024")), "")</f>
        <v/>
      </c>
      <c r="AB203" s="151" t="str" cm="1">
        <f t="array" aca="1" ref="AB203" ca="1">IF('Kreis TRADE - 2024'!$D203 = 'PieChart Hilfstabelle'!AB$1, INDIRECT(ADDRESS(ROW(), 6 + $A$7, 1, 1, "Kreis TRADE - 2024")), "")</f>
        <v/>
      </c>
      <c r="AC203" s="151" t="str" cm="1">
        <f t="array" aca="1" ref="AC203" ca="1">IF('Kreis TRADE - 2024'!$D203 = 'PieChart Hilfstabelle'!AC$1, INDIRECT(ADDRESS(ROW(), 6 + $A$7, 1, 1, "Kreis TRADE - 2024")), "")</f>
        <v/>
      </c>
      <c r="AD203" s="151" t="str" cm="1">
        <f t="array" aca="1" ref="AD203" ca="1">IF('Kreis TRADE - 2024'!$D203 = 'PieChart Hilfstabelle'!AD$1, INDIRECT(ADDRESS(ROW(), 6 + $A$7, 1, 1, "Kreis TRADE - 2024")), "")</f>
        <v/>
      </c>
    </row>
    <row r="204" spans="1:30">
      <c r="A204" s="151"/>
      <c r="B204" s="151"/>
      <c r="C204" s="151"/>
      <c r="D204" s="151"/>
      <c r="E204" s="151"/>
      <c r="F204" s="151" t="str">
        <f>IF(AND('Kreis TRADE - 2024'!C204&lt;&gt;"",'Kreis TRADE - 2024'!D204&lt;&gt;"",'Kreis TRADE - 2024'!E204="Gebuchte Tage"),'Kreis TRADE - 2024'!C204 &amp; " " &amp; 'Kreis TRADE - 2024'!D204,"")</f>
        <v/>
      </c>
      <c r="G204" s="151" t="str" cm="1">
        <f t="array" aca="1" ref="G204" ca="1">IF('Kreis TRADE - 2024'!$E204 = 'PieChart Hilfstabelle'!G$1, INDIRECT(ADDRESS(ROW(), 6 + $A$7, 1, 1, "Kreis TRADE - 2024")), "")</f>
        <v/>
      </c>
      <c r="H204" s="151" t="str" cm="1">
        <f t="array" aca="1" ref="H204" ca="1">IF('Kreis TRADE - 2024'!$E204 = 'PieChart Hilfstabelle'!H$1, INDIRECT(ADDRESS(ROW(), 6 + $A$7, 1, 1, "Kreis TRADE - 2024")), "")</f>
        <v/>
      </c>
      <c r="I204" s="151" t="str" cm="1">
        <f t="array" aca="1" ref="I204" ca="1">IF('Kreis TRADE - 2024'!$E204 = 'PieChart Hilfstabelle'!I$1, INDIRECT(ADDRESS(ROW(), 6 + $A$7, 1, 1, "Kreis TRADE - 2024")), "")</f>
        <v/>
      </c>
      <c r="J204" s="151" cm="1">
        <f t="array" aca="1" ref="J204" ca="1">IF('Kreis TRADE - 2024'!$E204 = 'PieChart Hilfstabelle'!J$1, INDIRECT(ADDRESS(ROW(), 6 + $A$7, 1, 1, "Kreis TRADE - 2024")), "")</f>
        <v>0</v>
      </c>
      <c r="K204" s="151" t="str" cm="1">
        <f t="array" aca="1" ref="K204" ca="1">IF('Kreis TRADE - 2024'!$E204 = 'PieChart Hilfstabelle'!K$1, INDIRECT(ADDRESS(ROW(), 6 + $A$7, 1, 1, "Kreis TRADE - 2024")), "")</f>
        <v/>
      </c>
      <c r="L204" s="151" t="str" cm="1">
        <f t="array" aca="1" ref="L204" ca="1">IF('Kreis TRADE - 2024'!$E204 = 'PieChart Hilfstabelle'!L$1, INDIRECT(ADDRESS(ROW(), 6 + $A$7, 1, 1, "Kreis TRADE - 2024")), "")</f>
        <v/>
      </c>
      <c r="M204" s="151" t="str" cm="1">
        <f t="array" aca="1" ref="M204" ca="1">IF('Kreis TRADE - 2024'!$E204 = 'PieChart Hilfstabelle'!M$1, INDIRECT(ADDRESS(ROW(), 6 + $A$7, 1, 1, "Kreis TRADE - 2024")), "")</f>
        <v/>
      </c>
      <c r="N204" s="151" t="str" cm="1">
        <f t="array" aca="1" ref="N204" ca="1">IF('Kreis TRADE - 2024'!$E204 = 'PieChart Hilfstabelle'!N$1, INDIRECT(ADDRESS(ROW(), 6 + $A$7, 1, 1, "Kreis TRADE - 2024")), "")</f>
        <v/>
      </c>
      <c r="O204" s="151" t="str" cm="1">
        <f t="array" aca="1" ref="O204" ca="1">IF('Kreis TRADE - 2024'!$E204 = 'PieChart Hilfstabelle'!O$1, INDIRECT(ADDRESS(ROW(), 6 + $A$7, 1, 1, "Kreis TRADE - 2024")), "")</f>
        <v/>
      </c>
      <c r="P204" s="151" t="str" cm="1">
        <f t="array" aca="1" ref="P204" ca="1">IF('Kreis TRADE - 2024'!$E204 = 'PieChart Hilfstabelle'!P$1, INDIRECT(ADDRESS(ROW(), 6 + $A$7, 1, 1, "Kreis TRADE - 2024")), "")</f>
        <v/>
      </c>
      <c r="Q204" s="151" t="str" cm="1">
        <f t="array" aca="1" ref="Q204" ca="1">IF('Kreis TRADE - 2024'!$E204 = 'PieChart Hilfstabelle'!Q$1, INDIRECT(ADDRESS(ROW(), 6 + $A$7, 1, 1, "Kreis TRADE - 2024")), "")</f>
        <v/>
      </c>
      <c r="R204" s="151" t="str" cm="1">
        <f t="array" aca="1" ref="R204" ca="1">IF('Kreis TRADE - 2024'!$E204 = 'PieChart Hilfstabelle'!R$1, INDIRECT(ADDRESS(ROW(), 6 + $A$7, 1, 1, "Kreis TRADE - 2024")), "")</f>
        <v/>
      </c>
      <c r="S204" s="151" t="str" cm="1">
        <f t="array" aca="1" ref="S204" ca="1">IF('Kreis TRADE - 2024'!$E204 = 'PieChart Hilfstabelle'!S$1, INDIRECT(ADDRESS(ROW(), 6 + $A$7, 1, 1, "Kreis TRADE - 2024")), "")</f>
        <v/>
      </c>
      <c r="T204" s="151" t="str" cm="1">
        <f t="array" aca="1" ref="T204" ca="1">IF('Kreis TRADE - 2024'!$E204 = 'PieChart Hilfstabelle'!T$1, INDIRECT(ADDRESS(ROW(), 6 + $A$7, 1, 1, "Kreis TRADE - 2024")), "")</f>
        <v/>
      </c>
      <c r="U204" s="151" t="str" cm="1">
        <f t="array" aca="1" ref="U204" ca="1">IF('Kreis TRADE - 2024'!$E204 = 'PieChart Hilfstabelle'!U$1, INDIRECT(ADDRESS(ROW(), 6 + $A$7, 1, 1, "Kreis TRADE - 2024")), "")</f>
        <v/>
      </c>
      <c r="V204" s="151" t="str" cm="1">
        <f t="array" aca="1" ref="V204" ca="1">IF('Kreis TRADE - 2024'!$E204 = 'PieChart Hilfstabelle'!V$1, INDIRECT(ADDRESS(ROW(), 6 + $A$7, 1, 1, "Kreis TRADE - 2024")), "")</f>
        <v/>
      </c>
      <c r="W204" s="151" t="str" cm="1">
        <f t="array" aca="1" ref="W204" ca="1">IF('Kreis TRADE - 2024'!$E204 = 'PieChart Hilfstabelle'!W$1, INDIRECT(ADDRESS(ROW(), 6 + $A$7, 1, 1, "Kreis TRADE - 2024")), "")</f>
        <v/>
      </c>
      <c r="X204" s="152"/>
      <c r="Y204" s="151" t="str" cm="1">
        <f t="array" aca="1" ref="Y204" ca="1">IF('Kreis TRADE - 2024'!$D204 = 'PieChart Hilfstabelle'!Y$1, INDIRECT(ADDRESS(ROW(), 6 + $A$7, 1, 1, "Kreis TRADE - 2024")), "")</f>
        <v/>
      </c>
      <c r="Z204" s="151" t="str" cm="1">
        <f t="array" aca="1" ref="Z204" ca="1">IF('Kreis TRADE - 2024'!$D204 = 'PieChart Hilfstabelle'!Z$1, INDIRECT(ADDRESS(ROW(), 6 + $A$7, 1, 1, "Kreis TRADE - 2024")), "")</f>
        <v/>
      </c>
      <c r="AA204" s="151" t="str" cm="1">
        <f t="array" aca="1" ref="AA204" ca="1">IF('Kreis TRADE - 2024'!$D204 = 'PieChart Hilfstabelle'!AA$1, INDIRECT(ADDRESS(ROW(), 6 + $A$7, 1, 1, "Kreis TRADE - 2024")), "")</f>
        <v/>
      </c>
      <c r="AB204" s="151" t="str" cm="1">
        <f t="array" aca="1" ref="AB204" ca="1">IF('Kreis TRADE - 2024'!$D204 = 'PieChart Hilfstabelle'!AB$1, INDIRECT(ADDRESS(ROW(), 6 + $A$7, 1, 1, "Kreis TRADE - 2024")), "")</f>
        <v/>
      </c>
      <c r="AC204" s="151" t="str" cm="1">
        <f t="array" aca="1" ref="AC204" ca="1">IF('Kreis TRADE - 2024'!$D204 = 'PieChart Hilfstabelle'!AC$1, INDIRECT(ADDRESS(ROW(), 6 + $A$7, 1, 1, "Kreis TRADE - 2024")), "")</f>
        <v/>
      </c>
      <c r="AD204" s="151" t="str" cm="1">
        <f t="array" aca="1" ref="AD204" ca="1">IF('Kreis TRADE - 2024'!$D204 = 'PieChart Hilfstabelle'!AD$1, INDIRECT(ADDRESS(ROW(), 6 + $A$7, 1, 1, "Kreis TRADE - 2024")), "")</f>
        <v/>
      </c>
    </row>
    <row r="205" spans="1:30">
      <c r="A205" s="151"/>
      <c r="B205" s="151"/>
      <c r="C205" s="151"/>
      <c r="D205" s="151"/>
      <c r="E205" s="151"/>
      <c r="F205" s="151" t="str">
        <f>IF(AND('Kreis TRADE - 2024'!C205&lt;&gt;"",'Kreis TRADE - 2024'!D205&lt;&gt;"",'Kreis TRADE - 2024'!E205="Gebuchte Tage"),'Kreis TRADE - 2024'!C205 &amp; " " &amp; 'Kreis TRADE - 2024'!D205,"")</f>
        <v>Matias Kock</v>
      </c>
      <c r="G205" s="151" cm="1">
        <f t="array" aca="1" ref="G205" ca="1">IF('Kreis TRADE - 2024'!$E205 = 'PieChart Hilfstabelle'!G$1, INDIRECT(ADDRESS(ROW(), 6 + $A$7, 1, 1, "Kreis TRADE - 2024")), "")</f>
        <v>1.81</v>
      </c>
      <c r="H205" s="151" t="str" cm="1">
        <f t="array" aca="1" ref="H205" ca="1">IF('Kreis TRADE - 2024'!$E205 = 'PieChart Hilfstabelle'!H$1, INDIRECT(ADDRESS(ROW(), 6 + $A$7, 1, 1, "Kreis TRADE - 2024")), "")</f>
        <v/>
      </c>
      <c r="I205" s="151" t="str" cm="1">
        <f t="array" aca="1" ref="I205" ca="1">IF('Kreis TRADE - 2024'!$E205 = 'PieChart Hilfstabelle'!I$1, INDIRECT(ADDRESS(ROW(), 6 + $A$7, 1, 1, "Kreis TRADE - 2024")), "")</f>
        <v/>
      </c>
      <c r="J205" s="151" t="str" cm="1">
        <f t="array" aca="1" ref="J205" ca="1">IF('Kreis TRADE - 2024'!$E205 = 'PieChart Hilfstabelle'!J$1, INDIRECT(ADDRESS(ROW(), 6 + $A$7, 1, 1, "Kreis TRADE - 2024")), "")</f>
        <v/>
      </c>
      <c r="K205" s="151" t="str" cm="1">
        <f t="array" aca="1" ref="K205" ca="1">IF('Kreis TRADE - 2024'!$E205 = 'PieChart Hilfstabelle'!K$1, INDIRECT(ADDRESS(ROW(), 6 + $A$7, 1, 1, "Kreis TRADE - 2024")), "")</f>
        <v/>
      </c>
      <c r="L205" s="151" t="str" cm="1">
        <f t="array" aca="1" ref="L205" ca="1">IF('Kreis TRADE - 2024'!$E205 = 'PieChart Hilfstabelle'!L$1, INDIRECT(ADDRESS(ROW(), 6 + $A$7, 1, 1, "Kreis TRADE - 2024")), "")</f>
        <v/>
      </c>
      <c r="M205" s="151" t="str" cm="1">
        <f t="array" aca="1" ref="M205" ca="1">IF('Kreis TRADE - 2024'!$E205 = 'PieChart Hilfstabelle'!M$1, INDIRECT(ADDRESS(ROW(), 6 + $A$7, 1, 1, "Kreis TRADE - 2024")), "")</f>
        <v/>
      </c>
      <c r="N205" s="151" t="str" cm="1">
        <f t="array" aca="1" ref="N205" ca="1">IF('Kreis TRADE - 2024'!$E205 = 'PieChart Hilfstabelle'!N$1, INDIRECT(ADDRESS(ROW(), 6 + $A$7, 1, 1, "Kreis TRADE - 2024")), "")</f>
        <v/>
      </c>
      <c r="O205" s="151" t="str" cm="1">
        <f t="array" aca="1" ref="O205" ca="1">IF('Kreis TRADE - 2024'!$E205 = 'PieChart Hilfstabelle'!O$1, INDIRECT(ADDRESS(ROW(), 6 + $A$7, 1, 1, "Kreis TRADE - 2024")), "")</f>
        <v/>
      </c>
      <c r="P205" s="151" t="str" cm="1">
        <f t="array" aca="1" ref="P205" ca="1">IF('Kreis TRADE - 2024'!$E205 = 'PieChart Hilfstabelle'!P$1, INDIRECT(ADDRESS(ROW(), 6 + $A$7, 1, 1, "Kreis TRADE - 2024")), "")</f>
        <v/>
      </c>
      <c r="Q205" s="151" t="str" cm="1">
        <f t="array" aca="1" ref="Q205" ca="1">IF('Kreis TRADE - 2024'!$E205 = 'PieChart Hilfstabelle'!Q$1, INDIRECT(ADDRESS(ROW(), 6 + $A$7, 1, 1, "Kreis TRADE - 2024")), "")</f>
        <v/>
      </c>
      <c r="R205" s="151" t="str" cm="1">
        <f t="array" aca="1" ref="R205" ca="1">IF('Kreis TRADE - 2024'!$E205 = 'PieChart Hilfstabelle'!R$1, INDIRECT(ADDRESS(ROW(), 6 + $A$7, 1, 1, "Kreis TRADE - 2024")), "")</f>
        <v/>
      </c>
      <c r="S205" s="151" t="str" cm="1">
        <f t="array" aca="1" ref="S205" ca="1">IF('Kreis TRADE - 2024'!$E205 = 'PieChart Hilfstabelle'!S$1, INDIRECT(ADDRESS(ROW(), 6 + $A$7, 1, 1, "Kreis TRADE - 2024")), "")</f>
        <v/>
      </c>
      <c r="T205" s="151" t="str" cm="1">
        <f t="array" aca="1" ref="T205" ca="1">IF('Kreis TRADE - 2024'!$E205 = 'PieChart Hilfstabelle'!T$1, INDIRECT(ADDRESS(ROW(), 6 + $A$7, 1, 1, "Kreis TRADE - 2024")), "")</f>
        <v/>
      </c>
      <c r="U205" s="151" t="str" cm="1">
        <f t="array" aca="1" ref="U205" ca="1">IF('Kreis TRADE - 2024'!$E205 = 'PieChart Hilfstabelle'!U$1, INDIRECT(ADDRESS(ROW(), 6 + $A$7, 1, 1, "Kreis TRADE - 2024")), "")</f>
        <v/>
      </c>
      <c r="V205" s="151" t="str" cm="1">
        <f t="array" aca="1" ref="V205" ca="1">IF('Kreis TRADE - 2024'!$E205 = 'PieChart Hilfstabelle'!V$1, INDIRECT(ADDRESS(ROW(), 6 + $A$7, 1, 1, "Kreis TRADE - 2024")), "")</f>
        <v/>
      </c>
      <c r="W205" s="151" t="str" cm="1">
        <f t="array" aca="1" ref="W205" ca="1">IF('Kreis TRADE - 2024'!$E205 = 'PieChart Hilfstabelle'!W$1, INDIRECT(ADDRESS(ROW(), 6 + $A$7, 1, 1, "Kreis TRADE - 2024")), "")</f>
        <v/>
      </c>
      <c r="X205" s="152"/>
      <c r="Y205" s="151" t="str" cm="1">
        <f t="array" aca="1" ref="Y205" ca="1">IF('Kreis TRADE - 2024'!$D205 = 'PieChart Hilfstabelle'!Y$1, INDIRECT(ADDRESS(ROW(), 6 + $A$7, 1, 1, "Kreis TRADE - 2024")), "")</f>
        <v/>
      </c>
      <c r="Z205" s="151" t="str" cm="1">
        <f t="array" aca="1" ref="Z205" ca="1">IF('Kreis TRADE - 2024'!$D205 = 'PieChart Hilfstabelle'!Z$1, INDIRECT(ADDRESS(ROW(), 6 + $A$7, 1, 1, "Kreis TRADE - 2024")), "")</f>
        <v/>
      </c>
      <c r="AA205" s="151" t="str" cm="1">
        <f t="array" aca="1" ref="AA205" ca="1">IF('Kreis TRADE - 2024'!$D205 = 'PieChart Hilfstabelle'!AA$1, INDIRECT(ADDRESS(ROW(), 6 + $A$7, 1, 1, "Kreis TRADE - 2024")), "")</f>
        <v/>
      </c>
      <c r="AB205" s="151" t="str" cm="1">
        <f t="array" aca="1" ref="AB205" ca="1">IF('Kreis TRADE - 2024'!$D205 = 'PieChart Hilfstabelle'!AB$1, INDIRECT(ADDRESS(ROW(), 6 + $A$7, 1, 1, "Kreis TRADE - 2024")), "")</f>
        <v/>
      </c>
      <c r="AC205" s="151" t="str" cm="1">
        <f t="array" aca="1" ref="AC205" ca="1">IF('Kreis TRADE - 2024'!$D205 = 'PieChart Hilfstabelle'!AC$1, INDIRECT(ADDRESS(ROW(), 6 + $A$7, 1, 1, "Kreis TRADE - 2024")), "")</f>
        <v/>
      </c>
      <c r="AD205" s="151" t="str" cm="1">
        <f t="array" aca="1" ref="AD205" ca="1">IF('Kreis TRADE - 2024'!$D205 = 'PieChart Hilfstabelle'!AD$1, INDIRECT(ADDRESS(ROW(), 6 + $A$7, 1, 1, "Kreis TRADE - 2024")), "")</f>
        <v/>
      </c>
    </row>
    <row r="206" spans="1:30">
      <c r="A206" s="151"/>
      <c r="B206" s="151"/>
      <c r="C206" s="151"/>
      <c r="D206" s="151"/>
      <c r="E206" s="151"/>
      <c r="F206" s="151" t="str">
        <f>IF(AND('Kreis TRADE - 2024'!C206&lt;&gt;"",'Kreis TRADE - 2024'!D206&lt;&gt;"",'Kreis TRADE - 2024'!E206="Gebuchte Tage"),'Kreis TRADE - 2024'!C206 &amp; " " &amp; 'Kreis TRADE - 2024'!D206,"")</f>
        <v/>
      </c>
      <c r="G206" s="151" t="str" cm="1">
        <f t="array" aca="1" ref="G206" ca="1">IF('Kreis TRADE - 2024'!$E206 = 'PieChart Hilfstabelle'!G$1, INDIRECT(ADDRESS(ROW(), 6 + $A$7, 1, 1, "Kreis TRADE - 2024")), "")</f>
        <v/>
      </c>
      <c r="H206" s="151" cm="1">
        <f t="array" aca="1" ref="H206" ca="1">IF('Kreis TRADE - 2024'!$E206 = 'PieChart Hilfstabelle'!H$1, INDIRECT(ADDRESS(ROW(), 6 + $A$7, 1, 1, "Kreis TRADE - 2024")), "")</f>
        <v>19</v>
      </c>
      <c r="I206" s="151" t="str" cm="1">
        <f t="array" aca="1" ref="I206" ca="1">IF('Kreis TRADE - 2024'!$E206 = 'PieChart Hilfstabelle'!I$1, INDIRECT(ADDRESS(ROW(), 6 + $A$7, 1, 1, "Kreis TRADE - 2024")), "")</f>
        <v/>
      </c>
      <c r="J206" s="151" t="str" cm="1">
        <f t="array" aca="1" ref="J206" ca="1">IF('Kreis TRADE - 2024'!$E206 = 'PieChart Hilfstabelle'!J$1, INDIRECT(ADDRESS(ROW(), 6 + $A$7, 1, 1, "Kreis TRADE - 2024")), "")</f>
        <v/>
      </c>
      <c r="K206" s="151" t="str" cm="1">
        <f t="array" aca="1" ref="K206" ca="1">IF('Kreis TRADE - 2024'!$E206 = 'PieChart Hilfstabelle'!K$1, INDIRECT(ADDRESS(ROW(), 6 + $A$7, 1, 1, "Kreis TRADE - 2024")), "")</f>
        <v/>
      </c>
      <c r="L206" s="151" t="str" cm="1">
        <f t="array" aca="1" ref="L206" ca="1">IF('Kreis TRADE - 2024'!$E206 = 'PieChart Hilfstabelle'!L$1, INDIRECT(ADDRESS(ROW(), 6 + $A$7, 1, 1, "Kreis TRADE - 2024")), "")</f>
        <v/>
      </c>
      <c r="M206" s="151" t="str" cm="1">
        <f t="array" aca="1" ref="M206" ca="1">IF('Kreis TRADE - 2024'!$E206 = 'PieChart Hilfstabelle'!M$1, INDIRECT(ADDRESS(ROW(), 6 + $A$7, 1, 1, "Kreis TRADE - 2024")), "")</f>
        <v/>
      </c>
      <c r="N206" s="151" t="str" cm="1">
        <f t="array" aca="1" ref="N206" ca="1">IF('Kreis TRADE - 2024'!$E206 = 'PieChart Hilfstabelle'!N$1, INDIRECT(ADDRESS(ROW(), 6 + $A$7, 1, 1, "Kreis TRADE - 2024")), "")</f>
        <v/>
      </c>
      <c r="O206" s="151" t="str" cm="1">
        <f t="array" aca="1" ref="O206" ca="1">IF('Kreis TRADE - 2024'!$E206 = 'PieChart Hilfstabelle'!O$1, INDIRECT(ADDRESS(ROW(), 6 + $A$7, 1, 1, "Kreis TRADE - 2024")), "")</f>
        <v/>
      </c>
      <c r="P206" s="151" t="str" cm="1">
        <f t="array" aca="1" ref="P206" ca="1">IF('Kreis TRADE - 2024'!$E206 = 'PieChart Hilfstabelle'!P$1, INDIRECT(ADDRESS(ROW(), 6 + $A$7, 1, 1, "Kreis TRADE - 2024")), "")</f>
        <v/>
      </c>
      <c r="Q206" s="151" t="str" cm="1">
        <f t="array" aca="1" ref="Q206" ca="1">IF('Kreis TRADE - 2024'!$E206 = 'PieChart Hilfstabelle'!Q$1, INDIRECT(ADDRESS(ROW(), 6 + $A$7, 1, 1, "Kreis TRADE - 2024")), "")</f>
        <v/>
      </c>
      <c r="R206" s="151" t="str" cm="1">
        <f t="array" aca="1" ref="R206" ca="1">IF('Kreis TRADE - 2024'!$E206 = 'PieChart Hilfstabelle'!R$1, INDIRECT(ADDRESS(ROW(), 6 + $A$7, 1, 1, "Kreis TRADE - 2024")), "")</f>
        <v/>
      </c>
      <c r="S206" s="151" t="str" cm="1">
        <f t="array" aca="1" ref="S206" ca="1">IF('Kreis TRADE - 2024'!$E206 = 'PieChart Hilfstabelle'!S$1, INDIRECT(ADDRESS(ROW(), 6 + $A$7, 1, 1, "Kreis TRADE - 2024")), "")</f>
        <v/>
      </c>
      <c r="T206" s="151" t="str" cm="1">
        <f t="array" aca="1" ref="T206" ca="1">IF('Kreis TRADE - 2024'!$E206 = 'PieChart Hilfstabelle'!T$1, INDIRECT(ADDRESS(ROW(), 6 + $A$7, 1, 1, "Kreis TRADE - 2024")), "")</f>
        <v/>
      </c>
      <c r="U206" s="151" t="str" cm="1">
        <f t="array" aca="1" ref="U206" ca="1">IF('Kreis TRADE - 2024'!$E206 = 'PieChart Hilfstabelle'!U$1, INDIRECT(ADDRESS(ROW(), 6 + $A$7, 1, 1, "Kreis TRADE - 2024")), "")</f>
        <v/>
      </c>
      <c r="V206" s="151" t="str" cm="1">
        <f t="array" aca="1" ref="V206" ca="1">IF('Kreis TRADE - 2024'!$E206 = 'PieChart Hilfstabelle'!V$1, INDIRECT(ADDRESS(ROW(), 6 + $A$7, 1, 1, "Kreis TRADE - 2024")), "")</f>
        <v/>
      </c>
      <c r="W206" s="151" t="str" cm="1">
        <f t="array" aca="1" ref="W206" ca="1">IF('Kreis TRADE - 2024'!$E206 = 'PieChart Hilfstabelle'!W$1, INDIRECT(ADDRESS(ROW(), 6 + $A$7, 1, 1, "Kreis TRADE - 2024")), "")</f>
        <v/>
      </c>
      <c r="X206" s="152"/>
      <c r="Y206" s="151" t="str" cm="1">
        <f t="array" aca="1" ref="Y206" ca="1">IF('Kreis TRADE - 2024'!$D206 = 'PieChart Hilfstabelle'!Y$1, INDIRECT(ADDRESS(ROW(), 6 + $A$7, 1, 1, "Kreis TRADE - 2024")), "")</f>
        <v/>
      </c>
      <c r="Z206" s="151" t="str" cm="1">
        <f t="array" aca="1" ref="Z206" ca="1">IF('Kreis TRADE - 2024'!$D206 = 'PieChart Hilfstabelle'!Z$1, INDIRECT(ADDRESS(ROW(), 6 + $A$7, 1, 1, "Kreis TRADE - 2024")), "")</f>
        <v/>
      </c>
      <c r="AA206" s="151" t="str" cm="1">
        <f t="array" aca="1" ref="AA206" ca="1">IF('Kreis TRADE - 2024'!$D206 = 'PieChart Hilfstabelle'!AA$1, INDIRECT(ADDRESS(ROW(), 6 + $A$7, 1, 1, "Kreis TRADE - 2024")), "")</f>
        <v/>
      </c>
      <c r="AB206" s="151" t="str" cm="1">
        <f t="array" aca="1" ref="AB206" ca="1">IF('Kreis TRADE - 2024'!$D206 = 'PieChart Hilfstabelle'!AB$1, INDIRECT(ADDRESS(ROW(), 6 + $A$7, 1, 1, "Kreis TRADE - 2024")), "")</f>
        <v/>
      </c>
      <c r="AC206" s="151" t="str" cm="1">
        <f t="array" aca="1" ref="AC206" ca="1">IF('Kreis TRADE - 2024'!$D206 = 'PieChart Hilfstabelle'!AC$1, INDIRECT(ADDRESS(ROW(), 6 + $A$7, 1, 1, "Kreis TRADE - 2024")), "")</f>
        <v/>
      </c>
      <c r="AD206" s="151" t="str" cm="1">
        <f t="array" aca="1" ref="AD206" ca="1">IF('Kreis TRADE - 2024'!$D206 = 'PieChart Hilfstabelle'!AD$1, INDIRECT(ADDRESS(ROW(), 6 + $A$7, 1, 1, "Kreis TRADE - 2024")), "")</f>
        <v/>
      </c>
    </row>
    <row r="207" spans="1:30">
      <c r="A207" s="151"/>
      <c r="B207" s="151"/>
      <c r="C207" s="151"/>
      <c r="D207" s="151"/>
      <c r="E207" s="151"/>
      <c r="F207" s="151" t="str">
        <f>IF(AND('Kreis TRADE - 2024'!C207&lt;&gt;"",'Kreis TRADE - 2024'!D207&lt;&gt;"",'Kreis TRADE - 2024'!E207="Gebuchte Tage"),'Kreis TRADE - 2024'!C207 &amp; " " &amp; 'Kreis TRADE - 2024'!D207,"")</f>
        <v/>
      </c>
      <c r="G207" s="151" t="str" cm="1">
        <f t="array" aca="1" ref="G207" ca="1">IF('Kreis TRADE - 2024'!$E207 = 'PieChart Hilfstabelle'!G$1, INDIRECT(ADDRESS(ROW(), 6 + $A$7, 1, 1, "Kreis TRADE - 2024")), "")</f>
        <v/>
      </c>
      <c r="H207" s="151" t="str" cm="1">
        <f t="array" aca="1" ref="H207" ca="1">IF('Kreis TRADE - 2024'!$E207 = 'PieChart Hilfstabelle'!H$1, INDIRECT(ADDRESS(ROW(), 6 + $A$7, 1, 1, "Kreis TRADE - 2024")), "")</f>
        <v/>
      </c>
      <c r="I207" s="151" cm="1">
        <f t="array" aca="1" ref="I207" ca="1">IF('Kreis TRADE - 2024'!$E207 = 'PieChart Hilfstabelle'!I$1, INDIRECT(ADDRESS(ROW(), 6 + $A$7, 1, 1, "Kreis TRADE - 2024")), "")</f>
        <v>1.81</v>
      </c>
      <c r="J207" s="151" t="str" cm="1">
        <f t="array" aca="1" ref="J207" ca="1">IF('Kreis TRADE - 2024'!$E207 = 'PieChart Hilfstabelle'!J$1, INDIRECT(ADDRESS(ROW(), 6 + $A$7, 1, 1, "Kreis TRADE - 2024")), "")</f>
        <v/>
      </c>
      <c r="K207" s="151" t="str" cm="1">
        <f t="array" aca="1" ref="K207" ca="1">IF('Kreis TRADE - 2024'!$E207 = 'PieChart Hilfstabelle'!K$1, INDIRECT(ADDRESS(ROW(), 6 + $A$7, 1, 1, "Kreis TRADE - 2024")), "")</f>
        <v/>
      </c>
      <c r="L207" s="151" t="str" cm="1">
        <f t="array" aca="1" ref="L207" ca="1">IF('Kreis TRADE - 2024'!$E207 = 'PieChart Hilfstabelle'!L$1, INDIRECT(ADDRESS(ROW(), 6 + $A$7, 1, 1, "Kreis TRADE - 2024")), "")</f>
        <v/>
      </c>
      <c r="M207" s="151" t="str" cm="1">
        <f t="array" aca="1" ref="M207" ca="1">IF('Kreis TRADE - 2024'!$E207 = 'PieChart Hilfstabelle'!M$1, INDIRECT(ADDRESS(ROW(), 6 + $A$7, 1, 1, "Kreis TRADE - 2024")), "")</f>
        <v/>
      </c>
      <c r="N207" s="151" t="str" cm="1">
        <f t="array" aca="1" ref="N207" ca="1">IF('Kreis TRADE - 2024'!$E207 = 'PieChart Hilfstabelle'!N$1, INDIRECT(ADDRESS(ROW(), 6 + $A$7, 1, 1, "Kreis TRADE - 2024")), "")</f>
        <v/>
      </c>
      <c r="O207" s="151" t="str" cm="1">
        <f t="array" aca="1" ref="O207" ca="1">IF('Kreis TRADE - 2024'!$E207 = 'PieChart Hilfstabelle'!O$1, INDIRECT(ADDRESS(ROW(), 6 + $A$7, 1, 1, "Kreis TRADE - 2024")), "")</f>
        <v/>
      </c>
      <c r="P207" s="151" t="str" cm="1">
        <f t="array" aca="1" ref="P207" ca="1">IF('Kreis TRADE - 2024'!$E207 = 'PieChart Hilfstabelle'!P$1, INDIRECT(ADDRESS(ROW(), 6 + $A$7, 1, 1, "Kreis TRADE - 2024")), "")</f>
        <v/>
      </c>
      <c r="Q207" s="151" t="str" cm="1">
        <f t="array" aca="1" ref="Q207" ca="1">IF('Kreis TRADE - 2024'!$E207 = 'PieChart Hilfstabelle'!Q$1, INDIRECT(ADDRESS(ROW(), 6 + $A$7, 1, 1, "Kreis TRADE - 2024")), "")</f>
        <v/>
      </c>
      <c r="R207" s="151" t="str" cm="1">
        <f t="array" aca="1" ref="R207" ca="1">IF('Kreis TRADE - 2024'!$E207 = 'PieChart Hilfstabelle'!R$1, INDIRECT(ADDRESS(ROW(), 6 + $A$7, 1, 1, "Kreis TRADE - 2024")), "")</f>
        <v/>
      </c>
      <c r="S207" s="151" t="str" cm="1">
        <f t="array" aca="1" ref="S207" ca="1">IF('Kreis TRADE - 2024'!$E207 = 'PieChart Hilfstabelle'!S$1, INDIRECT(ADDRESS(ROW(), 6 + $A$7, 1, 1, "Kreis TRADE - 2024")), "")</f>
        <v/>
      </c>
      <c r="T207" s="151" t="str" cm="1">
        <f t="array" aca="1" ref="T207" ca="1">IF('Kreis TRADE - 2024'!$E207 = 'PieChart Hilfstabelle'!T$1, INDIRECT(ADDRESS(ROW(), 6 + $A$7, 1, 1, "Kreis TRADE - 2024")), "")</f>
        <v/>
      </c>
      <c r="U207" s="151" t="str" cm="1">
        <f t="array" aca="1" ref="U207" ca="1">IF('Kreis TRADE - 2024'!$E207 = 'PieChart Hilfstabelle'!U$1, INDIRECT(ADDRESS(ROW(), 6 + $A$7, 1, 1, "Kreis TRADE - 2024")), "")</f>
        <v/>
      </c>
      <c r="V207" s="151" t="str" cm="1">
        <f t="array" aca="1" ref="V207" ca="1">IF('Kreis TRADE - 2024'!$E207 = 'PieChart Hilfstabelle'!V$1, INDIRECT(ADDRESS(ROW(), 6 + $A$7, 1, 1, "Kreis TRADE - 2024")), "")</f>
        <v/>
      </c>
      <c r="W207" s="151" t="str" cm="1">
        <f t="array" aca="1" ref="W207" ca="1">IF('Kreis TRADE - 2024'!$E207 = 'PieChart Hilfstabelle'!W$1, INDIRECT(ADDRESS(ROW(), 6 + $A$7, 1, 1, "Kreis TRADE - 2024")), "")</f>
        <v/>
      </c>
      <c r="X207" s="152"/>
      <c r="Y207" s="151" t="str" cm="1">
        <f t="array" aca="1" ref="Y207" ca="1">IF('Kreis TRADE - 2024'!$D207 = 'PieChart Hilfstabelle'!Y$1, INDIRECT(ADDRESS(ROW(), 6 + $A$7, 1, 1, "Kreis TRADE - 2024")), "")</f>
        <v/>
      </c>
      <c r="Z207" s="151" t="str" cm="1">
        <f t="array" aca="1" ref="Z207" ca="1">IF('Kreis TRADE - 2024'!$D207 = 'PieChart Hilfstabelle'!Z$1, INDIRECT(ADDRESS(ROW(), 6 + $A$7, 1, 1, "Kreis TRADE - 2024")), "")</f>
        <v/>
      </c>
      <c r="AA207" s="151" t="str" cm="1">
        <f t="array" aca="1" ref="AA207" ca="1">IF('Kreis TRADE - 2024'!$D207 = 'PieChart Hilfstabelle'!AA$1, INDIRECT(ADDRESS(ROW(), 6 + $A$7, 1, 1, "Kreis TRADE - 2024")), "")</f>
        <v/>
      </c>
      <c r="AB207" s="151" t="str" cm="1">
        <f t="array" aca="1" ref="AB207" ca="1">IF('Kreis TRADE - 2024'!$D207 = 'PieChart Hilfstabelle'!AB$1, INDIRECT(ADDRESS(ROW(), 6 + $A$7, 1, 1, "Kreis TRADE - 2024")), "")</f>
        <v/>
      </c>
      <c r="AC207" s="151" t="str" cm="1">
        <f t="array" aca="1" ref="AC207" ca="1">IF('Kreis TRADE - 2024'!$D207 = 'PieChart Hilfstabelle'!AC$1, INDIRECT(ADDRESS(ROW(), 6 + $A$7, 1, 1, "Kreis TRADE - 2024")), "")</f>
        <v/>
      </c>
      <c r="AD207" s="151" t="str" cm="1">
        <f t="array" aca="1" ref="AD207" ca="1">IF('Kreis TRADE - 2024'!$D207 = 'PieChart Hilfstabelle'!AD$1, INDIRECT(ADDRESS(ROW(), 6 + $A$7, 1, 1, "Kreis TRADE - 2024")), "")</f>
        <v/>
      </c>
    </row>
    <row r="208" spans="1:30">
      <c r="A208" s="151"/>
      <c r="B208" s="151"/>
      <c r="C208" s="151"/>
      <c r="D208" s="151"/>
      <c r="E208" s="151"/>
      <c r="F208" s="151" t="str">
        <f>IF(AND('Kreis TRADE - 2024'!C208&lt;&gt;"",'Kreis TRADE - 2024'!D208&lt;&gt;"",'Kreis TRADE - 2024'!E208="Gebuchte Tage"),'Kreis TRADE - 2024'!C208 &amp; " " &amp; 'Kreis TRADE - 2024'!D208,"")</f>
        <v/>
      </c>
      <c r="G208" s="151" t="str" cm="1">
        <f t="array" aca="1" ref="G208" ca="1">IF('Kreis TRADE - 2024'!$E208 = 'PieChart Hilfstabelle'!G$1, INDIRECT(ADDRESS(ROW(), 6 + $A$7, 1, 1, "Kreis TRADE - 2024")), "")</f>
        <v/>
      </c>
      <c r="H208" s="151" t="str" cm="1">
        <f t="array" aca="1" ref="H208" ca="1">IF('Kreis TRADE - 2024'!$E208 = 'PieChart Hilfstabelle'!H$1, INDIRECT(ADDRESS(ROW(), 6 + $A$7, 1, 1, "Kreis TRADE - 2024")), "")</f>
        <v/>
      </c>
      <c r="I208" s="151" t="str" cm="1">
        <f t="array" aca="1" ref="I208" ca="1">IF('Kreis TRADE - 2024'!$E208 = 'PieChart Hilfstabelle'!I$1, INDIRECT(ADDRESS(ROW(), 6 + $A$7, 1, 1, "Kreis TRADE - 2024")), "")</f>
        <v/>
      </c>
      <c r="J208" s="151" t="str" cm="1">
        <f t="array" aca="1" ref="J208" ca="1">IF('Kreis TRADE - 2024'!$E208 = 'PieChart Hilfstabelle'!J$1, INDIRECT(ADDRESS(ROW(), 6 + $A$7, 1, 1, "Kreis TRADE - 2024")), "")</f>
        <v/>
      </c>
      <c r="K208" s="151" t="str" cm="1">
        <f t="array" aca="1" ref="K208" ca="1">IF('Kreis TRADE - 2024'!$E208 = 'PieChart Hilfstabelle'!K$1, INDIRECT(ADDRESS(ROW(), 6 + $A$7, 1, 1, "Kreis TRADE - 2024")), "")</f>
        <v/>
      </c>
      <c r="L208" s="151" t="str" cm="1">
        <f t="array" aca="1" ref="L208" ca="1">IF('Kreis TRADE - 2024'!$E208 = 'PieChart Hilfstabelle'!L$1, INDIRECT(ADDRESS(ROW(), 6 + $A$7, 1, 1, "Kreis TRADE - 2024")), "")</f>
        <v/>
      </c>
      <c r="M208" s="151" t="str" cm="1">
        <f t="array" aca="1" ref="M208" ca="1">IF('Kreis TRADE - 2024'!$E208 = 'PieChart Hilfstabelle'!M$1, INDIRECT(ADDRESS(ROW(), 6 + $A$7, 1, 1, "Kreis TRADE - 2024")), "")</f>
        <v/>
      </c>
      <c r="N208" s="151" t="str" cm="1">
        <f t="array" aca="1" ref="N208" ca="1">IF('Kreis TRADE - 2024'!$E208 = 'PieChart Hilfstabelle'!N$1, INDIRECT(ADDRESS(ROW(), 6 + $A$7, 1, 1, "Kreis TRADE - 2024")), "")</f>
        <v/>
      </c>
      <c r="O208" s="151" t="str" cm="1">
        <f t="array" aca="1" ref="O208" ca="1">IF('Kreis TRADE - 2024'!$E208 = 'PieChart Hilfstabelle'!O$1, INDIRECT(ADDRESS(ROW(), 6 + $A$7, 1, 1, "Kreis TRADE - 2024")), "")</f>
        <v/>
      </c>
      <c r="P208" s="151" cm="1">
        <f t="array" aca="1" ref="P208" ca="1">IF('Kreis TRADE - 2024'!$E208 = 'PieChart Hilfstabelle'!P$1, INDIRECT(ADDRESS(ROW(), 6 + $A$7, 1, 1, "Kreis TRADE - 2024")), "")</f>
        <v>0</v>
      </c>
      <c r="Q208" s="151" t="str" cm="1">
        <f t="array" aca="1" ref="Q208" ca="1">IF('Kreis TRADE - 2024'!$E208 = 'PieChart Hilfstabelle'!Q$1, INDIRECT(ADDRESS(ROW(), 6 + $A$7, 1, 1, "Kreis TRADE - 2024")), "")</f>
        <v/>
      </c>
      <c r="R208" s="151" t="str" cm="1">
        <f t="array" aca="1" ref="R208" ca="1">IF('Kreis TRADE - 2024'!$E208 = 'PieChart Hilfstabelle'!R$1, INDIRECT(ADDRESS(ROW(), 6 + $A$7, 1, 1, "Kreis TRADE - 2024")), "")</f>
        <v/>
      </c>
      <c r="S208" s="151" t="str" cm="1">
        <f t="array" aca="1" ref="S208" ca="1">IF('Kreis TRADE - 2024'!$E208 = 'PieChart Hilfstabelle'!S$1, INDIRECT(ADDRESS(ROW(), 6 + $A$7, 1, 1, "Kreis TRADE - 2024")), "")</f>
        <v/>
      </c>
      <c r="T208" s="151" t="str" cm="1">
        <f t="array" aca="1" ref="T208" ca="1">IF('Kreis TRADE - 2024'!$E208 = 'PieChart Hilfstabelle'!T$1, INDIRECT(ADDRESS(ROW(), 6 + $A$7, 1, 1, "Kreis TRADE - 2024")), "")</f>
        <v/>
      </c>
      <c r="U208" s="151" t="str" cm="1">
        <f t="array" aca="1" ref="U208" ca="1">IF('Kreis TRADE - 2024'!$E208 = 'PieChart Hilfstabelle'!U$1, INDIRECT(ADDRESS(ROW(), 6 + $A$7, 1, 1, "Kreis TRADE - 2024")), "")</f>
        <v/>
      </c>
      <c r="V208" s="151" t="str" cm="1">
        <f t="array" aca="1" ref="V208" ca="1">IF('Kreis TRADE - 2024'!$E208 = 'PieChart Hilfstabelle'!V$1, INDIRECT(ADDRESS(ROW(), 6 + $A$7, 1, 1, "Kreis TRADE - 2024")), "")</f>
        <v/>
      </c>
      <c r="W208" s="151" t="str" cm="1">
        <f t="array" aca="1" ref="W208" ca="1">IF('Kreis TRADE - 2024'!$E208 = 'PieChart Hilfstabelle'!W$1, INDIRECT(ADDRESS(ROW(), 6 + $A$7, 1, 1, "Kreis TRADE - 2024")), "")</f>
        <v/>
      </c>
      <c r="X208" s="152"/>
      <c r="Y208" s="151" t="str" cm="1">
        <f t="array" aca="1" ref="Y208" ca="1">IF('Kreis TRADE - 2024'!$D208 = 'PieChart Hilfstabelle'!Y$1, INDIRECT(ADDRESS(ROW(), 6 + $A$7, 1, 1, "Kreis TRADE - 2024")), "")</f>
        <v/>
      </c>
      <c r="Z208" s="151" t="str" cm="1">
        <f t="array" aca="1" ref="Z208" ca="1">IF('Kreis TRADE - 2024'!$D208 = 'PieChart Hilfstabelle'!Z$1, INDIRECT(ADDRESS(ROW(), 6 + $A$7, 1, 1, "Kreis TRADE - 2024")), "")</f>
        <v/>
      </c>
      <c r="AA208" s="151" t="str" cm="1">
        <f t="array" aca="1" ref="AA208" ca="1">IF('Kreis TRADE - 2024'!$D208 = 'PieChart Hilfstabelle'!AA$1, INDIRECT(ADDRESS(ROW(), 6 + $A$7, 1, 1, "Kreis TRADE - 2024")), "")</f>
        <v/>
      </c>
      <c r="AB208" s="151" t="str" cm="1">
        <f t="array" aca="1" ref="AB208" ca="1">IF('Kreis TRADE - 2024'!$D208 = 'PieChart Hilfstabelle'!AB$1, INDIRECT(ADDRESS(ROW(), 6 + $A$7, 1, 1, "Kreis TRADE - 2024")), "")</f>
        <v/>
      </c>
      <c r="AC208" s="151" t="str" cm="1">
        <f t="array" aca="1" ref="AC208" ca="1">IF('Kreis TRADE - 2024'!$D208 = 'PieChart Hilfstabelle'!AC$1, INDIRECT(ADDRESS(ROW(), 6 + $A$7, 1, 1, "Kreis TRADE - 2024")), "")</f>
        <v/>
      </c>
      <c r="AD208" s="151" t="str" cm="1">
        <f t="array" aca="1" ref="AD208" ca="1">IF('Kreis TRADE - 2024'!$D208 = 'PieChart Hilfstabelle'!AD$1, INDIRECT(ADDRESS(ROW(), 6 + $A$7, 1, 1, "Kreis TRADE - 2024")), "")</f>
        <v/>
      </c>
    </row>
    <row r="209" spans="1:30">
      <c r="A209" s="151"/>
      <c r="B209" s="151"/>
      <c r="C209" s="151"/>
      <c r="D209" s="151"/>
      <c r="E209" s="151"/>
      <c r="F209" s="151" t="str">
        <f>IF(AND('Kreis TRADE - 2024'!C209&lt;&gt;"",'Kreis TRADE - 2024'!D209&lt;&gt;"",'Kreis TRADE - 2024'!E209="Gebuchte Tage"),'Kreis TRADE - 2024'!C209 &amp; " " &amp; 'Kreis TRADE - 2024'!D209,"")</f>
        <v/>
      </c>
      <c r="G209" s="151" t="str" cm="1">
        <f t="array" aca="1" ref="G209" ca="1">IF('Kreis TRADE - 2024'!$E209 = 'PieChart Hilfstabelle'!G$1, INDIRECT(ADDRESS(ROW(), 6 + $A$7, 1, 1, "Kreis TRADE - 2024")), "")</f>
        <v/>
      </c>
      <c r="H209" s="151" t="str" cm="1">
        <f t="array" aca="1" ref="H209" ca="1">IF('Kreis TRADE - 2024'!$E209 = 'PieChart Hilfstabelle'!H$1, INDIRECT(ADDRESS(ROW(), 6 + $A$7, 1, 1, "Kreis TRADE - 2024")), "")</f>
        <v/>
      </c>
      <c r="I209" s="151" t="str" cm="1">
        <f t="array" aca="1" ref="I209" ca="1">IF('Kreis TRADE - 2024'!$E209 = 'PieChart Hilfstabelle'!I$1, INDIRECT(ADDRESS(ROW(), 6 + $A$7, 1, 1, "Kreis TRADE - 2024")), "")</f>
        <v/>
      </c>
      <c r="J209" s="151" t="str" cm="1">
        <f t="array" aca="1" ref="J209" ca="1">IF('Kreis TRADE - 2024'!$E209 = 'PieChart Hilfstabelle'!J$1, INDIRECT(ADDRESS(ROW(), 6 + $A$7, 1, 1, "Kreis TRADE - 2024")), "")</f>
        <v/>
      </c>
      <c r="K209" s="151" t="str" cm="1">
        <f t="array" aca="1" ref="K209" ca="1">IF('Kreis TRADE - 2024'!$E209 = 'PieChart Hilfstabelle'!K$1, INDIRECT(ADDRESS(ROW(), 6 + $A$7, 1, 1, "Kreis TRADE - 2024")), "")</f>
        <v/>
      </c>
      <c r="L209" s="151" t="str" cm="1">
        <f t="array" aca="1" ref="L209" ca="1">IF('Kreis TRADE - 2024'!$E209 = 'PieChart Hilfstabelle'!L$1, INDIRECT(ADDRESS(ROW(), 6 + $A$7, 1, 1, "Kreis TRADE - 2024")), "")</f>
        <v/>
      </c>
      <c r="M209" s="151" t="str" cm="1">
        <f t="array" aca="1" ref="M209" ca="1">IF('Kreis TRADE - 2024'!$E209 = 'PieChart Hilfstabelle'!M$1, INDIRECT(ADDRESS(ROW(), 6 + $A$7, 1, 1, "Kreis TRADE - 2024")), "")</f>
        <v/>
      </c>
      <c r="N209" s="151" t="str" cm="1">
        <f t="array" aca="1" ref="N209" ca="1">IF('Kreis TRADE - 2024'!$E209 = 'PieChart Hilfstabelle'!N$1, INDIRECT(ADDRESS(ROW(), 6 + $A$7, 1, 1, "Kreis TRADE - 2024")), "")</f>
        <v/>
      </c>
      <c r="O209" s="151" t="str" cm="1">
        <f t="array" aca="1" ref="O209" ca="1">IF('Kreis TRADE - 2024'!$E209 = 'PieChart Hilfstabelle'!O$1, INDIRECT(ADDRESS(ROW(), 6 + $A$7, 1, 1, "Kreis TRADE - 2024")), "")</f>
        <v/>
      </c>
      <c r="P209" s="151" t="str" cm="1">
        <f t="array" aca="1" ref="P209" ca="1">IF('Kreis TRADE - 2024'!$E209 = 'PieChart Hilfstabelle'!P$1, INDIRECT(ADDRESS(ROW(), 6 + $A$7, 1, 1, "Kreis TRADE - 2024")), "")</f>
        <v/>
      </c>
      <c r="Q209" s="151" cm="1">
        <f t="array" aca="1" ref="Q209" ca="1">IF('Kreis TRADE - 2024'!$E209 = 'PieChart Hilfstabelle'!Q$1, INDIRECT(ADDRESS(ROW(), 6 + $A$7, 1, 1, "Kreis TRADE - 2024")), "")</f>
        <v>0</v>
      </c>
      <c r="R209" s="151" t="str" cm="1">
        <f t="array" aca="1" ref="R209" ca="1">IF('Kreis TRADE - 2024'!$E209 = 'PieChart Hilfstabelle'!R$1, INDIRECT(ADDRESS(ROW(), 6 + $A$7, 1, 1, "Kreis TRADE - 2024")), "")</f>
        <v/>
      </c>
      <c r="S209" s="151" t="str" cm="1">
        <f t="array" aca="1" ref="S209" ca="1">IF('Kreis TRADE - 2024'!$E209 = 'PieChart Hilfstabelle'!S$1, INDIRECT(ADDRESS(ROW(), 6 + $A$7, 1, 1, "Kreis TRADE - 2024")), "")</f>
        <v/>
      </c>
      <c r="T209" s="151" t="str" cm="1">
        <f t="array" aca="1" ref="T209" ca="1">IF('Kreis TRADE - 2024'!$E209 = 'PieChart Hilfstabelle'!T$1, INDIRECT(ADDRESS(ROW(), 6 + $A$7, 1, 1, "Kreis TRADE - 2024")), "")</f>
        <v/>
      </c>
      <c r="U209" s="151" t="str" cm="1">
        <f t="array" aca="1" ref="U209" ca="1">IF('Kreis TRADE - 2024'!$E209 = 'PieChart Hilfstabelle'!U$1, INDIRECT(ADDRESS(ROW(), 6 + $A$7, 1, 1, "Kreis TRADE - 2024")), "")</f>
        <v/>
      </c>
      <c r="V209" s="151" t="str" cm="1">
        <f t="array" aca="1" ref="V209" ca="1">IF('Kreis TRADE - 2024'!$E209 = 'PieChart Hilfstabelle'!V$1, INDIRECT(ADDRESS(ROW(), 6 + $A$7, 1, 1, "Kreis TRADE - 2024")), "")</f>
        <v/>
      </c>
      <c r="W209" s="151" t="str" cm="1">
        <f t="array" aca="1" ref="W209" ca="1">IF('Kreis TRADE - 2024'!$E209 = 'PieChart Hilfstabelle'!W$1, INDIRECT(ADDRESS(ROW(), 6 + $A$7, 1, 1, "Kreis TRADE - 2024")), "")</f>
        <v/>
      </c>
      <c r="X209" s="152"/>
      <c r="Y209" s="151" t="str" cm="1">
        <f t="array" aca="1" ref="Y209" ca="1">IF('Kreis TRADE - 2024'!$D209 = 'PieChart Hilfstabelle'!Y$1, INDIRECT(ADDRESS(ROW(), 6 + $A$7, 1, 1, "Kreis TRADE - 2024")), "")</f>
        <v/>
      </c>
      <c r="Z209" s="151" t="str" cm="1">
        <f t="array" aca="1" ref="Z209" ca="1">IF('Kreis TRADE - 2024'!$D209 = 'PieChart Hilfstabelle'!Z$1, INDIRECT(ADDRESS(ROW(), 6 + $A$7, 1, 1, "Kreis TRADE - 2024")), "")</f>
        <v/>
      </c>
      <c r="AA209" s="151" t="str" cm="1">
        <f t="array" aca="1" ref="AA209" ca="1">IF('Kreis TRADE - 2024'!$D209 = 'PieChart Hilfstabelle'!AA$1, INDIRECT(ADDRESS(ROW(), 6 + $A$7, 1, 1, "Kreis TRADE - 2024")), "")</f>
        <v/>
      </c>
      <c r="AB209" s="151" t="str" cm="1">
        <f t="array" aca="1" ref="AB209" ca="1">IF('Kreis TRADE - 2024'!$D209 = 'PieChart Hilfstabelle'!AB$1, INDIRECT(ADDRESS(ROW(), 6 + $A$7, 1, 1, "Kreis TRADE - 2024")), "")</f>
        <v/>
      </c>
      <c r="AC209" s="151" t="str" cm="1">
        <f t="array" aca="1" ref="AC209" ca="1">IF('Kreis TRADE - 2024'!$D209 = 'PieChart Hilfstabelle'!AC$1, INDIRECT(ADDRESS(ROW(), 6 + $A$7, 1, 1, "Kreis TRADE - 2024")), "")</f>
        <v/>
      </c>
      <c r="AD209" s="151" t="str" cm="1">
        <f t="array" aca="1" ref="AD209" ca="1">IF('Kreis TRADE - 2024'!$D209 = 'PieChart Hilfstabelle'!AD$1, INDIRECT(ADDRESS(ROW(), 6 + $A$7, 1, 1, "Kreis TRADE - 2024")), "")</f>
        <v/>
      </c>
    </row>
    <row r="210" spans="1:30">
      <c r="A210" s="151"/>
      <c r="B210" s="151"/>
      <c r="C210" s="151"/>
      <c r="D210" s="151"/>
      <c r="E210" s="151"/>
      <c r="F210" s="151" t="str">
        <f>IF(AND('Kreis TRADE - 2024'!C210&lt;&gt;"",'Kreis TRADE - 2024'!D210&lt;&gt;"",'Kreis TRADE - 2024'!E210="Gebuchte Tage"),'Kreis TRADE - 2024'!C210 &amp; " " &amp; 'Kreis TRADE - 2024'!D210,"")</f>
        <v/>
      </c>
      <c r="G210" s="151" t="str" cm="1">
        <f t="array" aca="1" ref="G210" ca="1">IF('Kreis TRADE - 2024'!$E210 = 'PieChart Hilfstabelle'!G$1, INDIRECT(ADDRESS(ROW(), 6 + $A$7, 1, 1, "Kreis TRADE - 2024")), "")</f>
        <v/>
      </c>
      <c r="H210" s="151" t="str" cm="1">
        <f t="array" aca="1" ref="H210" ca="1">IF('Kreis TRADE - 2024'!$E210 = 'PieChart Hilfstabelle'!H$1, INDIRECT(ADDRESS(ROW(), 6 + $A$7, 1, 1, "Kreis TRADE - 2024")), "")</f>
        <v/>
      </c>
      <c r="I210" s="151" t="str" cm="1">
        <f t="array" aca="1" ref="I210" ca="1">IF('Kreis TRADE - 2024'!$E210 = 'PieChart Hilfstabelle'!I$1, INDIRECT(ADDRESS(ROW(), 6 + $A$7, 1, 1, "Kreis TRADE - 2024")), "")</f>
        <v/>
      </c>
      <c r="J210" s="151" t="str" cm="1">
        <f t="array" aca="1" ref="J210" ca="1">IF('Kreis TRADE - 2024'!$E210 = 'PieChart Hilfstabelle'!J$1, INDIRECT(ADDRESS(ROW(), 6 + $A$7, 1, 1, "Kreis TRADE - 2024")), "")</f>
        <v/>
      </c>
      <c r="K210" s="151" t="str" cm="1">
        <f t="array" aca="1" ref="K210" ca="1">IF('Kreis TRADE - 2024'!$E210 = 'PieChart Hilfstabelle'!K$1, INDIRECT(ADDRESS(ROW(), 6 + $A$7, 1, 1, "Kreis TRADE - 2024")), "")</f>
        <v/>
      </c>
      <c r="L210" s="151" cm="1">
        <f t="array" aca="1" ref="L210" ca="1">IF('Kreis TRADE - 2024'!$E210 = 'PieChart Hilfstabelle'!L$1, INDIRECT(ADDRESS(ROW(), 6 + $A$7, 1, 1, "Kreis TRADE - 2024")), "")</f>
        <v>1.28</v>
      </c>
      <c r="M210" s="151" t="str" cm="1">
        <f t="array" aca="1" ref="M210" ca="1">IF('Kreis TRADE - 2024'!$E210 = 'PieChart Hilfstabelle'!M$1, INDIRECT(ADDRESS(ROW(), 6 + $A$7, 1, 1, "Kreis TRADE - 2024")), "")</f>
        <v/>
      </c>
      <c r="N210" s="151" t="str" cm="1">
        <f t="array" aca="1" ref="N210" ca="1">IF('Kreis TRADE - 2024'!$E210 = 'PieChart Hilfstabelle'!N$1, INDIRECT(ADDRESS(ROW(), 6 + $A$7, 1, 1, "Kreis TRADE - 2024")), "")</f>
        <v/>
      </c>
      <c r="O210" s="151" t="str" cm="1">
        <f t="array" aca="1" ref="O210" ca="1">IF('Kreis TRADE - 2024'!$E210 = 'PieChart Hilfstabelle'!O$1, INDIRECT(ADDRESS(ROW(), 6 + $A$7, 1, 1, "Kreis TRADE - 2024")), "")</f>
        <v/>
      </c>
      <c r="P210" s="151" t="str" cm="1">
        <f t="array" aca="1" ref="P210" ca="1">IF('Kreis TRADE - 2024'!$E210 = 'PieChart Hilfstabelle'!P$1, INDIRECT(ADDRESS(ROW(), 6 + $A$7, 1, 1, "Kreis TRADE - 2024")), "")</f>
        <v/>
      </c>
      <c r="Q210" s="151" t="str" cm="1">
        <f t="array" aca="1" ref="Q210" ca="1">IF('Kreis TRADE - 2024'!$E210 = 'PieChart Hilfstabelle'!Q$1, INDIRECT(ADDRESS(ROW(), 6 + $A$7, 1, 1, "Kreis TRADE - 2024")), "")</f>
        <v/>
      </c>
      <c r="R210" s="151" t="str" cm="1">
        <f t="array" aca="1" ref="R210" ca="1">IF('Kreis TRADE - 2024'!$E210 = 'PieChart Hilfstabelle'!R$1, INDIRECT(ADDRESS(ROW(), 6 + $A$7, 1, 1, "Kreis TRADE - 2024")), "")</f>
        <v/>
      </c>
      <c r="S210" s="151" t="str" cm="1">
        <f t="array" aca="1" ref="S210" ca="1">IF('Kreis TRADE - 2024'!$E210 = 'PieChart Hilfstabelle'!S$1, INDIRECT(ADDRESS(ROW(), 6 + $A$7, 1, 1, "Kreis TRADE - 2024")), "")</f>
        <v/>
      </c>
      <c r="T210" s="151" t="str" cm="1">
        <f t="array" aca="1" ref="T210" ca="1">IF('Kreis TRADE - 2024'!$E210 = 'PieChart Hilfstabelle'!T$1, INDIRECT(ADDRESS(ROW(), 6 + $A$7, 1, 1, "Kreis TRADE - 2024")), "")</f>
        <v/>
      </c>
      <c r="U210" s="151" t="str" cm="1">
        <f t="array" aca="1" ref="U210" ca="1">IF('Kreis TRADE - 2024'!$E210 = 'PieChart Hilfstabelle'!U$1, INDIRECT(ADDRESS(ROW(), 6 + $A$7, 1, 1, "Kreis TRADE - 2024")), "")</f>
        <v/>
      </c>
      <c r="V210" s="151" t="str" cm="1">
        <f t="array" aca="1" ref="V210" ca="1">IF('Kreis TRADE - 2024'!$E210 = 'PieChart Hilfstabelle'!V$1, INDIRECT(ADDRESS(ROW(), 6 + $A$7, 1, 1, "Kreis TRADE - 2024")), "")</f>
        <v/>
      </c>
      <c r="W210" s="151" t="str" cm="1">
        <f t="array" aca="1" ref="W210" ca="1">IF('Kreis TRADE - 2024'!$E210 = 'PieChart Hilfstabelle'!W$1, INDIRECT(ADDRESS(ROW(), 6 + $A$7, 1, 1, "Kreis TRADE - 2024")), "")</f>
        <v/>
      </c>
      <c r="X210" s="152"/>
      <c r="Y210" s="151" t="str" cm="1">
        <f t="array" aca="1" ref="Y210" ca="1">IF('Kreis TRADE - 2024'!$D210 = 'PieChart Hilfstabelle'!Y$1, INDIRECT(ADDRESS(ROW(), 6 + $A$7, 1, 1, "Kreis TRADE - 2024")), "")</f>
        <v/>
      </c>
      <c r="Z210" s="151" t="str" cm="1">
        <f t="array" aca="1" ref="Z210" ca="1">IF('Kreis TRADE - 2024'!$D210 = 'PieChart Hilfstabelle'!Z$1, INDIRECT(ADDRESS(ROW(), 6 + $A$7, 1, 1, "Kreis TRADE - 2024")), "")</f>
        <v/>
      </c>
      <c r="AA210" s="151" t="str" cm="1">
        <f t="array" aca="1" ref="AA210" ca="1">IF('Kreis TRADE - 2024'!$D210 = 'PieChart Hilfstabelle'!AA$1, INDIRECT(ADDRESS(ROW(), 6 + $A$7, 1, 1, "Kreis TRADE - 2024")), "")</f>
        <v/>
      </c>
      <c r="AB210" s="151" t="str" cm="1">
        <f t="array" aca="1" ref="AB210" ca="1">IF('Kreis TRADE - 2024'!$D210 = 'PieChart Hilfstabelle'!AB$1, INDIRECT(ADDRESS(ROW(), 6 + $A$7, 1, 1, "Kreis TRADE - 2024")), "")</f>
        <v/>
      </c>
      <c r="AC210" s="151" t="str" cm="1">
        <f t="array" aca="1" ref="AC210" ca="1">IF('Kreis TRADE - 2024'!$D210 = 'PieChart Hilfstabelle'!AC$1, INDIRECT(ADDRESS(ROW(), 6 + $A$7, 1, 1, "Kreis TRADE - 2024")), "")</f>
        <v/>
      </c>
      <c r="AD210" s="151" t="str" cm="1">
        <f t="array" aca="1" ref="AD210" ca="1">IF('Kreis TRADE - 2024'!$D210 = 'PieChart Hilfstabelle'!AD$1, INDIRECT(ADDRESS(ROW(), 6 + $A$7, 1, 1, "Kreis TRADE - 2024")), "")</f>
        <v/>
      </c>
    </row>
    <row r="211" spans="1:30">
      <c r="A211" s="151"/>
      <c r="B211" s="151"/>
      <c r="C211" s="151"/>
      <c r="D211" s="151"/>
      <c r="E211" s="151"/>
      <c r="F211" s="151" t="str">
        <f>IF(AND('Kreis TRADE - 2024'!C211&lt;&gt;"",'Kreis TRADE - 2024'!D211&lt;&gt;"",'Kreis TRADE - 2024'!E211="Gebuchte Tage"),'Kreis TRADE - 2024'!C211 &amp; " " &amp; 'Kreis TRADE - 2024'!D211,"")</f>
        <v/>
      </c>
      <c r="G211" s="151" t="str" cm="1">
        <f t="array" aca="1" ref="G211" ca="1">IF('Kreis TRADE - 2024'!$E211 = 'PieChart Hilfstabelle'!G$1, INDIRECT(ADDRESS(ROW(), 6 + $A$7, 1, 1, "Kreis TRADE - 2024")), "")</f>
        <v/>
      </c>
      <c r="H211" s="151" t="str" cm="1">
        <f t="array" aca="1" ref="H211" ca="1">IF('Kreis TRADE - 2024'!$E211 = 'PieChart Hilfstabelle'!H$1, INDIRECT(ADDRESS(ROW(), 6 + $A$7, 1, 1, "Kreis TRADE - 2024")), "")</f>
        <v/>
      </c>
      <c r="I211" s="151" t="str" cm="1">
        <f t="array" aca="1" ref="I211" ca="1">IF('Kreis TRADE - 2024'!$E211 = 'PieChart Hilfstabelle'!I$1, INDIRECT(ADDRESS(ROW(), 6 + $A$7, 1, 1, "Kreis TRADE - 2024")), "")</f>
        <v/>
      </c>
      <c r="J211" s="151" t="str" cm="1">
        <f t="array" aca="1" ref="J211" ca="1">IF('Kreis TRADE - 2024'!$E211 = 'PieChart Hilfstabelle'!J$1, INDIRECT(ADDRESS(ROW(), 6 + $A$7, 1, 1, "Kreis TRADE - 2024")), "")</f>
        <v/>
      </c>
      <c r="K211" s="151" t="str" cm="1">
        <f t="array" aca="1" ref="K211" ca="1">IF('Kreis TRADE - 2024'!$E211 = 'PieChart Hilfstabelle'!K$1, INDIRECT(ADDRESS(ROW(), 6 + $A$7, 1, 1, "Kreis TRADE - 2024")), "")</f>
        <v/>
      </c>
      <c r="L211" s="151" t="str" cm="1">
        <f t="array" aca="1" ref="L211" ca="1">IF('Kreis TRADE - 2024'!$E211 = 'PieChart Hilfstabelle'!L$1, INDIRECT(ADDRESS(ROW(), 6 + $A$7, 1, 1, "Kreis TRADE - 2024")), "")</f>
        <v/>
      </c>
      <c r="M211" s="151" t="str" cm="1">
        <f t="array" aca="1" ref="M211" ca="1">IF('Kreis TRADE - 2024'!$E211 = 'PieChart Hilfstabelle'!M$1, INDIRECT(ADDRESS(ROW(), 6 + $A$7, 1, 1, "Kreis TRADE - 2024")), "")</f>
        <v/>
      </c>
      <c r="N211" s="151" t="str" cm="1">
        <f t="array" aca="1" ref="N211" ca="1">IF('Kreis TRADE - 2024'!$E211 = 'PieChart Hilfstabelle'!N$1, INDIRECT(ADDRESS(ROW(), 6 + $A$7, 1, 1, "Kreis TRADE - 2024")), "")</f>
        <v/>
      </c>
      <c r="O211" s="151" t="str" cm="1">
        <f t="array" aca="1" ref="O211" ca="1">IF('Kreis TRADE - 2024'!$E211 = 'PieChart Hilfstabelle'!O$1, INDIRECT(ADDRESS(ROW(), 6 + $A$7, 1, 1, "Kreis TRADE - 2024")), "")</f>
        <v/>
      </c>
      <c r="P211" s="151" t="str" cm="1">
        <f t="array" aca="1" ref="P211" ca="1">IF('Kreis TRADE - 2024'!$E211 = 'PieChart Hilfstabelle'!P$1, INDIRECT(ADDRESS(ROW(), 6 + $A$7, 1, 1, "Kreis TRADE - 2024")), "")</f>
        <v/>
      </c>
      <c r="Q211" s="151" t="str" cm="1">
        <f t="array" aca="1" ref="Q211" ca="1">IF('Kreis TRADE - 2024'!$E211 = 'PieChart Hilfstabelle'!Q$1, INDIRECT(ADDRESS(ROW(), 6 + $A$7, 1, 1, "Kreis TRADE - 2024")), "")</f>
        <v/>
      </c>
      <c r="R211" s="151" t="str" cm="1">
        <f t="array" aca="1" ref="R211" ca="1">IF('Kreis TRADE - 2024'!$E211 = 'PieChart Hilfstabelle'!R$1, INDIRECT(ADDRESS(ROW(), 6 + $A$7, 1, 1, "Kreis TRADE - 2024")), "")</f>
        <v/>
      </c>
      <c r="S211" s="151" t="str" cm="1">
        <f t="array" aca="1" ref="S211" ca="1">IF('Kreis TRADE - 2024'!$E211 = 'PieChart Hilfstabelle'!S$1, INDIRECT(ADDRESS(ROW(), 6 + $A$7, 1, 1, "Kreis TRADE - 2024")), "")</f>
        <v/>
      </c>
      <c r="T211" s="151" t="str" cm="1">
        <f t="array" aca="1" ref="T211" ca="1">IF('Kreis TRADE - 2024'!$E211 = 'PieChart Hilfstabelle'!T$1, INDIRECT(ADDRESS(ROW(), 6 + $A$7, 1, 1, "Kreis TRADE - 2024")), "")</f>
        <v/>
      </c>
      <c r="U211" s="151" t="str" cm="1">
        <f t="array" aca="1" ref="U211" ca="1">IF('Kreis TRADE - 2024'!$E211 = 'PieChart Hilfstabelle'!U$1, INDIRECT(ADDRESS(ROW(), 6 + $A$7, 1, 1, "Kreis TRADE - 2024")), "")</f>
        <v/>
      </c>
      <c r="V211" s="151" t="str" cm="1">
        <f t="array" aca="1" ref="V211" ca="1">IF('Kreis TRADE - 2024'!$E211 = 'PieChart Hilfstabelle'!V$1, INDIRECT(ADDRESS(ROW(), 6 + $A$7, 1, 1, "Kreis TRADE - 2024")), "")</f>
        <v/>
      </c>
      <c r="W211" s="151" t="str" cm="1">
        <f t="array" aca="1" ref="W211" ca="1">IF('Kreis TRADE - 2024'!$E211 = 'PieChart Hilfstabelle'!W$1, INDIRECT(ADDRESS(ROW(), 6 + $A$7, 1, 1, "Kreis TRADE - 2024")), "")</f>
        <v/>
      </c>
      <c r="X211" s="152"/>
      <c r="Y211" s="151" cm="1">
        <f t="array" aca="1" ref="Y211" ca="1">IF('Kreis TRADE - 2024'!$D211 = 'PieChart Hilfstabelle'!Y$1, INDIRECT(ADDRESS(ROW(), 6 + $A$7, 1, 1, "Kreis TRADE - 2024")), "")</f>
        <v>0</v>
      </c>
      <c r="Z211" s="151" t="str" cm="1">
        <f t="array" aca="1" ref="Z211" ca="1">IF('Kreis TRADE - 2024'!$D211 = 'PieChart Hilfstabelle'!Z$1, INDIRECT(ADDRESS(ROW(), 6 + $A$7, 1, 1, "Kreis TRADE - 2024")), "")</f>
        <v/>
      </c>
      <c r="AA211" s="151" t="str" cm="1">
        <f t="array" aca="1" ref="AA211" ca="1">IF('Kreis TRADE - 2024'!$D211 = 'PieChart Hilfstabelle'!AA$1, INDIRECT(ADDRESS(ROW(), 6 + $A$7, 1, 1, "Kreis TRADE - 2024")), "")</f>
        <v/>
      </c>
      <c r="AB211" s="151" t="str" cm="1">
        <f t="array" aca="1" ref="AB211" ca="1">IF('Kreis TRADE - 2024'!$D211 = 'PieChart Hilfstabelle'!AB$1, INDIRECT(ADDRESS(ROW(), 6 + $A$7, 1, 1, "Kreis TRADE - 2024")), "")</f>
        <v/>
      </c>
      <c r="AC211" s="151" t="str" cm="1">
        <f t="array" aca="1" ref="AC211" ca="1">IF('Kreis TRADE - 2024'!$D211 = 'PieChart Hilfstabelle'!AC$1, INDIRECT(ADDRESS(ROW(), 6 + $A$7, 1, 1, "Kreis TRADE - 2024")), "")</f>
        <v/>
      </c>
      <c r="AD211" s="151" t="str" cm="1">
        <f t="array" aca="1" ref="AD211" ca="1">IF('Kreis TRADE - 2024'!$D211 = 'PieChart Hilfstabelle'!AD$1, INDIRECT(ADDRESS(ROW(), 6 + $A$7, 1, 1, "Kreis TRADE - 2024")), "")</f>
        <v/>
      </c>
    </row>
    <row r="212" spans="1:30">
      <c r="A212" s="151"/>
      <c r="B212" s="151"/>
      <c r="C212" s="151"/>
      <c r="D212" s="151"/>
      <c r="E212" s="151"/>
      <c r="F212" s="151" t="str">
        <f>IF(AND('Kreis TRADE - 2024'!C212&lt;&gt;"",'Kreis TRADE - 2024'!D212&lt;&gt;"",'Kreis TRADE - 2024'!E212="Gebuchte Tage"),'Kreis TRADE - 2024'!C212 &amp; " " &amp; 'Kreis TRADE - 2024'!D212,"")</f>
        <v/>
      </c>
      <c r="G212" s="151" t="str" cm="1">
        <f t="array" aca="1" ref="G212" ca="1">IF('Kreis TRADE - 2024'!$E212 = 'PieChart Hilfstabelle'!G$1, INDIRECT(ADDRESS(ROW(), 6 + $A$7, 1, 1, "Kreis TRADE - 2024")), "")</f>
        <v/>
      </c>
      <c r="H212" s="151" t="str" cm="1">
        <f t="array" aca="1" ref="H212" ca="1">IF('Kreis TRADE - 2024'!$E212 = 'PieChart Hilfstabelle'!H$1, INDIRECT(ADDRESS(ROW(), 6 + $A$7, 1, 1, "Kreis TRADE - 2024")), "")</f>
        <v/>
      </c>
      <c r="I212" s="151" t="str" cm="1">
        <f t="array" aca="1" ref="I212" ca="1">IF('Kreis TRADE - 2024'!$E212 = 'PieChart Hilfstabelle'!I$1, INDIRECT(ADDRESS(ROW(), 6 + $A$7, 1, 1, "Kreis TRADE - 2024")), "")</f>
        <v/>
      </c>
      <c r="J212" s="151" t="str" cm="1">
        <f t="array" aca="1" ref="J212" ca="1">IF('Kreis TRADE - 2024'!$E212 = 'PieChart Hilfstabelle'!J$1, INDIRECT(ADDRESS(ROW(), 6 + $A$7, 1, 1, "Kreis TRADE - 2024")), "")</f>
        <v/>
      </c>
      <c r="K212" s="151" t="str" cm="1">
        <f t="array" aca="1" ref="K212" ca="1">IF('Kreis TRADE - 2024'!$E212 = 'PieChart Hilfstabelle'!K$1, INDIRECT(ADDRESS(ROW(), 6 + $A$7, 1, 1, "Kreis TRADE - 2024")), "")</f>
        <v/>
      </c>
      <c r="L212" s="151" t="str" cm="1">
        <f t="array" aca="1" ref="L212" ca="1">IF('Kreis TRADE - 2024'!$E212 = 'PieChart Hilfstabelle'!L$1, INDIRECT(ADDRESS(ROW(), 6 + $A$7, 1, 1, "Kreis TRADE - 2024")), "")</f>
        <v/>
      </c>
      <c r="M212" s="151" t="str" cm="1">
        <f t="array" aca="1" ref="M212" ca="1">IF('Kreis TRADE - 2024'!$E212 = 'PieChart Hilfstabelle'!M$1, INDIRECT(ADDRESS(ROW(), 6 + $A$7, 1, 1, "Kreis TRADE - 2024")), "")</f>
        <v/>
      </c>
      <c r="N212" s="151" t="str" cm="1">
        <f t="array" aca="1" ref="N212" ca="1">IF('Kreis TRADE - 2024'!$E212 = 'PieChart Hilfstabelle'!N$1, INDIRECT(ADDRESS(ROW(), 6 + $A$7, 1, 1, "Kreis TRADE - 2024")), "")</f>
        <v/>
      </c>
      <c r="O212" s="151" t="str" cm="1">
        <f t="array" aca="1" ref="O212" ca="1">IF('Kreis TRADE - 2024'!$E212 = 'PieChart Hilfstabelle'!O$1, INDIRECT(ADDRESS(ROW(), 6 + $A$7, 1, 1, "Kreis TRADE - 2024")), "")</f>
        <v/>
      </c>
      <c r="P212" s="151" t="str" cm="1">
        <f t="array" aca="1" ref="P212" ca="1">IF('Kreis TRADE - 2024'!$E212 = 'PieChart Hilfstabelle'!P$1, INDIRECT(ADDRESS(ROW(), 6 + $A$7, 1, 1, "Kreis TRADE - 2024")), "")</f>
        <v/>
      </c>
      <c r="Q212" s="151" t="str" cm="1">
        <f t="array" aca="1" ref="Q212" ca="1">IF('Kreis TRADE - 2024'!$E212 = 'PieChart Hilfstabelle'!Q$1, INDIRECT(ADDRESS(ROW(), 6 + $A$7, 1, 1, "Kreis TRADE - 2024")), "")</f>
        <v/>
      </c>
      <c r="R212" s="151" t="str" cm="1">
        <f t="array" aca="1" ref="R212" ca="1">IF('Kreis TRADE - 2024'!$E212 = 'PieChart Hilfstabelle'!R$1, INDIRECT(ADDRESS(ROW(), 6 + $A$7, 1, 1, "Kreis TRADE - 2024")), "")</f>
        <v/>
      </c>
      <c r="S212" s="151" t="str" cm="1">
        <f t="array" aca="1" ref="S212" ca="1">IF('Kreis TRADE - 2024'!$E212 = 'PieChart Hilfstabelle'!S$1, INDIRECT(ADDRESS(ROW(), 6 + $A$7, 1, 1, "Kreis TRADE - 2024")), "")</f>
        <v/>
      </c>
      <c r="T212" s="151" t="str" cm="1">
        <f t="array" aca="1" ref="T212" ca="1">IF('Kreis TRADE - 2024'!$E212 = 'PieChart Hilfstabelle'!T$1, INDIRECT(ADDRESS(ROW(), 6 + $A$7, 1, 1, "Kreis TRADE - 2024")), "")</f>
        <v/>
      </c>
      <c r="U212" s="151" t="str" cm="1">
        <f t="array" aca="1" ref="U212" ca="1">IF('Kreis TRADE - 2024'!$E212 = 'PieChart Hilfstabelle'!U$1, INDIRECT(ADDRESS(ROW(), 6 + $A$7, 1, 1, "Kreis TRADE - 2024")), "")</f>
        <v/>
      </c>
      <c r="V212" s="151" t="str" cm="1">
        <f t="array" aca="1" ref="V212" ca="1">IF('Kreis TRADE - 2024'!$E212 = 'PieChart Hilfstabelle'!V$1, INDIRECT(ADDRESS(ROW(), 6 + $A$7, 1, 1, "Kreis TRADE - 2024")), "")</f>
        <v/>
      </c>
      <c r="W212" s="151" t="str" cm="1">
        <f t="array" aca="1" ref="W212" ca="1">IF('Kreis TRADE - 2024'!$E212 = 'PieChart Hilfstabelle'!W$1, INDIRECT(ADDRESS(ROW(), 6 + $A$7, 1, 1, "Kreis TRADE - 2024")), "")</f>
        <v/>
      </c>
      <c r="X212" s="152"/>
      <c r="Y212" s="151" t="str" cm="1">
        <f t="array" aca="1" ref="Y212" ca="1">IF('Kreis TRADE - 2024'!$D212 = 'PieChart Hilfstabelle'!Y$1, INDIRECT(ADDRESS(ROW(), 6 + $A$7, 1, 1, "Kreis TRADE - 2024")), "")</f>
        <v/>
      </c>
      <c r="Z212" s="151" cm="1">
        <f t="array" aca="1" ref="Z212" ca="1">IF('Kreis TRADE - 2024'!$D212 = 'PieChart Hilfstabelle'!Z$1, INDIRECT(ADDRESS(ROW(), 6 + $A$7, 1, 1, "Kreis TRADE - 2024")), "")</f>
        <v>0</v>
      </c>
      <c r="AA212" s="151" t="str" cm="1">
        <f t="array" aca="1" ref="AA212" ca="1">IF('Kreis TRADE - 2024'!$D212 = 'PieChart Hilfstabelle'!AA$1, INDIRECT(ADDRESS(ROW(), 6 + $A$7, 1, 1, "Kreis TRADE - 2024")), "")</f>
        <v/>
      </c>
      <c r="AB212" s="151" t="str" cm="1">
        <f t="array" aca="1" ref="AB212" ca="1">IF('Kreis TRADE - 2024'!$D212 = 'PieChart Hilfstabelle'!AB$1, INDIRECT(ADDRESS(ROW(), 6 + $A$7, 1, 1, "Kreis TRADE - 2024")), "")</f>
        <v/>
      </c>
      <c r="AC212" s="151" t="str" cm="1">
        <f t="array" aca="1" ref="AC212" ca="1">IF('Kreis TRADE - 2024'!$D212 = 'PieChart Hilfstabelle'!AC$1, INDIRECT(ADDRESS(ROW(), 6 + $A$7, 1, 1, "Kreis TRADE - 2024")), "")</f>
        <v/>
      </c>
      <c r="AD212" s="151" t="str" cm="1">
        <f t="array" aca="1" ref="AD212" ca="1">IF('Kreis TRADE - 2024'!$D212 = 'PieChart Hilfstabelle'!AD$1, INDIRECT(ADDRESS(ROW(), 6 + $A$7, 1, 1, "Kreis TRADE - 2024")), "")</f>
        <v/>
      </c>
    </row>
    <row r="213" spans="1:30">
      <c r="A213" s="151"/>
      <c r="B213" s="151"/>
      <c r="C213" s="151"/>
      <c r="D213" s="151"/>
      <c r="E213" s="151"/>
      <c r="F213" s="151" t="str">
        <f>IF(AND('Kreis TRADE - 2024'!C213&lt;&gt;"",'Kreis TRADE - 2024'!D213&lt;&gt;"",'Kreis TRADE - 2024'!E213="Gebuchte Tage"),'Kreis TRADE - 2024'!C213 &amp; " " &amp; 'Kreis TRADE - 2024'!D213,"")</f>
        <v/>
      </c>
      <c r="G213" s="151" t="str" cm="1">
        <f t="array" aca="1" ref="G213" ca="1">IF('Kreis TRADE - 2024'!$E213 = 'PieChart Hilfstabelle'!G$1, INDIRECT(ADDRESS(ROW(), 6 + $A$7, 1, 1, "Kreis TRADE - 2024")), "")</f>
        <v/>
      </c>
      <c r="H213" s="151" t="str" cm="1">
        <f t="array" aca="1" ref="H213" ca="1">IF('Kreis TRADE - 2024'!$E213 = 'PieChart Hilfstabelle'!H$1, INDIRECT(ADDRESS(ROW(), 6 + $A$7, 1, 1, "Kreis TRADE - 2024")), "")</f>
        <v/>
      </c>
      <c r="I213" s="151" t="str" cm="1">
        <f t="array" aca="1" ref="I213" ca="1">IF('Kreis TRADE - 2024'!$E213 = 'PieChart Hilfstabelle'!I$1, INDIRECT(ADDRESS(ROW(), 6 + $A$7, 1, 1, "Kreis TRADE - 2024")), "")</f>
        <v/>
      </c>
      <c r="J213" s="151" t="str" cm="1">
        <f t="array" aca="1" ref="J213" ca="1">IF('Kreis TRADE - 2024'!$E213 = 'PieChart Hilfstabelle'!J$1, INDIRECT(ADDRESS(ROW(), 6 + $A$7, 1, 1, "Kreis TRADE - 2024")), "")</f>
        <v/>
      </c>
      <c r="K213" s="151" t="str" cm="1">
        <f t="array" aca="1" ref="K213" ca="1">IF('Kreis TRADE - 2024'!$E213 = 'PieChart Hilfstabelle'!K$1, INDIRECT(ADDRESS(ROW(), 6 + $A$7, 1, 1, "Kreis TRADE - 2024")), "")</f>
        <v/>
      </c>
      <c r="L213" s="151" t="str" cm="1">
        <f t="array" aca="1" ref="L213" ca="1">IF('Kreis TRADE - 2024'!$E213 = 'PieChart Hilfstabelle'!L$1, INDIRECT(ADDRESS(ROW(), 6 + $A$7, 1, 1, "Kreis TRADE - 2024")), "")</f>
        <v/>
      </c>
      <c r="M213" s="151" t="str" cm="1">
        <f t="array" aca="1" ref="M213" ca="1">IF('Kreis TRADE - 2024'!$E213 = 'PieChart Hilfstabelle'!M$1, INDIRECT(ADDRESS(ROW(), 6 + $A$7, 1, 1, "Kreis TRADE - 2024")), "")</f>
        <v/>
      </c>
      <c r="N213" s="151" t="str" cm="1">
        <f t="array" aca="1" ref="N213" ca="1">IF('Kreis TRADE - 2024'!$E213 = 'PieChart Hilfstabelle'!N$1, INDIRECT(ADDRESS(ROW(), 6 + $A$7, 1, 1, "Kreis TRADE - 2024")), "")</f>
        <v/>
      </c>
      <c r="O213" s="151" t="str" cm="1">
        <f t="array" aca="1" ref="O213" ca="1">IF('Kreis TRADE - 2024'!$E213 = 'PieChart Hilfstabelle'!O$1, INDIRECT(ADDRESS(ROW(), 6 + $A$7, 1, 1, "Kreis TRADE - 2024")), "")</f>
        <v/>
      </c>
      <c r="P213" s="151" t="str" cm="1">
        <f t="array" aca="1" ref="P213" ca="1">IF('Kreis TRADE - 2024'!$E213 = 'PieChart Hilfstabelle'!P$1, INDIRECT(ADDRESS(ROW(), 6 + $A$7, 1, 1, "Kreis TRADE - 2024")), "")</f>
        <v/>
      </c>
      <c r="Q213" s="151" t="str" cm="1">
        <f t="array" aca="1" ref="Q213" ca="1">IF('Kreis TRADE - 2024'!$E213 = 'PieChart Hilfstabelle'!Q$1, INDIRECT(ADDRESS(ROW(), 6 + $A$7, 1, 1, "Kreis TRADE - 2024")), "")</f>
        <v/>
      </c>
      <c r="R213" s="151" t="str" cm="1">
        <f t="array" aca="1" ref="R213" ca="1">IF('Kreis TRADE - 2024'!$E213 = 'PieChart Hilfstabelle'!R$1, INDIRECT(ADDRESS(ROW(), 6 + $A$7, 1, 1, "Kreis TRADE - 2024")), "")</f>
        <v/>
      </c>
      <c r="S213" s="151" t="str" cm="1">
        <f t="array" aca="1" ref="S213" ca="1">IF('Kreis TRADE - 2024'!$E213 = 'PieChart Hilfstabelle'!S$1, INDIRECT(ADDRESS(ROW(), 6 + $A$7, 1, 1, "Kreis TRADE - 2024")), "")</f>
        <v/>
      </c>
      <c r="T213" s="151" t="str" cm="1">
        <f t="array" aca="1" ref="T213" ca="1">IF('Kreis TRADE - 2024'!$E213 = 'PieChart Hilfstabelle'!T$1, INDIRECT(ADDRESS(ROW(), 6 + $A$7, 1, 1, "Kreis TRADE - 2024")), "")</f>
        <v/>
      </c>
      <c r="U213" s="151" t="str" cm="1">
        <f t="array" aca="1" ref="U213" ca="1">IF('Kreis TRADE - 2024'!$E213 = 'PieChart Hilfstabelle'!U$1, INDIRECT(ADDRESS(ROW(), 6 + $A$7, 1, 1, "Kreis TRADE - 2024")), "")</f>
        <v/>
      </c>
      <c r="V213" s="151" t="str" cm="1">
        <f t="array" aca="1" ref="V213" ca="1">IF('Kreis TRADE - 2024'!$E213 = 'PieChart Hilfstabelle'!V$1, INDIRECT(ADDRESS(ROW(), 6 + $A$7, 1, 1, "Kreis TRADE - 2024")), "")</f>
        <v/>
      </c>
      <c r="W213" s="151" t="str" cm="1">
        <f t="array" aca="1" ref="W213" ca="1">IF('Kreis TRADE - 2024'!$E213 = 'PieChart Hilfstabelle'!W$1, INDIRECT(ADDRESS(ROW(), 6 + $A$7, 1, 1, "Kreis TRADE - 2024")), "")</f>
        <v/>
      </c>
      <c r="X213" s="152"/>
      <c r="Y213" s="151" t="str" cm="1">
        <f t="array" aca="1" ref="Y213" ca="1">IF('Kreis TRADE - 2024'!$D213 = 'PieChart Hilfstabelle'!Y$1, INDIRECT(ADDRESS(ROW(), 6 + $A$7, 1, 1, "Kreis TRADE - 2024")), "")</f>
        <v/>
      </c>
      <c r="Z213" s="151" t="str" cm="1">
        <f t="array" aca="1" ref="Z213" ca="1">IF('Kreis TRADE - 2024'!$D213 = 'PieChart Hilfstabelle'!Z$1, INDIRECT(ADDRESS(ROW(), 6 + $A$7, 1, 1, "Kreis TRADE - 2024")), "")</f>
        <v/>
      </c>
      <c r="AA213" s="151" cm="1">
        <f t="array" aca="1" ref="AA213" ca="1">IF('Kreis TRADE - 2024'!$D213 = 'PieChart Hilfstabelle'!AA$1, INDIRECT(ADDRESS(ROW(), 6 + $A$7, 1, 1, "Kreis TRADE - 2024")), "")</f>
        <v>0</v>
      </c>
      <c r="AB213" s="151" t="str" cm="1">
        <f t="array" aca="1" ref="AB213" ca="1">IF('Kreis TRADE - 2024'!$D213 = 'PieChart Hilfstabelle'!AB$1, INDIRECT(ADDRESS(ROW(), 6 + $A$7, 1, 1, "Kreis TRADE - 2024")), "")</f>
        <v/>
      </c>
      <c r="AC213" s="151" t="str" cm="1">
        <f t="array" aca="1" ref="AC213" ca="1">IF('Kreis TRADE - 2024'!$D213 = 'PieChart Hilfstabelle'!AC$1, INDIRECT(ADDRESS(ROW(), 6 + $A$7, 1, 1, "Kreis TRADE - 2024")), "")</f>
        <v/>
      </c>
      <c r="AD213" s="151" t="str" cm="1">
        <f t="array" aca="1" ref="AD213" ca="1">IF('Kreis TRADE - 2024'!$D213 = 'PieChart Hilfstabelle'!AD$1, INDIRECT(ADDRESS(ROW(), 6 + $A$7, 1, 1, "Kreis TRADE - 2024")), "")</f>
        <v/>
      </c>
    </row>
    <row r="214" spans="1:30">
      <c r="A214" s="151"/>
      <c r="B214" s="151"/>
      <c r="C214" s="151"/>
      <c r="D214" s="151"/>
      <c r="E214" s="151"/>
      <c r="F214" s="151" t="str">
        <f>IF(AND('Kreis TRADE - 2024'!C214&lt;&gt;"",'Kreis TRADE - 2024'!D214&lt;&gt;"",'Kreis TRADE - 2024'!E214="Gebuchte Tage"),'Kreis TRADE - 2024'!C214 &amp; " " &amp; 'Kreis TRADE - 2024'!D214,"")</f>
        <v/>
      </c>
      <c r="G214" s="151" t="str" cm="1">
        <f t="array" aca="1" ref="G214" ca="1">IF('Kreis TRADE - 2024'!$E214 = 'PieChart Hilfstabelle'!G$1, INDIRECT(ADDRESS(ROW(), 6 + $A$7, 1, 1, "Kreis TRADE - 2024")), "")</f>
        <v/>
      </c>
      <c r="H214" s="151" t="str" cm="1">
        <f t="array" aca="1" ref="H214" ca="1">IF('Kreis TRADE - 2024'!$E214 = 'PieChart Hilfstabelle'!H$1, INDIRECT(ADDRESS(ROW(), 6 + $A$7, 1, 1, "Kreis TRADE - 2024")), "")</f>
        <v/>
      </c>
      <c r="I214" s="151" t="str" cm="1">
        <f t="array" aca="1" ref="I214" ca="1">IF('Kreis TRADE - 2024'!$E214 = 'PieChart Hilfstabelle'!I$1, INDIRECT(ADDRESS(ROW(), 6 + $A$7, 1, 1, "Kreis TRADE - 2024")), "")</f>
        <v/>
      </c>
      <c r="J214" s="151" t="str" cm="1">
        <f t="array" aca="1" ref="J214" ca="1">IF('Kreis TRADE - 2024'!$E214 = 'PieChart Hilfstabelle'!J$1, INDIRECT(ADDRESS(ROW(), 6 + $A$7, 1, 1, "Kreis TRADE - 2024")), "")</f>
        <v/>
      </c>
      <c r="K214" s="151" t="str" cm="1">
        <f t="array" aca="1" ref="K214" ca="1">IF('Kreis TRADE - 2024'!$E214 = 'PieChart Hilfstabelle'!K$1, INDIRECT(ADDRESS(ROW(), 6 + $A$7, 1, 1, "Kreis TRADE - 2024")), "")</f>
        <v/>
      </c>
      <c r="L214" s="151" t="str" cm="1">
        <f t="array" aca="1" ref="L214" ca="1">IF('Kreis TRADE - 2024'!$E214 = 'PieChart Hilfstabelle'!L$1, INDIRECT(ADDRESS(ROW(), 6 + $A$7, 1, 1, "Kreis TRADE - 2024")), "")</f>
        <v/>
      </c>
      <c r="M214" s="151" t="str" cm="1">
        <f t="array" aca="1" ref="M214" ca="1">IF('Kreis TRADE - 2024'!$E214 = 'PieChart Hilfstabelle'!M$1, INDIRECT(ADDRESS(ROW(), 6 + $A$7, 1, 1, "Kreis TRADE - 2024")), "")</f>
        <v/>
      </c>
      <c r="N214" s="151" t="str" cm="1">
        <f t="array" aca="1" ref="N214" ca="1">IF('Kreis TRADE - 2024'!$E214 = 'PieChart Hilfstabelle'!N$1, INDIRECT(ADDRESS(ROW(), 6 + $A$7, 1, 1, "Kreis TRADE - 2024")), "")</f>
        <v/>
      </c>
      <c r="O214" s="151" t="str" cm="1">
        <f t="array" aca="1" ref="O214" ca="1">IF('Kreis TRADE - 2024'!$E214 = 'PieChart Hilfstabelle'!O$1, INDIRECT(ADDRESS(ROW(), 6 + $A$7, 1, 1, "Kreis TRADE - 2024")), "")</f>
        <v/>
      </c>
      <c r="P214" s="151" t="str" cm="1">
        <f t="array" aca="1" ref="P214" ca="1">IF('Kreis TRADE - 2024'!$E214 = 'PieChart Hilfstabelle'!P$1, INDIRECT(ADDRESS(ROW(), 6 + $A$7, 1, 1, "Kreis TRADE - 2024")), "")</f>
        <v/>
      </c>
      <c r="Q214" s="151" t="str" cm="1">
        <f t="array" aca="1" ref="Q214" ca="1">IF('Kreis TRADE - 2024'!$E214 = 'PieChart Hilfstabelle'!Q$1, INDIRECT(ADDRESS(ROW(), 6 + $A$7, 1, 1, "Kreis TRADE - 2024")), "")</f>
        <v/>
      </c>
      <c r="R214" s="151" t="str" cm="1">
        <f t="array" aca="1" ref="R214" ca="1">IF('Kreis TRADE - 2024'!$E214 = 'PieChart Hilfstabelle'!R$1, INDIRECT(ADDRESS(ROW(), 6 + $A$7, 1, 1, "Kreis TRADE - 2024")), "")</f>
        <v/>
      </c>
      <c r="S214" s="151" t="str" cm="1">
        <f t="array" aca="1" ref="S214" ca="1">IF('Kreis TRADE - 2024'!$E214 = 'PieChart Hilfstabelle'!S$1, INDIRECT(ADDRESS(ROW(), 6 + $A$7, 1, 1, "Kreis TRADE - 2024")), "")</f>
        <v/>
      </c>
      <c r="T214" s="151" t="str" cm="1">
        <f t="array" aca="1" ref="T214" ca="1">IF('Kreis TRADE - 2024'!$E214 = 'PieChart Hilfstabelle'!T$1, INDIRECT(ADDRESS(ROW(), 6 + $A$7, 1, 1, "Kreis TRADE - 2024")), "")</f>
        <v/>
      </c>
      <c r="U214" s="151" t="str" cm="1">
        <f t="array" aca="1" ref="U214" ca="1">IF('Kreis TRADE - 2024'!$E214 = 'PieChart Hilfstabelle'!U$1, INDIRECT(ADDRESS(ROW(), 6 + $A$7, 1, 1, "Kreis TRADE - 2024")), "")</f>
        <v/>
      </c>
      <c r="V214" s="151" t="str" cm="1">
        <f t="array" aca="1" ref="V214" ca="1">IF('Kreis TRADE - 2024'!$E214 = 'PieChart Hilfstabelle'!V$1, INDIRECT(ADDRESS(ROW(), 6 + $A$7, 1, 1, "Kreis TRADE - 2024")), "")</f>
        <v/>
      </c>
      <c r="W214" s="151" t="str" cm="1">
        <f t="array" aca="1" ref="W214" ca="1">IF('Kreis TRADE - 2024'!$E214 = 'PieChart Hilfstabelle'!W$1, INDIRECT(ADDRESS(ROW(), 6 + $A$7, 1, 1, "Kreis TRADE - 2024")), "")</f>
        <v/>
      </c>
      <c r="X214" s="152"/>
      <c r="Y214" s="151" t="str" cm="1">
        <f t="array" aca="1" ref="Y214" ca="1">IF('Kreis TRADE - 2024'!$D214 = 'PieChart Hilfstabelle'!Y$1, INDIRECT(ADDRESS(ROW(), 6 + $A$7, 1, 1, "Kreis TRADE - 2024")), "")</f>
        <v/>
      </c>
      <c r="Z214" s="151" t="str" cm="1">
        <f t="array" aca="1" ref="Z214" ca="1">IF('Kreis TRADE - 2024'!$D214 = 'PieChart Hilfstabelle'!Z$1, INDIRECT(ADDRESS(ROW(), 6 + $A$7, 1, 1, "Kreis TRADE - 2024")), "")</f>
        <v/>
      </c>
      <c r="AA214" s="151" t="str" cm="1">
        <f t="array" aca="1" ref="AA214" ca="1">IF('Kreis TRADE - 2024'!$D214 = 'PieChart Hilfstabelle'!AA$1, INDIRECT(ADDRESS(ROW(), 6 + $A$7, 1, 1, "Kreis TRADE - 2024")), "")</f>
        <v/>
      </c>
      <c r="AB214" s="151" cm="1">
        <f t="array" aca="1" ref="AB214" ca="1">IF('Kreis TRADE - 2024'!$D214 = 'PieChart Hilfstabelle'!AB$1, INDIRECT(ADDRESS(ROW(), 6 + $A$7, 1, 1, "Kreis TRADE - 2024")), "")</f>
        <v>0</v>
      </c>
      <c r="AC214" s="151" t="str" cm="1">
        <f t="array" aca="1" ref="AC214" ca="1">IF('Kreis TRADE - 2024'!$D214 = 'PieChart Hilfstabelle'!AC$1, INDIRECT(ADDRESS(ROW(), 6 + $A$7, 1, 1, "Kreis TRADE - 2024")), "")</f>
        <v/>
      </c>
      <c r="AD214" s="151" t="str" cm="1">
        <f t="array" aca="1" ref="AD214" ca="1">IF('Kreis TRADE - 2024'!$D214 = 'PieChart Hilfstabelle'!AD$1, INDIRECT(ADDRESS(ROW(), 6 + $A$7, 1, 1, "Kreis TRADE - 2024")), "")</f>
        <v/>
      </c>
    </row>
    <row r="215" spans="1:30">
      <c r="A215" s="151"/>
      <c r="B215" s="151"/>
      <c r="C215" s="151"/>
      <c r="D215" s="151"/>
      <c r="E215" s="151"/>
      <c r="F215" s="151" t="str">
        <f>IF(AND('Kreis TRADE - 2024'!C215&lt;&gt;"",'Kreis TRADE - 2024'!D215&lt;&gt;"",'Kreis TRADE - 2024'!E215="Gebuchte Tage"),'Kreis TRADE - 2024'!C215 &amp; " " &amp; 'Kreis TRADE - 2024'!D215,"")</f>
        <v/>
      </c>
      <c r="G215" s="151" t="str" cm="1">
        <f t="array" aca="1" ref="G215" ca="1">IF('Kreis TRADE - 2024'!$E215 = 'PieChart Hilfstabelle'!G$1, INDIRECT(ADDRESS(ROW(), 6 + $A$7, 1, 1, "Kreis TRADE - 2024")), "")</f>
        <v/>
      </c>
      <c r="H215" s="151" t="str" cm="1">
        <f t="array" aca="1" ref="H215" ca="1">IF('Kreis TRADE - 2024'!$E215 = 'PieChart Hilfstabelle'!H$1, INDIRECT(ADDRESS(ROW(), 6 + $A$7, 1, 1, "Kreis TRADE - 2024")), "")</f>
        <v/>
      </c>
      <c r="I215" s="151" t="str" cm="1">
        <f t="array" aca="1" ref="I215" ca="1">IF('Kreis TRADE - 2024'!$E215 = 'PieChart Hilfstabelle'!I$1, INDIRECT(ADDRESS(ROW(), 6 + $A$7, 1, 1, "Kreis TRADE - 2024")), "")</f>
        <v/>
      </c>
      <c r="J215" s="151" t="str" cm="1">
        <f t="array" aca="1" ref="J215" ca="1">IF('Kreis TRADE - 2024'!$E215 = 'PieChart Hilfstabelle'!J$1, INDIRECT(ADDRESS(ROW(), 6 + $A$7, 1, 1, "Kreis TRADE - 2024")), "")</f>
        <v/>
      </c>
      <c r="K215" s="151" t="str" cm="1">
        <f t="array" aca="1" ref="K215" ca="1">IF('Kreis TRADE - 2024'!$E215 = 'PieChart Hilfstabelle'!K$1, INDIRECT(ADDRESS(ROW(), 6 + $A$7, 1, 1, "Kreis TRADE - 2024")), "")</f>
        <v/>
      </c>
      <c r="L215" s="151" t="str" cm="1">
        <f t="array" aca="1" ref="L215" ca="1">IF('Kreis TRADE - 2024'!$E215 = 'PieChart Hilfstabelle'!L$1, INDIRECT(ADDRESS(ROW(), 6 + $A$7, 1, 1, "Kreis TRADE - 2024")), "")</f>
        <v/>
      </c>
      <c r="M215" s="151" t="str" cm="1">
        <f t="array" aca="1" ref="M215" ca="1">IF('Kreis TRADE - 2024'!$E215 = 'PieChart Hilfstabelle'!M$1, INDIRECT(ADDRESS(ROW(), 6 + $A$7, 1, 1, "Kreis TRADE - 2024")), "")</f>
        <v/>
      </c>
      <c r="N215" s="151" t="str" cm="1">
        <f t="array" aca="1" ref="N215" ca="1">IF('Kreis TRADE - 2024'!$E215 = 'PieChart Hilfstabelle'!N$1, INDIRECT(ADDRESS(ROW(), 6 + $A$7, 1, 1, "Kreis TRADE - 2024")), "")</f>
        <v/>
      </c>
      <c r="O215" s="151" t="str" cm="1">
        <f t="array" aca="1" ref="O215" ca="1">IF('Kreis TRADE - 2024'!$E215 = 'PieChart Hilfstabelle'!O$1, INDIRECT(ADDRESS(ROW(), 6 + $A$7, 1, 1, "Kreis TRADE - 2024")), "")</f>
        <v/>
      </c>
      <c r="P215" s="151" t="str" cm="1">
        <f t="array" aca="1" ref="P215" ca="1">IF('Kreis TRADE - 2024'!$E215 = 'PieChart Hilfstabelle'!P$1, INDIRECT(ADDRESS(ROW(), 6 + $A$7, 1, 1, "Kreis TRADE - 2024")), "")</f>
        <v/>
      </c>
      <c r="Q215" s="151" t="str" cm="1">
        <f t="array" aca="1" ref="Q215" ca="1">IF('Kreis TRADE - 2024'!$E215 = 'PieChart Hilfstabelle'!Q$1, INDIRECT(ADDRESS(ROW(), 6 + $A$7, 1, 1, "Kreis TRADE - 2024")), "")</f>
        <v/>
      </c>
      <c r="R215" s="151" t="str" cm="1">
        <f t="array" aca="1" ref="R215" ca="1">IF('Kreis TRADE - 2024'!$E215 = 'PieChart Hilfstabelle'!R$1, INDIRECT(ADDRESS(ROW(), 6 + $A$7, 1, 1, "Kreis TRADE - 2024")), "")</f>
        <v/>
      </c>
      <c r="S215" s="151" t="str" cm="1">
        <f t="array" aca="1" ref="S215" ca="1">IF('Kreis TRADE - 2024'!$E215 = 'PieChart Hilfstabelle'!S$1, INDIRECT(ADDRESS(ROW(), 6 + $A$7, 1, 1, "Kreis TRADE - 2024")), "")</f>
        <v/>
      </c>
      <c r="T215" s="151" t="str" cm="1">
        <f t="array" aca="1" ref="T215" ca="1">IF('Kreis TRADE - 2024'!$E215 = 'PieChart Hilfstabelle'!T$1, INDIRECT(ADDRESS(ROW(), 6 + $A$7, 1, 1, "Kreis TRADE - 2024")), "")</f>
        <v/>
      </c>
      <c r="U215" s="151" t="str" cm="1">
        <f t="array" aca="1" ref="U215" ca="1">IF('Kreis TRADE - 2024'!$E215 = 'PieChart Hilfstabelle'!U$1, INDIRECT(ADDRESS(ROW(), 6 + $A$7, 1, 1, "Kreis TRADE - 2024")), "")</f>
        <v/>
      </c>
      <c r="V215" s="151" t="str" cm="1">
        <f t="array" aca="1" ref="V215" ca="1">IF('Kreis TRADE - 2024'!$E215 = 'PieChart Hilfstabelle'!V$1, INDIRECT(ADDRESS(ROW(), 6 + $A$7, 1, 1, "Kreis TRADE - 2024")), "")</f>
        <v/>
      </c>
      <c r="W215" s="151" t="str" cm="1">
        <f t="array" aca="1" ref="W215" ca="1">IF('Kreis TRADE - 2024'!$E215 = 'PieChart Hilfstabelle'!W$1, INDIRECT(ADDRESS(ROW(), 6 + $A$7, 1, 1, "Kreis TRADE - 2024")), "")</f>
        <v/>
      </c>
      <c r="X215" s="152"/>
      <c r="Y215" s="151" t="str" cm="1">
        <f t="array" aca="1" ref="Y215" ca="1">IF('Kreis TRADE - 2024'!$D215 = 'PieChart Hilfstabelle'!Y$1, INDIRECT(ADDRESS(ROW(), 6 + $A$7, 1, 1, "Kreis TRADE - 2024")), "")</f>
        <v/>
      </c>
      <c r="Z215" s="151" t="str" cm="1">
        <f t="array" aca="1" ref="Z215" ca="1">IF('Kreis TRADE - 2024'!$D215 = 'PieChart Hilfstabelle'!Z$1, INDIRECT(ADDRESS(ROW(), 6 + $A$7, 1, 1, "Kreis TRADE - 2024")), "")</f>
        <v/>
      </c>
      <c r="AA215" s="151" t="str" cm="1">
        <f t="array" aca="1" ref="AA215" ca="1">IF('Kreis TRADE - 2024'!$D215 = 'PieChart Hilfstabelle'!AA$1, INDIRECT(ADDRESS(ROW(), 6 + $A$7, 1, 1, "Kreis TRADE - 2024")), "")</f>
        <v/>
      </c>
      <c r="AB215" s="151" t="str" cm="1">
        <f t="array" aca="1" ref="AB215" ca="1">IF('Kreis TRADE - 2024'!$D215 = 'PieChart Hilfstabelle'!AB$1, INDIRECT(ADDRESS(ROW(), 6 + $A$7, 1, 1, "Kreis TRADE - 2024")), "")</f>
        <v/>
      </c>
      <c r="AC215" s="151" cm="1">
        <f t="array" aca="1" ref="AC215" ca="1">IF('Kreis TRADE - 2024'!$D215 = 'PieChart Hilfstabelle'!AC$1, INDIRECT(ADDRESS(ROW(), 6 + $A$7, 1, 1, "Kreis TRADE - 2024")), "")</f>
        <v>0</v>
      </c>
      <c r="AD215" s="151" t="str" cm="1">
        <f t="array" aca="1" ref="AD215" ca="1">IF('Kreis TRADE - 2024'!$D215 = 'PieChart Hilfstabelle'!AD$1, INDIRECT(ADDRESS(ROW(), 6 + $A$7, 1, 1, "Kreis TRADE - 2024")), "")</f>
        <v/>
      </c>
    </row>
    <row r="216" spans="1:30">
      <c r="A216" s="151"/>
      <c r="B216" s="151"/>
      <c r="C216" s="151"/>
      <c r="D216" s="151"/>
      <c r="E216" s="151"/>
      <c r="F216" s="151" t="str">
        <f>IF(AND('Kreis TRADE - 2024'!C216&lt;&gt;"",'Kreis TRADE - 2024'!D216&lt;&gt;"",'Kreis TRADE - 2024'!E216="Gebuchte Tage"),'Kreis TRADE - 2024'!C216 &amp; " " &amp; 'Kreis TRADE - 2024'!D216,"")</f>
        <v/>
      </c>
      <c r="G216" s="151" t="str" cm="1">
        <f t="array" aca="1" ref="G216" ca="1">IF('Kreis TRADE - 2024'!$E216 = 'PieChart Hilfstabelle'!G$1, INDIRECT(ADDRESS(ROW(), 6 + $A$7, 1, 1, "Kreis TRADE - 2024")), "")</f>
        <v/>
      </c>
      <c r="H216" s="151" t="str" cm="1">
        <f t="array" aca="1" ref="H216" ca="1">IF('Kreis TRADE - 2024'!$E216 = 'PieChart Hilfstabelle'!H$1, INDIRECT(ADDRESS(ROW(), 6 + $A$7, 1, 1, "Kreis TRADE - 2024")), "")</f>
        <v/>
      </c>
      <c r="I216" s="151" t="str" cm="1">
        <f t="array" aca="1" ref="I216" ca="1">IF('Kreis TRADE - 2024'!$E216 = 'PieChart Hilfstabelle'!I$1, INDIRECT(ADDRESS(ROW(), 6 + $A$7, 1, 1, "Kreis TRADE - 2024")), "")</f>
        <v/>
      </c>
      <c r="J216" s="151" t="str" cm="1">
        <f t="array" aca="1" ref="J216" ca="1">IF('Kreis TRADE - 2024'!$E216 = 'PieChart Hilfstabelle'!J$1, INDIRECT(ADDRESS(ROW(), 6 + $A$7, 1, 1, "Kreis TRADE - 2024")), "")</f>
        <v/>
      </c>
      <c r="K216" s="151" t="str" cm="1">
        <f t="array" aca="1" ref="K216" ca="1">IF('Kreis TRADE - 2024'!$E216 = 'PieChart Hilfstabelle'!K$1, INDIRECT(ADDRESS(ROW(), 6 + $A$7, 1, 1, "Kreis TRADE - 2024")), "")</f>
        <v/>
      </c>
      <c r="L216" s="151" t="str" cm="1">
        <f t="array" aca="1" ref="L216" ca="1">IF('Kreis TRADE - 2024'!$E216 = 'PieChart Hilfstabelle'!L$1, INDIRECT(ADDRESS(ROW(), 6 + $A$7, 1, 1, "Kreis TRADE - 2024")), "")</f>
        <v/>
      </c>
      <c r="M216" s="151" cm="1">
        <f t="array" aca="1" ref="M216" ca="1">IF('Kreis TRADE - 2024'!$E216 = 'PieChart Hilfstabelle'!M$1, INDIRECT(ADDRESS(ROW(), 6 + $A$7, 1, 1, "Kreis TRADE - 2024")), "")</f>
        <v>0</v>
      </c>
      <c r="N216" s="151" t="str" cm="1">
        <f t="array" aca="1" ref="N216" ca="1">IF('Kreis TRADE - 2024'!$E216 = 'PieChart Hilfstabelle'!N$1, INDIRECT(ADDRESS(ROW(), 6 + $A$7, 1, 1, "Kreis TRADE - 2024")), "")</f>
        <v/>
      </c>
      <c r="O216" s="151" t="str" cm="1">
        <f t="array" aca="1" ref="O216" ca="1">IF('Kreis TRADE - 2024'!$E216 = 'PieChart Hilfstabelle'!O$1, INDIRECT(ADDRESS(ROW(), 6 + $A$7, 1, 1, "Kreis TRADE - 2024")), "")</f>
        <v/>
      </c>
      <c r="P216" s="151" t="str" cm="1">
        <f t="array" aca="1" ref="P216" ca="1">IF('Kreis TRADE - 2024'!$E216 = 'PieChart Hilfstabelle'!P$1, INDIRECT(ADDRESS(ROW(), 6 + $A$7, 1, 1, "Kreis TRADE - 2024")), "")</f>
        <v/>
      </c>
      <c r="Q216" s="151" t="str" cm="1">
        <f t="array" aca="1" ref="Q216" ca="1">IF('Kreis TRADE - 2024'!$E216 = 'PieChart Hilfstabelle'!Q$1, INDIRECT(ADDRESS(ROW(), 6 + $A$7, 1, 1, "Kreis TRADE - 2024")), "")</f>
        <v/>
      </c>
      <c r="R216" s="151" t="str" cm="1">
        <f t="array" aca="1" ref="R216" ca="1">IF('Kreis TRADE - 2024'!$E216 = 'PieChart Hilfstabelle'!R$1, INDIRECT(ADDRESS(ROW(), 6 + $A$7, 1, 1, "Kreis TRADE - 2024")), "")</f>
        <v/>
      </c>
      <c r="S216" s="151" t="str" cm="1">
        <f t="array" aca="1" ref="S216" ca="1">IF('Kreis TRADE - 2024'!$E216 = 'PieChart Hilfstabelle'!S$1, INDIRECT(ADDRESS(ROW(), 6 + $A$7, 1, 1, "Kreis TRADE - 2024")), "")</f>
        <v/>
      </c>
      <c r="T216" s="151" t="str" cm="1">
        <f t="array" aca="1" ref="T216" ca="1">IF('Kreis TRADE - 2024'!$E216 = 'PieChart Hilfstabelle'!T$1, INDIRECT(ADDRESS(ROW(), 6 + $A$7, 1, 1, "Kreis TRADE - 2024")), "")</f>
        <v/>
      </c>
      <c r="U216" s="151" t="str" cm="1">
        <f t="array" aca="1" ref="U216" ca="1">IF('Kreis TRADE - 2024'!$E216 = 'PieChart Hilfstabelle'!U$1, INDIRECT(ADDRESS(ROW(), 6 + $A$7, 1, 1, "Kreis TRADE - 2024")), "")</f>
        <v/>
      </c>
      <c r="V216" s="151" t="str" cm="1">
        <f t="array" aca="1" ref="V216" ca="1">IF('Kreis TRADE - 2024'!$E216 = 'PieChart Hilfstabelle'!V$1, INDIRECT(ADDRESS(ROW(), 6 + $A$7, 1, 1, "Kreis TRADE - 2024")), "")</f>
        <v/>
      </c>
      <c r="W216" s="151" t="str" cm="1">
        <f t="array" aca="1" ref="W216" ca="1">IF('Kreis TRADE - 2024'!$E216 = 'PieChart Hilfstabelle'!W$1, INDIRECT(ADDRESS(ROW(), 6 + $A$7, 1, 1, "Kreis TRADE - 2024")), "")</f>
        <v/>
      </c>
      <c r="X216" s="152"/>
      <c r="Y216" s="151" t="str" cm="1">
        <f t="array" aca="1" ref="Y216" ca="1">IF('Kreis TRADE - 2024'!$D216 = 'PieChart Hilfstabelle'!Y$1, INDIRECT(ADDRESS(ROW(), 6 + $A$7, 1, 1, "Kreis TRADE - 2024")), "")</f>
        <v/>
      </c>
      <c r="Z216" s="151" t="str" cm="1">
        <f t="array" aca="1" ref="Z216" ca="1">IF('Kreis TRADE - 2024'!$D216 = 'PieChart Hilfstabelle'!Z$1, INDIRECT(ADDRESS(ROW(), 6 + $A$7, 1, 1, "Kreis TRADE - 2024")), "")</f>
        <v/>
      </c>
      <c r="AA216" s="151" t="str" cm="1">
        <f t="array" aca="1" ref="AA216" ca="1">IF('Kreis TRADE - 2024'!$D216 = 'PieChart Hilfstabelle'!AA$1, INDIRECT(ADDRESS(ROW(), 6 + $A$7, 1, 1, "Kreis TRADE - 2024")), "")</f>
        <v/>
      </c>
      <c r="AB216" s="151" t="str" cm="1">
        <f t="array" aca="1" ref="AB216" ca="1">IF('Kreis TRADE - 2024'!$D216 = 'PieChart Hilfstabelle'!AB$1, INDIRECT(ADDRESS(ROW(), 6 + $A$7, 1, 1, "Kreis TRADE - 2024")), "")</f>
        <v/>
      </c>
      <c r="AC216" s="151" t="str" cm="1">
        <f t="array" aca="1" ref="AC216" ca="1">IF('Kreis TRADE - 2024'!$D216 = 'PieChart Hilfstabelle'!AC$1, INDIRECT(ADDRESS(ROW(), 6 + $A$7, 1, 1, "Kreis TRADE - 2024")), "")</f>
        <v/>
      </c>
      <c r="AD216" s="151" t="str" cm="1">
        <f t="array" aca="1" ref="AD216" ca="1">IF('Kreis TRADE - 2024'!$D216 = 'PieChart Hilfstabelle'!AD$1, INDIRECT(ADDRESS(ROW(), 6 + $A$7, 1, 1, "Kreis TRADE - 2024")), "")</f>
        <v/>
      </c>
    </row>
    <row r="217" spans="1:30">
      <c r="A217" s="151"/>
      <c r="B217" s="151"/>
      <c r="C217" s="151"/>
      <c r="D217" s="151"/>
      <c r="E217" s="151"/>
      <c r="F217" s="151" t="str">
        <f>IF(AND('Kreis TRADE - 2024'!C217&lt;&gt;"",'Kreis TRADE - 2024'!D217&lt;&gt;"",'Kreis TRADE - 2024'!E217="Gebuchte Tage"),'Kreis TRADE - 2024'!C217 &amp; " " &amp; 'Kreis TRADE - 2024'!D217,"")</f>
        <v/>
      </c>
      <c r="G217" s="151" t="str" cm="1">
        <f t="array" aca="1" ref="G217" ca="1">IF('Kreis TRADE - 2024'!$E217 = 'PieChart Hilfstabelle'!G$1, INDIRECT(ADDRESS(ROW(), 6 + $A$7, 1, 1, "Kreis TRADE - 2024")), "")</f>
        <v/>
      </c>
      <c r="H217" s="151" t="str" cm="1">
        <f t="array" aca="1" ref="H217" ca="1">IF('Kreis TRADE - 2024'!$E217 = 'PieChart Hilfstabelle'!H$1, INDIRECT(ADDRESS(ROW(), 6 + $A$7, 1, 1, "Kreis TRADE - 2024")), "")</f>
        <v/>
      </c>
      <c r="I217" s="151" t="str" cm="1">
        <f t="array" aca="1" ref="I217" ca="1">IF('Kreis TRADE - 2024'!$E217 = 'PieChart Hilfstabelle'!I$1, INDIRECT(ADDRESS(ROW(), 6 + $A$7, 1, 1, "Kreis TRADE - 2024")), "")</f>
        <v/>
      </c>
      <c r="J217" s="151" t="str" cm="1">
        <f t="array" aca="1" ref="J217" ca="1">IF('Kreis TRADE - 2024'!$E217 = 'PieChart Hilfstabelle'!J$1, INDIRECT(ADDRESS(ROW(), 6 + $A$7, 1, 1, "Kreis TRADE - 2024")), "")</f>
        <v/>
      </c>
      <c r="K217" s="151" t="str" cm="1">
        <f t="array" aca="1" ref="K217" ca="1">IF('Kreis TRADE - 2024'!$E217 = 'PieChart Hilfstabelle'!K$1, INDIRECT(ADDRESS(ROW(), 6 + $A$7, 1, 1, "Kreis TRADE - 2024")), "")</f>
        <v/>
      </c>
      <c r="L217" s="151" t="str" cm="1">
        <f t="array" aca="1" ref="L217" ca="1">IF('Kreis TRADE - 2024'!$E217 = 'PieChart Hilfstabelle'!L$1, INDIRECT(ADDRESS(ROW(), 6 + $A$7, 1, 1, "Kreis TRADE - 2024")), "")</f>
        <v/>
      </c>
      <c r="M217" s="151" t="str" cm="1">
        <f t="array" aca="1" ref="M217" ca="1">IF('Kreis TRADE - 2024'!$E217 = 'PieChart Hilfstabelle'!M$1, INDIRECT(ADDRESS(ROW(), 6 + $A$7, 1, 1, "Kreis TRADE - 2024")), "")</f>
        <v/>
      </c>
      <c r="N217" s="151" cm="1">
        <f t="array" aca="1" ref="N217" ca="1">IF('Kreis TRADE - 2024'!$E217 = 'PieChart Hilfstabelle'!N$1, INDIRECT(ADDRESS(ROW(), 6 + $A$7, 1, 1, "Kreis TRADE - 2024")), "")</f>
        <v>0.53</v>
      </c>
      <c r="O217" s="151" t="str" cm="1">
        <f t="array" aca="1" ref="O217" ca="1">IF('Kreis TRADE - 2024'!$E217 = 'PieChart Hilfstabelle'!O$1, INDIRECT(ADDRESS(ROW(), 6 + $A$7, 1, 1, "Kreis TRADE - 2024")), "")</f>
        <v/>
      </c>
      <c r="P217" s="151" t="str" cm="1">
        <f t="array" aca="1" ref="P217" ca="1">IF('Kreis TRADE - 2024'!$E217 = 'PieChart Hilfstabelle'!P$1, INDIRECT(ADDRESS(ROW(), 6 + $A$7, 1, 1, "Kreis TRADE - 2024")), "")</f>
        <v/>
      </c>
      <c r="Q217" s="151" t="str" cm="1">
        <f t="array" aca="1" ref="Q217" ca="1">IF('Kreis TRADE - 2024'!$E217 = 'PieChart Hilfstabelle'!Q$1, INDIRECT(ADDRESS(ROW(), 6 + $A$7, 1, 1, "Kreis TRADE - 2024")), "")</f>
        <v/>
      </c>
      <c r="R217" s="151" t="str" cm="1">
        <f t="array" aca="1" ref="R217" ca="1">IF('Kreis TRADE - 2024'!$E217 = 'PieChart Hilfstabelle'!R$1, INDIRECT(ADDRESS(ROW(), 6 + $A$7, 1, 1, "Kreis TRADE - 2024")), "")</f>
        <v/>
      </c>
      <c r="S217" s="151" t="str" cm="1">
        <f t="array" aca="1" ref="S217" ca="1">IF('Kreis TRADE - 2024'!$E217 = 'PieChart Hilfstabelle'!S$1, INDIRECT(ADDRESS(ROW(), 6 + $A$7, 1, 1, "Kreis TRADE - 2024")), "")</f>
        <v/>
      </c>
      <c r="T217" s="151" t="str" cm="1">
        <f t="array" aca="1" ref="T217" ca="1">IF('Kreis TRADE - 2024'!$E217 = 'PieChart Hilfstabelle'!T$1, INDIRECT(ADDRESS(ROW(), 6 + $A$7, 1, 1, "Kreis TRADE - 2024")), "")</f>
        <v/>
      </c>
      <c r="U217" s="151" t="str" cm="1">
        <f t="array" aca="1" ref="U217" ca="1">IF('Kreis TRADE - 2024'!$E217 = 'PieChart Hilfstabelle'!U$1, INDIRECT(ADDRESS(ROW(), 6 + $A$7, 1, 1, "Kreis TRADE - 2024")), "")</f>
        <v/>
      </c>
      <c r="V217" s="151" t="str" cm="1">
        <f t="array" aca="1" ref="V217" ca="1">IF('Kreis TRADE - 2024'!$E217 = 'PieChart Hilfstabelle'!V$1, INDIRECT(ADDRESS(ROW(), 6 + $A$7, 1, 1, "Kreis TRADE - 2024")), "")</f>
        <v/>
      </c>
      <c r="W217" s="151" t="str" cm="1">
        <f t="array" aca="1" ref="W217" ca="1">IF('Kreis TRADE - 2024'!$E217 = 'PieChart Hilfstabelle'!W$1, INDIRECT(ADDRESS(ROW(), 6 + $A$7, 1, 1, "Kreis TRADE - 2024")), "")</f>
        <v/>
      </c>
      <c r="X217" s="152"/>
      <c r="Y217" s="151" t="str" cm="1">
        <f t="array" aca="1" ref="Y217" ca="1">IF('Kreis TRADE - 2024'!$D217 = 'PieChart Hilfstabelle'!Y$1, INDIRECT(ADDRESS(ROW(), 6 + $A$7, 1, 1, "Kreis TRADE - 2024")), "")</f>
        <v/>
      </c>
      <c r="Z217" s="151" t="str" cm="1">
        <f t="array" aca="1" ref="Z217" ca="1">IF('Kreis TRADE - 2024'!$D217 = 'PieChart Hilfstabelle'!Z$1, INDIRECT(ADDRESS(ROW(), 6 + $A$7, 1, 1, "Kreis TRADE - 2024")), "")</f>
        <v/>
      </c>
      <c r="AA217" s="151" t="str" cm="1">
        <f t="array" aca="1" ref="AA217" ca="1">IF('Kreis TRADE - 2024'!$D217 = 'PieChart Hilfstabelle'!AA$1, INDIRECT(ADDRESS(ROW(), 6 + $A$7, 1, 1, "Kreis TRADE - 2024")), "")</f>
        <v/>
      </c>
      <c r="AB217" s="151" t="str" cm="1">
        <f t="array" aca="1" ref="AB217" ca="1">IF('Kreis TRADE - 2024'!$D217 = 'PieChart Hilfstabelle'!AB$1, INDIRECT(ADDRESS(ROW(), 6 + $A$7, 1, 1, "Kreis TRADE - 2024")), "")</f>
        <v/>
      </c>
      <c r="AC217" s="151" t="str" cm="1">
        <f t="array" aca="1" ref="AC217" ca="1">IF('Kreis TRADE - 2024'!$D217 = 'PieChart Hilfstabelle'!AC$1, INDIRECT(ADDRESS(ROW(), 6 + $A$7, 1, 1, "Kreis TRADE - 2024")), "")</f>
        <v/>
      </c>
      <c r="AD217" s="151" t="str" cm="1">
        <f t="array" aca="1" ref="AD217" ca="1">IF('Kreis TRADE - 2024'!$D217 = 'PieChart Hilfstabelle'!AD$1, INDIRECT(ADDRESS(ROW(), 6 + $A$7, 1, 1, "Kreis TRADE - 2024")), "")</f>
        <v/>
      </c>
    </row>
    <row r="218" spans="1:30">
      <c r="A218" s="151"/>
      <c r="B218" s="151"/>
      <c r="C218" s="151"/>
      <c r="D218" s="151"/>
      <c r="E218" s="151"/>
      <c r="F218" s="151" t="str">
        <f>IF(AND('Kreis TRADE - 2024'!C218&lt;&gt;"",'Kreis TRADE - 2024'!D218&lt;&gt;"",'Kreis TRADE - 2024'!E218="Gebuchte Tage"),'Kreis TRADE - 2024'!C218 &amp; " " &amp; 'Kreis TRADE - 2024'!D218,"")</f>
        <v/>
      </c>
      <c r="G218" s="151" t="str" cm="1">
        <f t="array" aca="1" ref="G218" ca="1">IF('Kreis TRADE - 2024'!$E218 = 'PieChart Hilfstabelle'!G$1, INDIRECT(ADDRESS(ROW(), 6 + $A$7, 1, 1, "Kreis TRADE - 2024")), "")</f>
        <v/>
      </c>
      <c r="H218" s="151" t="str" cm="1">
        <f t="array" aca="1" ref="H218" ca="1">IF('Kreis TRADE - 2024'!$E218 = 'PieChart Hilfstabelle'!H$1, INDIRECT(ADDRESS(ROW(), 6 + $A$7, 1, 1, "Kreis TRADE - 2024")), "")</f>
        <v/>
      </c>
      <c r="I218" s="151" t="str" cm="1">
        <f t="array" aca="1" ref="I218" ca="1">IF('Kreis TRADE - 2024'!$E218 = 'PieChart Hilfstabelle'!I$1, INDIRECT(ADDRESS(ROW(), 6 + $A$7, 1, 1, "Kreis TRADE - 2024")), "")</f>
        <v/>
      </c>
      <c r="J218" s="151" t="str" cm="1">
        <f t="array" aca="1" ref="J218" ca="1">IF('Kreis TRADE - 2024'!$E218 = 'PieChart Hilfstabelle'!J$1, INDIRECT(ADDRESS(ROW(), 6 + $A$7, 1, 1, "Kreis TRADE - 2024")), "")</f>
        <v/>
      </c>
      <c r="K218" s="151" t="str" cm="1">
        <f t="array" aca="1" ref="K218" ca="1">IF('Kreis TRADE - 2024'!$E218 = 'PieChart Hilfstabelle'!K$1, INDIRECT(ADDRESS(ROW(), 6 + $A$7, 1, 1, "Kreis TRADE - 2024")), "")</f>
        <v/>
      </c>
      <c r="L218" s="151" t="str" cm="1">
        <f t="array" aca="1" ref="L218" ca="1">IF('Kreis TRADE - 2024'!$E218 = 'PieChart Hilfstabelle'!L$1, INDIRECT(ADDRESS(ROW(), 6 + $A$7, 1, 1, "Kreis TRADE - 2024")), "")</f>
        <v/>
      </c>
      <c r="M218" s="151" t="str" cm="1">
        <f t="array" aca="1" ref="M218" ca="1">IF('Kreis TRADE - 2024'!$E218 = 'PieChart Hilfstabelle'!M$1, INDIRECT(ADDRESS(ROW(), 6 + $A$7, 1, 1, "Kreis TRADE - 2024")), "")</f>
        <v/>
      </c>
      <c r="N218" s="151" t="str" cm="1">
        <f t="array" aca="1" ref="N218" ca="1">IF('Kreis TRADE - 2024'!$E218 = 'PieChart Hilfstabelle'!N$1, INDIRECT(ADDRESS(ROW(), 6 + $A$7, 1, 1, "Kreis TRADE - 2024")), "")</f>
        <v/>
      </c>
      <c r="O218" s="151" t="str" cm="1">
        <f t="array" aca="1" ref="O218" ca="1">IF('Kreis TRADE - 2024'!$E218 = 'PieChart Hilfstabelle'!O$1, INDIRECT(ADDRESS(ROW(), 6 + $A$7, 1, 1, "Kreis TRADE - 2024")), "")</f>
        <v/>
      </c>
      <c r="P218" s="151" t="str" cm="1">
        <f t="array" aca="1" ref="P218" ca="1">IF('Kreis TRADE - 2024'!$E218 = 'PieChart Hilfstabelle'!P$1, INDIRECT(ADDRESS(ROW(), 6 + $A$7, 1, 1, "Kreis TRADE - 2024")), "")</f>
        <v/>
      </c>
      <c r="Q218" s="151" t="str" cm="1">
        <f t="array" aca="1" ref="Q218" ca="1">IF('Kreis TRADE - 2024'!$E218 = 'PieChart Hilfstabelle'!Q$1, INDIRECT(ADDRESS(ROW(), 6 + $A$7, 1, 1, "Kreis TRADE - 2024")), "")</f>
        <v/>
      </c>
      <c r="R218" s="151" t="str" cm="1">
        <f t="array" aca="1" ref="R218" ca="1">IF('Kreis TRADE - 2024'!$E218 = 'PieChart Hilfstabelle'!R$1, INDIRECT(ADDRESS(ROW(), 6 + $A$7, 1, 1, "Kreis TRADE - 2024")), "")</f>
        <v/>
      </c>
      <c r="S218" s="151" t="str" cm="1">
        <f t="array" aca="1" ref="S218" ca="1">IF('Kreis TRADE - 2024'!$E218 = 'PieChart Hilfstabelle'!S$1, INDIRECT(ADDRESS(ROW(), 6 + $A$7, 1, 1, "Kreis TRADE - 2024")), "")</f>
        <v/>
      </c>
      <c r="T218" s="151" t="str" cm="1">
        <f t="array" aca="1" ref="T218" ca="1">IF('Kreis TRADE - 2024'!$E218 = 'PieChart Hilfstabelle'!T$1, INDIRECT(ADDRESS(ROW(), 6 + $A$7, 1, 1, "Kreis TRADE - 2024")), "")</f>
        <v/>
      </c>
      <c r="U218" s="151" t="str" cm="1">
        <f t="array" aca="1" ref="U218" ca="1">IF('Kreis TRADE - 2024'!$E218 = 'PieChart Hilfstabelle'!U$1, INDIRECT(ADDRESS(ROW(), 6 + $A$7, 1, 1, "Kreis TRADE - 2024")), "")</f>
        <v/>
      </c>
      <c r="V218" s="151" t="str" cm="1">
        <f t="array" aca="1" ref="V218" ca="1">IF('Kreis TRADE - 2024'!$E218 = 'PieChart Hilfstabelle'!V$1, INDIRECT(ADDRESS(ROW(), 6 + $A$7, 1, 1, "Kreis TRADE - 2024")), "")</f>
        <v/>
      </c>
      <c r="W218" s="151" t="str" cm="1">
        <f t="array" aca="1" ref="W218" ca="1">IF('Kreis TRADE - 2024'!$E218 = 'PieChart Hilfstabelle'!W$1, INDIRECT(ADDRESS(ROW(), 6 + $A$7, 1, 1, "Kreis TRADE - 2024")), "")</f>
        <v/>
      </c>
      <c r="X218" s="152"/>
      <c r="Y218" s="151" t="str" cm="1">
        <f t="array" aca="1" ref="Y218" ca="1">IF('Kreis TRADE - 2024'!$D218 = 'PieChart Hilfstabelle'!Y$1, INDIRECT(ADDRESS(ROW(), 6 + $A$7, 1, 1, "Kreis TRADE - 2024")), "")</f>
        <v/>
      </c>
      <c r="Z218" s="151" t="str" cm="1">
        <f t="array" aca="1" ref="Z218" ca="1">IF('Kreis TRADE - 2024'!$D218 = 'PieChart Hilfstabelle'!Z$1, INDIRECT(ADDRESS(ROW(), 6 + $A$7, 1, 1, "Kreis TRADE - 2024")), "")</f>
        <v/>
      </c>
      <c r="AA218" s="151" t="str" cm="1">
        <f t="array" aca="1" ref="AA218" ca="1">IF('Kreis TRADE - 2024'!$D218 = 'PieChart Hilfstabelle'!AA$1, INDIRECT(ADDRESS(ROW(), 6 + $A$7, 1, 1, "Kreis TRADE - 2024")), "")</f>
        <v/>
      </c>
      <c r="AB218" s="151" t="str" cm="1">
        <f t="array" aca="1" ref="AB218" ca="1">IF('Kreis TRADE - 2024'!$D218 = 'PieChart Hilfstabelle'!AB$1, INDIRECT(ADDRESS(ROW(), 6 + $A$7, 1, 1, "Kreis TRADE - 2024")), "")</f>
        <v/>
      </c>
      <c r="AC218" s="151" t="str" cm="1">
        <f t="array" aca="1" ref="AC218" ca="1">IF('Kreis TRADE - 2024'!$D218 = 'PieChart Hilfstabelle'!AC$1, INDIRECT(ADDRESS(ROW(), 6 + $A$7, 1, 1, "Kreis TRADE - 2024")), "")</f>
        <v/>
      </c>
      <c r="AD218" s="151" t="str" cm="1">
        <f t="array" aca="1" ref="AD218" ca="1">IF('Kreis TRADE - 2024'!$D218 = 'PieChart Hilfstabelle'!AD$1, INDIRECT(ADDRESS(ROW(), 6 + $A$7, 1, 1, "Kreis TRADE - 2024")), "")</f>
        <v/>
      </c>
    </row>
    <row r="219" spans="1:30">
      <c r="A219" s="151"/>
      <c r="B219" s="151"/>
      <c r="C219" s="151"/>
      <c r="D219" s="151"/>
      <c r="E219" s="151"/>
      <c r="F219" s="151" t="str">
        <f>IF(AND('Kreis TRADE - 2024'!C219&lt;&gt;"",'Kreis TRADE - 2024'!D219&lt;&gt;"",'Kreis TRADE - 2024'!E219="Gebuchte Tage"),'Kreis TRADE - 2024'!C219 &amp; " " &amp; 'Kreis TRADE - 2024'!D219,"")</f>
        <v/>
      </c>
      <c r="G219" s="151" t="str" cm="1">
        <f t="array" aca="1" ref="G219" ca="1">IF('Kreis TRADE - 2024'!$E219 = 'PieChart Hilfstabelle'!G$1, INDIRECT(ADDRESS(ROW(), 6 + $A$7, 1, 1, "Kreis TRADE - 2024")), "")</f>
        <v/>
      </c>
      <c r="H219" s="151" t="str" cm="1">
        <f t="array" aca="1" ref="H219" ca="1">IF('Kreis TRADE - 2024'!$E219 = 'PieChart Hilfstabelle'!H$1, INDIRECT(ADDRESS(ROW(), 6 + $A$7, 1, 1, "Kreis TRADE - 2024")), "")</f>
        <v/>
      </c>
      <c r="I219" s="151" t="str" cm="1">
        <f t="array" aca="1" ref="I219" ca="1">IF('Kreis TRADE - 2024'!$E219 = 'PieChart Hilfstabelle'!I$1, INDIRECT(ADDRESS(ROW(), 6 + $A$7, 1, 1, "Kreis TRADE - 2024")), "")</f>
        <v/>
      </c>
      <c r="J219" s="151" t="str" cm="1">
        <f t="array" aca="1" ref="J219" ca="1">IF('Kreis TRADE - 2024'!$E219 = 'PieChart Hilfstabelle'!J$1, INDIRECT(ADDRESS(ROW(), 6 + $A$7, 1, 1, "Kreis TRADE - 2024")), "")</f>
        <v/>
      </c>
      <c r="K219" s="151" t="str" cm="1">
        <f t="array" aca="1" ref="K219" ca="1">IF('Kreis TRADE - 2024'!$E219 = 'PieChart Hilfstabelle'!K$1, INDIRECT(ADDRESS(ROW(), 6 + $A$7, 1, 1, "Kreis TRADE - 2024")), "")</f>
        <v/>
      </c>
      <c r="L219" s="151" t="str" cm="1">
        <f t="array" aca="1" ref="L219" ca="1">IF('Kreis TRADE - 2024'!$E219 = 'PieChart Hilfstabelle'!L$1, INDIRECT(ADDRESS(ROW(), 6 + $A$7, 1, 1, "Kreis TRADE - 2024")), "")</f>
        <v/>
      </c>
      <c r="M219" s="151" t="str" cm="1">
        <f t="array" aca="1" ref="M219" ca="1">IF('Kreis TRADE - 2024'!$E219 = 'PieChart Hilfstabelle'!M$1, INDIRECT(ADDRESS(ROW(), 6 + $A$7, 1, 1, "Kreis TRADE - 2024")), "")</f>
        <v/>
      </c>
      <c r="N219" s="151" t="str" cm="1">
        <f t="array" aca="1" ref="N219" ca="1">IF('Kreis TRADE - 2024'!$E219 = 'PieChart Hilfstabelle'!N$1, INDIRECT(ADDRESS(ROW(), 6 + $A$7, 1, 1, "Kreis TRADE - 2024")), "")</f>
        <v/>
      </c>
      <c r="O219" s="151" t="str" cm="1">
        <f t="array" aca="1" ref="O219" ca="1">IF('Kreis TRADE - 2024'!$E219 = 'PieChart Hilfstabelle'!O$1, INDIRECT(ADDRESS(ROW(), 6 + $A$7, 1, 1, "Kreis TRADE - 2024")), "")</f>
        <v/>
      </c>
      <c r="P219" s="151" t="str" cm="1">
        <f t="array" aca="1" ref="P219" ca="1">IF('Kreis TRADE - 2024'!$E219 = 'PieChart Hilfstabelle'!P$1, INDIRECT(ADDRESS(ROW(), 6 + $A$7, 1, 1, "Kreis TRADE - 2024")), "")</f>
        <v/>
      </c>
      <c r="Q219" s="151" t="str" cm="1">
        <f t="array" aca="1" ref="Q219" ca="1">IF('Kreis TRADE - 2024'!$E219 = 'PieChart Hilfstabelle'!Q$1, INDIRECT(ADDRESS(ROW(), 6 + $A$7, 1, 1, "Kreis TRADE - 2024")), "")</f>
        <v/>
      </c>
      <c r="R219" s="151" t="str" cm="1">
        <f t="array" aca="1" ref="R219" ca="1">IF('Kreis TRADE - 2024'!$E219 = 'PieChart Hilfstabelle'!R$1, INDIRECT(ADDRESS(ROW(), 6 + $A$7, 1, 1, "Kreis TRADE - 2024")), "")</f>
        <v/>
      </c>
      <c r="S219" s="151" t="str" cm="1">
        <f t="array" aca="1" ref="S219" ca="1">IF('Kreis TRADE - 2024'!$E219 = 'PieChart Hilfstabelle'!S$1, INDIRECT(ADDRESS(ROW(), 6 + $A$7, 1, 1, "Kreis TRADE - 2024")), "")</f>
        <v/>
      </c>
      <c r="T219" s="151" cm="1">
        <f t="array" aca="1" ref="T219" ca="1">IF('Kreis TRADE - 2024'!$E219 = 'PieChart Hilfstabelle'!T$1, INDIRECT(ADDRESS(ROW(), 6 + $A$7, 1, 1, "Kreis TRADE - 2024")), "")</f>
        <v>4</v>
      </c>
      <c r="U219" s="151" t="str" cm="1">
        <f t="array" aca="1" ref="U219" ca="1">IF('Kreis TRADE - 2024'!$E219 = 'PieChart Hilfstabelle'!U$1, INDIRECT(ADDRESS(ROW(), 6 + $A$7, 1, 1, "Kreis TRADE - 2024")), "")</f>
        <v/>
      </c>
      <c r="V219" s="151" t="str" cm="1">
        <f t="array" aca="1" ref="V219" ca="1">IF('Kreis TRADE - 2024'!$E219 = 'PieChart Hilfstabelle'!V$1, INDIRECT(ADDRESS(ROW(), 6 + $A$7, 1, 1, "Kreis TRADE - 2024")), "")</f>
        <v/>
      </c>
      <c r="W219" s="151" t="str" cm="1">
        <f t="array" aca="1" ref="W219" ca="1">IF('Kreis TRADE - 2024'!$E219 = 'PieChart Hilfstabelle'!W$1, INDIRECT(ADDRESS(ROW(), 6 + $A$7, 1, 1, "Kreis TRADE - 2024")), "")</f>
        <v/>
      </c>
      <c r="X219" s="152"/>
      <c r="Y219" s="151" t="str" cm="1">
        <f t="array" aca="1" ref="Y219" ca="1">IF('Kreis TRADE - 2024'!$D219 = 'PieChart Hilfstabelle'!Y$1, INDIRECT(ADDRESS(ROW(), 6 + $A$7, 1, 1, "Kreis TRADE - 2024")), "")</f>
        <v/>
      </c>
      <c r="Z219" s="151" t="str" cm="1">
        <f t="array" aca="1" ref="Z219" ca="1">IF('Kreis TRADE - 2024'!$D219 = 'PieChart Hilfstabelle'!Z$1, INDIRECT(ADDRESS(ROW(), 6 + $A$7, 1, 1, "Kreis TRADE - 2024")), "")</f>
        <v/>
      </c>
      <c r="AA219" s="151" t="str" cm="1">
        <f t="array" aca="1" ref="AA219" ca="1">IF('Kreis TRADE - 2024'!$D219 = 'PieChart Hilfstabelle'!AA$1, INDIRECT(ADDRESS(ROW(), 6 + $A$7, 1, 1, "Kreis TRADE - 2024")), "")</f>
        <v/>
      </c>
      <c r="AB219" s="151" t="str" cm="1">
        <f t="array" aca="1" ref="AB219" ca="1">IF('Kreis TRADE - 2024'!$D219 = 'PieChart Hilfstabelle'!AB$1, INDIRECT(ADDRESS(ROW(), 6 + $A$7, 1, 1, "Kreis TRADE - 2024")), "")</f>
        <v/>
      </c>
      <c r="AC219" s="151" t="str" cm="1">
        <f t="array" aca="1" ref="AC219" ca="1">IF('Kreis TRADE - 2024'!$D219 = 'PieChart Hilfstabelle'!AC$1, INDIRECT(ADDRESS(ROW(), 6 + $A$7, 1, 1, "Kreis TRADE - 2024")), "")</f>
        <v/>
      </c>
      <c r="AD219" s="151" t="str" cm="1">
        <f t="array" aca="1" ref="AD219" ca="1">IF('Kreis TRADE - 2024'!$D219 = 'PieChart Hilfstabelle'!AD$1, INDIRECT(ADDRESS(ROW(), 6 + $A$7, 1, 1, "Kreis TRADE - 2024")), "")</f>
        <v/>
      </c>
    </row>
    <row r="220" spans="1:30">
      <c r="A220" s="151"/>
      <c r="B220" s="151"/>
      <c r="C220" s="151"/>
      <c r="D220" s="151"/>
      <c r="E220" s="151"/>
      <c r="F220" s="151" t="str">
        <f>IF(AND('Kreis TRADE - 2024'!C220&lt;&gt;"",'Kreis TRADE - 2024'!D220&lt;&gt;"",'Kreis TRADE - 2024'!E220="Gebuchte Tage"),'Kreis TRADE - 2024'!C220 &amp; " " &amp; 'Kreis TRADE - 2024'!D220,"")</f>
        <v/>
      </c>
      <c r="G220" s="151" t="str" cm="1">
        <f t="array" aca="1" ref="G220" ca="1">IF('Kreis TRADE - 2024'!$E220 = 'PieChart Hilfstabelle'!G$1, INDIRECT(ADDRESS(ROW(), 6 + $A$7, 1, 1, "Kreis TRADE - 2024")), "")</f>
        <v/>
      </c>
      <c r="H220" s="151" t="str" cm="1">
        <f t="array" aca="1" ref="H220" ca="1">IF('Kreis TRADE - 2024'!$E220 = 'PieChart Hilfstabelle'!H$1, INDIRECT(ADDRESS(ROW(), 6 + $A$7, 1, 1, "Kreis TRADE - 2024")), "")</f>
        <v/>
      </c>
      <c r="I220" s="151" t="str" cm="1">
        <f t="array" aca="1" ref="I220" ca="1">IF('Kreis TRADE - 2024'!$E220 = 'PieChart Hilfstabelle'!I$1, INDIRECT(ADDRESS(ROW(), 6 + $A$7, 1, 1, "Kreis TRADE - 2024")), "")</f>
        <v/>
      </c>
      <c r="J220" s="151" t="str" cm="1">
        <f t="array" aca="1" ref="J220" ca="1">IF('Kreis TRADE - 2024'!$E220 = 'PieChart Hilfstabelle'!J$1, INDIRECT(ADDRESS(ROW(), 6 + $A$7, 1, 1, "Kreis TRADE - 2024")), "")</f>
        <v/>
      </c>
      <c r="K220" s="151" t="str" cm="1">
        <f t="array" aca="1" ref="K220" ca="1">IF('Kreis TRADE - 2024'!$E220 = 'PieChart Hilfstabelle'!K$1, INDIRECT(ADDRESS(ROW(), 6 + $A$7, 1, 1, "Kreis TRADE - 2024")), "")</f>
        <v/>
      </c>
      <c r="L220" s="151" t="str" cm="1">
        <f t="array" aca="1" ref="L220" ca="1">IF('Kreis TRADE - 2024'!$E220 = 'PieChart Hilfstabelle'!L$1, INDIRECT(ADDRESS(ROW(), 6 + $A$7, 1, 1, "Kreis TRADE - 2024")), "")</f>
        <v/>
      </c>
      <c r="M220" s="151" t="str" cm="1">
        <f t="array" aca="1" ref="M220" ca="1">IF('Kreis TRADE - 2024'!$E220 = 'PieChart Hilfstabelle'!M$1, INDIRECT(ADDRESS(ROW(), 6 + $A$7, 1, 1, "Kreis TRADE - 2024")), "")</f>
        <v/>
      </c>
      <c r="N220" s="151" t="str" cm="1">
        <f t="array" aca="1" ref="N220" ca="1">IF('Kreis TRADE - 2024'!$E220 = 'PieChart Hilfstabelle'!N$1, INDIRECT(ADDRESS(ROW(), 6 + $A$7, 1, 1, "Kreis TRADE - 2024")), "")</f>
        <v/>
      </c>
      <c r="O220" s="151" cm="1">
        <f t="array" aca="1" ref="O220" ca="1">IF('Kreis TRADE - 2024'!$E220 = 'PieChart Hilfstabelle'!O$1, INDIRECT(ADDRESS(ROW(), 6 + $A$7, 1, 1, "Kreis TRADE - 2024")), "")</f>
        <v>7.25</v>
      </c>
      <c r="P220" s="151" t="str" cm="1">
        <f t="array" aca="1" ref="P220" ca="1">IF('Kreis TRADE - 2024'!$E220 = 'PieChart Hilfstabelle'!P$1, INDIRECT(ADDRESS(ROW(), 6 + $A$7, 1, 1, "Kreis TRADE - 2024")), "")</f>
        <v/>
      </c>
      <c r="Q220" s="151" t="str" cm="1">
        <f t="array" aca="1" ref="Q220" ca="1">IF('Kreis TRADE - 2024'!$E220 = 'PieChart Hilfstabelle'!Q$1, INDIRECT(ADDRESS(ROW(), 6 + $A$7, 1, 1, "Kreis TRADE - 2024")), "")</f>
        <v/>
      </c>
      <c r="R220" s="151" t="str" cm="1">
        <f t="array" aca="1" ref="R220" ca="1">IF('Kreis TRADE - 2024'!$E220 = 'PieChart Hilfstabelle'!R$1, INDIRECT(ADDRESS(ROW(), 6 + $A$7, 1, 1, "Kreis TRADE - 2024")), "")</f>
        <v/>
      </c>
      <c r="S220" s="151" t="str" cm="1">
        <f t="array" aca="1" ref="S220" ca="1">IF('Kreis TRADE - 2024'!$E220 = 'PieChart Hilfstabelle'!S$1, INDIRECT(ADDRESS(ROW(), 6 + $A$7, 1, 1, "Kreis TRADE - 2024")), "")</f>
        <v/>
      </c>
      <c r="T220" s="151" t="str" cm="1">
        <f t="array" aca="1" ref="T220" ca="1">IF('Kreis TRADE - 2024'!$E220 = 'PieChart Hilfstabelle'!T$1, INDIRECT(ADDRESS(ROW(), 6 + $A$7, 1, 1, "Kreis TRADE - 2024")), "")</f>
        <v/>
      </c>
      <c r="U220" s="151" t="str" cm="1">
        <f t="array" aca="1" ref="U220" ca="1">IF('Kreis TRADE - 2024'!$E220 = 'PieChart Hilfstabelle'!U$1, INDIRECT(ADDRESS(ROW(), 6 + $A$7, 1, 1, "Kreis TRADE - 2024")), "")</f>
        <v/>
      </c>
      <c r="V220" s="151" t="str" cm="1">
        <f t="array" aca="1" ref="V220" ca="1">IF('Kreis TRADE - 2024'!$E220 = 'PieChart Hilfstabelle'!V$1, INDIRECT(ADDRESS(ROW(), 6 + $A$7, 1, 1, "Kreis TRADE - 2024")), "")</f>
        <v/>
      </c>
      <c r="W220" s="151" t="str" cm="1">
        <f t="array" aca="1" ref="W220" ca="1">IF('Kreis TRADE - 2024'!$E220 = 'PieChart Hilfstabelle'!W$1, INDIRECT(ADDRESS(ROW(), 6 + $A$7, 1, 1, "Kreis TRADE - 2024")), "")</f>
        <v/>
      </c>
      <c r="X220" s="152"/>
      <c r="Y220" s="151" t="str" cm="1">
        <f t="array" aca="1" ref="Y220" ca="1">IF('Kreis TRADE - 2024'!$D220 = 'PieChart Hilfstabelle'!Y$1, INDIRECT(ADDRESS(ROW(), 6 + $A$7, 1, 1, "Kreis TRADE - 2024")), "")</f>
        <v/>
      </c>
      <c r="Z220" s="151" t="str" cm="1">
        <f t="array" aca="1" ref="Z220" ca="1">IF('Kreis TRADE - 2024'!$D220 = 'PieChart Hilfstabelle'!Z$1, INDIRECT(ADDRESS(ROW(), 6 + $A$7, 1, 1, "Kreis TRADE - 2024")), "")</f>
        <v/>
      </c>
      <c r="AA220" s="151" t="str" cm="1">
        <f t="array" aca="1" ref="AA220" ca="1">IF('Kreis TRADE - 2024'!$D220 = 'PieChart Hilfstabelle'!AA$1, INDIRECT(ADDRESS(ROW(), 6 + $A$7, 1, 1, "Kreis TRADE - 2024")), "")</f>
        <v/>
      </c>
      <c r="AB220" s="151" t="str" cm="1">
        <f t="array" aca="1" ref="AB220" ca="1">IF('Kreis TRADE - 2024'!$D220 = 'PieChart Hilfstabelle'!AB$1, INDIRECT(ADDRESS(ROW(), 6 + $A$7, 1, 1, "Kreis TRADE - 2024")), "")</f>
        <v/>
      </c>
      <c r="AC220" s="151" t="str" cm="1">
        <f t="array" aca="1" ref="AC220" ca="1">IF('Kreis TRADE - 2024'!$D220 = 'PieChart Hilfstabelle'!AC$1, INDIRECT(ADDRESS(ROW(), 6 + $A$7, 1, 1, "Kreis TRADE - 2024")), "")</f>
        <v/>
      </c>
      <c r="AD220" s="151" t="str" cm="1">
        <f t="array" aca="1" ref="AD220" ca="1">IF('Kreis TRADE - 2024'!$D220 = 'PieChart Hilfstabelle'!AD$1, INDIRECT(ADDRESS(ROW(), 6 + $A$7, 1, 1, "Kreis TRADE - 2024")), "")</f>
        <v/>
      </c>
    </row>
    <row r="221" spans="1:30">
      <c r="A221" s="151"/>
      <c r="B221" s="151"/>
      <c r="C221" s="151"/>
      <c r="D221" s="151"/>
      <c r="E221" s="151"/>
      <c r="F221" s="151" t="str">
        <f>IF(AND('Kreis TRADE - 2024'!C221&lt;&gt;"",'Kreis TRADE - 2024'!D221&lt;&gt;"",'Kreis TRADE - 2024'!E221="Gebuchte Tage"),'Kreis TRADE - 2024'!C221 &amp; " " &amp; 'Kreis TRADE - 2024'!D221,"")</f>
        <v/>
      </c>
      <c r="G221" s="151" t="str" cm="1">
        <f t="array" aca="1" ref="G221" ca="1">IF('Kreis TRADE - 2024'!$E221 = 'PieChart Hilfstabelle'!G$1, INDIRECT(ADDRESS(ROW(), 6 + $A$7, 1, 1, "Kreis TRADE - 2024")), "")</f>
        <v/>
      </c>
      <c r="H221" s="151" t="str" cm="1">
        <f t="array" aca="1" ref="H221" ca="1">IF('Kreis TRADE - 2024'!$E221 = 'PieChart Hilfstabelle'!H$1, INDIRECT(ADDRESS(ROW(), 6 + $A$7, 1, 1, "Kreis TRADE - 2024")), "")</f>
        <v/>
      </c>
      <c r="I221" s="151" t="str" cm="1">
        <f t="array" aca="1" ref="I221" ca="1">IF('Kreis TRADE - 2024'!$E221 = 'PieChart Hilfstabelle'!I$1, INDIRECT(ADDRESS(ROW(), 6 + $A$7, 1, 1, "Kreis TRADE - 2024")), "")</f>
        <v/>
      </c>
      <c r="J221" s="151" t="str" cm="1">
        <f t="array" aca="1" ref="J221" ca="1">IF('Kreis TRADE - 2024'!$E221 = 'PieChart Hilfstabelle'!J$1, INDIRECT(ADDRESS(ROW(), 6 + $A$7, 1, 1, "Kreis TRADE - 2024")), "")</f>
        <v/>
      </c>
      <c r="K221" s="151" cm="1">
        <f t="array" aca="1" ref="K221" ca="1">IF('Kreis TRADE - 2024'!$E221 = 'PieChart Hilfstabelle'!K$1, INDIRECT(ADDRESS(ROW(), 6 + $A$7, 1, 1, "Kreis TRADE - 2024")), "")</f>
        <v>0</v>
      </c>
      <c r="L221" s="151" t="str" cm="1">
        <f t="array" aca="1" ref="L221" ca="1">IF('Kreis TRADE - 2024'!$E221 = 'PieChart Hilfstabelle'!L$1, INDIRECT(ADDRESS(ROW(), 6 + $A$7, 1, 1, "Kreis TRADE - 2024")), "")</f>
        <v/>
      </c>
      <c r="M221" s="151" t="str" cm="1">
        <f t="array" aca="1" ref="M221" ca="1">IF('Kreis TRADE - 2024'!$E221 = 'PieChart Hilfstabelle'!M$1, INDIRECT(ADDRESS(ROW(), 6 + $A$7, 1, 1, "Kreis TRADE - 2024")), "")</f>
        <v/>
      </c>
      <c r="N221" s="151" t="str" cm="1">
        <f t="array" aca="1" ref="N221" ca="1">IF('Kreis TRADE - 2024'!$E221 = 'PieChart Hilfstabelle'!N$1, INDIRECT(ADDRESS(ROW(), 6 + $A$7, 1, 1, "Kreis TRADE - 2024")), "")</f>
        <v/>
      </c>
      <c r="O221" s="151" t="str" cm="1">
        <f t="array" aca="1" ref="O221" ca="1">IF('Kreis TRADE - 2024'!$E221 = 'PieChart Hilfstabelle'!O$1, INDIRECT(ADDRESS(ROW(), 6 + $A$7, 1, 1, "Kreis TRADE - 2024")), "")</f>
        <v/>
      </c>
      <c r="P221" s="151" t="str" cm="1">
        <f t="array" aca="1" ref="P221" ca="1">IF('Kreis TRADE - 2024'!$E221 = 'PieChart Hilfstabelle'!P$1, INDIRECT(ADDRESS(ROW(), 6 + $A$7, 1, 1, "Kreis TRADE - 2024")), "")</f>
        <v/>
      </c>
      <c r="Q221" s="151" t="str" cm="1">
        <f t="array" aca="1" ref="Q221" ca="1">IF('Kreis TRADE - 2024'!$E221 = 'PieChart Hilfstabelle'!Q$1, INDIRECT(ADDRESS(ROW(), 6 + $A$7, 1, 1, "Kreis TRADE - 2024")), "")</f>
        <v/>
      </c>
      <c r="R221" s="151" t="str" cm="1">
        <f t="array" aca="1" ref="R221" ca="1">IF('Kreis TRADE - 2024'!$E221 = 'PieChart Hilfstabelle'!R$1, INDIRECT(ADDRESS(ROW(), 6 + $A$7, 1, 1, "Kreis TRADE - 2024")), "")</f>
        <v/>
      </c>
      <c r="S221" s="151" t="str" cm="1">
        <f t="array" aca="1" ref="S221" ca="1">IF('Kreis TRADE - 2024'!$E221 = 'PieChart Hilfstabelle'!S$1, INDIRECT(ADDRESS(ROW(), 6 + $A$7, 1, 1, "Kreis TRADE - 2024")), "")</f>
        <v/>
      </c>
      <c r="T221" s="151" t="str" cm="1">
        <f t="array" aca="1" ref="T221" ca="1">IF('Kreis TRADE - 2024'!$E221 = 'PieChart Hilfstabelle'!T$1, INDIRECT(ADDRESS(ROW(), 6 + $A$7, 1, 1, "Kreis TRADE - 2024")), "")</f>
        <v/>
      </c>
      <c r="U221" s="151" t="str" cm="1">
        <f t="array" aca="1" ref="U221" ca="1">IF('Kreis TRADE - 2024'!$E221 = 'PieChart Hilfstabelle'!U$1, INDIRECT(ADDRESS(ROW(), 6 + $A$7, 1, 1, "Kreis TRADE - 2024")), "")</f>
        <v/>
      </c>
      <c r="V221" s="151" t="str" cm="1">
        <f t="array" aca="1" ref="V221" ca="1">IF('Kreis TRADE - 2024'!$E221 = 'PieChart Hilfstabelle'!V$1, INDIRECT(ADDRESS(ROW(), 6 + $A$7, 1, 1, "Kreis TRADE - 2024")), "")</f>
        <v/>
      </c>
      <c r="W221" s="151" t="str" cm="1">
        <f t="array" aca="1" ref="W221" ca="1">IF('Kreis TRADE - 2024'!$E221 = 'PieChart Hilfstabelle'!W$1, INDIRECT(ADDRESS(ROW(), 6 + $A$7, 1, 1, "Kreis TRADE - 2024")), "")</f>
        <v/>
      </c>
      <c r="X221" s="152"/>
      <c r="Y221" s="151" t="str" cm="1">
        <f t="array" aca="1" ref="Y221" ca="1">IF('Kreis TRADE - 2024'!$D221 = 'PieChart Hilfstabelle'!Y$1, INDIRECT(ADDRESS(ROW(), 6 + $A$7, 1, 1, "Kreis TRADE - 2024")), "")</f>
        <v/>
      </c>
      <c r="Z221" s="151" t="str" cm="1">
        <f t="array" aca="1" ref="Z221" ca="1">IF('Kreis TRADE - 2024'!$D221 = 'PieChart Hilfstabelle'!Z$1, INDIRECT(ADDRESS(ROW(), 6 + $A$7, 1, 1, "Kreis TRADE - 2024")), "")</f>
        <v/>
      </c>
      <c r="AA221" s="151" t="str" cm="1">
        <f t="array" aca="1" ref="AA221" ca="1">IF('Kreis TRADE - 2024'!$D221 = 'PieChart Hilfstabelle'!AA$1, INDIRECT(ADDRESS(ROW(), 6 + $A$7, 1, 1, "Kreis TRADE - 2024")), "")</f>
        <v/>
      </c>
      <c r="AB221" s="151" t="str" cm="1">
        <f t="array" aca="1" ref="AB221" ca="1">IF('Kreis TRADE - 2024'!$D221 = 'PieChart Hilfstabelle'!AB$1, INDIRECT(ADDRESS(ROW(), 6 + $A$7, 1, 1, "Kreis TRADE - 2024")), "")</f>
        <v/>
      </c>
      <c r="AC221" s="151" t="str" cm="1">
        <f t="array" aca="1" ref="AC221" ca="1">IF('Kreis TRADE - 2024'!$D221 = 'PieChart Hilfstabelle'!AC$1, INDIRECT(ADDRESS(ROW(), 6 + $A$7, 1, 1, "Kreis TRADE - 2024")), "")</f>
        <v/>
      </c>
      <c r="AD221" s="151" t="str" cm="1">
        <f t="array" aca="1" ref="AD221" ca="1">IF('Kreis TRADE - 2024'!$D221 = 'PieChart Hilfstabelle'!AD$1, INDIRECT(ADDRESS(ROW(), 6 + $A$7, 1, 1, "Kreis TRADE - 2024")), "")</f>
        <v/>
      </c>
    </row>
    <row r="222" spans="1:30">
      <c r="A222" s="151"/>
      <c r="B222" s="151"/>
      <c r="C222" s="151"/>
      <c r="D222" s="151"/>
      <c r="E222" s="151"/>
      <c r="F222" s="151" t="str">
        <f>IF(AND('Kreis TRADE - 2024'!C222&lt;&gt;"",'Kreis TRADE - 2024'!D222&lt;&gt;"",'Kreis TRADE - 2024'!E222="Gebuchte Tage"),'Kreis TRADE - 2024'!C222 &amp; " " &amp; 'Kreis TRADE - 2024'!D222,"")</f>
        <v/>
      </c>
      <c r="G222" s="151" t="str" cm="1">
        <f t="array" aca="1" ref="G222" ca="1">IF('Kreis TRADE - 2024'!$E222 = 'PieChart Hilfstabelle'!G$1, INDIRECT(ADDRESS(ROW(), 6 + $A$7, 1, 1, "Kreis TRADE - 2024")), "")</f>
        <v/>
      </c>
      <c r="H222" s="151" t="str" cm="1">
        <f t="array" aca="1" ref="H222" ca="1">IF('Kreis TRADE - 2024'!$E222 = 'PieChart Hilfstabelle'!H$1, INDIRECT(ADDRESS(ROW(), 6 + $A$7, 1, 1, "Kreis TRADE - 2024")), "")</f>
        <v/>
      </c>
      <c r="I222" s="151" t="str" cm="1">
        <f t="array" aca="1" ref="I222" ca="1">IF('Kreis TRADE - 2024'!$E222 = 'PieChart Hilfstabelle'!I$1, INDIRECT(ADDRESS(ROW(), 6 + $A$7, 1, 1, "Kreis TRADE - 2024")), "")</f>
        <v/>
      </c>
      <c r="J222" s="151" cm="1">
        <f t="array" aca="1" ref="J222" ca="1">IF('Kreis TRADE - 2024'!$E222 = 'PieChart Hilfstabelle'!J$1, INDIRECT(ADDRESS(ROW(), 6 + $A$7, 1, 1, "Kreis TRADE - 2024")), "")</f>
        <v>4</v>
      </c>
      <c r="K222" s="151" t="str" cm="1">
        <f t="array" aca="1" ref="K222" ca="1">IF('Kreis TRADE - 2024'!$E222 = 'PieChart Hilfstabelle'!K$1, INDIRECT(ADDRESS(ROW(), 6 + $A$7, 1, 1, "Kreis TRADE - 2024")), "")</f>
        <v/>
      </c>
      <c r="L222" s="151" t="str" cm="1">
        <f t="array" aca="1" ref="L222" ca="1">IF('Kreis TRADE - 2024'!$E222 = 'PieChart Hilfstabelle'!L$1, INDIRECT(ADDRESS(ROW(), 6 + $A$7, 1, 1, "Kreis TRADE - 2024")), "")</f>
        <v/>
      </c>
      <c r="M222" s="151" t="str" cm="1">
        <f t="array" aca="1" ref="M222" ca="1">IF('Kreis TRADE - 2024'!$E222 = 'PieChart Hilfstabelle'!M$1, INDIRECT(ADDRESS(ROW(), 6 + $A$7, 1, 1, "Kreis TRADE - 2024")), "")</f>
        <v/>
      </c>
      <c r="N222" s="151" t="str" cm="1">
        <f t="array" aca="1" ref="N222" ca="1">IF('Kreis TRADE - 2024'!$E222 = 'PieChart Hilfstabelle'!N$1, INDIRECT(ADDRESS(ROW(), 6 + $A$7, 1, 1, "Kreis TRADE - 2024")), "")</f>
        <v/>
      </c>
      <c r="O222" s="151" t="str" cm="1">
        <f t="array" aca="1" ref="O222" ca="1">IF('Kreis TRADE - 2024'!$E222 = 'PieChart Hilfstabelle'!O$1, INDIRECT(ADDRESS(ROW(), 6 + $A$7, 1, 1, "Kreis TRADE - 2024")), "")</f>
        <v/>
      </c>
      <c r="P222" s="151" t="str" cm="1">
        <f t="array" aca="1" ref="P222" ca="1">IF('Kreis TRADE - 2024'!$E222 = 'PieChart Hilfstabelle'!P$1, INDIRECT(ADDRESS(ROW(), 6 + $A$7, 1, 1, "Kreis TRADE - 2024")), "")</f>
        <v/>
      </c>
      <c r="Q222" s="151" t="str" cm="1">
        <f t="array" aca="1" ref="Q222" ca="1">IF('Kreis TRADE - 2024'!$E222 = 'PieChart Hilfstabelle'!Q$1, INDIRECT(ADDRESS(ROW(), 6 + $A$7, 1, 1, "Kreis TRADE - 2024")), "")</f>
        <v/>
      </c>
      <c r="R222" s="151" t="str" cm="1">
        <f t="array" aca="1" ref="R222" ca="1">IF('Kreis TRADE - 2024'!$E222 = 'PieChart Hilfstabelle'!R$1, INDIRECT(ADDRESS(ROW(), 6 + $A$7, 1, 1, "Kreis TRADE - 2024")), "")</f>
        <v/>
      </c>
      <c r="S222" s="151" t="str" cm="1">
        <f t="array" aca="1" ref="S222" ca="1">IF('Kreis TRADE - 2024'!$E222 = 'PieChart Hilfstabelle'!S$1, INDIRECT(ADDRESS(ROW(), 6 + $A$7, 1, 1, "Kreis TRADE - 2024")), "")</f>
        <v/>
      </c>
      <c r="T222" s="151" t="str" cm="1">
        <f t="array" aca="1" ref="T222" ca="1">IF('Kreis TRADE - 2024'!$E222 = 'PieChart Hilfstabelle'!T$1, INDIRECT(ADDRESS(ROW(), 6 + $A$7, 1, 1, "Kreis TRADE - 2024")), "")</f>
        <v/>
      </c>
      <c r="U222" s="151" t="str" cm="1">
        <f t="array" aca="1" ref="U222" ca="1">IF('Kreis TRADE - 2024'!$E222 = 'PieChart Hilfstabelle'!U$1, INDIRECT(ADDRESS(ROW(), 6 + $A$7, 1, 1, "Kreis TRADE - 2024")), "")</f>
        <v/>
      </c>
      <c r="V222" s="151" t="str" cm="1">
        <f t="array" aca="1" ref="V222" ca="1">IF('Kreis TRADE - 2024'!$E222 = 'PieChart Hilfstabelle'!V$1, INDIRECT(ADDRESS(ROW(), 6 + $A$7, 1, 1, "Kreis TRADE - 2024")), "")</f>
        <v/>
      </c>
      <c r="W222" s="151" t="str" cm="1">
        <f t="array" aca="1" ref="W222" ca="1">IF('Kreis TRADE - 2024'!$E222 = 'PieChart Hilfstabelle'!W$1, INDIRECT(ADDRESS(ROW(), 6 + $A$7, 1, 1, "Kreis TRADE - 2024")), "")</f>
        <v/>
      </c>
      <c r="X222" s="152"/>
      <c r="Y222" s="151" t="str" cm="1">
        <f t="array" aca="1" ref="Y222" ca="1">IF('Kreis TRADE - 2024'!$D222 = 'PieChart Hilfstabelle'!Y$1, INDIRECT(ADDRESS(ROW(), 6 + $A$7, 1, 1, "Kreis TRADE - 2024")), "")</f>
        <v/>
      </c>
      <c r="Z222" s="151" t="str" cm="1">
        <f t="array" aca="1" ref="Z222" ca="1">IF('Kreis TRADE - 2024'!$D222 = 'PieChart Hilfstabelle'!Z$1, INDIRECT(ADDRESS(ROW(), 6 + $A$7, 1, 1, "Kreis TRADE - 2024")), "")</f>
        <v/>
      </c>
      <c r="AA222" s="151" t="str" cm="1">
        <f t="array" aca="1" ref="AA222" ca="1">IF('Kreis TRADE - 2024'!$D222 = 'PieChart Hilfstabelle'!AA$1, INDIRECT(ADDRESS(ROW(), 6 + $A$7, 1, 1, "Kreis TRADE - 2024")), "")</f>
        <v/>
      </c>
      <c r="AB222" s="151" t="str" cm="1">
        <f t="array" aca="1" ref="AB222" ca="1">IF('Kreis TRADE - 2024'!$D222 = 'PieChart Hilfstabelle'!AB$1, INDIRECT(ADDRESS(ROW(), 6 + $A$7, 1, 1, "Kreis TRADE - 2024")), "")</f>
        <v/>
      </c>
      <c r="AC222" s="151" t="str" cm="1">
        <f t="array" aca="1" ref="AC222" ca="1">IF('Kreis TRADE - 2024'!$D222 = 'PieChart Hilfstabelle'!AC$1, INDIRECT(ADDRESS(ROW(), 6 + $A$7, 1, 1, "Kreis TRADE - 2024")), "")</f>
        <v/>
      </c>
      <c r="AD222" s="151" t="str" cm="1">
        <f t="array" aca="1" ref="AD222" ca="1">IF('Kreis TRADE - 2024'!$D222 = 'PieChart Hilfstabelle'!AD$1, INDIRECT(ADDRESS(ROW(), 6 + $A$7, 1, 1, "Kreis TRADE - 2024")), "")</f>
        <v/>
      </c>
    </row>
    <row r="223" spans="1:30">
      <c r="A223" s="151"/>
      <c r="B223" s="151"/>
      <c r="C223" s="151"/>
      <c r="D223" s="151"/>
      <c r="E223" s="151"/>
      <c r="F223" s="151" t="str">
        <f>IF(AND('Kreis TRADE - 2024'!C223&lt;&gt;"",'Kreis TRADE - 2024'!D223&lt;&gt;"",'Kreis TRADE - 2024'!E223="Gebuchte Tage"),'Kreis TRADE - 2024'!C223 &amp; " " &amp; 'Kreis TRADE - 2024'!D223,"")</f>
        <v>David Bednara</v>
      </c>
      <c r="G223" s="151" cm="1">
        <f t="array" aca="1" ref="G223" ca="1">IF('Kreis TRADE - 2024'!$E223 = 'PieChart Hilfstabelle'!G$1, INDIRECT(ADDRESS(ROW(), 6 + $A$7, 1, 1, "Kreis TRADE - 2024")), "")</f>
        <v>13.78</v>
      </c>
      <c r="H223" s="151" t="str" cm="1">
        <f t="array" aca="1" ref="H223" ca="1">IF('Kreis TRADE - 2024'!$E223 = 'PieChart Hilfstabelle'!H$1, INDIRECT(ADDRESS(ROW(), 6 + $A$7, 1, 1, "Kreis TRADE - 2024")), "")</f>
        <v/>
      </c>
      <c r="I223" s="151" t="str" cm="1">
        <f t="array" aca="1" ref="I223" ca="1">IF('Kreis TRADE - 2024'!$E223 = 'PieChart Hilfstabelle'!I$1, INDIRECT(ADDRESS(ROW(), 6 + $A$7, 1, 1, "Kreis TRADE - 2024")), "")</f>
        <v/>
      </c>
      <c r="J223" s="151" t="str" cm="1">
        <f t="array" aca="1" ref="J223" ca="1">IF('Kreis TRADE - 2024'!$E223 = 'PieChart Hilfstabelle'!J$1, INDIRECT(ADDRESS(ROW(), 6 + $A$7, 1, 1, "Kreis TRADE - 2024")), "")</f>
        <v/>
      </c>
      <c r="K223" s="151" t="str" cm="1">
        <f t="array" aca="1" ref="K223" ca="1">IF('Kreis TRADE - 2024'!$E223 = 'PieChart Hilfstabelle'!K$1, INDIRECT(ADDRESS(ROW(), 6 + $A$7, 1, 1, "Kreis TRADE - 2024")), "")</f>
        <v/>
      </c>
      <c r="L223" s="151" t="str" cm="1">
        <f t="array" aca="1" ref="L223" ca="1">IF('Kreis TRADE - 2024'!$E223 = 'PieChart Hilfstabelle'!L$1, INDIRECT(ADDRESS(ROW(), 6 + $A$7, 1, 1, "Kreis TRADE - 2024")), "")</f>
        <v/>
      </c>
      <c r="M223" s="151" t="str" cm="1">
        <f t="array" aca="1" ref="M223" ca="1">IF('Kreis TRADE - 2024'!$E223 = 'PieChart Hilfstabelle'!M$1, INDIRECT(ADDRESS(ROW(), 6 + $A$7, 1, 1, "Kreis TRADE - 2024")), "")</f>
        <v/>
      </c>
      <c r="N223" s="151" t="str" cm="1">
        <f t="array" aca="1" ref="N223" ca="1">IF('Kreis TRADE - 2024'!$E223 = 'PieChart Hilfstabelle'!N$1, INDIRECT(ADDRESS(ROW(), 6 + $A$7, 1, 1, "Kreis TRADE - 2024")), "")</f>
        <v/>
      </c>
      <c r="O223" s="151" t="str" cm="1">
        <f t="array" aca="1" ref="O223" ca="1">IF('Kreis TRADE - 2024'!$E223 = 'PieChart Hilfstabelle'!O$1, INDIRECT(ADDRESS(ROW(), 6 + $A$7, 1, 1, "Kreis TRADE - 2024")), "")</f>
        <v/>
      </c>
      <c r="P223" s="151" t="str" cm="1">
        <f t="array" aca="1" ref="P223" ca="1">IF('Kreis TRADE - 2024'!$E223 = 'PieChart Hilfstabelle'!P$1, INDIRECT(ADDRESS(ROW(), 6 + $A$7, 1, 1, "Kreis TRADE - 2024")), "")</f>
        <v/>
      </c>
      <c r="Q223" s="151" t="str" cm="1">
        <f t="array" aca="1" ref="Q223" ca="1">IF('Kreis TRADE - 2024'!$E223 = 'PieChart Hilfstabelle'!Q$1, INDIRECT(ADDRESS(ROW(), 6 + $A$7, 1, 1, "Kreis TRADE - 2024")), "")</f>
        <v/>
      </c>
      <c r="R223" s="151" t="str" cm="1">
        <f t="array" aca="1" ref="R223" ca="1">IF('Kreis TRADE - 2024'!$E223 = 'PieChart Hilfstabelle'!R$1, INDIRECT(ADDRESS(ROW(), 6 + $A$7, 1, 1, "Kreis TRADE - 2024")), "")</f>
        <v/>
      </c>
      <c r="S223" s="151" t="str" cm="1">
        <f t="array" aca="1" ref="S223" ca="1">IF('Kreis TRADE - 2024'!$E223 = 'PieChart Hilfstabelle'!S$1, INDIRECT(ADDRESS(ROW(), 6 + $A$7, 1, 1, "Kreis TRADE - 2024")), "")</f>
        <v/>
      </c>
      <c r="T223" s="151" t="str" cm="1">
        <f t="array" aca="1" ref="T223" ca="1">IF('Kreis TRADE - 2024'!$E223 = 'PieChart Hilfstabelle'!T$1, INDIRECT(ADDRESS(ROW(), 6 + $A$7, 1, 1, "Kreis TRADE - 2024")), "")</f>
        <v/>
      </c>
      <c r="U223" s="151" t="str" cm="1">
        <f t="array" aca="1" ref="U223" ca="1">IF('Kreis TRADE - 2024'!$E223 = 'PieChart Hilfstabelle'!U$1, INDIRECT(ADDRESS(ROW(), 6 + $A$7, 1, 1, "Kreis TRADE - 2024")), "")</f>
        <v/>
      </c>
      <c r="V223" s="151" t="str" cm="1">
        <f t="array" aca="1" ref="V223" ca="1">IF('Kreis TRADE - 2024'!$E223 = 'PieChart Hilfstabelle'!V$1, INDIRECT(ADDRESS(ROW(), 6 + $A$7, 1, 1, "Kreis TRADE - 2024")), "")</f>
        <v/>
      </c>
      <c r="W223" s="151" t="str" cm="1">
        <f t="array" aca="1" ref="W223" ca="1">IF('Kreis TRADE - 2024'!$E223 = 'PieChart Hilfstabelle'!W$1, INDIRECT(ADDRESS(ROW(), 6 + $A$7, 1, 1, "Kreis TRADE - 2024")), "")</f>
        <v/>
      </c>
      <c r="X223" s="152"/>
      <c r="Y223" s="151" t="str" cm="1">
        <f t="array" aca="1" ref="Y223" ca="1">IF('Kreis TRADE - 2024'!$D223 = 'PieChart Hilfstabelle'!Y$1, INDIRECT(ADDRESS(ROW(), 6 + $A$7, 1, 1, "Kreis TRADE - 2024")), "")</f>
        <v/>
      </c>
      <c r="Z223" s="151" t="str" cm="1">
        <f t="array" aca="1" ref="Z223" ca="1">IF('Kreis TRADE - 2024'!$D223 = 'PieChart Hilfstabelle'!Z$1, INDIRECT(ADDRESS(ROW(), 6 + $A$7, 1, 1, "Kreis TRADE - 2024")), "")</f>
        <v/>
      </c>
      <c r="AA223" s="151" t="str" cm="1">
        <f t="array" aca="1" ref="AA223" ca="1">IF('Kreis TRADE - 2024'!$D223 = 'PieChart Hilfstabelle'!AA$1, INDIRECT(ADDRESS(ROW(), 6 + $A$7, 1, 1, "Kreis TRADE - 2024")), "")</f>
        <v/>
      </c>
      <c r="AB223" s="151" t="str" cm="1">
        <f t="array" aca="1" ref="AB223" ca="1">IF('Kreis TRADE - 2024'!$D223 = 'PieChart Hilfstabelle'!AB$1, INDIRECT(ADDRESS(ROW(), 6 + $A$7, 1, 1, "Kreis TRADE - 2024")), "")</f>
        <v/>
      </c>
      <c r="AC223" s="151" t="str" cm="1">
        <f t="array" aca="1" ref="AC223" ca="1">IF('Kreis TRADE - 2024'!$D223 = 'PieChart Hilfstabelle'!AC$1, INDIRECT(ADDRESS(ROW(), 6 + $A$7, 1, 1, "Kreis TRADE - 2024")), "")</f>
        <v/>
      </c>
      <c r="AD223" s="151" t="str" cm="1">
        <f t="array" aca="1" ref="AD223" ca="1">IF('Kreis TRADE - 2024'!$D223 = 'PieChart Hilfstabelle'!AD$1, INDIRECT(ADDRESS(ROW(), 6 + $A$7, 1, 1, "Kreis TRADE - 2024")), "")</f>
        <v/>
      </c>
    </row>
    <row r="224" spans="1:30">
      <c r="A224" s="151"/>
      <c r="B224" s="151"/>
      <c r="C224" s="151"/>
      <c r="D224" s="151"/>
      <c r="E224" s="151"/>
      <c r="F224" s="151" t="str">
        <f>IF(AND('Kreis TRADE - 2024'!C224&lt;&gt;"",'Kreis TRADE - 2024'!D224&lt;&gt;"",'Kreis TRADE - 2024'!E224="Gebuchte Tage"),'Kreis TRADE - 2024'!C224 &amp; " " &amp; 'Kreis TRADE - 2024'!D224,"")</f>
        <v/>
      </c>
      <c r="G224" s="151" t="str" cm="1">
        <f t="array" aca="1" ref="G224" ca="1">IF('Kreis TRADE - 2024'!$E224 = 'PieChart Hilfstabelle'!G$1, INDIRECT(ADDRESS(ROW(), 6 + $A$7, 1, 1, "Kreis TRADE - 2024")), "")</f>
        <v/>
      </c>
      <c r="H224" s="151" cm="1">
        <f t="array" aca="1" ref="H224" ca="1">IF('Kreis TRADE - 2024'!$E224 = 'PieChart Hilfstabelle'!H$1, INDIRECT(ADDRESS(ROW(), 6 + $A$7, 1, 1, "Kreis TRADE - 2024")), "")</f>
        <v>19</v>
      </c>
      <c r="I224" s="151" t="str" cm="1">
        <f t="array" aca="1" ref="I224" ca="1">IF('Kreis TRADE - 2024'!$E224 = 'PieChart Hilfstabelle'!I$1, INDIRECT(ADDRESS(ROW(), 6 + $A$7, 1, 1, "Kreis TRADE - 2024")), "")</f>
        <v/>
      </c>
      <c r="J224" s="151" t="str" cm="1">
        <f t="array" aca="1" ref="J224" ca="1">IF('Kreis TRADE - 2024'!$E224 = 'PieChart Hilfstabelle'!J$1, INDIRECT(ADDRESS(ROW(), 6 + $A$7, 1, 1, "Kreis TRADE - 2024")), "")</f>
        <v/>
      </c>
      <c r="K224" s="151" t="str" cm="1">
        <f t="array" aca="1" ref="K224" ca="1">IF('Kreis TRADE - 2024'!$E224 = 'PieChart Hilfstabelle'!K$1, INDIRECT(ADDRESS(ROW(), 6 + $A$7, 1, 1, "Kreis TRADE - 2024")), "")</f>
        <v/>
      </c>
      <c r="L224" s="151" t="str" cm="1">
        <f t="array" aca="1" ref="L224" ca="1">IF('Kreis TRADE - 2024'!$E224 = 'PieChart Hilfstabelle'!L$1, INDIRECT(ADDRESS(ROW(), 6 + $A$7, 1, 1, "Kreis TRADE - 2024")), "")</f>
        <v/>
      </c>
      <c r="M224" s="151" t="str" cm="1">
        <f t="array" aca="1" ref="M224" ca="1">IF('Kreis TRADE - 2024'!$E224 = 'PieChart Hilfstabelle'!M$1, INDIRECT(ADDRESS(ROW(), 6 + $A$7, 1, 1, "Kreis TRADE - 2024")), "")</f>
        <v/>
      </c>
      <c r="N224" s="151" t="str" cm="1">
        <f t="array" aca="1" ref="N224" ca="1">IF('Kreis TRADE - 2024'!$E224 = 'PieChart Hilfstabelle'!N$1, INDIRECT(ADDRESS(ROW(), 6 + $A$7, 1, 1, "Kreis TRADE - 2024")), "")</f>
        <v/>
      </c>
      <c r="O224" s="151" t="str" cm="1">
        <f t="array" aca="1" ref="O224" ca="1">IF('Kreis TRADE - 2024'!$E224 = 'PieChart Hilfstabelle'!O$1, INDIRECT(ADDRESS(ROW(), 6 + $A$7, 1, 1, "Kreis TRADE - 2024")), "")</f>
        <v/>
      </c>
      <c r="P224" s="151" t="str" cm="1">
        <f t="array" aca="1" ref="P224" ca="1">IF('Kreis TRADE - 2024'!$E224 = 'PieChart Hilfstabelle'!P$1, INDIRECT(ADDRESS(ROW(), 6 + $A$7, 1, 1, "Kreis TRADE - 2024")), "")</f>
        <v/>
      </c>
      <c r="Q224" s="151" t="str" cm="1">
        <f t="array" aca="1" ref="Q224" ca="1">IF('Kreis TRADE - 2024'!$E224 = 'PieChart Hilfstabelle'!Q$1, INDIRECT(ADDRESS(ROW(), 6 + $A$7, 1, 1, "Kreis TRADE - 2024")), "")</f>
        <v/>
      </c>
      <c r="R224" s="151" t="str" cm="1">
        <f t="array" aca="1" ref="R224" ca="1">IF('Kreis TRADE - 2024'!$E224 = 'PieChart Hilfstabelle'!R$1, INDIRECT(ADDRESS(ROW(), 6 + $A$7, 1, 1, "Kreis TRADE - 2024")), "")</f>
        <v/>
      </c>
      <c r="S224" s="151" t="str" cm="1">
        <f t="array" aca="1" ref="S224" ca="1">IF('Kreis TRADE - 2024'!$E224 = 'PieChart Hilfstabelle'!S$1, INDIRECT(ADDRESS(ROW(), 6 + $A$7, 1, 1, "Kreis TRADE - 2024")), "")</f>
        <v/>
      </c>
      <c r="T224" s="151" t="str" cm="1">
        <f t="array" aca="1" ref="T224" ca="1">IF('Kreis TRADE - 2024'!$E224 = 'PieChart Hilfstabelle'!T$1, INDIRECT(ADDRESS(ROW(), 6 + $A$7, 1, 1, "Kreis TRADE - 2024")), "")</f>
        <v/>
      </c>
      <c r="U224" s="151" t="str" cm="1">
        <f t="array" aca="1" ref="U224" ca="1">IF('Kreis TRADE - 2024'!$E224 = 'PieChart Hilfstabelle'!U$1, INDIRECT(ADDRESS(ROW(), 6 + $A$7, 1, 1, "Kreis TRADE - 2024")), "")</f>
        <v/>
      </c>
      <c r="V224" s="151" t="str" cm="1">
        <f t="array" aca="1" ref="V224" ca="1">IF('Kreis TRADE - 2024'!$E224 = 'PieChart Hilfstabelle'!V$1, INDIRECT(ADDRESS(ROW(), 6 + $A$7, 1, 1, "Kreis TRADE - 2024")), "")</f>
        <v/>
      </c>
      <c r="W224" s="151" t="str" cm="1">
        <f t="array" aca="1" ref="W224" ca="1">IF('Kreis TRADE - 2024'!$E224 = 'PieChart Hilfstabelle'!W$1, INDIRECT(ADDRESS(ROW(), 6 + $A$7, 1, 1, "Kreis TRADE - 2024")), "")</f>
        <v/>
      </c>
      <c r="X224" s="152"/>
      <c r="Y224" s="151" t="str" cm="1">
        <f t="array" aca="1" ref="Y224" ca="1">IF('Kreis TRADE - 2024'!$D224 = 'PieChart Hilfstabelle'!Y$1, INDIRECT(ADDRESS(ROW(), 6 + $A$7, 1, 1, "Kreis TRADE - 2024")), "")</f>
        <v/>
      </c>
      <c r="Z224" s="151" t="str" cm="1">
        <f t="array" aca="1" ref="Z224" ca="1">IF('Kreis TRADE - 2024'!$D224 = 'PieChart Hilfstabelle'!Z$1, INDIRECT(ADDRESS(ROW(), 6 + $A$7, 1, 1, "Kreis TRADE - 2024")), "")</f>
        <v/>
      </c>
      <c r="AA224" s="151" t="str" cm="1">
        <f t="array" aca="1" ref="AA224" ca="1">IF('Kreis TRADE - 2024'!$D224 = 'PieChart Hilfstabelle'!AA$1, INDIRECT(ADDRESS(ROW(), 6 + $A$7, 1, 1, "Kreis TRADE - 2024")), "")</f>
        <v/>
      </c>
      <c r="AB224" s="151" t="str" cm="1">
        <f t="array" aca="1" ref="AB224" ca="1">IF('Kreis TRADE - 2024'!$D224 = 'PieChart Hilfstabelle'!AB$1, INDIRECT(ADDRESS(ROW(), 6 + $A$7, 1, 1, "Kreis TRADE - 2024")), "")</f>
        <v/>
      </c>
      <c r="AC224" s="151" t="str" cm="1">
        <f t="array" aca="1" ref="AC224" ca="1">IF('Kreis TRADE - 2024'!$D224 = 'PieChart Hilfstabelle'!AC$1, INDIRECT(ADDRESS(ROW(), 6 + $A$7, 1, 1, "Kreis TRADE - 2024")), "")</f>
        <v/>
      </c>
      <c r="AD224" s="151" t="str" cm="1">
        <f t="array" aca="1" ref="AD224" ca="1">IF('Kreis TRADE - 2024'!$D224 = 'PieChart Hilfstabelle'!AD$1, INDIRECT(ADDRESS(ROW(), 6 + $A$7, 1, 1, "Kreis TRADE - 2024")), "")</f>
        <v/>
      </c>
    </row>
    <row r="225" spans="1:30">
      <c r="A225" s="151"/>
      <c r="B225" s="151"/>
      <c r="C225" s="151"/>
      <c r="D225" s="151"/>
      <c r="E225" s="151"/>
      <c r="F225" s="151" t="str">
        <f>IF(AND('Kreis TRADE - 2024'!C225&lt;&gt;"",'Kreis TRADE - 2024'!D225&lt;&gt;"",'Kreis TRADE - 2024'!E225="Gebuchte Tage"),'Kreis TRADE - 2024'!C225 &amp; " " &amp; 'Kreis TRADE - 2024'!D225,"")</f>
        <v/>
      </c>
      <c r="G225" s="151" t="str" cm="1">
        <f t="array" aca="1" ref="G225" ca="1">IF('Kreis TRADE - 2024'!$E225 = 'PieChart Hilfstabelle'!G$1, INDIRECT(ADDRESS(ROW(), 6 + $A$7, 1, 1, "Kreis TRADE - 2024")), "")</f>
        <v/>
      </c>
      <c r="H225" s="151" t="str" cm="1">
        <f t="array" aca="1" ref="H225" ca="1">IF('Kreis TRADE - 2024'!$E225 = 'PieChart Hilfstabelle'!H$1, INDIRECT(ADDRESS(ROW(), 6 + $A$7, 1, 1, "Kreis TRADE - 2024")), "")</f>
        <v/>
      </c>
      <c r="I225" s="151" cm="1">
        <f t="array" aca="1" ref="I225" ca="1">IF('Kreis TRADE - 2024'!$E225 = 'PieChart Hilfstabelle'!I$1, INDIRECT(ADDRESS(ROW(), 6 + $A$7, 1, 1, "Kreis TRADE - 2024")), "")</f>
        <v>15.09</v>
      </c>
      <c r="J225" s="151" t="str" cm="1">
        <f t="array" aca="1" ref="J225" ca="1">IF('Kreis TRADE - 2024'!$E225 = 'PieChart Hilfstabelle'!J$1, INDIRECT(ADDRESS(ROW(), 6 + $A$7, 1, 1, "Kreis TRADE - 2024")), "")</f>
        <v/>
      </c>
      <c r="K225" s="151" t="str" cm="1">
        <f t="array" aca="1" ref="K225" ca="1">IF('Kreis TRADE - 2024'!$E225 = 'PieChart Hilfstabelle'!K$1, INDIRECT(ADDRESS(ROW(), 6 + $A$7, 1, 1, "Kreis TRADE - 2024")), "")</f>
        <v/>
      </c>
      <c r="L225" s="151" t="str" cm="1">
        <f t="array" aca="1" ref="L225" ca="1">IF('Kreis TRADE - 2024'!$E225 = 'PieChart Hilfstabelle'!L$1, INDIRECT(ADDRESS(ROW(), 6 + $A$7, 1, 1, "Kreis TRADE - 2024")), "")</f>
        <v/>
      </c>
      <c r="M225" s="151" t="str" cm="1">
        <f t="array" aca="1" ref="M225" ca="1">IF('Kreis TRADE - 2024'!$E225 = 'PieChart Hilfstabelle'!M$1, INDIRECT(ADDRESS(ROW(), 6 + $A$7, 1, 1, "Kreis TRADE - 2024")), "")</f>
        <v/>
      </c>
      <c r="N225" s="151" t="str" cm="1">
        <f t="array" aca="1" ref="N225" ca="1">IF('Kreis TRADE - 2024'!$E225 = 'PieChart Hilfstabelle'!N$1, INDIRECT(ADDRESS(ROW(), 6 + $A$7, 1, 1, "Kreis TRADE - 2024")), "")</f>
        <v/>
      </c>
      <c r="O225" s="151" t="str" cm="1">
        <f t="array" aca="1" ref="O225" ca="1">IF('Kreis TRADE - 2024'!$E225 = 'PieChart Hilfstabelle'!O$1, INDIRECT(ADDRESS(ROW(), 6 + $A$7, 1, 1, "Kreis TRADE - 2024")), "")</f>
        <v/>
      </c>
      <c r="P225" s="151" t="str" cm="1">
        <f t="array" aca="1" ref="P225" ca="1">IF('Kreis TRADE - 2024'!$E225 = 'PieChart Hilfstabelle'!P$1, INDIRECT(ADDRESS(ROW(), 6 + $A$7, 1, 1, "Kreis TRADE - 2024")), "")</f>
        <v/>
      </c>
      <c r="Q225" s="151" t="str" cm="1">
        <f t="array" aca="1" ref="Q225" ca="1">IF('Kreis TRADE - 2024'!$E225 = 'PieChart Hilfstabelle'!Q$1, INDIRECT(ADDRESS(ROW(), 6 + $A$7, 1, 1, "Kreis TRADE - 2024")), "")</f>
        <v/>
      </c>
      <c r="R225" s="151" t="str" cm="1">
        <f t="array" aca="1" ref="R225" ca="1">IF('Kreis TRADE - 2024'!$E225 = 'PieChart Hilfstabelle'!R$1, INDIRECT(ADDRESS(ROW(), 6 + $A$7, 1, 1, "Kreis TRADE - 2024")), "")</f>
        <v/>
      </c>
      <c r="S225" s="151" t="str" cm="1">
        <f t="array" aca="1" ref="S225" ca="1">IF('Kreis TRADE - 2024'!$E225 = 'PieChart Hilfstabelle'!S$1, INDIRECT(ADDRESS(ROW(), 6 + $A$7, 1, 1, "Kreis TRADE - 2024")), "")</f>
        <v/>
      </c>
      <c r="T225" s="151" t="str" cm="1">
        <f t="array" aca="1" ref="T225" ca="1">IF('Kreis TRADE - 2024'!$E225 = 'PieChart Hilfstabelle'!T$1, INDIRECT(ADDRESS(ROW(), 6 + $A$7, 1, 1, "Kreis TRADE - 2024")), "")</f>
        <v/>
      </c>
      <c r="U225" s="151" t="str" cm="1">
        <f t="array" aca="1" ref="U225" ca="1">IF('Kreis TRADE - 2024'!$E225 = 'PieChart Hilfstabelle'!U$1, INDIRECT(ADDRESS(ROW(), 6 + $A$7, 1, 1, "Kreis TRADE - 2024")), "")</f>
        <v/>
      </c>
      <c r="V225" s="151" t="str" cm="1">
        <f t="array" aca="1" ref="V225" ca="1">IF('Kreis TRADE - 2024'!$E225 = 'PieChart Hilfstabelle'!V$1, INDIRECT(ADDRESS(ROW(), 6 + $A$7, 1, 1, "Kreis TRADE - 2024")), "")</f>
        <v/>
      </c>
      <c r="W225" s="151" t="str" cm="1">
        <f t="array" aca="1" ref="W225" ca="1">IF('Kreis TRADE - 2024'!$E225 = 'PieChart Hilfstabelle'!W$1, INDIRECT(ADDRESS(ROW(), 6 + $A$7, 1, 1, "Kreis TRADE - 2024")), "")</f>
        <v/>
      </c>
      <c r="X225" s="152"/>
      <c r="Y225" s="151" t="str" cm="1">
        <f t="array" aca="1" ref="Y225" ca="1">IF('Kreis TRADE - 2024'!$D225 = 'PieChart Hilfstabelle'!Y$1, INDIRECT(ADDRESS(ROW(), 6 + $A$7, 1, 1, "Kreis TRADE - 2024")), "")</f>
        <v/>
      </c>
      <c r="Z225" s="151" t="str" cm="1">
        <f t="array" aca="1" ref="Z225" ca="1">IF('Kreis TRADE - 2024'!$D225 = 'PieChart Hilfstabelle'!Z$1, INDIRECT(ADDRESS(ROW(), 6 + $A$7, 1, 1, "Kreis TRADE - 2024")), "")</f>
        <v/>
      </c>
      <c r="AA225" s="151" t="str" cm="1">
        <f t="array" aca="1" ref="AA225" ca="1">IF('Kreis TRADE - 2024'!$D225 = 'PieChart Hilfstabelle'!AA$1, INDIRECT(ADDRESS(ROW(), 6 + $A$7, 1, 1, "Kreis TRADE - 2024")), "")</f>
        <v/>
      </c>
      <c r="AB225" s="151" t="str" cm="1">
        <f t="array" aca="1" ref="AB225" ca="1">IF('Kreis TRADE - 2024'!$D225 = 'PieChart Hilfstabelle'!AB$1, INDIRECT(ADDRESS(ROW(), 6 + $A$7, 1, 1, "Kreis TRADE - 2024")), "")</f>
        <v/>
      </c>
      <c r="AC225" s="151" t="str" cm="1">
        <f t="array" aca="1" ref="AC225" ca="1">IF('Kreis TRADE - 2024'!$D225 = 'PieChart Hilfstabelle'!AC$1, INDIRECT(ADDRESS(ROW(), 6 + $A$7, 1, 1, "Kreis TRADE - 2024")), "")</f>
        <v/>
      </c>
      <c r="AD225" s="151" t="str" cm="1">
        <f t="array" aca="1" ref="AD225" ca="1">IF('Kreis TRADE - 2024'!$D225 = 'PieChart Hilfstabelle'!AD$1, INDIRECT(ADDRESS(ROW(), 6 + $A$7, 1, 1, "Kreis TRADE - 2024")), "")</f>
        <v/>
      </c>
    </row>
    <row r="226" spans="1:30">
      <c r="A226" s="151"/>
      <c r="B226" s="151"/>
      <c r="C226" s="151"/>
      <c r="D226" s="151"/>
      <c r="E226" s="151"/>
      <c r="F226" s="151" t="str">
        <f>IF(AND('Kreis TRADE - 2024'!C226&lt;&gt;"",'Kreis TRADE - 2024'!D226&lt;&gt;"",'Kreis TRADE - 2024'!E226="Gebuchte Tage"),'Kreis TRADE - 2024'!C226 &amp; " " &amp; 'Kreis TRADE - 2024'!D226,"")</f>
        <v/>
      </c>
      <c r="G226" s="151" t="str" cm="1">
        <f t="array" aca="1" ref="G226" ca="1">IF('Kreis TRADE - 2024'!$E226 = 'PieChart Hilfstabelle'!G$1, INDIRECT(ADDRESS(ROW(), 6 + $A$7, 1, 1, "Kreis TRADE - 2024")), "")</f>
        <v/>
      </c>
      <c r="H226" s="151" t="str" cm="1">
        <f t="array" aca="1" ref="H226" ca="1">IF('Kreis TRADE - 2024'!$E226 = 'PieChart Hilfstabelle'!H$1, INDIRECT(ADDRESS(ROW(), 6 + $A$7, 1, 1, "Kreis TRADE - 2024")), "")</f>
        <v/>
      </c>
      <c r="I226" s="151" t="str" cm="1">
        <f t="array" aca="1" ref="I226" ca="1">IF('Kreis TRADE - 2024'!$E226 = 'PieChart Hilfstabelle'!I$1, INDIRECT(ADDRESS(ROW(), 6 + $A$7, 1, 1, "Kreis TRADE - 2024")), "")</f>
        <v/>
      </c>
      <c r="J226" s="151" t="str" cm="1">
        <f t="array" aca="1" ref="J226" ca="1">IF('Kreis TRADE - 2024'!$E226 = 'PieChart Hilfstabelle'!J$1, INDIRECT(ADDRESS(ROW(), 6 + $A$7, 1, 1, "Kreis TRADE - 2024")), "")</f>
        <v/>
      </c>
      <c r="K226" s="151" t="str" cm="1">
        <f t="array" aca="1" ref="K226" ca="1">IF('Kreis TRADE - 2024'!$E226 = 'PieChart Hilfstabelle'!K$1, INDIRECT(ADDRESS(ROW(), 6 + $A$7, 1, 1, "Kreis TRADE - 2024")), "")</f>
        <v/>
      </c>
      <c r="L226" s="151" t="str" cm="1">
        <f t="array" aca="1" ref="L226" ca="1">IF('Kreis TRADE - 2024'!$E226 = 'PieChart Hilfstabelle'!L$1, INDIRECT(ADDRESS(ROW(), 6 + $A$7, 1, 1, "Kreis TRADE - 2024")), "")</f>
        <v/>
      </c>
      <c r="M226" s="151" t="str" cm="1">
        <f t="array" aca="1" ref="M226" ca="1">IF('Kreis TRADE - 2024'!$E226 = 'PieChart Hilfstabelle'!M$1, INDIRECT(ADDRESS(ROW(), 6 + $A$7, 1, 1, "Kreis TRADE - 2024")), "")</f>
        <v/>
      </c>
      <c r="N226" s="151" t="str" cm="1">
        <f t="array" aca="1" ref="N226" ca="1">IF('Kreis TRADE - 2024'!$E226 = 'PieChart Hilfstabelle'!N$1, INDIRECT(ADDRESS(ROW(), 6 + $A$7, 1, 1, "Kreis TRADE - 2024")), "")</f>
        <v/>
      </c>
      <c r="O226" s="151" t="str" cm="1">
        <f t="array" aca="1" ref="O226" ca="1">IF('Kreis TRADE - 2024'!$E226 = 'PieChart Hilfstabelle'!O$1, INDIRECT(ADDRESS(ROW(), 6 + $A$7, 1, 1, "Kreis TRADE - 2024")), "")</f>
        <v/>
      </c>
      <c r="P226" s="151" cm="1">
        <f t="array" aca="1" ref="P226" ca="1">IF('Kreis TRADE - 2024'!$E226 = 'PieChart Hilfstabelle'!P$1, INDIRECT(ADDRESS(ROW(), 6 + $A$7, 1, 1, "Kreis TRADE - 2024")), "")</f>
        <v>0</v>
      </c>
      <c r="Q226" s="151" t="str" cm="1">
        <f t="array" aca="1" ref="Q226" ca="1">IF('Kreis TRADE - 2024'!$E226 = 'PieChart Hilfstabelle'!Q$1, INDIRECT(ADDRESS(ROW(), 6 + $A$7, 1, 1, "Kreis TRADE - 2024")), "")</f>
        <v/>
      </c>
      <c r="R226" s="151" t="str" cm="1">
        <f t="array" aca="1" ref="R226" ca="1">IF('Kreis TRADE - 2024'!$E226 = 'PieChart Hilfstabelle'!R$1, INDIRECT(ADDRESS(ROW(), 6 + $A$7, 1, 1, "Kreis TRADE - 2024")), "")</f>
        <v/>
      </c>
      <c r="S226" s="151" t="str" cm="1">
        <f t="array" aca="1" ref="S226" ca="1">IF('Kreis TRADE - 2024'!$E226 = 'PieChart Hilfstabelle'!S$1, INDIRECT(ADDRESS(ROW(), 6 + $A$7, 1, 1, "Kreis TRADE - 2024")), "")</f>
        <v/>
      </c>
      <c r="T226" s="151" t="str" cm="1">
        <f t="array" aca="1" ref="T226" ca="1">IF('Kreis TRADE - 2024'!$E226 = 'PieChart Hilfstabelle'!T$1, INDIRECT(ADDRESS(ROW(), 6 + $A$7, 1, 1, "Kreis TRADE - 2024")), "")</f>
        <v/>
      </c>
      <c r="U226" s="151" t="str" cm="1">
        <f t="array" aca="1" ref="U226" ca="1">IF('Kreis TRADE - 2024'!$E226 = 'PieChart Hilfstabelle'!U$1, INDIRECT(ADDRESS(ROW(), 6 + $A$7, 1, 1, "Kreis TRADE - 2024")), "")</f>
        <v/>
      </c>
      <c r="V226" s="151" t="str" cm="1">
        <f t="array" aca="1" ref="V226" ca="1">IF('Kreis TRADE - 2024'!$E226 = 'PieChart Hilfstabelle'!V$1, INDIRECT(ADDRESS(ROW(), 6 + $A$7, 1, 1, "Kreis TRADE - 2024")), "")</f>
        <v/>
      </c>
      <c r="W226" s="151" t="str" cm="1">
        <f t="array" aca="1" ref="W226" ca="1">IF('Kreis TRADE - 2024'!$E226 = 'PieChart Hilfstabelle'!W$1, INDIRECT(ADDRESS(ROW(), 6 + $A$7, 1, 1, "Kreis TRADE - 2024")), "")</f>
        <v/>
      </c>
      <c r="X226" s="152"/>
      <c r="Y226" s="151" t="str" cm="1">
        <f t="array" aca="1" ref="Y226" ca="1">IF('Kreis TRADE - 2024'!$D226 = 'PieChart Hilfstabelle'!Y$1, INDIRECT(ADDRESS(ROW(), 6 + $A$7, 1, 1, "Kreis TRADE - 2024")), "")</f>
        <v/>
      </c>
      <c r="Z226" s="151" t="str" cm="1">
        <f t="array" aca="1" ref="Z226" ca="1">IF('Kreis TRADE - 2024'!$D226 = 'PieChart Hilfstabelle'!Z$1, INDIRECT(ADDRESS(ROW(), 6 + $A$7, 1, 1, "Kreis TRADE - 2024")), "")</f>
        <v/>
      </c>
      <c r="AA226" s="151" t="str" cm="1">
        <f t="array" aca="1" ref="AA226" ca="1">IF('Kreis TRADE - 2024'!$D226 = 'PieChart Hilfstabelle'!AA$1, INDIRECT(ADDRESS(ROW(), 6 + $A$7, 1, 1, "Kreis TRADE - 2024")), "")</f>
        <v/>
      </c>
      <c r="AB226" s="151" t="str" cm="1">
        <f t="array" aca="1" ref="AB226" ca="1">IF('Kreis TRADE - 2024'!$D226 = 'PieChart Hilfstabelle'!AB$1, INDIRECT(ADDRESS(ROW(), 6 + $A$7, 1, 1, "Kreis TRADE - 2024")), "")</f>
        <v/>
      </c>
      <c r="AC226" s="151" t="str" cm="1">
        <f t="array" aca="1" ref="AC226" ca="1">IF('Kreis TRADE - 2024'!$D226 = 'PieChart Hilfstabelle'!AC$1, INDIRECT(ADDRESS(ROW(), 6 + $A$7, 1, 1, "Kreis TRADE - 2024")), "")</f>
        <v/>
      </c>
      <c r="AD226" s="151" t="str" cm="1">
        <f t="array" aca="1" ref="AD226" ca="1">IF('Kreis TRADE - 2024'!$D226 = 'PieChart Hilfstabelle'!AD$1, INDIRECT(ADDRESS(ROW(), 6 + $A$7, 1, 1, "Kreis TRADE - 2024")), "")</f>
        <v/>
      </c>
    </row>
    <row r="227" spans="1:30">
      <c r="A227" s="151"/>
      <c r="B227" s="151"/>
      <c r="C227" s="151"/>
      <c r="D227" s="151"/>
      <c r="E227" s="151"/>
      <c r="F227" s="151" t="str">
        <f>IF(AND('Kreis TRADE - 2024'!C227&lt;&gt;"",'Kreis TRADE - 2024'!D227&lt;&gt;"",'Kreis TRADE - 2024'!E227="Gebuchte Tage"),'Kreis TRADE - 2024'!C227 &amp; " " &amp; 'Kreis TRADE - 2024'!D227,"")</f>
        <v/>
      </c>
      <c r="G227" s="151" t="str" cm="1">
        <f t="array" aca="1" ref="G227" ca="1">IF('Kreis TRADE - 2024'!$E227 = 'PieChart Hilfstabelle'!G$1, INDIRECT(ADDRESS(ROW(), 6 + $A$7, 1, 1, "Kreis TRADE - 2024")), "")</f>
        <v/>
      </c>
      <c r="H227" s="151" t="str" cm="1">
        <f t="array" aca="1" ref="H227" ca="1">IF('Kreis TRADE - 2024'!$E227 = 'PieChart Hilfstabelle'!H$1, INDIRECT(ADDRESS(ROW(), 6 + $A$7, 1, 1, "Kreis TRADE - 2024")), "")</f>
        <v/>
      </c>
      <c r="I227" s="151" t="str" cm="1">
        <f t="array" aca="1" ref="I227" ca="1">IF('Kreis TRADE - 2024'!$E227 = 'PieChart Hilfstabelle'!I$1, INDIRECT(ADDRESS(ROW(), 6 + $A$7, 1, 1, "Kreis TRADE - 2024")), "")</f>
        <v/>
      </c>
      <c r="J227" s="151" t="str" cm="1">
        <f t="array" aca="1" ref="J227" ca="1">IF('Kreis TRADE - 2024'!$E227 = 'PieChart Hilfstabelle'!J$1, INDIRECT(ADDRESS(ROW(), 6 + $A$7, 1, 1, "Kreis TRADE - 2024")), "")</f>
        <v/>
      </c>
      <c r="K227" s="151" t="str" cm="1">
        <f t="array" aca="1" ref="K227" ca="1">IF('Kreis TRADE - 2024'!$E227 = 'PieChart Hilfstabelle'!K$1, INDIRECT(ADDRESS(ROW(), 6 + $A$7, 1, 1, "Kreis TRADE - 2024")), "")</f>
        <v/>
      </c>
      <c r="L227" s="151" t="str" cm="1">
        <f t="array" aca="1" ref="L227" ca="1">IF('Kreis TRADE - 2024'!$E227 = 'PieChart Hilfstabelle'!L$1, INDIRECT(ADDRESS(ROW(), 6 + $A$7, 1, 1, "Kreis TRADE - 2024")), "")</f>
        <v/>
      </c>
      <c r="M227" s="151" t="str" cm="1">
        <f t="array" aca="1" ref="M227" ca="1">IF('Kreis TRADE - 2024'!$E227 = 'PieChart Hilfstabelle'!M$1, INDIRECT(ADDRESS(ROW(), 6 + $A$7, 1, 1, "Kreis TRADE - 2024")), "")</f>
        <v/>
      </c>
      <c r="N227" s="151" t="str" cm="1">
        <f t="array" aca="1" ref="N227" ca="1">IF('Kreis TRADE - 2024'!$E227 = 'PieChart Hilfstabelle'!N$1, INDIRECT(ADDRESS(ROW(), 6 + $A$7, 1, 1, "Kreis TRADE - 2024")), "")</f>
        <v/>
      </c>
      <c r="O227" s="151" t="str" cm="1">
        <f t="array" aca="1" ref="O227" ca="1">IF('Kreis TRADE - 2024'!$E227 = 'PieChart Hilfstabelle'!O$1, INDIRECT(ADDRESS(ROW(), 6 + $A$7, 1, 1, "Kreis TRADE - 2024")), "")</f>
        <v/>
      </c>
      <c r="P227" s="151" t="str" cm="1">
        <f t="array" aca="1" ref="P227" ca="1">IF('Kreis TRADE - 2024'!$E227 = 'PieChart Hilfstabelle'!P$1, INDIRECT(ADDRESS(ROW(), 6 + $A$7, 1, 1, "Kreis TRADE - 2024")), "")</f>
        <v/>
      </c>
      <c r="Q227" s="151" cm="1">
        <f t="array" aca="1" ref="Q227" ca="1">IF('Kreis TRADE - 2024'!$E227 = 'PieChart Hilfstabelle'!Q$1, INDIRECT(ADDRESS(ROW(), 6 + $A$7, 1, 1, "Kreis TRADE - 2024")), "")</f>
        <v>0.31</v>
      </c>
      <c r="R227" s="151" t="str" cm="1">
        <f t="array" aca="1" ref="R227" ca="1">IF('Kreis TRADE - 2024'!$E227 = 'PieChart Hilfstabelle'!R$1, INDIRECT(ADDRESS(ROW(), 6 + $A$7, 1, 1, "Kreis TRADE - 2024")), "")</f>
        <v/>
      </c>
      <c r="S227" s="151" t="str" cm="1">
        <f t="array" aca="1" ref="S227" ca="1">IF('Kreis TRADE - 2024'!$E227 = 'PieChart Hilfstabelle'!S$1, INDIRECT(ADDRESS(ROW(), 6 + $A$7, 1, 1, "Kreis TRADE - 2024")), "")</f>
        <v/>
      </c>
      <c r="T227" s="151" t="str" cm="1">
        <f t="array" aca="1" ref="T227" ca="1">IF('Kreis TRADE - 2024'!$E227 = 'PieChart Hilfstabelle'!T$1, INDIRECT(ADDRESS(ROW(), 6 + $A$7, 1, 1, "Kreis TRADE - 2024")), "")</f>
        <v/>
      </c>
      <c r="U227" s="151" t="str" cm="1">
        <f t="array" aca="1" ref="U227" ca="1">IF('Kreis TRADE - 2024'!$E227 = 'PieChart Hilfstabelle'!U$1, INDIRECT(ADDRESS(ROW(), 6 + $A$7, 1, 1, "Kreis TRADE - 2024")), "")</f>
        <v/>
      </c>
      <c r="V227" s="151" t="str" cm="1">
        <f t="array" aca="1" ref="V227" ca="1">IF('Kreis TRADE - 2024'!$E227 = 'PieChart Hilfstabelle'!V$1, INDIRECT(ADDRESS(ROW(), 6 + $A$7, 1, 1, "Kreis TRADE - 2024")), "")</f>
        <v/>
      </c>
      <c r="W227" s="151" t="str" cm="1">
        <f t="array" aca="1" ref="W227" ca="1">IF('Kreis TRADE - 2024'!$E227 = 'PieChart Hilfstabelle'!W$1, INDIRECT(ADDRESS(ROW(), 6 + $A$7, 1, 1, "Kreis TRADE - 2024")), "")</f>
        <v/>
      </c>
      <c r="X227" s="152"/>
      <c r="Y227" s="151" t="str" cm="1">
        <f t="array" aca="1" ref="Y227" ca="1">IF('Kreis TRADE - 2024'!$D227 = 'PieChart Hilfstabelle'!Y$1, INDIRECT(ADDRESS(ROW(), 6 + $A$7, 1, 1, "Kreis TRADE - 2024")), "")</f>
        <v/>
      </c>
      <c r="Z227" s="151" t="str" cm="1">
        <f t="array" aca="1" ref="Z227" ca="1">IF('Kreis TRADE - 2024'!$D227 = 'PieChart Hilfstabelle'!Z$1, INDIRECT(ADDRESS(ROW(), 6 + $A$7, 1, 1, "Kreis TRADE - 2024")), "")</f>
        <v/>
      </c>
      <c r="AA227" s="151" t="str" cm="1">
        <f t="array" aca="1" ref="AA227" ca="1">IF('Kreis TRADE - 2024'!$D227 = 'PieChart Hilfstabelle'!AA$1, INDIRECT(ADDRESS(ROW(), 6 + $A$7, 1, 1, "Kreis TRADE - 2024")), "")</f>
        <v/>
      </c>
      <c r="AB227" s="151" t="str" cm="1">
        <f t="array" aca="1" ref="AB227" ca="1">IF('Kreis TRADE - 2024'!$D227 = 'PieChart Hilfstabelle'!AB$1, INDIRECT(ADDRESS(ROW(), 6 + $A$7, 1, 1, "Kreis TRADE - 2024")), "")</f>
        <v/>
      </c>
      <c r="AC227" s="151" t="str" cm="1">
        <f t="array" aca="1" ref="AC227" ca="1">IF('Kreis TRADE - 2024'!$D227 = 'PieChart Hilfstabelle'!AC$1, INDIRECT(ADDRESS(ROW(), 6 + $A$7, 1, 1, "Kreis TRADE - 2024")), "")</f>
        <v/>
      </c>
      <c r="AD227" s="151" t="str" cm="1">
        <f t="array" aca="1" ref="AD227" ca="1">IF('Kreis TRADE - 2024'!$D227 = 'PieChart Hilfstabelle'!AD$1, INDIRECT(ADDRESS(ROW(), 6 + $A$7, 1, 1, "Kreis TRADE - 2024")), "")</f>
        <v/>
      </c>
    </row>
    <row r="228" spans="1:30">
      <c r="A228" s="151"/>
      <c r="B228" s="151"/>
      <c r="C228" s="151"/>
      <c r="D228" s="151"/>
      <c r="E228" s="151"/>
      <c r="F228" s="151" t="str">
        <f>IF(AND('Kreis TRADE - 2024'!C228&lt;&gt;"",'Kreis TRADE - 2024'!D228&lt;&gt;"",'Kreis TRADE - 2024'!E228="Gebuchte Tage"),'Kreis TRADE - 2024'!C228 &amp; " " &amp; 'Kreis TRADE - 2024'!D228,"")</f>
        <v/>
      </c>
      <c r="G228" s="151" t="str" cm="1">
        <f t="array" aca="1" ref="G228" ca="1">IF('Kreis TRADE - 2024'!$E228 = 'PieChart Hilfstabelle'!G$1, INDIRECT(ADDRESS(ROW(), 6 + $A$7, 1, 1, "Kreis TRADE - 2024")), "")</f>
        <v/>
      </c>
      <c r="H228" s="151" t="str" cm="1">
        <f t="array" aca="1" ref="H228" ca="1">IF('Kreis TRADE - 2024'!$E228 = 'PieChart Hilfstabelle'!H$1, INDIRECT(ADDRESS(ROW(), 6 + $A$7, 1, 1, "Kreis TRADE - 2024")), "")</f>
        <v/>
      </c>
      <c r="I228" s="151" t="str" cm="1">
        <f t="array" aca="1" ref="I228" ca="1">IF('Kreis TRADE - 2024'!$E228 = 'PieChart Hilfstabelle'!I$1, INDIRECT(ADDRESS(ROW(), 6 + $A$7, 1, 1, "Kreis TRADE - 2024")), "")</f>
        <v/>
      </c>
      <c r="J228" s="151" t="str" cm="1">
        <f t="array" aca="1" ref="J228" ca="1">IF('Kreis TRADE - 2024'!$E228 = 'PieChart Hilfstabelle'!J$1, INDIRECT(ADDRESS(ROW(), 6 + $A$7, 1, 1, "Kreis TRADE - 2024")), "")</f>
        <v/>
      </c>
      <c r="K228" s="151" t="str" cm="1">
        <f t="array" aca="1" ref="K228" ca="1">IF('Kreis TRADE - 2024'!$E228 = 'PieChart Hilfstabelle'!K$1, INDIRECT(ADDRESS(ROW(), 6 + $A$7, 1, 1, "Kreis TRADE - 2024")), "")</f>
        <v/>
      </c>
      <c r="L228" s="151" cm="1">
        <f t="array" aca="1" ref="L228" ca="1">IF('Kreis TRADE - 2024'!$E228 = 'PieChart Hilfstabelle'!L$1, INDIRECT(ADDRESS(ROW(), 6 + $A$7, 1, 1, "Kreis TRADE - 2024")), "")</f>
        <v>1</v>
      </c>
      <c r="M228" s="151" t="str" cm="1">
        <f t="array" aca="1" ref="M228" ca="1">IF('Kreis TRADE - 2024'!$E228 = 'PieChart Hilfstabelle'!M$1, INDIRECT(ADDRESS(ROW(), 6 + $A$7, 1, 1, "Kreis TRADE - 2024")), "")</f>
        <v/>
      </c>
      <c r="N228" s="151" t="str" cm="1">
        <f t="array" aca="1" ref="N228" ca="1">IF('Kreis TRADE - 2024'!$E228 = 'PieChart Hilfstabelle'!N$1, INDIRECT(ADDRESS(ROW(), 6 + $A$7, 1, 1, "Kreis TRADE - 2024")), "")</f>
        <v/>
      </c>
      <c r="O228" s="151" t="str" cm="1">
        <f t="array" aca="1" ref="O228" ca="1">IF('Kreis TRADE - 2024'!$E228 = 'PieChart Hilfstabelle'!O$1, INDIRECT(ADDRESS(ROW(), 6 + $A$7, 1, 1, "Kreis TRADE - 2024")), "")</f>
        <v/>
      </c>
      <c r="P228" s="151" t="str" cm="1">
        <f t="array" aca="1" ref="P228" ca="1">IF('Kreis TRADE - 2024'!$E228 = 'PieChart Hilfstabelle'!P$1, INDIRECT(ADDRESS(ROW(), 6 + $A$7, 1, 1, "Kreis TRADE - 2024")), "")</f>
        <v/>
      </c>
      <c r="Q228" s="151" t="str" cm="1">
        <f t="array" aca="1" ref="Q228" ca="1">IF('Kreis TRADE - 2024'!$E228 = 'PieChart Hilfstabelle'!Q$1, INDIRECT(ADDRESS(ROW(), 6 + $A$7, 1, 1, "Kreis TRADE - 2024")), "")</f>
        <v/>
      </c>
      <c r="R228" s="151" t="str" cm="1">
        <f t="array" aca="1" ref="R228" ca="1">IF('Kreis TRADE - 2024'!$E228 = 'PieChart Hilfstabelle'!R$1, INDIRECT(ADDRESS(ROW(), 6 + $A$7, 1, 1, "Kreis TRADE - 2024")), "")</f>
        <v/>
      </c>
      <c r="S228" s="151" t="str" cm="1">
        <f t="array" aca="1" ref="S228" ca="1">IF('Kreis TRADE - 2024'!$E228 = 'PieChart Hilfstabelle'!S$1, INDIRECT(ADDRESS(ROW(), 6 + $A$7, 1, 1, "Kreis TRADE - 2024")), "")</f>
        <v/>
      </c>
      <c r="T228" s="151" t="str" cm="1">
        <f t="array" aca="1" ref="T228" ca="1">IF('Kreis TRADE - 2024'!$E228 = 'PieChart Hilfstabelle'!T$1, INDIRECT(ADDRESS(ROW(), 6 + $A$7, 1, 1, "Kreis TRADE - 2024")), "")</f>
        <v/>
      </c>
      <c r="U228" s="151" t="str" cm="1">
        <f t="array" aca="1" ref="U228" ca="1">IF('Kreis TRADE - 2024'!$E228 = 'PieChart Hilfstabelle'!U$1, INDIRECT(ADDRESS(ROW(), 6 + $A$7, 1, 1, "Kreis TRADE - 2024")), "")</f>
        <v/>
      </c>
      <c r="V228" s="151" t="str" cm="1">
        <f t="array" aca="1" ref="V228" ca="1">IF('Kreis TRADE - 2024'!$E228 = 'PieChart Hilfstabelle'!V$1, INDIRECT(ADDRESS(ROW(), 6 + $A$7, 1, 1, "Kreis TRADE - 2024")), "")</f>
        <v/>
      </c>
      <c r="W228" s="151" t="str" cm="1">
        <f t="array" aca="1" ref="W228" ca="1">IF('Kreis TRADE - 2024'!$E228 = 'PieChart Hilfstabelle'!W$1, INDIRECT(ADDRESS(ROW(), 6 + $A$7, 1, 1, "Kreis TRADE - 2024")), "")</f>
        <v/>
      </c>
      <c r="X228" s="152"/>
      <c r="Y228" s="151" t="str" cm="1">
        <f t="array" aca="1" ref="Y228" ca="1">IF('Kreis TRADE - 2024'!$D228 = 'PieChart Hilfstabelle'!Y$1, INDIRECT(ADDRESS(ROW(), 6 + $A$7, 1, 1, "Kreis TRADE - 2024")), "")</f>
        <v/>
      </c>
      <c r="Z228" s="151" t="str" cm="1">
        <f t="array" aca="1" ref="Z228" ca="1">IF('Kreis TRADE - 2024'!$D228 = 'PieChart Hilfstabelle'!Z$1, INDIRECT(ADDRESS(ROW(), 6 + $A$7, 1, 1, "Kreis TRADE - 2024")), "")</f>
        <v/>
      </c>
      <c r="AA228" s="151" t="str" cm="1">
        <f t="array" aca="1" ref="AA228" ca="1">IF('Kreis TRADE - 2024'!$D228 = 'PieChart Hilfstabelle'!AA$1, INDIRECT(ADDRESS(ROW(), 6 + $A$7, 1, 1, "Kreis TRADE - 2024")), "")</f>
        <v/>
      </c>
      <c r="AB228" s="151" t="str" cm="1">
        <f t="array" aca="1" ref="AB228" ca="1">IF('Kreis TRADE - 2024'!$D228 = 'PieChart Hilfstabelle'!AB$1, INDIRECT(ADDRESS(ROW(), 6 + $A$7, 1, 1, "Kreis TRADE - 2024")), "")</f>
        <v/>
      </c>
      <c r="AC228" s="151" t="str" cm="1">
        <f t="array" aca="1" ref="AC228" ca="1">IF('Kreis TRADE - 2024'!$D228 = 'PieChart Hilfstabelle'!AC$1, INDIRECT(ADDRESS(ROW(), 6 + $A$7, 1, 1, "Kreis TRADE - 2024")), "")</f>
        <v/>
      </c>
      <c r="AD228" s="151" t="str" cm="1">
        <f t="array" aca="1" ref="AD228" ca="1">IF('Kreis TRADE - 2024'!$D228 = 'PieChart Hilfstabelle'!AD$1, INDIRECT(ADDRESS(ROW(), 6 + $A$7, 1, 1, "Kreis TRADE - 2024")), "")</f>
        <v/>
      </c>
    </row>
    <row r="229" spans="1:30">
      <c r="A229" s="151"/>
      <c r="B229" s="151"/>
      <c r="C229" s="151"/>
      <c r="D229" s="151"/>
      <c r="E229" s="151"/>
      <c r="F229" s="151" t="str">
        <f>IF(AND('Kreis TRADE - 2024'!C229&lt;&gt;"",'Kreis TRADE - 2024'!D229&lt;&gt;"",'Kreis TRADE - 2024'!E229="Gebuchte Tage"),'Kreis TRADE - 2024'!C229 &amp; " " &amp; 'Kreis TRADE - 2024'!D229,"")</f>
        <v/>
      </c>
      <c r="G229" s="151" t="str" cm="1">
        <f t="array" aca="1" ref="G229" ca="1">IF('Kreis TRADE - 2024'!$E229 = 'PieChart Hilfstabelle'!G$1, INDIRECT(ADDRESS(ROW(), 6 + $A$7, 1, 1, "Kreis TRADE - 2024")), "")</f>
        <v/>
      </c>
      <c r="H229" s="151" t="str" cm="1">
        <f t="array" aca="1" ref="H229" ca="1">IF('Kreis TRADE - 2024'!$E229 = 'PieChart Hilfstabelle'!H$1, INDIRECT(ADDRESS(ROW(), 6 + $A$7, 1, 1, "Kreis TRADE - 2024")), "")</f>
        <v/>
      </c>
      <c r="I229" s="151" t="str" cm="1">
        <f t="array" aca="1" ref="I229" ca="1">IF('Kreis TRADE - 2024'!$E229 = 'PieChart Hilfstabelle'!I$1, INDIRECT(ADDRESS(ROW(), 6 + $A$7, 1, 1, "Kreis TRADE - 2024")), "")</f>
        <v/>
      </c>
      <c r="J229" s="151" t="str" cm="1">
        <f t="array" aca="1" ref="J229" ca="1">IF('Kreis TRADE - 2024'!$E229 = 'PieChart Hilfstabelle'!J$1, INDIRECT(ADDRESS(ROW(), 6 + $A$7, 1, 1, "Kreis TRADE - 2024")), "")</f>
        <v/>
      </c>
      <c r="K229" s="151" t="str" cm="1">
        <f t="array" aca="1" ref="K229" ca="1">IF('Kreis TRADE - 2024'!$E229 = 'PieChart Hilfstabelle'!K$1, INDIRECT(ADDRESS(ROW(), 6 + $A$7, 1, 1, "Kreis TRADE - 2024")), "")</f>
        <v/>
      </c>
      <c r="L229" s="151" t="str" cm="1">
        <f t="array" aca="1" ref="L229" ca="1">IF('Kreis TRADE - 2024'!$E229 = 'PieChart Hilfstabelle'!L$1, INDIRECT(ADDRESS(ROW(), 6 + $A$7, 1, 1, "Kreis TRADE - 2024")), "")</f>
        <v/>
      </c>
      <c r="M229" s="151" t="str" cm="1">
        <f t="array" aca="1" ref="M229" ca="1">IF('Kreis TRADE - 2024'!$E229 = 'PieChart Hilfstabelle'!M$1, INDIRECT(ADDRESS(ROW(), 6 + $A$7, 1, 1, "Kreis TRADE - 2024")), "")</f>
        <v/>
      </c>
      <c r="N229" s="151" t="str" cm="1">
        <f t="array" aca="1" ref="N229" ca="1">IF('Kreis TRADE - 2024'!$E229 = 'PieChart Hilfstabelle'!N$1, INDIRECT(ADDRESS(ROW(), 6 + $A$7, 1, 1, "Kreis TRADE - 2024")), "")</f>
        <v/>
      </c>
      <c r="O229" s="151" t="str" cm="1">
        <f t="array" aca="1" ref="O229" ca="1">IF('Kreis TRADE - 2024'!$E229 = 'PieChart Hilfstabelle'!O$1, INDIRECT(ADDRESS(ROW(), 6 + $A$7, 1, 1, "Kreis TRADE - 2024")), "")</f>
        <v/>
      </c>
      <c r="P229" s="151" t="str" cm="1">
        <f t="array" aca="1" ref="P229" ca="1">IF('Kreis TRADE - 2024'!$E229 = 'PieChart Hilfstabelle'!P$1, INDIRECT(ADDRESS(ROW(), 6 + $A$7, 1, 1, "Kreis TRADE - 2024")), "")</f>
        <v/>
      </c>
      <c r="Q229" s="151" t="str" cm="1">
        <f t="array" aca="1" ref="Q229" ca="1">IF('Kreis TRADE - 2024'!$E229 = 'PieChart Hilfstabelle'!Q$1, INDIRECT(ADDRESS(ROW(), 6 + $A$7, 1, 1, "Kreis TRADE - 2024")), "")</f>
        <v/>
      </c>
      <c r="R229" s="151" t="str" cm="1">
        <f t="array" aca="1" ref="R229" ca="1">IF('Kreis TRADE - 2024'!$E229 = 'PieChart Hilfstabelle'!R$1, INDIRECT(ADDRESS(ROW(), 6 + $A$7, 1, 1, "Kreis TRADE - 2024")), "")</f>
        <v/>
      </c>
      <c r="S229" s="151" t="str" cm="1">
        <f t="array" aca="1" ref="S229" ca="1">IF('Kreis TRADE - 2024'!$E229 = 'PieChart Hilfstabelle'!S$1, INDIRECT(ADDRESS(ROW(), 6 + $A$7, 1, 1, "Kreis TRADE - 2024")), "")</f>
        <v/>
      </c>
      <c r="T229" s="151" t="str" cm="1">
        <f t="array" aca="1" ref="T229" ca="1">IF('Kreis TRADE - 2024'!$E229 = 'PieChart Hilfstabelle'!T$1, INDIRECT(ADDRESS(ROW(), 6 + $A$7, 1, 1, "Kreis TRADE - 2024")), "")</f>
        <v/>
      </c>
      <c r="U229" s="151" t="str" cm="1">
        <f t="array" aca="1" ref="U229" ca="1">IF('Kreis TRADE - 2024'!$E229 = 'PieChart Hilfstabelle'!U$1, INDIRECT(ADDRESS(ROW(), 6 + $A$7, 1, 1, "Kreis TRADE - 2024")), "")</f>
        <v/>
      </c>
      <c r="V229" s="151" t="str" cm="1">
        <f t="array" aca="1" ref="V229" ca="1">IF('Kreis TRADE - 2024'!$E229 = 'PieChart Hilfstabelle'!V$1, INDIRECT(ADDRESS(ROW(), 6 + $A$7, 1, 1, "Kreis TRADE - 2024")), "")</f>
        <v/>
      </c>
      <c r="W229" s="151" t="str" cm="1">
        <f t="array" aca="1" ref="W229" ca="1">IF('Kreis TRADE - 2024'!$E229 = 'PieChart Hilfstabelle'!W$1, INDIRECT(ADDRESS(ROW(), 6 + $A$7, 1, 1, "Kreis TRADE - 2024")), "")</f>
        <v/>
      </c>
      <c r="X229" s="152"/>
      <c r="Y229" s="151" cm="1">
        <f t="array" aca="1" ref="Y229" ca="1">IF('Kreis TRADE - 2024'!$D229 = 'PieChart Hilfstabelle'!Y$1, INDIRECT(ADDRESS(ROW(), 6 + $A$7, 1, 1, "Kreis TRADE - 2024")), "")</f>
        <v>0</v>
      </c>
      <c r="Z229" s="151" t="str" cm="1">
        <f t="array" aca="1" ref="Z229" ca="1">IF('Kreis TRADE - 2024'!$D229 = 'PieChart Hilfstabelle'!Z$1, INDIRECT(ADDRESS(ROW(), 6 + $A$7, 1, 1, "Kreis TRADE - 2024")), "")</f>
        <v/>
      </c>
      <c r="AA229" s="151" t="str" cm="1">
        <f t="array" aca="1" ref="AA229" ca="1">IF('Kreis TRADE - 2024'!$D229 = 'PieChart Hilfstabelle'!AA$1, INDIRECT(ADDRESS(ROW(), 6 + $A$7, 1, 1, "Kreis TRADE - 2024")), "")</f>
        <v/>
      </c>
      <c r="AB229" s="151" t="str" cm="1">
        <f t="array" aca="1" ref="AB229" ca="1">IF('Kreis TRADE - 2024'!$D229 = 'PieChart Hilfstabelle'!AB$1, INDIRECT(ADDRESS(ROW(), 6 + $A$7, 1, 1, "Kreis TRADE - 2024")), "")</f>
        <v/>
      </c>
      <c r="AC229" s="151" t="str" cm="1">
        <f t="array" aca="1" ref="AC229" ca="1">IF('Kreis TRADE - 2024'!$D229 = 'PieChart Hilfstabelle'!AC$1, INDIRECT(ADDRESS(ROW(), 6 + $A$7, 1, 1, "Kreis TRADE - 2024")), "")</f>
        <v/>
      </c>
      <c r="AD229" s="151" t="str" cm="1">
        <f t="array" aca="1" ref="AD229" ca="1">IF('Kreis TRADE - 2024'!$D229 = 'PieChart Hilfstabelle'!AD$1, INDIRECT(ADDRESS(ROW(), 6 + $A$7, 1, 1, "Kreis TRADE - 2024")), "")</f>
        <v/>
      </c>
    </row>
    <row r="230" spans="1:30">
      <c r="A230" s="151"/>
      <c r="B230" s="151"/>
      <c r="C230" s="151"/>
      <c r="D230" s="151"/>
      <c r="E230" s="151"/>
      <c r="F230" s="151" t="str">
        <f>IF(AND('Kreis TRADE - 2024'!C230&lt;&gt;"",'Kreis TRADE - 2024'!D230&lt;&gt;"",'Kreis TRADE - 2024'!E230="Gebuchte Tage"),'Kreis TRADE - 2024'!C230 &amp; " " &amp; 'Kreis TRADE - 2024'!D230,"")</f>
        <v/>
      </c>
      <c r="G230" s="151" t="str" cm="1">
        <f t="array" aca="1" ref="G230" ca="1">IF('Kreis TRADE - 2024'!$E230 = 'PieChart Hilfstabelle'!G$1, INDIRECT(ADDRESS(ROW(), 6 + $A$7, 1, 1, "Kreis TRADE - 2024")), "")</f>
        <v/>
      </c>
      <c r="H230" s="151" t="str" cm="1">
        <f t="array" aca="1" ref="H230" ca="1">IF('Kreis TRADE - 2024'!$E230 = 'PieChart Hilfstabelle'!H$1, INDIRECT(ADDRESS(ROW(), 6 + $A$7, 1, 1, "Kreis TRADE - 2024")), "")</f>
        <v/>
      </c>
      <c r="I230" s="151" t="str" cm="1">
        <f t="array" aca="1" ref="I230" ca="1">IF('Kreis TRADE - 2024'!$E230 = 'PieChart Hilfstabelle'!I$1, INDIRECT(ADDRESS(ROW(), 6 + $A$7, 1, 1, "Kreis TRADE - 2024")), "")</f>
        <v/>
      </c>
      <c r="J230" s="151" t="str" cm="1">
        <f t="array" aca="1" ref="J230" ca="1">IF('Kreis TRADE - 2024'!$E230 = 'PieChart Hilfstabelle'!J$1, INDIRECT(ADDRESS(ROW(), 6 + $A$7, 1, 1, "Kreis TRADE - 2024")), "")</f>
        <v/>
      </c>
      <c r="K230" s="151" t="str" cm="1">
        <f t="array" aca="1" ref="K230" ca="1">IF('Kreis TRADE - 2024'!$E230 = 'PieChart Hilfstabelle'!K$1, INDIRECT(ADDRESS(ROW(), 6 + $A$7, 1, 1, "Kreis TRADE - 2024")), "")</f>
        <v/>
      </c>
      <c r="L230" s="151" t="str" cm="1">
        <f t="array" aca="1" ref="L230" ca="1">IF('Kreis TRADE - 2024'!$E230 = 'PieChart Hilfstabelle'!L$1, INDIRECT(ADDRESS(ROW(), 6 + $A$7, 1, 1, "Kreis TRADE - 2024")), "")</f>
        <v/>
      </c>
      <c r="M230" s="151" t="str" cm="1">
        <f t="array" aca="1" ref="M230" ca="1">IF('Kreis TRADE - 2024'!$E230 = 'PieChart Hilfstabelle'!M$1, INDIRECT(ADDRESS(ROW(), 6 + $A$7, 1, 1, "Kreis TRADE - 2024")), "")</f>
        <v/>
      </c>
      <c r="N230" s="151" t="str" cm="1">
        <f t="array" aca="1" ref="N230" ca="1">IF('Kreis TRADE - 2024'!$E230 = 'PieChart Hilfstabelle'!N$1, INDIRECT(ADDRESS(ROW(), 6 + $A$7, 1, 1, "Kreis TRADE - 2024")), "")</f>
        <v/>
      </c>
      <c r="O230" s="151" t="str" cm="1">
        <f t="array" aca="1" ref="O230" ca="1">IF('Kreis TRADE - 2024'!$E230 = 'PieChart Hilfstabelle'!O$1, INDIRECT(ADDRESS(ROW(), 6 + $A$7, 1, 1, "Kreis TRADE - 2024")), "")</f>
        <v/>
      </c>
      <c r="P230" s="151" t="str" cm="1">
        <f t="array" aca="1" ref="P230" ca="1">IF('Kreis TRADE - 2024'!$E230 = 'PieChart Hilfstabelle'!P$1, INDIRECT(ADDRESS(ROW(), 6 + $A$7, 1, 1, "Kreis TRADE - 2024")), "")</f>
        <v/>
      </c>
      <c r="Q230" s="151" t="str" cm="1">
        <f t="array" aca="1" ref="Q230" ca="1">IF('Kreis TRADE - 2024'!$E230 = 'PieChart Hilfstabelle'!Q$1, INDIRECT(ADDRESS(ROW(), 6 + $A$7, 1, 1, "Kreis TRADE - 2024")), "")</f>
        <v/>
      </c>
      <c r="R230" s="151" t="str" cm="1">
        <f t="array" aca="1" ref="R230" ca="1">IF('Kreis TRADE - 2024'!$E230 = 'PieChart Hilfstabelle'!R$1, INDIRECT(ADDRESS(ROW(), 6 + $A$7, 1, 1, "Kreis TRADE - 2024")), "")</f>
        <v/>
      </c>
      <c r="S230" s="151" t="str" cm="1">
        <f t="array" aca="1" ref="S230" ca="1">IF('Kreis TRADE - 2024'!$E230 = 'PieChart Hilfstabelle'!S$1, INDIRECT(ADDRESS(ROW(), 6 + $A$7, 1, 1, "Kreis TRADE - 2024")), "")</f>
        <v/>
      </c>
      <c r="T230" s="151" t="str" cm="1">
        <f t="array" aca="1" ref="T230" ca="1">IF('Kreis TRADE - 2024'!$E230 = 'PieChart Hilfstabelle'!T$1, INDIRECT(ADDRESS(ROW(), 6 + $A$7, 1, 1, "Kreis TRADE - 2024")), "")</f>
        <v/>
      </c>
      <c r="U230" s="151" t="str" cm="1">
        <f t="array" aca="1" ref="U230" ca="1">IF('Kreis TRADE - 2024'!$E230 = 'PieChart Hilfstabelle'!U$1, INDIRECT(ADDRESS(ROW(), 6 + $A$7, 1, 1, "Kreis TRADE - 2024")), "")</f>
        <v/>
      </c>
      <c r="V230" s="151" t="str" cm="1">
        <f t="array" aca="1" ref="V230" ca="1">IF('Kreis TRADE - 2024'!$E230 = 'PieChart Hilfstabelle'!V$1, INDIRECT(ADDRESS(ROW(), 6 + $A$7, 1, 1, "Kreis TRADE - 2024")), "")</f>
        <v/>
      </c>
      <c r="W230" s="151" t="str" cm="1">
        <f t="array" aca="1" ref="W230" ca="1">IF('Kreis TRADE - 2024'!$E230 = 'PieChart Hilfstabelle'!W$1, INDIRECT(ADDRESS(ROW(), 6 + $A$7, 1, 1, "Kreis TRADE - 2024")), "")</f>
        <v/>
      </c>
      <c r="X230" s="152"/>
      <c r="Y230" s="151" t="str" cm="1">
        <f t="array" aca="1" ref="Y230" ca="1">IF('Kreis TRADE - 2024'!$D230 = 'PieChart Hilfstabelle'!Y$1, INDIRECT(ADDRESS(ROW(), 6 + $A$7, 1, 1, "Kreis TRADE - 2024")), "")</f>
        <v/>
      </c>
      <c r="Z230" s="151" cm="1">
        <f t="array" aca="1" ref="Z230" ca="1">IF('Kreis TRADE - 2024'!$D230 = 'PieChart Hilfstabelle'!Z$1, INDIRECT(ADDRESS(ROW(), 6 + $A$7, 1, 1, "Kreis TRADE - 2024")), "")</f>
        <v>0</v>
      </c>
      <c r="AA230" s="151" t="str" cm="1">
        <f t="array" aca="1" ref="AA230" ca="1">IF('Kreis TRADE - 2024'!$D230 = 'PieChart Hilfstabelle'!AA$1, INDIRECT(ADDRESS(ROW(), 6 + $A$7, 1, 1, "Kreis TRADE - 2024")), "")</f>
        <v/>
      </c>
      <c r="AB230" s="151" t="str" cm="1">
        <f t="array" aca="1" ref="AB230" ca="1">IF('Kreis TRADE - 2024'!$D230 = 'PieChart Hilfstabelle'!AB$1, INDIRECT(ADDRESS(ROW(), 6 + $A$7, 1, 1, "Kreis TRADE - 2024")), "")</f>
        <v/>
      </c>
      <c r="AC230" s="151" t="str" cm="1">
        <f t="array" aca="1" ref="AC230" ca="1">IF('Kreis TRADE - 2024'!$D230 = 'PieChart Hilfstabelle'!AC$1, INDIRECT(ADDRESS(ROW(), 6 + $A$7, 1, 1, "Kreis TRADE - 2024")), "")</f>
        <v/>
      </c>
      <c r="AD230" s="151" t="str" cm="1">
        <f t="array" aca="1" ref="AD230" ca="1">IF('Kreis TRADE - 2024'!$D230 = 'PieChart Hilfstabelle'!AD$1, INDIRECT(ADDRESS(ROW(), 6 + $A$7, 1, 1, "Kreis TRADE - 2024")), "")</f>
        <v/>
      </c>
    </row>
    <row r="231" spans="1:30">
      <c r="A231" s="151"/>
      <c r="B231" s="151"/>
      <c r="C231" s="151"/>
      <c r="D231" s="151"/>
      <c r="E231" s="151"/>
      <c r="F231" s="151" t="str">
        <f>IF(AND('Kreis TRADE - 2024'!C231&lt;&gt;"",'Kreis TRADE - 2024'!D231&lt;&gt;"",'Kreis TRADE - 2024'!E231="Gebuchte Tage"),'Kreis TRADE - 2024'!C231 &amp; " " &amp; 'Kreis TRADE - 2024'!D231,"")</f>
        <v/>
      </c>
      <c r="G231" s="151" t="str" cm="1">
        <f t="array" aca="1" ref="G231" ca="1">IF('Kreis TRADE - 2024'!$E231 = 'PieChart Hilfstabelle'!G$1, INDIRECT(ADDRESS(ROW(), 6 + $A$7, 1, 1, "Kreis TRADE - 2024")), "")</f>
        <v/>
      </c>
      <c r="H231" s="151" t="str" cm="1">
        <f t="array" aca="1" ref="H231" ca="1">IF('Kreis TRADE - 2024'!$E231 = 'PieChart Hilfstabelle'!H$1, INDIRECT(ADDRESS(ROW(), 6 + $A$7, 1, 1, "Kreis TRADE - 2024")), "")</f>
        <v/>
      </c>
      <c r="I231" s="151" t="str" cm="1">
        <f t="array" aca="1" ref="I231" ca="1">IF('Kreis TRADE - 2024'!$E231 = 'PieChart Hilfstabelle'!I$1, INDIRECT(ADDRESS(ROW(), 6 + $A$7, 1, 1, "Kreis TRADE - 2024")), "")</f>
        <v/>
      </c>
      <c r="J231" s="151" t="str" cm="1">
        <f t="array" aca="1" ref="J231" ca="1">IF('Kreis TRADE - 2024'!$E231 = 'PieChart Hilfstabelle'!J$1, INDIRECT(ADDRESS(ROW(), 6 + $A$7, 1, 1, "Kreis TRADE - 2024")), "")</f>
        <v/>
      </c>
      <c r="K231" s="151" t="str" cm="1">
        <f t="array" aca="1" ref="K231" ca="1">IF('Kreis TRADE - 2024'!$E231 = 'PieChart Hilfstabelle'!K$1, INDIRECT(ADDRESS(ROW(), 6 + $A$7, 1, 1, "Kreis TRADE - 2024")), "")</f>
        <v/>
      </c>
      <c r="L231" s="151" t="str" cm="1">
        <f t="array" aca="1" ref="L231" ca="1">IF('Kreis TRADE - 2024'!$E231 = 'PieChart Hilfstabelle'!L$1, INDIRECT(ADDRESS(ROW(), 6 + $A$7, 1, 1, "Kreis TRADE - 2024")), "")</f>
        <v/>
      </c>
      <c r="M231" s="151" t="str" cm="1">
        <f t="array" aca="1" ref="M231" ca="1">IF('Kreis TRADE - 2024'!$E231 = 'PieChart Hilfstabelle'!M$1, INDIRECT(ADDRESS(ROW(), 6 + $A$7, 1, 1, "Kreis TRADE - 2024")), "")</f>
        <v/>
      </c>
      <c r="N231" s="151" t="str" cm="1">
        <f t="array" aca="1" ref="N231" ca="1">IF('Kreis TRADE - 2024'!$E231 = 'PieChart Hilfstabelle'!N$1, INDIRECT(ADDRESS(ROW(), 6 + $A$7, 1, 1, "Kreis TRADE - 2024")), "")</f>
        <v/>
      </c>
      <c r="O231" s="151" t="str" cm="1">
        <f t="array" aca="1" ref="O231" ca="1">IF('Kreis TRADE - 2024'!$E231 = 'PieChart Hilfstabelle'!O$1, INDIRECT(ADDRESS(ROW(), 6 + $A$7, 1, 1, "Kreis TRADE - 2024")), "")</f>
        <v/>
      </c>
      <c r="P231" s="151" t="str" cm="1">
        <f t="array" aca="1" ref="P231" ca="1">IF('Kreis TRADE - 2024'!$E231 = 'PieChart Hilfstabelle'!P$1, INDIRECT(ADDRESS(ROW(), 6 + $A$7, 1, 1, "Kreis TRADE - 2024")), "")</f>
        <v/>
      </c>
      <c r="Q231" s="151" t="str" cm="1">
        <f t="array" aca="1" ref="Q231" ca="1">IF('Kreis TRADE - 2024'!$E231 = 'PieChart Hilfstabelle'!Q$1, INDIRECT(ADDRESS(ROW(), 6 + $A$7, 1, 1, "Kreis TRADE - 2024")), "")</f>
        <v/>
      </c>
      <c r="R231" s="151" t="str" cm="1">
        <f t="array" aca="1" ref="R231" ca="1">IF('Kreis TRADE - 2024'!$E231 = 'PieChart Hilfstabelle'!R$1, INDIRECT(ADDRESS(ROW(), 6 + $A$7, 1, 1, "Kreis TRADE - 2024")), "")</f>
        <v/>
      </c>
      <c r="S231" s="151" t="str" cm="1">
        <f t="array" aca="1" ref="S231" ca="1">IF('Kreis TRADE - 2024'!$E231 = 'PieChart Hilfstabelle'!S$1, INDIRECT(ADDRESS(ROW(), 6 + $A$7, 1, 1, "Kreis TRADE - 2024")), "")</f>
        <v/>
      </c>
      <c r="T231" s="151" t="str" cm="1">
        <f t="array" aca="1" ref="T231" ca="1">IF('Kreis TRADE - 2024'!$E231 = 'PieChart Hilfstabelle'!T$1, INDIRECT(ADDRESS(ROW(), 6 + $A$7, 1, 1, "Kreis TRADE - 2024")), "")</f>
        <v/>
      </c>
      <c r="U231" s="151" t="str" cm="1">
        <f t="array" aca="1" ref="U231" ca="1">IF('Kreis TRADE - 2024'!$E231 = 'PieChart Hilfstabelle'!U$1, INDIRECT(ADDRESS(ROW(), 6 + $A$7, 1, 1, "Kreis TRADE - 2024")), "")</f>
        <v/>
      </c>
      <c r="V231" s="151" t="str" cm="1">
        <f t="array" aca="1" ref="V231" ca="1">IF('Kreis TRADE - 2024'!$E231 = 'PieChart Hilfstabelle'!V$1, INDIRECT(ADDRESS(ROW(), 6 + $A$7, 1, 1, "Kreis TRADE - 2024")), "")</f>
        <v/>
      </c>
      <c r="W231" s="151" t="str" cm="1">
        <f t="array" aca="1" ref="W231" ca="1">IF('Kreis TRADE - 2024'!$E231 = 'PieChart Hilfstabelle'!W$1, INDIRECT(ADDRESS(ROW(), 6 + $A$7, 1, 1, "Kreis TRADE - 2024")), "")</f>
        <v/>
      </c>
      <c r="X231" s="152"/>
      <c r="Y231" s="151" t="str" cm="1">
        <f t="array" aca="1" ref="Y231" ca="1">IF('Kreis TRADE - 2024'!$D231 = 'PieChart Hilfstabelle'!Y$1, INDIRECT(ADDRESS(ROW(), 6 + $A$7, 1, 1, "Kreis TRADE - 2024")), "")</f>
        <v/>
      </c>
      <c r="Z231" s="151" t="str" cm="1">
        <f t="array" aca="1" ref="Z231" ca="1">IF('Kreis TRADE - 2024'!$D231 = 'PieChart Hilfstabelle'!Z$1, INDIRECT(ADDRESS(ROW(), 6 + $A$7, 1, 1, "Kreis TRADE - 2024")), "")</f>
        <v/>
      </c>
      <c r="AA231" s="151" cm="1">
        <f t="array" aca="1" ref="AA231" ca="1">IF('Kreis TRADE - 2024'!$D231 = 'PieChart Hilfstabelle'!AA$1, INDIRECT(ADDRESS(ROW(), 6 + $A$7, 1, 1, "Kreis TRADE - 2024")), "")</f>
        <v>0</v>
      </c>
      <c r="AB231" s="151" t="str" cm="1">
        <f t="array" aca="1" ref="AB231" ca="1">IF('Kreis TRADE - 2024'!$D231 = 'PieChart Hilfstabelle'!AB$1, INDIRECT(ADDRESS(ROW(), 6 + $A$7, 1, 1, "Kreis TRADE - 2024")), "")</f>
        <v/>
      </c>
      <c r="AC231" s="151" t="str" cm="1">
        <f t="array" aca="1" ref="AC231" ca="1">IF('Kreis TRADE - 2024'!$D231 = 'PieChart Hilfstabelle'!AC$1, INDIRECT(ADDRESS(ROW(), 6 + $A$7, 1, 1, "Kreis TRADE - 2024")), "")</f>
        <v/>
      </c>
      <c r="AD231" s="151" t="str" cm="1">
        <f t="array" aca="1" ref="AD231" ca="1">IF('Kreis TRADE - 2024'!$D231 = 'PieChart Hilfstabelle'!AD$1, INDIRECT(ADDRESS(ROW(), 6 + $A$7, 1, 1, "Kreis TRADE - 2024")), "")</f>
        <v/>
      </c>
    </row>
    <row r="232" spans="1:30">
      <c r="A232" s="151"/>
      <c r="B232" s="151"/>
      <c r="C232" s="151"/>
      <c r="D232" s="151"/>
      <c r="E232" s="151"/>
      <c r="F232" s="151" t="str">
        <f>IF(AND('Kreis TRADE - 2024'!C232&lt;&gt;"",'Kreis TRADE - 2024'!D232&lt;&gt;"",'Kreis TRADE - 2024'!E232="Gebuchte Tage"),'Kreis TRADE - 2024'!C232 &amp; " " &amp; 'Kreis TRADE - 2024'!D232,"")</f>
        <v/>
      </c>
      <c r="G232" s="151" t="str" cm="1">
        <f t="array" aca="1" ref="G232" ca="1">IF('Kreis TRADE - 2024'!$E232 = 'PieChart Hilfstabelle'!G$1, INDIRECT(ADDRESS(ROW(), 6 + $A$7, 1, 1, "Kreis TRADE - 2024")), "")</f>
        <v/>
      </c>
      <c r="H232" s="151" t="str" cm="1">
        <f t="array" aca="1" ref="H232" ca="1">IF('Kreis TRADE - 2024'!$E232 = 'PieChart Hilfstabelle'!H$1, INDIRECT(ADDRESS(ROW(), 6 + $A$7, 1, 1, "Kreis TRADE - 2024")), "")</f>
        <v/>
      </c>
      <c r="I232" s="151" t="str" cm="1">
        <f t="array" aca="1" ref="I232" ca="1">IF('Kreis TRADE - 2024'!$E232 = 'PieChart Hilfstabelle'!I$1, INDIRECT(ADDRESS(ROW(), 6 + $A$7, 1, 1, "Kreis TRADE - 2024")), "")</f>
        <v/>
      </c>
      <c r="J232" s="151" t="str" cm="1">
        <f t="array" aca="1" ref="J232" ca="1">IF('Kreis TRADE - 2024'!$E232 = 'PieChart Hilfstabelle'!J$1, INDIRECT(ADDRESS(ROW(), 6 + $A$7, 1, 1, "Kreis TRADE - 2024")), "")</f>
        <v/>
      </c>
      <c r="K232" s="151" t="str" cm="1">
        <f t="array" aca="1" ref="K232" ca="1">IF('Kreis TRADE - 2024'!$E232 = 'PieChart Hilfstabelle'!K$1, INDIRECT(ADDRESS(ROW(), 6 + $A$7, 1, 1, "Kreis TRADE - 2024")), "")</f>
        <v/>
      </c>
      <c r="L232" s="151" t="str" cm="1">
        <f t="array" aca="1" ref="L232" ca="1">IF('Kreis TRADE - 2024'!$E232 = 'PieChart Hilfstabelle'!L$1, INDIRECT(ADDRESS(ROW(), 6 + $A$7, 1, 1, "Kreis TRADE - 2024")), "")</f>
        <v/>
      </c>
      <c r="M232" s="151" t="str" cm="1">
        <f t="array" aca="1" ref="M232" ca="1">IF('Kreis TRADE - 2024'!$E232 = 'PieChart Hilfstabelle'!M$1, INDIRECT(ADDRESS(ROW(), 6 + $A$7, 1, 1, "Kreis TRADE - 2024")), "")</f>
        <v/>
      </c>
      <c r="N232" s="151" t="str" cm="1">
        <f t="array" aca="1" ref="N232" ca="1">IF('Kreis TRADE - 2024'!$E232 = 'PieChart Hilfstabelle'!N$1, INDIRECT(ADDRESS(ROW(), 6 + $A$7, 1, 1, "Kreis TRADE - 2024")), "")</f>
        <v/>
      </c>
      <c r="O232" s="151" t="str" cm="1">
        <f t="array" aca="1" ref="O232" ca="1">IF('Kreis TRADE - 2024'!$E232 = 'PieChart Hilfstabelle'!O$1, INDIRECT(ADDRESS(ROW(), 6 + $A$7, 1, 1, "Kreis TRADE - 2024")), "")</f>
        <v/>
      </c>
      <c r="P232" s="151" t="str" cm="1">
        <f t="array" aca="1" ref="P232" ca="1">IF('Kreis TRADE - 2024'!$E232 = 'PieChart Hilfstabelle'!P$1, INDIRECT(ADDRESS(ROW(), 6 + $A$7, 1, 1, "Kreis TRADE - 2024")), "")</f>
        <v/>
      </c>
      <c r="Q232" s="151" t="str" cm="1">
        <f t="array" aca="1" ref="Q232" ca="1">IF('Kreis TRADE - 2024'!$E232 = 'PieChart Hilfstabelle'!Q$1, INDIRECT(ADDRESS(ROW(), 6 + $A$7, 1, 1, "Kreis TRADE - 2024")), "")</f>
        <v/>
      </c>
      <c r="R232" s="151" t="str" cm="1">
        <f t="array" aca="1" ref="R232" ca="1">IF('Kreis TRADE - 2024'!$E232 = 'PieChart Hilfstabelle'!R$1, INDIRECT(ADDRESS(ROW(), 6 + $A$7, 1, 1, "Kreis TRADE - 2024")), "")</f>
        <v/>
      </c>
      <c r="S232" s="151" t="str" cm="1">
        <f t="array" aca="1" ref="S232" ca="1">IF('Kreis TRADE - 2024'!$E232 = 'PieChart Hilfstabelle'!S$1, INDIRECT(ADDRESS(ROW(), 6 + $A$7, 1, 1, "Kreis TRADE - 2024")), "")</f>
        <v/>
      </c>
      <c r="T232" s="151" t="str" cm="1">
        <f t="array" aca="1" ref="T232" ca="1">IF('Kreis TRADE - 2024'!$E232 = 'PieChart Hilfstabelle'!T$1, INDIRECT(ADDRESS(ROW(), 6 + $A$7, 1, 1, "Kreis TRADE - 2024")), "")</f>
        <v/>
      </c>
      <c r="U232" s="151" t="str" cm="1">
        <f t="array" aca="1" ref="U232" ca="1">IF('Kreis TRADE - 2024'!$E232 = 'PieChart Hilfstabelle'!U$1, INDIRECT(ADDRESS(ROW(), 6 + $A$7, 1, 1, "Kreis TRADE - 2024")), "")</f>
        <v/>
      </c>
      <c r="V232" s="151" t="str" cm="1">
        <f t="array" aca="1" ref="V232" ca="1">IF('Kreis TRADE - 2024'!$E232 = 'PieChart Hilfstabelle'!V$1, INDIRECT(ADDRESS(ROW(), 6 + $A$7, 1, 1, "Kreis TRADE - 2024")), "")</f>
        <v/>
      </c>
      <c r="W232" s="151" t="str" cm="1">
        <f t="array" aca="1" ref="W232" ca="1">IF('Kreis TRADE - 2024'!$E232 = 'PieChart Hilfstabelle'!W$1, INDIRECT(ADDRESS(ROW(), 6 + $A$7, 1, 1, "Kreis TRADE - 2024")), "")</f>
        <v/>
      </c>
      <c r="X232" s="152"/>
      <c r="Y232" s="151" t="str" cm="1">
        <f t="array" aca="1" ref="Y232" ca="1">IF('Kreis TRADE - 2024'!$D232 = 'PieChart Hilfstabelle'!Y$1, INDIRECT(ADDRESS(ROW(), 6 + $A$7, 1, 1, "Kreis TRADE - 2024")), "")</f>
        <v/>
      </c>
      <c r="Z232" s="151" t="str" cm="1">
        <f t="array" aca="1" ref="Z232" ca="1">IF('Kreis TRADE - 2024'!$D232 = 'PieChart Hilfstabelle'!Z$1, INDIRECT(ADDRESS(ROW(), 6 + $A$7, 1, 1, "Kreis TRADE - 2024")), "")</f>
        <v/>
      </c>
      <c r="AA232" s="151" t="str" cm="1">
        <f t="array" aca="1" ref="AA232" ca="1">IF('Kreis TRADE - 2024'!$D232 = 'PieChart Hilfstabelle'!AA$1, INDIRECT(ADDRESS(ROW(), 6 + $A$7, 1, 1, "Kreis TRADE - 2024")), "")</f>
        <v/>
      </c>
      <c r="AB232" s="151" cm="1">
        <f t="array" aca="1" ref="AB232" ca="1">IF('Kreis TRADE - 2024'!$D232 = 'PieChart Hilfstabelle'!AB$1, INDIRECT(ADDRESS(ROW(), 6 + $A$7, 1, 1, "Kreis TRADE - 2024")), "")</f>
        <v>0</v>
      </c>
      <c r="AC232" s="151" t="str" cm="1">
        <f t="array" aca="1" ref="AC232" ca="1">IF('Kreis TRADE - 2024'!$D232 = 'PieChart Hilfstabelle'!AC$1, INDIRECT(ADDRESS(ROW(), 6 + $A$7, 1, 1, "Kreis TRADE - 2024")), "")</f>
        <v/>
      </c>
      <c r="AD232" s="151" t="str" cm="1">
        <f t="array" aca="1" ref="AD232" ca="1">IF('Kreis TRADE - 2024'!$D232 = 'PieChart Hilfstabelle'!AD$1, INDIRECT(ADDRESS(ROW(), 6 + $A$7, 1, 1, "Kreis TRADE - 2024")), "")</f>
        <v/>
      </c>
    </row>
    <row r="233" spans="1:30">
      <c r="A233" s="151"/>
      <c r="B233" s="151"/>
      <c r="C233" s="151"/>
      <c r="D233" s="151"/>
      <c r="E233" s="151"/>
      <c r="F233" s="151" t="str">
        <f>IF(AND('Kreis TRADE - 2024'!C233&lt;&gt;"",'Kreis TRADE - 2024'!D233&lt;&gt;"",'Kreis TRADE - 2024'!E233="Gebuchte Tage"),'Kreis TRADE - 2024'!C233 &amp; " " &amp; 'Kreis TRADE - 2024'!D233,"")</f>
        <v/>
      </c>
      <c r="G233" s="151" t="str" cm="1">
        <f t="array" aca="1" ref="G233" ca="1">IF('Kreis TRADE - 2024'!$E233 = 'PieChart Hilfstabelle'!G$1, INDIRECT(ADDRESS(ROW(), 6 + $A$7, 1, 1, "Kreis TRADE - 2024")), "")</f>
        <v/>
      </c>
      <c r="H233" s="151" t="str" cm="1">
        <f t="array" aca="1" ref="H233" ca="1">IF('Kreis TRADE - 2024'!$E233 = 'PieChart Hilfstabelle'!H$1, INDIRECT(ADDRESS(ROW(), 6 + $A$7, 1, 1, "Kreis TRADE - 2024")), "")</f>
        <v/>
      </c>
      <c r="I233" s="151" t="str" cm="1">
        <f t="array" aca="1" ref="I233" ca="1">IF('Kreis TRADE - 2024'!$E233 = 'PieChart Hilfstabelle'!I$1, INDIRECT(ADDRESS(ROW(), 6 + $A$7, 1, 1, "Kreis TRADE - 2024")), "")</f>
        <v/>
      </c>
      <c r="J233" s="151" t="str" cm="1">
        <f t="array" aca="1" ref="J233" ca="1">IF('Kreis TRADE - 2024'!$E233 = 'PieChart Hilfstabelle'!J$1, INDIRECT(ADDRESS(ROW(), 6 + $A$7, 1, 1, "Kreis TRADE - 2024")), "")</f>
        <v/>
      </c>
      <c r="K233" s="151" t="str" cm="1">
        <f t="array" aca="1" ref="K233" ca="1">IF('Kreis TRADE - 2024'!$E233 = 'PieChart Hilfstabelle'!K$1, INDIRECT(ADDRESS(ROW(), 6 + $A$7, 1, 1, "Kreis TRADE - 2024")), "")</f>
        <v/>
      </c>
      <c r="L233" s="151" t="str" cm="1">
        <f t="array" aca="1" ref="L233" ca="1">IF('Kreis TRADE - 2024'!$E233 = 'PieChart Hilfstabelle'!L$1, INDIRECT(ADDRESS(ROW(), 6 + $A$7, 1, 1, "Kreis TRADE - 2024")), "")</f>
        <v/>
      </c>
      <c r="M233" s="151" t="str" cm="1">
        <f t="array" aca="1" ref="M233" ca="1">IF('Kreis TRADE - 2024'!$E233 = 'PieChart Hilfstabelle'!M$1, INDIRECT(ADDRESS(ROW(), 6 + $A$7, 1, 1, "Kreis TRADE - 2024")), "")</f>
        <v/>
      </c>
      <c r="N233" s="151" t="str" cm="1">
        <f t="array" aca="1" ref="N233" ca="1">IF('Kreis TRADE - 2024'!$E233 = 'PieChart Hilfstabelle'!N$1, INDIRECT(ADDRESS(ROW(), 6 + $A$7, 1, 1, "Kreis TRADE - 2024")), "")</f>
        <v/>
      </c>
      <c r="O233" s="151" t="str" cm="1">
        <f t="array" aca="1" ref="O233" ca="1">IF('Kreis TRADE - 2024'!$E233 = 'PieChart Hilfstabelle'!O$1, INDIRECT(ADDRESS(ROW(), 6 + $A$7, 1, 1, "Kreis TRADE - 2024")), "")</f>
        <v/>
      </c>
      <c r="P233" s="151" t="str" cm="1">
        <f t="array" aca="1" ref="P233" ca="1">IF('Kreis TRADE - 2024'!$E233 = 'PieChart Hilfstabelle'!P$1, INDIRECT(ADDRESS(ROW(), 6 + $A$7, 1, 1, "Kreis TRADE - 2024")), "")</f>
        <v/>
      </c>
      <c r="Q233" s="151" t="str" cm="1">
        <f t="array" aca="1" ref="Q233" ca="1">IF('Kreis TRADE - 2024'!$E233 = 'PieChart Hilfstabelle'!Q$1, INDIRECT(ADDRESS(ROW(), 6 + $A$7, 1, 1, "Kreis TRADE - 2024")), "")</f>
        <v/>
      </c>
      <c r="R233" s="151" t="str" cm="1">
        <f t="array" aca="1" ref="R233" ca="1">IF('Kreis TRADE - 2024'!$E233 = 'PieChart Hilfstabelle'!R$1, INDIRECT(ADDRESS(ROW(), 6 + $A$7, 1, 1, "Kreis TRADE - 2024")), "")</f>
        <v/>
      </c>
      <c r="S233" s="151" t="str" cm="1">
        <f t="array" aca="1" ref="S233" ca="1">IF('Kreis TRADE - 2024'!$E233 = 'PieChart Hilfstabelle'!S$1, INDIRECT(ADDRESS(ROW(), 6 + $A$7, 1, 1, "Kreis TRADE - 2024")), "")</f>
        <v/>
      </c>
      <c r="T233" s="151" t="str" cm="1">
        <f t="array" aca="1" ref="T233" ca="1">IF('Kreis TRADE - 2024'!$E233 = 'PieChart Hilfstabelle'!T$1, INDIRECT(ADDRESS(ROW(), 6 + $A$7, 1, 1, "Kreis TRADE - 2024")), "")</f>
        <v/>
      </c>
      <c r="U233" s="151" t="str" cm="1">
        <f t="array" aca="1" ref="U233" ca="1">IF('Kreis TRADE - 2024'!$E233 = 'PieChart Hilfstabelle'!U$1, INDIRECT(ADDRESS(ROW(), 6 + $A$7, 1, 1, "Kreis TRADE - 2024")), "")</f>
        <v/>
      </c>
      <c r="V233" s="151" t="str" cm="1">
        <f t="array" aca="1" ref="V233" ca="1">IF('Kreis TRADE - 2024'!$E233 = 'PieChart Hilfstabelle'!V$1, INDIRECT(ADDRESS(ROW(), 6 + $A$7, 1, 1, "Kreis TRADE - 2024")), "")</f>
        <v/>
      </c>
      <c r="W233" s="151" t="str" cm="1">
        <f t="array" aca="1" ref="W233" ca="1">IF('Kreis TRADE - 2024'!$E233 = 'PieChart Hilfstabelle'!W$1, INDIRECT(ADDRESS(ROW(), 6 + $A$7, 1, 1, "Kreis TRADE - 2024")), "")</f>
        <v/>
      </c>
      <c r="X233" s="152"/>
      <c r="Y233" s="151" t="str" cm="1">
        <f t="array" aca="1" ref="Y233" ca="1">IF('Kreis TRADE - 2024'!$D233 = 'PieChart Hilfstabelle'!Y$1, INDIRECT(ADDRESS(ROW(), 6 + $A$7, 1, 1, "Kreis TRADE - 2024")), "")</f>
        <v/>
      </c>
      <c r="Z233" s="151" t="str" cm="1">
        <f t="array" aca="1" ref="Z233" ca="1">IF('Kreis TRADE - 2024'!$D233 = 'PieChart Hilfstabelle'!Z$1, INDIRECT(ADDRESS(ROW(), 6 + $A$7, 1, 1, "Kreis TRADE - 2024")), "")</f>
        <v/>
      </c>
      <c r="AA233" s="151" t="str" cm="1">
        <f t="array" aca="1" ref="AA233" ca="1">IF('Kreis TRADE - 2024'!$D233 = 'PieChart Hilfstabelle'!AA$1, INDIRECT(ADDRESS(ROW(), 6 + $A$7, 1, 1, "Kreis TRADE - 2024")), "")</f>
        <v/>
      </c>
      <c r="AB233" s="151" t="str" cm="1">
        <f t="array" aca="1" ref="AB233" ca="1">IF('Kreis TRADE - 2024'!$D233 = 'PieChart Hilfstabelle'!AB$1, INDIRECT(ADDRESS(ROW(), 6 + $A$7, 1, 1, "Kreis TRADE - 2024")), "")</f>
        <v/>
      </c>
      <c r="AC233" s="151" cm="1">
        <f t="array" aca="1" ref="AC233" ca="1">IF('Kreis TRADE - 2024'!$D233 = 'PieChart Hilfstabelle'!AC$1, INDIRECT(ADDRESS(ROW(), 6 + $A$7, 1, 1, "Kreis TRADE - 2024")), "")</f>
        <v>0</v>
      </c>
      <c r="AD233" s="151" t="str" cm="1">
        <f t="array" aca="1" ref="AD233" ca="1">IF('Kreis TRADE - 2024'!$D233 = 'PieChart Hilfstabelle'!AD$1, INDIRECT(ADDRESS(ROW(), 6 + $A$7, 1, 1, "Kreis TRADE - 2024")), "")</f>
        <v/>
      </c>
    </row>
    <row r="234" spans="1:30">
      <c r="A234" s="151"/>
      <c r="B234" s="151"/>
      <c r="C234" s="151"/>
      <c r="D234" s="151"/>
      <c r="E234" s="151"/>
      <c r="F234" s="151" t="str">
        <f>IF(AND('Kreis TRADE - 2024'!C234&lt;&gt;"",'Kreis TRADE - 2024'!D234&lt;&gt;"",'Kreis TRADE - 2024'!E234="Gebuchte Tage"),'Kreis TRADE - 2024'!C234 &amp; " " &amp; 'Kreis TRADE - 2024'!D234,"")</f>
        <v/>
      </c>
      <c r="G234" s="151" t="str" cm="1">
        <f t="array" aca="1" ref="G234" ca="1">IF('Kreis TRADE - 2024'!$E234 = 'PieChart Hilfstabelle'!G$1, INDIRECT(ADDRESS(ROW(), 6 + $A$7, 1, 1, "Kreis TRADE - 2024")), "")</f>
        <v/>
      </c>
      <c r="H234" s="151" t="str" cm="1">
        <f t="array" aca="1" ref="H234" ca="1">IF('Kreis TRADE - 2024'!$E234 = 'PieChart Hilfstabelle'!H$1, INDIRECT(ADDRESS(ROW(), 6 + $A$7, 1, 1, "Kreis TRADE - 2024")), "")</f>
        <v/>
      </c>
      <c r="I234" s="151" t="str" cm="1">
        <f t="array" aca="1" ref="I234" ca="1">IF('Kreis TRADE - 2024'!$E234 = 'PieChart Hilfstabelle'!I$1, INDIRECT(ADDRESS(ROW(), 6 + $A$7, 1, 1, "Kreis TRADE - 2024")), "")</f>
        <v/>
      </c>
      <c r="J234" s="151" t="str" cm="1">
        <f t="array" aca="1" ref="J234" ca="1">IF('Kreis TRADE - 2024'!$E234 = 'PieChart Hilfstabelle'!J$1, INDIRECT(ADDRESS(ROW(), 6 + $A$7, 1, 1, "Kreis TRADE - 2024")), "")</f>
        <v/>
      </c>
      <c r="K234" s="151" t="str" cm="1">
        <f t="array" aca="1" ref="K234" ca="1">IF('Kreis TRADE - 2024'!$E234 = 'PieChart Hilfstabelle'!K$1, INDIRECT(ADDRESS(ROW(), 6 + $A$7, 1, 1, "Kreis TRADE - 2024")), "")</f>
        <v/>
      </c>
      <c r="L234" s="151" t="str" cm="1">
        <f t="array" aca="1" ref="L234" ca="1">IF('Kreis TRADE - 2024'!$E234 = 'PieChart Hilfstabelle'!L$1, INDIRECT(ADDRESS(ROW(), 6 + $A$7, 1, 1, "Kreis TRADE - 2024")), "")</f>
        <v/>
      </c>
      <c r="M234" s="151" cm="1">
        <f t="array" aca="1" ref="M234" ca="1">IF('Kreis TRADE - 2024'!$E234 = 'PieChart Hilfstabelle'!M$1, INDIRECT(ADDRESS(ROW(), 6 + $A$7, 1, 1, "Kreis TRADE - 2024")), "")</f>
        <v>0</v>
      </c>
      <c r="N234" s="151" t="str" cm="1">
        <f t="array" aca="1" ref="N234" ca="1">IF('Kreis TRADE - 2024'!$E234 = 'PieChart Hilfstabelle'!N$1, INDIRECT(ADDRESS(ROW(), 6 + $A$7, 1, 1, "Kreis TRADE - 2024")), "")</f>
        <v/>
      </c>
      <c r="O234" s="151" t="str" cm="1">
        <f t="array" aca="1" ref="O234" ca="1">IF('Kreis TRADE - 2024'!$E234 = 'PieChart Hilfstabelle'!O$1, INDIRECT(ADDRESS(ROW(), 6 + $A$7, 1, 1, "Kreis TRADE - 2024")), "")</f>
        <v/>
      </c>
      <c r="P234" s="151" t="str" cm="1">
        <f t="array" aca="1" ref="P234" ca="1">IF('Kreis TRADE - 2024'!$E234 = 'PieChart Hilfstabelle'!P$1, INDIRECT(ADDRESS(ROW(), 6 + $A$7, 1, 1, "Kreis TRADE - 2024")), "")</f>
        <v/>
      </c>
      <c r="Q234" s="151" t="str" cm="1">
        <f t="array" aca="1" ref="Q234" ca="1">IF('Kreis TRADE - 2024'!$E234 = 'PieChart Hilfstabelle'!Q$1, INDIRECT(ADDRESS(ROW(), 6 + $A$7, 1, 1, "Kreis TRADE - 2024")), "")</f>
        <v/>
      </c>
      <c r="R234" s="151" t="str" cm="1">
        <f t="array" aca="1" ref="R234" ca="1">IF('Kreis TRADE - 2024'!$E234 = 'PieChart Hilfstabelle'!R$1, INDIRECT(ADDRESS(ROW(), 6 + $A$7, 1, 1, "Kreis TRADE - 2024")), "")</f>
        <v/>
      </c>
      <c r="S234" s="151" t="str" cm="1">
        <f t="array" aca="1" ref="S234" ca="1">IF('Kreis TRADE - 2024'!$E234 = 'PieChart Hilfstabelle'!S$1, INDIRECT(ADDRESS(ROW(), 6 + $A$7, 1, 1, "Kreis TRADE - 2024")), "")</f>
        <v/>
      </c>
      <c r="T234" s="151" t="str" cm="1">
        <f t="array" aca="1" ref="T234" ca="1">IF('Kreis TRADE - 2024'!$E234 = 'PieChart Hilfstabelle'!T$1, INDIRECT(ADDRESS(ROW(), 6 + $A$7, 1, 1, "Kreis TRADE - 2024")), "")</f>
        <v/>
      </c>
      <c r="U234" s="151" t="str" cm="1">
        <f t="array" aca="1" ref="U234" ca="1">IF('Kreis TRADE - 2024'!$E234 = 'PieChart Hilfstabelle'!U$1, INDIRECT(ADDRESS(ROW(), 6 + $A$7, 1, 1, "Kreis TRADE - 2024")), "")</f>
        <v/>
      </c>
      <c r="V234" s="151" t="str" cm="1">
        <f t="array" aca="1" ref="V234" ca="1">IF('Kreis TRADE - 2024'!$E234 = 'PieChart Hilfstabelle'!V$1, INDIRECT(ADDRESS(ROW(), 6 + $A$7, 1, 1, "Kreis TRADE - 2024")), "")</f>
        <v/>
      </c>
      <c r="W234" s="151" t="str" cm="1">
        <f t="array" aca="1" ref="W234" ca="1">IF('Kreis TRADE - 2024'!$E234 = 'PieChart Hilfstabelle'!W$1, INDIRECT(ADDRESS(ROW(), 6 + $A$7, 1, 1, "Kreis TRADE - 2024")), "")</f>
        <v/>
      </c>
      <c r="X234" s="152"/>
      <c r="Y234" s="151" t="str" cm="1">
        <f t="array" aca="1" ref="Y234" ca="1">IF('Kreis TRADE - 2024'!$D234 = 'PieChart Hilfstabelle'!Y$1, INDIRECT(ADDRESS(ROW(), 6 + $A$7, 1, 1, "Kreis TRADE - 2024")), "")</f>
        <v/>
      </c>
      <c r="Z234" s="151" t="str" cm="1">
        <f t="array" aca="1" ref="Z234" ca="1">IF('Kreis TRADE - 2024'!$D234 = 'PieChart Hilfstabelle'!Z$1, INDIRECT(ADDRESS(ROW(), 6 + $A$7, 1, 1, "Kreis TRADE - 2024")), "")</f>
        <v/>
      </c>
      <c r="AA234" s="151" t="str" cm="1">
        <f t="array" aca="1" ref="AA234" ca="1">IF('Kreis TRADE - 2024'!$D234 = 'PieChart Hilfstabelle'!AA$1, INDIRECT(ADDRESS(ROW(), 6 + $A$7, 1, 1, "Kreis TRADE - 2024")), "")</f>
        <v/>
      </c>
      <c r="AB234" s="151" t="str" cm="1">
        <f t="array" aca="1" ref="AB234" ca="1">IF('Kreis TRADE - 2024'!$D234 = 'PieChart Hilfstabelle'!AB$1, INDIRECT(ADDRESS(ROW(), 6 + $A$7, 1, 1, "Kreis TRADE - 2024")), "")</f>
        <v/>
      </c>
      <c r="AC234" s="151" t="str" cm="1">
        <f t="array" aca="1" ref="AC234" ca="1">IF('Kreis TRADE - 2024'!$D234 = 'PieChart Hilfstabelle'!AC$1, INDIRECT(ADDRESS(ROW(), 6 + $A$7, 1, 1, "Kreis TRADE - 2024")), "")</f>
        <v/>
      </c>
      <c r="AD234" s="151" t="str" cm="1">
        <f t="array" aca="1" ref="AD234" ca="1">IF('Kreis TRADE - 2024'!$D234 = 'PieChart Hilfstabelle'!AD$1, INDIRECT(ADDRESS(ROW(), 6 + $A$7, 1, 1, "Kreis TRADE - 2024")), "")</f>
        <v/>
      </c>
    </row>
    <row r="235" spans="1:30">
      <c r="A235" s="151"/>
      <c r="B235" s="151"/>
      <c r="C235" s="151"/>
      <c r="D235" s="151"/>
      <c r="E235" s="151"/>
      <c r="F235" s="151" t="str">
        <f>IF(AND('Kreis TRADE - 2024'!C235&lt;&gt;"",'Kreis TRADE - 2024'!D235&lt;&gt;"",'Kreis TRADE - 2024'!E235="Gebuchte Tage"),'Kreis TRADE - 2024'!C235 &amp; " " &amp; 'Kreis TRADE - 2024'!D235,"")</f>
        <v/>
      </c>
      <c r="G235" s="151" t="str" cm="1">
        <f t="array" aca="1" ref="G235" ca="1">IF('Kreis TRADE - 2024'!$E235 = 'PieChart Hilfstabelle'!G$1, INDIRECT(ADDRESS(ROW(), 6 + $A$7, 1, 1, "Kreis TRADE - 2024")), "")</f>
        <v/>
      </c>
      <c r="H235" s="151" t="str" cm="1">
        <f t="array" aca="1" ref="H235" ca="1">IF('Kreis TRADE - 2024'!$E235 = 'PieChart Hilfstabelle'!H$1, INDIRECT(ADDRESS(ROW(), 6 + $A$7, 1, 1, "Kreis TRADE - 2024")), "")</f>
        <v/>
      </c>
      <c r="I235" s="151" t="str" cm="1">
        <f t="array" aca="1" ref="I235" ca="1">IF('Kreis TRADE - 2024'!$E235 = 'PieChart Hilfstabelle'!I$1, INDIRECT(ADDRESS(ROW(), 6 + $A$7, 1, 1, "Kreis TRADE - 2024")), "")</f>
        <v/>
      </c>
      <c r="J235" s="151" t="str" cm="1">
        <f t="array" aca="1" ref="J235" ca="1">IF('Kreis TRADE - 2024'!$E235 = 'PieChart Hilfstabelle'!J$1, INDIRECT(ADDRESS(ROW(), 6 + $A$7, 1, 1, "Kreis TRADE - 2024")), "")</f>
        <v/>
      </c>
      <c r="K235" s="151" t="str" cm="1">
        <f t="array" aca="1" ref="K235" ca="1">IF('Kreis TRADE - 2024'!$E235 = 'PieChart Hilfstabelle'!K$1, INDIRECT(ADDRESS(ROW(), 6 + $A$7, 1, 1, "Kreis TRADE - 2024")), "")</f>
        <v/>
      </c>
      <c r="L235" s="151" t="str" cm="1">
        <f t="array" aca="1" ref="L235" ca="1">IF('Kreis TRADE - 2024'!$E235 = 'PieChart Hilfstabelle'!L$1, INDIRECT(ADDRESS(ROW(), 6 + $A$7, 1, 1, "Kreis TRADE - 2024")), "")</f>
        <v/>
      </c>
      <c r="M235" s="151" t="str" cm="1">
        <f t="array" aca="1" ref="M235" ca="1">IF('Kreis TRADE - 2024'!$E235 = 'PieChart Hilfstabelle'!M$1, INDIRECT(ADDRESS(ROW(), 6 + $A$7, 1, 1, "Kreis TRADE - 2024")), "")</f>
        <v/>
      </c>
      <c r="N235" s="151" cm="1">
        <f t="array" aca="1" ref="N235" ca="1">IF('Kreis TRADE - 2024'!$E235 = 'PieChart Hilfstabelle'!N$1, INDIRECT(ADDRESS(ROW(), 6 + $A$7, 1, 1, "Kreis TRADE - 2024")), "")</f>
        <v>14.06</v>
      </c>
      <c r="O235" s="151" t="str" cm="1">
        <f t="array" aca="1" ref="O235" ca="1">IF('Kreis TRADE - 2024'!$E235 = 'PieChart Hilfstabelle'!O$1, INDIRECT(ADDRESS(ROW(), 6 + $A$7, 1, 1, "Kreis TRADE - 2024")), "")</f>
        <v/>
      </c>
      <c r="P235" s="151" t="str" cm="1">
        <f t="array" aca="1" ref="P235" ca="1">IF('Kreis TRADE - 2024'!$E235 = 'PieChart Hilfstabelle'!P$1, INDIRECT(ADDRESS(ROW(), 6 + $A$7, 1, 1, "Kreis TRADE - 2024")), "")</f>
        <v/>
      </c>
      <c r="Q235" s="151" t="str" cm="1">
        <f t="array" aca="1" ref="Q235" ca="1">IF('Kreis TRADE - 2024'!$E235 = 'PieChart Hilfstabelle'!Q$1, INDIRECT(ADDRESS(ROW(), 6 + $A$7, 1, 1, "Kreis TRADE - 2024")), "")</f>
        <v/>
      </c>
      <c r="R235" s="151" t="str" cm="1">
        <f t="array" aca="1" ref="R235" ca="1">IF('Kreis TRADE - 2024'!$E235 = 'PieChart Hilfstabelle'!R$1, INDIRECT(ADDRESS(ROW(), 6 + $A$7, 1, 1, "Kreis TRADE - 2024")), "")</f>
        <v/>
      </c>
      <c r="S235" s="151" t="str" cm="1">
        <f t="array" aca="1" ref="S235" ca="1">IF('Kreis TRADE - 2024'!$E235 = 'PieChart Hilfstabelle'!S$1, INDIRECT(ADDRESS(ROW(), 6 + $A$7, 1, 1, "Kreis TRADE - 2024")), "")</f>
        <v/>
      </c>
      <c r="T235" s="151" t="str" cm="1">
        <f t="array" aca="1" ref="T235" ca="1">IF('Kreis TRADE - 2024'!$E235 = 'PieChart Hilfstabelle'!T$1, INDIRECT(ADDRESS(ROW(), 6 + $A$7, 1, 1, "Kreis TRADE - 2024")), "")</f>
        <v/>
      </c>
      <c r="U235" s="151" t="str" cm="1">
        <f t="array" aca="1" ref="U235" ca="1">IF('Kreis TRADE - 2024'!$E235 = 'PieChart Hilfstabelle'!U$1, INDIRECT(ADDRESS(ROW(), 6 + $A$7, 1, 1, "Kreis TRADE - 2024")), "")</f>
        <v/>
      </c>
      <c r="V235" s="151" t="str" cm="1">
        <f t="array" aca="1" ref="V235" ca="1">IF('Kreis TRADE - 2024'!$E235 = 'PieChart Hilfstabelle'!V$1, INDIRECT(ADDRESS(ROW(), 6 + $A$7, 1, 1, "Kreis TRADE - 2024")), "")</f>
        <v/>
      </c>
      <c r="W235" s="151" t="str" cm="1">
        <f t="array" aca="1" ref="W235" ca="1">IF('Kreis TRADE - 2024'!$E235 = 'PieChart Hilfstabelle'!W$1, INDIRECT(ADDRESS(ROW(), 6 + $A$7, 1, 1, "Kreis TRADE - 2024")), "")</f>
        <v/>
      </c>
      <c r="X235" s="152"/>
      <c r="Y235" s="151" t="str" cm="1">
        <f t="array" aca="1" ref="Y235" ca="1">IF('Kreis TRADE - 2024'!$D235 = 'PieChart Hilfstabelle'!Y$1, INDIRECT(ADDRESS(ROW(), 6 + $A$7, 1, 1, "Kreis TRADE - 2024")), "")</f>
        <v/>
      </c>
      <c r="Z235" s="151" t="str" cm="1">
        <f t="array" aca="1" ref="Z235" ca="1">IF('Kreis TRADE - 2024'!$D235 = 'PieChart Hilfstabelle'!Z$1, INDIRECT(ADDRESS(ROW(), 6 + $A$7, 1, 1, "Kreis TRADE - 2024")), "")</f>
        <v/>
      </c>
      <c r="AA235" s="151" t="str" cm="1">
        <f t="array" aca="1" ref="AA235" ca="1">IF('Kreis TRADE - 2024'!$D235 = 'PieChart Hilfstabelle'!AA$1, INDIRECT(ADDRESS(ROW(), 6 + $A$7, 1, 1, "Kreis TRADE - 2024")), "")</f>
        <v/>
      </c>
      <c r="AB235" s="151" t="str" cm="1">
        <f t="array" aca="1" ref="AB235" ca="1">IF('Kreis TRADE - 2024'!$D235 = 'PieChart Hilfstabelle'!AB$1, INDIRECT(ADDRESS(ROW(), 6 + $A$7, 1, 1, "Kreis TRADE - 2024")), "")</f>
        <v/>
      </c>
      <c r="AC235" s="151" t="str" cm="1">
        <f t="array" aca="1" ref="AC235" ca="1">IF('Kreis TRADE - 2024'!$D235 = 'PieChart Hilfstabelle'!AC$1, INDIRECT(ADDRESS(ROW(), 6 + $A$7, 1, 1, "Kreis TRADE - 2024")), "")</f>
        <v/>
      </c>
      <c r="AD235" s="151" t="str" cm="1">
        <f t="array" aca="1" ref="AD235" ca="1">IF('Kreis TRADE - 2024'!$D235 = 'PieChart Hilfstabelle'!AD$1, INDIRECT(ADDRESS(ROW(), 6 + $A$7, 1, 1, "Kreis TRADE - 2024")), "")</f>
        <v/>
      </c>
    </row>
    <row r="236" spans="1:30">
      <c r="A236" s="151"/>
      <c r="B236" s="151"/>
      <c r="C236" s="151"/>
      <c r="D236" s="151"/>
      <c r="E236" s="151"/>
      <c r="F236" s="151" t="str">
        <f>IF(AND('Kreis TRADE - 2024'!C236&lt;&gt;"",'Kreis TRADE - 2024'!D236&lt;&gt;"",'Kreis TRADE - 2024'!E236="Gebuchte Tage"),'Kreis TRADE - 2024'!C236 &amp; " " &amp; 'Kreis TRADE - 2024'!D236,"")</f>
        <v/>
      </c>
      <c r="G236" s="151" t="str" cm="1">
        <f t="array" aca="1" ref="G236" ca="1">IF('Kreis TRADE - 2024'!$E236 = 'PieChart Hilfstabelle'!G$1, INDIRECT(ADDRESS(ROW(), 6 + $A$7, 1, 1, "Kreis TRADE - 2024")), "")</f>
        <v/>
      </c>
      <c r="H236" s="151" t="str" cm="1">
        <f t="array" aca="1" ref="H236" ca="1">IF('Kreis TRADE - 2024'!$E236 = 'PieChart Hilfstabelle'!H$1, INDIRECT(ADDRESS(ROW(), 6 + $A$7, 1, 1, "Kreis TRADE - 2024")), "")</f>
        <v/>
      </c>
      <c r="I236" s="151" t="str" cm="1">
        <f t="array" aca="1" ref="I236" ca="1">IF('Kreis TRADE - 2024'!$E236 = 'PieChart Hilfstabelle'!I$1, INDIRECT(ADDRESS(ROW(), 6 + $A$7, 1, 1, "Kreis TRADE - 2024")), "")</f>
        <v/>
      </c>
      <c r="J236" s="151" t="str" cm="1">
        <f t="array" aca="1" ref="J236" ca="1">IF('Kreis TRADE - 2024'!$E236 = 'PieChart Hilfstabelle'!J$1, INDIRECT(ADDRESS(ROW(), 6 + $A$7, 1, 1, "Kreis TRADE - 2024")), "")</f>
        <v/>
      </c>
      <c r="K236" s="151" t="str" cm="1">
        <f t="array" aca="1" ref="K236" ca="1">IF('Kreis TRADE - 2024'!$E236 = 'PieChart Hilfstabelle'!K$1, INDIRECT(ADDRESS(ROW(), 6 + $A$7, 1, 1, "Kreis TRADE - 2024")), "")</f>
        <v/>
      </c>
      <c r="L236" s="151" t="str" cm="1">
        <f t="array" aca="1" ref="L236" ca="1">IF('Kreis TRADE - 2024'!$E236 = 'PieChart Hilfstabelle'!L$1, INDIRECT(ADDRESS(ROW(), 6 + $A$7, 1, 1, "Kreis TRADE - 2024")), "")</f>
        <v/>
      </c>
      <c r="M236" s="151" t="str" cm="1">
        <f t="array" aca="1" ref="M236" ca="1">IF('Kreis TRADE - 2024'!$E236 = 'PieChart Hilfstabelle'!M$1, INDIRECT(ADDRESS(ROW(), 6 + $A$7, 1, 1, "Kreis TRADE - 2024")), "")</f>
        <v/>
      </c>
      <c r="N236" s="151" t="str" cm="1">
        <f t="array" aca="1" ref="N236" ca="1">IF('Kreis TRADE - 2024'!$E236 = 'PieChart Hilfstabelle'!N$1, INDIRECT(ADDRESS(ROW(), 6 + $A$7, 1, 1, "Kreis TRADE - 2024")), "")</f>
        <v/>
      </c>
      <c r="O236" s="151" t="str" cm="1">
        <f t="array" aca="1" ref="O236" ca="1">IF('Kreis TRADE - 2024'!$E236 = 'PieChart Hilfstabelle'!O$1, INDIRECT(ADDRESS(ROW(), 6 + $A$7, 1, 1, "Kreis TRADE - 2024")), "")</f>
        <v/>
      </c>
      <c r="P236" s="151" t="str" cm="1">
        <f t="array" aca="1" ref="P236" ca="1">IF('Kreis TRADE - 2024'!$E236 = 'PieChart Hilfstabelle'!P$1, INDIRECT(ADDRESS(ROW(), 6 + $A$7, 1, 1, "Kreis TRADE - 2024")), "")</f>
        <v/>
      </c>
      <c r="Q236" s="151" t="str" cm="1">
        <f t="array" aca="1" ref="Q236" ca="1">IF('Kreis TRADE - 2024'!$E236 = 'PieChart Hilfstabelle'!Q$1, INDIRECT(ADDRESS(ROW(), 6 + $A$7, 1, 1, "Kreis TRADE - 2024")), "")</f>
        <v/>
      </c>
      <c r="R236" s="151" t="str" cm="1">
        <f t="array" aca="1" ref="R236" ca="1">IF('Kreis TRADE - 2024'!$E236 = 'PieChart Hilfstabelle'!R$1, INDIRECT(ADDRESS(ROW(), 6 + $A$7, 1, 1, "Kreis TRADE - 2024")), "")</f>
        <v/>
      </c>
      <c r="S236" s="151" t="str" cm="1">
        <f t="array" aca="1" ref="S236" ca="1">IF('Kreis TRADE - 2024'!$E236 = 'PieChart Hilfstabelle'!S$1, INDIRECT(ADDRESS(ROW(), 6 + $A$7, 1, 1, "Kreis TRADE - 2024")), "")</f>
        <v/>
      </c>
      <c r="T236" s="151" t="str" cm="1">
        <f t="array" aca="1" ref="T236" ca="1">IF('Kreis TRADE - 2024'!$E236 = 'PieChart Hilfstabelle'!T$1, INDIRECT(ADDRESS(ROW(), 6 + $A$7, 1, 1, "Kreis TRADE - 2024")), "")</f>
        <v/>
      </c>
      <c r="U236" s="151" t="str" cm="1">
        <f t="array" aca="1" ref="U236" ca="1">IF('Kreis TRADE - 2024'!$E236 = 'PieChart Hilfstabelle'!U$1, INDIRECT(ADDRESS(ROW(), 6 + $A$7, 1, 1, "Kreis TRADE - 2024")), "")</f>
        <v/>
      </c>
      <c r="V236" s="151" t="str" cm="1">
        <f t="array" aca="1" ref="V236" ca="1">IF('Kreis TRADE - 2024'!$E236 = 'PieChart Hilfstabelle'!V$1, INDIRECT(ADDRESS(ROW(), 6 + $A$7, 1, 1, "Kreis TRADE - 2024")), "")</f>
        <v/>
      </c>
      <c r="W236" s="151" t="str" cm="1">
        <f t="array" aca="1" ref="W236" ca="1">IF('Kreis TRADE - 2024'!$E236 = 'PieChart Hilfstabelle'!W$1, INDIRECT(ADDRESS(ROW(), 6 + $A$7, 1, 1, "Kreis TRADE - 2024")), "")</f>
        <v/>
      </c>
      <c r="X236" s="152"/>
      <c r="Y236" s="151" t="str" cm="1">
        <f t="array" aca="1" ref="Y236" ca="1">IF('Kreis TRADE - 2024'!$D236 = 'PieChart Hilfstabelle'!Y$1, INDIRECT(ADDRESS(ROW(), 6 + $A$7, 1, 1, "Kreis TRADE - 2024")), "")</f>
        <v/>
      </c>
      <c r="Z236" s="151" t="str" cm="1">
        <f t="array" aca="1" ref="Z236" ca="1">IF('Kreis TRADE - 2024'!$D236 = 'PieChart Hilfstabelle'!Z$1, INDIRECT(ADDRESS(ROW(), 6 + $A$7, 1, 1, "Kreis TRADE - 2024")), "")</f>
        <v/>
      </c>
      <c r="AA236" s="151" t="str" cm="1">
        <f t="array" aca="1" ref="AA236" ca="1">IF('Kreis TRADE - 2024'!$D236 = 'PieChart Hilfstabelle'!AA$1, INDIRECT(ADDRESS(ROW(), 6 + $A$7, 1, 1, "Kreis TRADE - 2024")), "")</f>
        <v/>
      </c>
      <c r="AB236" s="151" t="str" cm="1">
        <f t="array" aca="1" ref="AB236" ca="1">IF('Kreis TRADE - 2024'!$D236 = 'PieChart Hilfstabelle'!AB$1, INDIRECT(ADDRESS(ROW(), 6 + $A$7, 1, 1, "Kreis TRADE - 2024")), "")</f>
        <v/>
      </c>
      <c r="AC236" s="151" t="str" cm="1">
        <f t="array" aca="1" ref="AC236" ca="1">IF('Kreis TRADE - 2024'!$D236 = 'PieChart Hilfstabelle'!AC$1, INDIRECT(ADDRESS(ROW(), 6 + $A$7, 1, 1, "Kreis TRADE - 2024")), "")</f>
        <v/>
      </c>
      <c r="AD236" s="151" t="str" cm="1">
        <f t="array" aca="1" ref="AD236" ca="1">IF('Kreis TRADE - 2024'!$D236 = 'PieChart Hilfstabelle'!AD$1, INDIRECT(ADDRESS(ROW(), 6 + $A$7, 1, 1, "Kreis TRADE - 2024")), "")</f>
        <v/>
      </c>
    </row>
    <row r="237" spans="1:30">
      <c r="A237" s="151"/>
      <c r="B237" s="151"/>
      <c r="C237" s="151"/>
      <c r="D237" s="151"/>
      <c r="E237" s="151"/>
      <c r="F237" s="151" t="str">
        <f>IF(AND('Kreis TRADE - 2024'!C237&lt;&gt;"",'Kreis TRADE - 2024'!D237&lt;&gt;"",'Kreis TRADE - 2024'!E237="Gebuchte Tage"),'Kreis TRADE - 2024'!C237 &amp; " " &amp; 'Kreis TRADE - 2024'!D237,"")</f>
        <v/>
      </c>
      <c r="G237" s="151" t="str" cm="1">
        <f t="array" aca="1" ref="G237" ca="1">IF('Kreis TRADE - 2024'!$E237 = 'PieChart Hilfstabelle'!G$1, INDIRECT(ADDRESS(ROW(), 6 + $A$7, 1, 1, "Kreis TRADE - 2024")), "")</f>
        <v/>
      </c>
      <c r="H237" s="151" t="str" cm="1">
        <f t="array" aca="1" ref="H237" ca="1">IF('Kreis TRADE - 2024'!$E237 = 'PieChart Hilfstabelle'!H$1, INDIRECT(ADDRESS(ROW(), 6 + $A$7, 1, 1, "Kreis TRADE - 2024")), "")</f>
        <v/>
      </c>
      <c r="I237" s="151" t="str" cm="1">
        <f t="array" aca="1" ref="I237" ca="1">IF('Kreis TRADE - 2024'!$E237 = 'PieChart Hilfstabelle'!I$1, INDIRECT(ADDRESS(ROW(), 6 + $A$7, 1, 1, "Kreis TRADE - 2024")), "")</f>
        <v/>
      </c>
      <c r="J237" s="151" t="str" cm="1">
        <f t="array" aca="1" ref="J237" ca="1">IF('Kreis TRADE - 2024'!$E237 = 'PieChart Hilfstabelle'!J$1, INDIRECT(ADDRESS(ROW(), 6 + $A$7, 1, 1, "Kreis TRADE - 2024")), "")</f>
        <v/>
      </c>
      <c r="K237" s="151" t="str" cm="1">
        <f t="array" aca="1" ref="K237" ca="1">IF('Kreis TRADE - 2024'!$E237 = 'PieChart Hilfstabelle'!K$1, INDIRECT(ADDRESS(ROW(), 6 + $A$7, 1, 1, "Kreis TRADE - 2024")), "")</f>
        <v/>
      </c>
      <c r="L237" s="151" t="str" cm="1">
        <f t="array" aca="1" ref="L237" ca="1">IF('Kreis TRADE - 2024'!$E237 = 'PieChart Hilfstabelle'!L$1, INDIRECT(ADDRESS(ROW(), 6 + $A$7, 1, 1, "Kreis TRADE - 2024")), "")</f>
        <v/>
      </c>
      <c r="M237" s="151" t="str" cm="1">
        <f t="array" aca="1" ref="M237" ca="1">IF('Kreis TRADE - 2024'!$E237 = 'PieChart Hilfstabelle'!M$1, INDIRECT(ADDRESS(ROW(), 6 + $A$7, 1, 1, "Kreis TRADE - 2024")), "")</f>
        <v/>
      </c>
      <c r="N237" s="151" t="str" cm="1">
        <f t="array" aca="1" ref="N237" ca="1">IF('Kreis TRADE - 2024'!$E237 = 'PieChart Hilfstabelle'!N$1, INDIRECT(ADDRESS(ROW(), 6 + $A$7, 1, 1, "Kreis TRADE - 2024")), "")</f>
        <v/>
      </c>
      <c r="O237" s="151" cm="1">
        <f t="array" aca="1" ref="O237" ca="1">IF('Kreis TRADE - 2024'!$E237 = 'PieChart Hilfstabelle'!O$1, INDIRECT(ADDRESS(ROW(), 6 + $A$7, 1, 1, "Kreis TRADE - 2024")), "")</f>
        <v>0.3</v>
      </c>
      <c r="P237" s="151" t="str" cm="1">
        <f t="array" aca="1" ref="P237" ca="1">IF('Kreis TRADE - 2024'!$E237 = 'PieChart Hilfstabelle'!P$1, INDIRECT(ADDRESS(ROW(), 6 + $A$7, 1, 1, "Kreis TRADE - 2024")), "")</f>
        <v/>
      </c>
      <c r="Q237" s="151" t="str" cm="1">
        <f t="array" aca="1" ref="Q237" ca="1">IF('Kreis TRADE - 2024'!$E237 = 'PieChart Hilfstabelle'!Q$1, INDIRECT(ADDRESS(ROW(), 6 + $A$7, 1, 1, "Kreis TRADE - 2024")), "")</f>
        <v/>
      </c>
      <c r="R237" s="151" t="str" cm="1">
        <f t="array" aca="1" ref="R237" ca="1">IF('Kreis TRADE - 2024'!$E237 = 'PieChart Hilfstabelle'!R$1, INDIRECT(ADDRESS(ROW(), 6 + $A$7, 1, 1, "Kreis TRADE - 2024")), "")</f>
        <v/>
      </c>
      <c r="S237" s="151" t="str" cm="1">
        <f t="array" aca="1" ref="S237" ca="1">IF('Kreis TRADE - 2024'!$E237 = 'PieChart Hilfstabelle'!S$1, INDIRECT(ADDRESS(ROW(), 6 + $A$7, 1, 1, "Kreis TRADE - 2024")), "")</f>
        <v/>
      </c>
      <c r="T237" s="151" t="str" cm="1">
        <f t="array" aca="1" ref="T237" ca="1">IF('Kreis TRADE - 2024'!$E237 = 'PieChart Hilfstabelle'!T$1, INDIRECT(ADDRESS(ROW(), 6 + $A$7, 1, 1, "Kreis TRADE - 2024")), "")</f>
        <v/>
      </c>
      <c r="U237" s="151" t="str" cm="1">
        <f t="array" aca="1" ref="U237" ca="1">IF('Kreis TRADE - 2024'!$E237 = 'PieChart Hilfstabelle'!U$1, INDIRECT(ADDRESS(ROW(), 6 + $A$7, 1, 1, "Kreis TRADE - 2024")), "")</f>
        <v/>
      </c>
      <c r="V237" s="151" t="str" cm="1">
        <f t="array" aca="1" ref="V237" ca="1">IF('Kreis TRADE - 2024'!$E237 = 'PieChart Hilfstabelle'!V$1, INDIRECT(ADDRESS(ROW(), 6 + $A$7, 1, 1, "Kreis TRADE - 2024")), "")</f>
        <v/>
      </c>
      <c r="W237" s="151" t="str" cm="1">
        <f t="array" aca="1" ref="W237" ca="1">IF('Kreis TRADE - 2024'!$E237 = 'PieChart Hilfstabelle'!W$1, INDIRECT(ADDRESS(ROW(), 6 + $A$7, 1, 1, "Kreis TRADE - 2024")), "")</f>
        <v/>
      </c>
      <c r="X237" s="152"/>
      <c r="Y237" s="151" t="str" cm="1">
        <f t="array" aca="1" ref="Y237" ca="1">IF('Kreis TRADE - 2024'!$D237 = 'PieChart Hilfstabelle'!Y$1, INDIRECT(ADDRESS(ROW(), 6 + $A$7, 1, 1, "Kreis TRADE - 2024")), "")</f>
        <v/>
      </c>
      <c r="Z237" s="151" t="str" cm="1">
        <f t="array" aca="1" ref="Z237" ca="1">IF('Kreis TRADE - 2024'!$D237 = 'PieChart Hilfstabelle'!Z$1, INDIRECT(ADDRESS(ROW(), 6 + $A$7, 1, 1, "Kreis TRADE - 2024")), "")</f>
        <v/>
      </c>
      <c r="AA237" s="151" t="str" cm="1">
        <f t="array" aca="1" ref="AA237" ca="1">IF('Kreis TRADE - 2024'!$D237 = 'PieChart Hilfstabelle'!AA$1, INDIRECT(ADDRESS(ROW(), 6 + $A$7, 1, 1, "Kreis TRADE - 2024")), "")</f>
        <v/>
      </c>
      <c r="AB237" s="151" t="str" cm="1">
        <f t="array" aca="1" ref="AB237" ca="1">IF('Kreis TRADE - 2024'!$D237 = 'PieChart Hilfstabelle'!AB$1, INDIRECT(ADDRESS(ROW(), 6 + $A$7, 1, 1, "Kreis TRADE - 2024")), "")</f>
        <v/>
      </c>
      <c r="AC237" s="151" t="str" cm="1">
        <f t="array" aca="1" ref="AC237" ca="1">IF('Kreis TRADE - 2024'!$D237 = 'PieChart Hilfstabelle'!AC$1, INDIRECT(ADDRESS(ROW(), 6 + $A$7, 1, 1, "Kreis TRADE - 2024")), "")</f>
        <v/>
      </c>
      <c r="AD237" s="151" t="str" cm="1">
        <f t="array" aca="1" ref="AD237" ca="1">IF('Kreis TRADE - 2024'!$D237 = 'PieChart Hilfstabelle'!AD$1, INDIRECT(ADDRESS(ROW(), 6 + $A$7, 1, 1, "Kreis TRADE - 2024")), "")</f>
        <v/>
      </c>
    </row>
    <row r="238" spans="1:30">
      <c r="A238" s="151"/>
      <c r="B238" s="151"/>
      <c r="C238" s="151"/>
      <c r="D238" s="151"/>
      <c r="E238" s="151"/>
      <c r="F238" s="151" t="str">
        <f>IF(AND('Kreis TRADE - 2024'!C238&lt;&gt;"",'Kreis TRADE - 2024'!D238&lt;&gt;"",'Kreis TRADE - 2024'!E238="Gebuchte Tage"),'Kreis TRADE - 2024'!C238 &amp; " " &amp; 'Kreis TRADE - 2024'!D238,"")</f>
        <v/>
      </c>
      <c r="G238" s="151" t="str" cm="1">
        <f t="array" aca="1" ref="G238" ca="1">IF('Kreis TRADE - 2024'!$E238 = 'PieChart Hilfstabelle'!G$1, INDIRECT(ADDRESS(ROW(), 6 + $A$7, 1, 1, "Kreis TRADE - 2024")), "")</f>
        <v/>
      </c>
      <c r="H238" s="151" t="str" cm="1">
        <f t="array" aca="1" ref="H238" ca="1">IF('Kreis TRADE - 2024'!$E238 = 'PieChart Hilfstabelle'!H$1, INDIRECT(ADDRESS(ROW(), 6 + $A$7, 1, 1, "Kreis TRADE - 2024")), "")</f>
        <v/>
      </c>
      <c r="I238" s="151" t="str" cm="1">
        <f t="array" aca="1" ref="I238" ca="1">IF('Kreis TRADE - 2024'!$E238 = 'PieChart Hilfstabelle'!I$1, INDIRECT(ADDRESS(ROW(), 6 + $A$7, 1, 1, "Kreis TRADE - 2024")), "")</f>
        <v/>
      </c>
      <c r="J238" s="151" t="str" cm="1">
        <f t="array" aca="1" ref="J238" ca="1">IF('Kreis TRADE - 2024'!$E238 = 'PieChart Hilfstabelle'!J$1, INDIRECT(ADDRESS(ROW(), 6 + $A$7, 1, 1, "Kreis TRADE - 2024")), "")</f>
        <v/>
      </c>
      <c r="K238" s="151" cm="1">
        <f t="array" aca="1" ref="K238" ca="1">IF('Kreis TRADE - 2024'!$E238 = 'PieChart Hilfstabelle'!K$1, INDIRECT(ADDRESS(ROW(), 6 + $A$7, 1, 1, "Kreis TRADE - 2024")), "")</f>
        <v>2</v>
      </c>
      <c r="L238" s="151" t="str" cm="1">
        <f t="array" aca="1" ref="L238" ca="1">IF('Kreis TRADE - 2024'!$E238 = 'PieChart Hilfstabelle'!L$1, INDIRECT(ADDRESS(ROW(), 6 + $A$7, 1, 1, "Kreis TRADE - 2024")), "")</f>
        <v/>
      </c>
      <c r="M238" s="151" t="str" cm="1">
        <f t="array" aca="1" ref="M238" ca="1">IF('Kreis TRADE - 2024'!$E238 = 'PieChart Hilfstabelle'!M$1, INDIRECT(ADDRESS(ROW(), 6 + $A$7, 1, 1, "Kreis TRADE - 2024")), "")</f>
        <v/>
      </c>
      <c r="N238" s="151" t="str" cm="1">
        <f t="array" aca="1" ref="N238" ca="1">IF('Kreis TRADE - 2024'!$E238 = 'PieChart Hilfstabelle'!N$1, INDIRECT(ADDRESS(ROW(), 6 + $A$7, 1, 1, "Kreis TRADE - 2024")), "")</f>
        <v/>
      </c>
      <c r="O238" s="151" t="str" cm="1">
        <f t="array" aca="1" ref="O238" ca="1">IF('Kreis TRADE - 2024'!$E238 = 'PieChart Hilfstabelle'!O$1, INDIRECT(ADDRESS(ROW(), 6 + $A$7, 1, 1, "Kreis TRADE - 2024")), "")</f>
        <v/>
      </c>
      <c r="P238" s="151" t="str" cm="1">
        <f t="array" aca="1" ref="P238" ca="1">IF('Kreis TRADE - 2024'!$E238 = 'PieChart Hilfstabelle'!P$1, INDIRECT(ADDRESS(ROW(), 6 + $A$7, 1, 1, "Kreis TRADE - 2024")), "")</f>
        <v/>
      </c>
      <c r="Q238" s="151" t="str" cm="1">
        <f t="array" aca="1" ref="Q238" ca="1">IF('Kreis TRADE - 2024'!$E238 = 'PieChart Hilfstabelle'!Q$1, INDIRECT(ADDRESS(ROW(), 6 + $A$7, 1, 1, "Kreis TRADE - 2024")), "")</f>
        <v/>
      </c>
      <c r="R238" s="151" t="str" cm="1">
        <f t="array" aca="1" ref="R238" ca="1">IF('Kreis TRADE - 2024'!$E238 = 'PieChart Hilfstabelle'!R$1, INDIRECT(ADDRESS(ROW(), 6 + $A$7, 1, 1, "Kreis TRADE - 2024")), "")</f>
        <v/>
      </c>
      <c r="S238" s="151" t="str" cm="1">
        <f t="array" aca="1" ref="S238" ca="1">IF('Kreis TRADE - 2024'!$E238 = 'PieChart Hilfstabelle'!S$1, INDIRECT(ADDRESS(ROW(), 6 + $A$7, 1, 1, "Kreis TRADE - 2024")), "")</f>
        <v/>
      </c>
      <c r="T238" s="151" t="str" cm="1">
        <f t="array" aca="1" ref="T238" ca="1">IF('Kreis TRADE - 2024'!$E238 = 'PieChart Hilfstabelle'!T$1, INDIRECT(ADDRESS(ROW(), 6 + $A$7, 1, 1, "Kreis TRADE - 2024")), "")</f>
        <v/>
      </c>
      <c r="U238" s="151" t="str" cm="1">
        <f t="array" aca="1" ref="U238" ca="1">IF('Kreis TRADE - 2024'!$E238 = 'PieChart Hilfstabelle'!U$1, INDIRECT(ADDRESS(ROW(), 6 + $A$7, 1, 1, "Kreis TRADE - 2024")), "")</f>
        <v/>
      </c>
      <c r="V238" s="151" t="str" cm="1">
        <f t="array" aca="1" ref="V238" ca="1">IF('Kreis TRADE - 2024'!$E238 = 'PieChart Hilfstabelle'!V$1, INDIRECT(ADDRESS(ROW(), 6 + $A$7, 1, 1, "Kreis TRADE - 2024")), "")</f>
        <v/>
      </c>
      <c r="W238" s="151" t="str" cm="1">
        <f t="array" aca="1" ref="W238" ca="1">IF('Kreis TRADE - 2024'!$E238 = 'PieChart Hilfstabelle'!W$1, INDIRECT(ADDRESS(ROW(), 6 + $A$7, 1, 1, "Kreis TRADE - 2024")), "")</f>
        <v/>
      </c>
      <c r="X238" s="152"/>
      <c r="Y238" s="151" t="str" cm="1">
        <f t="array" aca="1" ref="Y238" ca="1">IF('Kreis TRADE - 2024'!$D238 = 'PieChart Hilfstabelle'!Y$1, INDIRECT(ADDRESS(ROW(), 6 + $A$7, 1, 1, "Kreis TRADE - 2024")), "")</f>
        <v/>
      </c>
      <c r="Z238" s="151" t="str" cm="1">
        <f t="array" aca="1" ref="Z238" ca="1">IF('Kreis TRADE - 2024'!$D238 = 'PieChart Hilfstabelle'!Z$1, INDIRECT(ADDRESS(ROW(), 6 + $A$7, 1, 1, "Kreis TRADE - 2024")), "")</f>
        <v/>
      </c>
      <c r="AA238" s="151" t="str" cm="1">
        <f t="array" aca="1" ref="AA238" ca="1">IF('Kreis TRADE - 2024'!$D238 = 'PieChart Hilfstabelle'!AA$1, INDIRECT(ADDRESS(ROW(), 6 + $A$7, 1, 1, "Kreis TRADE - 2024")), "")</f>
        <v/>
      </c>
      <c r="AB238" s="151" t="str" cm="1">
        <f t="array" aca="1" ref="AB238" ca="1">IF('Kreis TRADE - 2024'!$D238 = 'PieChart Hilfstabelle'!AB$1, INDIRECT(ADDRESS(ROW(), 6 + $A$7, 1, 1, "Kreis TRADE - 2024")), "")</f>
        <v/>
      </c>
      <c r="AC238" s="151" t="str" cm="1">
        <f t="array" aca="1" ref="AC238" ca="1">IF('Kreis TRADE - 2024'!$D238 = 'PieChart Hilfstabelle'!AC$1, INDIRECT(ADDRESS(ROW(), 6 + $A$7, 1, 1, "Kreis TRADE - 2024")), "")</f>
        <v/>
      </c>
      <c r="AD238" s="151" t="str" cm="1">
        <f t="array" aca="1" ref="AD238" ca="1">IF('Kreis TRADE - 2024'!$D238 = 'PieChart Hilfstabelle'!AD$1, INDIRECT(ADDRESS(ROW(), 6 + $A$7, 1, 1, "Kreis TRADE - 2024")), "")</f>
        <v/>
      </c>
    </row>
    <row r="239" spans="1:30">
      <c r="A239" s="151"/>
      <c r="B239" s="151"/>
      <c r="C239" s="151"/>
      <c r="D239" s="151"/>
      <c r="E239" s="151"/>
      <c r="F239" s="151" t="str">
        <f>IF(AND('Kreis TRADE - 2024'!C239&lt;&gt;"",'Kreis TRADE - 2024'!D239&lt;&gt;"",'Kreis TRADE - 2024'!E239="Gebuchte Tage"),'Kreis TRADE - 2024'!C239 &amp; " " &amp; 'Kreis TRADE - 2024'!D239,"")</f>
        <v/>
      </c>
      <c r="G239" s="151" t="str" cm="1">
        <f t="array" aca="1" ref="G239" ca="1">IF('Kreis TRADE - 2024'!$E239 = 'PieChart Hilfstabelle'!G$1, INDIRECT(ADDRESS(ROW(), 6 + $A$7, 1, 1, "Kreis TRADE - 2024")), "")</f>
        <v/>
      </c>
      <c r="H239" s="151" t="str" cm="1">
        <f t="array" aca="1" ref="H239" ca="1">IF('Kreis TRADE - 2024'!$E239 = 'PieChart Hilfstabelle'!H$1, INDIRECT(ADDRESS(ROW(), 6 + $A$7, 1, 1, "Kreis TRADE - 2024")), "")</f>
        <v/>
      </c>
      <c r="I239" s="151" t="str" cm="1">
        <f t="array" aca="1" ref="I239" ca="1">IF('Kreis TRADE - 2024'!$E239 = 'PieChart Hilfstabelle'!I$1, INDIRECT(ADDRESS(ROW(), 6 + $A$7, 1, 1, "Kreis TRADE - 2024")), "")</f>
        <v/>
      </c>
      <c r="J239" s="151" cm="1">
        <f t="array" aca="1" ref="J239" ca="1">IF('Kreis TRADE - 2024'!$E239 = 'PieChart Hilfstabelle'!J$1, INDIRECT(ADDRESS(ROW(), 6 + $A$7, 1, 1, "Kreis TRADE - 2024")), "")</f>
        <v>2</v>
      </c>
      <c r="K239" s="151" t="str" cm="1">
        <f t="array" aca="1" ref="K239" ca="1">IF('Kreis TRADE - 2024'!$E239 = 'PieChart Hilfstabelle'!K$1, INDIRECT(ADDRESS(ROW(), 6 + $A$7, 1, 1, "Kreis TRADE - 2024")), "")</f>
        <v/>
      </c>
      <c r="L239" s="151" t="str" cm="1">
        <f t="array" aca="1" ref="L239" ca="1">IF('Kreis TRADE - 2024'!$E239 = 'PieChart Hilfstabelle'!L$1, INDIRECT(ADDRESS(ROW(), 6 + $A$7, 1, 1, "Kreis TRADE - 2024")), "")</f>
        <v/>
      </c>
      <c r="M239" s="151" t="str" cm="1">
        <f t="array" aca="1" ref="M239" ca="1">IF('Kreis TRADE - 2024'!$E239 = 'PieChart Hilfstabelle'!M$1, INDIRECT(ADDRESS(ROW(), 6 + $A$7, 1, 1, "Kreis TRADE - 2024")), "")</f>
        <v/>
      </c>
      <c r="N239" s="151" t="str" cm="1">
        <f t="array" aca="1" ref="N239" ca="1">IF('Kreis TRADE - 2024'!$E239 = 'PieChart Hilfstabelle'!N$1, INDIRECT(ADDRESS(ROW(), 6 + $A$7, 1, 1, "Kreis TRADE - 2024")), "")</f>
        <v/>
      </c>
      <c r="O239" s="151" t="str" cm="1">
        <f t="array" aca="1" ref="O239" ca="1">IF('Kreis TRADE - 2024'!$E239 = 'PieChart Hilfstabelle'!O$1, INDIRECT(ADDRESS(ROW(), 6 + $A$7, 1, 1, "Kreis TRADE - 2024")), "")</f>
        <v/>
      </c>
      <c r="P239" s="151" t="str" cm="1">
        <f t="array" aca="1" ref="P239" ca="1">IF('Kreis TRADE - 2024'!$E239 = 'PieChart Hilfstabelle'!P$1, INDIRECT(ADDRESS(ROW(), 6 + $A$7, 1, 1, "Kreis TRADE - 2024")), "")</f>
        <v/>
      </c>
      <c r="Q239" s="151" t="str" cm="1">
        <f t="array" aca="1" ref="Q239" ca="1">IF('Kreis TRADE - 2024'!$E239 = 'PieChart Hilfstabelle'!Q$1, INDIRECT(ADDRESS(ROW(), 6 + $A$7, 1, 1, "Kreis TRADE - 2024")), "")</f>
        <v/>
      </c>
      <c r="R239" s="151" t="str" cm="1">
        <f t="array" aca="1" ref="R239" ca="1">IF('Kreis TRADE - 2024'!$E239 = 'PieChart Hilfstabelle'!R$1, INDIRECT(ADDRESS(ROW(), 6 + $A$7, 1, 1, "Kreis TRADE - 2024")), "")</f>
        <v/>
      </c>
      <c r="S239" s="151" t="str" cm="1">
        <f t="array" aca="1" ref="S239" ca="1">IF('Kreis TRADE - 2024'!$E239 = 'PieChart Hilfstabelle'!S$1, INDIRECT(ADDRESS(ROW(), 6 + $A$7, 1, 1, "Kreis TRADE - 2024")), "")</f>
        <v/>
      </c>
      <c r="T239" s="151" t="str" cm="1">
        <f t="array" aca="1" ref="T239" ca="1">IF('Kreis TRADE - 2024'!$E239 = 'PieChart Hilfstabelle'!T$1, INDIRECT(ADDRESS(ROW(), 6 + $A$7, 1, 1, "Kreis TRADE - 2024")), "")</f>
        <v/>
      </c>
      <c r="U239" s="151" t="str" cm="1">
        <f t="array" aca="1" ref="U239" ca="1">IF('Kreis TRADE - 2024'!$E239 = 'PieChart Hilfstabelle'!U$1, INDIRECT(ADDRESS(ROW(), 6 + $A$7, 1, 1, "Kreis TRADE - 2024")), "")</f>
        <v/>
      </c>
      <c r="V239" s="151" t="str" cm="1">
        <f t="array" aca="1" ref="V239" ca="1">IF('Kreis TRADE - 2024'!$E239 = 'PieChart Hilfstabelle'!V$1, INDIRECT(ADDRESS(ROW(), 6 + $A$7, 1, 1, "Kreis TRADE - 2024")), "")</f>
        <v/>
      </c>
      <c r="W239" s="151" t="str" cm="1">
        <f t="array" aca="1" ref="W239" ca="1">IF('Kreis TRADE - 2024'!$E239 = 'PieChart Hilfstabelle'!W$1, INDIRECT(ADDRESS(ROW(), 6 + $A$7, 1, 1, "Kreis TRADE - 2024")), "")</f>
        <v/>
      </c>
      <c r="X239" s="152"/>
      <c r="Y239" s="151" t="str" cm="1">
        <f t="array" aca="1" ref="Y239" ca="1">IF('Kreis TRADE - 2024'!$D239 = 'PieChart Hilfstabelle'!Y$1, INDIRECT(ADDRESS(ROW(), 6 + $A$7, 1, 1, "Kreis TRADE - 2024")), "")</f>
        <v/>
      </c>
      <c r="Z239" s="151" t="str" cm="1">
        <f t="array" aca="1" ref="Z239" ca="1">IF('Kreis TRADE - 2024'!$D239 = 'PieChart Hilfstabelle'!Z$1, INDIRECT(ADDRESS(ROW(), 6 + $A$7, 1, 1, "Kreis TRADE - 2024")), "")</f>
        <v/>
      </c>
      <c r="AA239" s="151" t="str" cm="1">
        <f t="array" aca="1" ref="AA239" ca="1">IF('Kreis TRADE - 2024'!$D239 = 'PieChart Hilfstabelle'!AA$1, INDIRECT(ADDRESS(ROW(), 6 + $A$7, 1, 1, "Kreis TRADE - 2024")), "")</f>
        <v/>
      </c>
      <c r="AB239" s="151" t="str" cm="1">
        <f t="array" aca="1" ref="AB239" ca="1">IF('Kreis TRADE - 2024'!$D239 = 'PieChart Hilfstabelle'!AB$1, INDIRECT(ADDRESS(ROW(), 6 + $A$7, 1, 1, "Kreis TRADE - 2024")), "")</f>
        <v/>
      </c>
      <c r="AC239" s="151" t="str" cm="1">
        <f t="array" aca="1" ref="AC239" ca="1">IF('Kreis TRADE - 2024'!$D239 = 'PieChart Hilfstabelle'!AC$1, INDIRECT(ADDRESS(ROW(), 6 + $A$7, 1, 1, "Kreis TRADE - 2024")), "")</f>
        <v/>
      </c>
      <c r="AD239" s="151" t="str" cm="1">
        <f t="array" aca="1" ref="AD239" ca="1">IF('Kreis TRADE - 2024'!$D239 = 'PieChart Hilfstabelle'!AD$1, INDIRECT(ADDRESS(ROW(), 6 + $A$7, 1, 1, "Kreis TRADE - 2024")), "")</f>
        <v/>
      </c>
    </row>
    <row r="240" spans="1:30">
      <c r="A240" s="151"/>
      <c r="B240" s="151"/>
      <c r="C240" s="151"/>
      <c r="D240" s="151"/>
      <c r="E240" s="151"/>
      <c r="F240" s="151" t="str">
        <f>IF(AND('Kreis TRADE - 2024'!C240&lt;&gt;"",'Kreis TRADE - 2024'!D240&lt;&gt;"",'Kreis TRADE - 2024'!E240="Gebuchte Tage"),'Kreis TRADE - 2024'!C240 &amp; " " &amp; 'Kreis TRADE - 2024'!D240,"")</f>
        <v>Florian Krog</v>
      </c>
      <c r="G240" s="151" cm="1">
        <f t="array" aca="1" ref="G240" ca="1">IF('Kreis TRADE - 2024'!$E240 = 'PieChart Hilfstabelle'!G$1, INDIRECT(ADDRESS(ROW(), 6 + $A$7, 1, 1, "Kreis TRADE - 2024")), "")</f>
        <v>17.91</v>
      </c>
      <c r="H240" s="151" t="str" cm="1">
        <f t="array" aca="1" ref="H240" ca="1">IF('Kreis TRADE - 2024'!$E240 = 'PieChart Hilfstabelle'!H$1, INDIRECT(ADDRESS(ROW(), 6 + $A$7, 1, 1, "Kreis TRADE - 2024")), "")</f>
        <v/>
      </c>
      <c r="I240" s="151" t="str" cm="1">
        <f t="array" aca="1" ref="I240" ca="1">IF('Kreis TRADE - 2024'!$E240 = 'PieChart Hilfstabelle'!I$1, INDIRECT(ADDRESS(ROW(), 6 + $A$7, 1, 1, "Kreis TRADE - 2024")), "")</f>
        <v/>
      </c>
      <c r="J240" s="151" t="str" cm="1">
        <f t="array" aca="1" ref="J240" ca="1">IF('Kreis TRADE - 2024'!$E240 = 'PieChart Hilfstabelle'!J$1, INDIRECT(ADDRESS(ROW(), 6 + $A$7, 1, 1, "Kreis TRADE - 2024")), "")</f>
        <v/>
      </c>
      <c r="K240" s="151" t="str" cm="1">
        <f t="array" aca="1" ref="K240" ca="1">IF('Kreis TRADE - 2024'!$E240 = 'PieChart Hilfstabelle'!K$1, INDIRECT(ADDRESS(ROW(), 6 + $A$7, 1, 1, "Kreis TRADE - 2024")), "")</f>
        <v/>
      </c>
      <c r="L240" s="151" t="str" cm="1">
        <f t="array" aca="1" ref="L240" ca="1">IF('Kreis TRADE - 2024'!$E240 = 'PieChart Hilfstabelle'!L$1, INDIRECT(ADDRESS(ROW(), 6 + $A$7, 1, 1, "Kreis TRADE - 2024")), "")</f>
        <v/>
      </c>
      <c r="M240" s="151" t="str" cm="1">
        <f t="array" aca="1" ref="M240" ca="1">IF('Kreis TRADE - 2024'!$E240 = 'PieChart Hilfstabelle'!M$1, INDIRECT(ADDRESS(ROW(), 6 + $A$7, 1, 1, "Kreis TRADE - 2024")), "")</f>
        <v/>
      </c>
      <c r="N240" s="151" t="str" cm="1">
        <f t="array" aca="1" ref="N240" ca="1">IF('Kreis TRADE - 2024'!$E240 = 'PieChart Hilfstabelle'!N$1, INDIRECT(ADDRESS(ROW(), 6 + $A$7, 1, 1, "Kreis TRADE - 2024")), "")</f>
        <v/>
      </c>
      <c r="O240" s="151" t="str" cm="1">
        <f t="array" aca="1" ref="O240" ca="1">IF('Kreis TRADE - 2024'!$E240 = 'PieChart Hilfstabelle'!O$1, INDIRECT(ADDRESS(ROW(), 6 + $A$7, 1, 1, "Kreis TRADE - 2024")), "")</f>
        <v/>
      </c>
      <c r="P240" s="151" t="str" cm="1">
        <f t="array" aca="1" ref="P240" ca="1">IF('Kreis TRADE - 2024'!$E240 = 'PieChart Hilfstabelle'!P$1, INDIRECT(ADDRESS(ROW(), 6 + $A$7, 1, 1, "Kreis TRADE - 2024")), "")</f>
        <v/>
      </c>
      <c r="Q240" s="151" t="str" cm="1">
        <f t="array" aca="1" ref="Q240" ca="1">IF('Kreis TRADE - 2024'!$E240 = 'PieChart Hilfstabelle'!Q$1, INDIRECT(ADDRESS(ROW(), 6 + $A$7, 1, 1, "Kreis TRADE - 2024")), "")</f>
        <v/>
      </c>
      <c r="R240" s="151" t="str" cm="1">
        <f t="array" aca="1" ref="R240" ca="1">IF('Kreis TRADE - 2024'!$E240 = 'PieChart Hilfstabelle'!R$1, INDIRECT(ADDRESS(ROW(), 6 + $A$7, 1, 1, "Kreis TRADE - 2024")), "")</f>
        <v/>
      </c>
      <c r="S240" s="151" t="str" cm="1">
        <f t="array" aca="1" ref="S240" ca="1">IF('Kreis TRADE - 2024'!$E240 = 'PieChart Hilfstabelle'!S$1, INDIRECT(ADDRESS(ROW(), 6 + $A$7, 1, 1, "Kreis TRADE - 2024")), "")</f>
        <v/>
      </c>
      <c r="T240" s="151" t="str" cm="1">
        <f t="array" aca="1" ref="T240" ca="1">IF('Kreis TRADE - 2024'!$E240 = 'PieChart Hilfstabelle'!T$1, INDIRECT(ADDRESS(ROW(), 6 + $A$7, 1, 1, "Kreis TRADE - 2024")), "")</f>
        <v/>
      </c>
      <c r="U240" s="151" t="str" cm="1">
        <f t="array" aca="1" ref="U240" ca="1">IF('Kreis TRADE - 2024'!$E240 = 'PieChart Hilfstabelle'!U$1, INDIRECT(ADDRESS(ROW(), 6 + $A$7, 1, 1, "Kreis TRADE - 2024")), "")</f>
        <v/>
      </c>
      <c r="V240" s="151" t="str" cm="1">
        <f t="array" aca="1" ref="V240" ca="1">IF('Kreis TRADE - 2024'!$E240 = 'PieChart Hilfstabelle'!V$1, INDIRECT(ADDRESS(ROW(), 6 + $A$7, 1, 1, "Kreis TRADE - 2024")), "")</f>
        <v/>
      </c>
      <c r="W240" s="151" t="str" cm="1">
        <f t="array" aca="1" ref="W240" ca="1">IF('Kreis TRADE - 2024'!$E240 = 'PieChart Hilfstabelle'!W$1, INDIRECT(ADDRESS(ROW(), 6 + $A$7, 1, 1, "Kreis TRADE - 2024")), "")</f>
        <v/>
      </c>
      <c r="X240" s="152"/>
      <c r="Y240" s="151" t="str" cm="1">
        <f t="array" aca="1" ref="Y240" ca="1">IF('Kreis TRADE - 2024'!$D240 = 'PieChart Hilfstabelle'!Y$1, INDIRECT(ADDRESS(ROW(), 6 + $A$7, 1, 1, "Kreis TRADE - 2024")), "")</f>
        <v/>
      </c>
      <c r="Z240" s="151" t="str" cm="1">
        <f t="array" aca="1" ref="Z240" ca="1">IF('Kreis TRADE - 2024'!$D240 = 'PieChart Hilfstabelle'!Z$1, INDIRECT(ADDRESS(ROW(), 6 + $A$7, 1, 1, "Kreis TRADE - 2024")), "")</f>
        <v/>
      </c>
      <c r="AA240" s="151" t="str" cm="1">
        <f t="array" aca="1" ref="AA240" ca="1">IF('Kreis TRADE - 2024'!$D240 = 'PieChart Hilfstabelle'!AA$1, INDIRECT(ADDRESS(ROW(), 6 + $A$7, 1, 1, "Kreis TRADE - 2024")), "")</f>
        <v/>
      </c>
      <c r="AB240" s="151" t="str" cm="1">
        <f t="array" aca="1" ref="AB240" ca="1">IF('Kreis TRADE - 2024'!$D240 = 'PieChart Hilfstabelle'!AB$1, INDIRECT(ADDRESS(ROW(), 6 + $A$7, 1, 1, "Kreis TRADE - 2024")), "")</f>
        <v/>
      </c>
      <c r="AC240" s="151" t="str" cm="1">
        <f t="array" aca="1" ref="AC240" ca="1">IF('Kreis TRADE - 2024'!$D240 = 'PieChart Hilfstabelle'!AC$1, INDIRECT(ADDRESS(ROW(), 6 + $A$7, 1, 1, "Kreis TRADE - 2024")), "")</f>
        <v/>
      </c>
      <c r="AD240" s="151" t="str" cm="1">
        <f t="array" aca="1" ref="AD240" ca="1">IF('Kreis TRADE - 2024'!$D240 = 'PieChart Hilfstabelle'!AD$1, INDIRECT(ADDRESS(ROW(), 6 + $A$7, 1, 1, "Kreis TRADE - 2024")), "")</f>
        <v/>
      </c>
    </row>
    <row r="241" spans="1:30">
      <c r="A241" s="151"/>
      <c r="B241" s="151"/>
      <c r="C241" s="151"/>
      <c r="D241" s="151"/>
      <c r="E241" s="151"/>
      <c r="F241" s="151" t="str">
        <f>IF(AND('Kreis TRADE - 2024'!C241&lt;&gt;"",'Kreis TRADE - 2024'!D241&lt;&gt;"",'Kreis TRADE - 2024'!E241="Gebuchte Tage"),'Kreis TRADE - 2024'!C241 &amp; " " &amp; 'Kreis TRADE - 2024'!D241,"")</f>
        <v/>
      </c>
      <c r="G241" s="151" t="str" cm="1">
        <f t="array" aca="1" ref="G241" ca="1">IF('Kreis TRADE - 2024'!$E241 = 'PieChart Hilfstabelle'!G$1, INDIRECT(ADDRESS(ROW(), 6 + $A$7, 1, 1, "Kreis TRADE - 2024")), "")</f>
        <v/>
      </c>
      <c r="H241" s="151" cm="1">
        <f t="array" aca="1" ref="H241" ca="1">IF('Kreis TRADE - 2024'!$E241 = 'PieChart Hilfstabelle'!H$1, INDIRECT(ADDRESS(ROW(), 6 + $A$7, 1, 1, "Kreis TRADE - 2024")), "")</f>
        <v>19</v>
      </c>
      <c r="I241" s="151" t="str" cm="1">
        <f t="array" aca="1" ref="I241" ca="1">IF('Kreis TRADE - 2024'!$E241 = 'PieChart Hilfstabelle'!I$1, INDIRECT(ADDRESS(ROW(), 6 + $A$7, 1, 1, "Kreis TRADE - 2024")), "")</f>
        <v/>
      </c>
      <c r="J241" s="151" t="str" cm="1">
        <f t="array" aca="1" ref="J241" ca="1">IF('Kreis TRADE - 2024'!$E241 = 'PieChart Hilfstabelle'!J$1, INDIRECT(ADDRESS(ROW(), 6 + $A$7, 1, 1, "Kreis TRADE - 2024")), "")</f>
        <v/>
      </c>
      <c r="K241" s="151" t="str" cm="1">
        <f t="array" aca="1" ref="K241" ca="1">IF('Kreis TRADE - 2024'!$E241 = 'PieChart Hilfstabelle'!K$1, INDIRECT(ADDRESS(ROW(), 6 + $A$7, 1, 1, "Kreis TRADE - 2024")), "")</f>
        <v/>
      </c>
      <c r="L241" s="151" t="str" cm="1">
        <f t="array" aca="1" ref="L241" ca="1">IF('Kreis TRADE - 2024'!$E241 = 'PieChart Hilfstabelle'!L$1, INDIRECT(ADDRESS(ROW(), 6 + $A$7, 1, 1, "Kreis TRADE - 2024")), "")</f>
        <v/>
      </c>
      <c r="M241" s="151" t="str" cm="1">
        <f t="array" aca="1" ref="M241" ca="1">IF('Kreis TRADE - 2024'!$E241 = 'PieChart Hilfstabelle'!M$1, INDIRECT(ADDRESS(ROW(), 6 + $A$7, 1, 1, "Kreis TRADE - 2024")), "")</f>
        <v/>
      </c>
      <c r="N241" s="151" t="str" cm="1">
        <f t="array" aca="1" ref="N241" ca="1">IF('Kreis TRADE - 2024'!$E241 = 'PieChart Hilfstabelle'!N$1, INDIRECT(ADDRESS(ROW(), 6 + $A$7, 1, 1, "Kreis TRADE - 2024")), "")</f>
        <v/>
      </c>
      <c r="O241" s="151" t="str" cm="1">
        <f t="array" aca="1" ref="O241" ca="1">IF('Kreis TRADE - 2024'!$E241 = 'PieChart Hilfstabelle'!O$1, INDIRECT(ADDRESS(ROW(), 6 + $A$7, 1, 1, "Kreis TRADE - 2024")), "")</f>
        <v/>
      </c>
      <c r="P241" s="151" t="str" cm="1">
        <f t="array" aca="1" ref="P241" ca="1">IF('Kreis TRADE - 2024'!$E241 = 'PieChart Hilfstabelle'!P$1, INDIRECT(ADDRESS(ROW(), 6 + $A$7, 1, 1, "Kreis TRADE - 2024")), "")</f>
        <v/>
      </c>
      <c r="Q241" s="151" t="str" cm="1">
        <f t="array" aca="1" ref="Q241" ca="1">IF('Kreis TRADE - 2024'!$E241 = 'PieChart Hilfstabelle'!Q$1, INDIRECT(ADDRESS(ROW(), 6 + $A$7, 1, 1, "Kreis TRADE - 2024")), "")</f>
        <v/>
      </c>
      <c r="R241" s="151" t="str" cm="1">
        <f t="array" aca="1" ref="R241" ca="1">IF('Kreis TRADE - 2024'!$E241 = 'PieChart Hilfstabelle'!R$1, INDIRECT(ADDRESS(ROW(), 6 + $A$7, 1, 1, "Kreis TRADE - 2024")), "")</f>
        <v/>
      </c>
      <c r="S241" s="151" t="str" cm="1">
        <f t="array" aca="1" ref="S241" ca="1">IF('Kreis TRADE - 2024'!$E241 = 'PieChart Hilfstabelle'!S$1, INDIRECT(ADDRESS(ROW(), 6 + $A$7, 1, 1, "Kreis TRADE - 2024")), "")</f>
        <v/>
      </c>
      <c r="T241" s="151" t="str" cm="1">
        <f t="array" aca="1" ref="T241" ca="1">IF('Kreis TRADE - 2024'!$E241 = 'PieChart Hilfstabelle'!T$1, INDIRECT(ADDRESS(ROW(), 6 + $A$7, 1, 1, "Kreis TRADE - 2024")), "")</f>
        <v/>
      </c>
      <c r="U241" s="151" t="str" cm="1">
        <f t="array" aca="1" ref="U241" ca="1">IF('Kreis TRADE - 2024'!$E241 = 'PieChart Hilfstabelle'!U$1, INDIRECT(ADDRESS(ROW(), 6 + $A$7, 1, 1, "Kreis TRADE - 2024")), "")</f>
        <v/>
      </c>
      <c r="V241" s="151" t="str" cm="1">
        <f t="array" aca="1" ref="V241" ca="1">IF('Kreis TRADE - 2024'!$E241 = 'PieChart Hilfstabelle'!V$1, INDIRECT(ADDRESS(ROW(), 6 + $A$7, 1, 1, "Kreis TRADE - 2024")), "")</f>
        <v/>
      </c>
      <c r="W241" s="151" t="str" cm="1">
        <f t="array" aca="1" ref="W241" ca="1">IF('Kreis TRADE - 2024'!$E241 = 'PieChart Hilfstabelle'!W$1, INDIRECT(ADDRESS(ROW(), 6 + $A$7, 1, 1, "Kreis TRADE - 2024")), "")</f>
        <v/>
      </c>
      <c r="X241" s="152"/>
      <c r="Y241" s="151" t="str" cm="1">
        <f t="array" aca="1" ref="Y241" ca="1">IF('Kreis TRADE - 2024'!$D241 = 'PieChart Hilfstabelle'!Y$1, INDIRECT(ADDRESS(ROW(), 6 + $A$7, 1, 1, "Kreis TRADE - 2024")), "")</f>
        <v/>
      </c>
      <c r="Z241" s="151" t="str" cm="1">
        <f t="array" aca="1" ref="Z241" ca="1">IF('Kreis TRADE - 2024'!$D241 = 'PieChart Hilfstabelle'!Z$1, INDIRECT(ADDRESS(ROW(), 6 + $A$7, 1, 1, "Kreis TRADE - 2024")), "")</f>
        <v/>
      </c>
      <c r="AA241" s="151" t="str" cm="1">
        <f t="array" aca="1" ref="AA241" ca="1">IF('Kreis TRADE - 2024'!$D241 = 'PieChart Hilfstabelle'!AA$1, INDIRECT(ADDRESS(ROW(), 6 + $A$7, 1, 1, "Kreis TRADE - 2024")), "")</f>
        <v/>
      </c>
      <c r="AB241" s="151" t="str" cm="1">
        <f t="array" aca="1" ref="AB241" ca="1">IF('Kreis TRADE - 2024'!$D241 = 'PieChart Hilfstabelle'!AB$1, INDIRECT(ADDRESS(ROW(), 6 + $A$7, 1, 1, "Kreis TRADE - 2024")), "")</f>
        <v/>
      </c>
      <c r="AC241" s="151" t="str" cm="1">
        <f t="array" aca="1" ref="AC241" ca="1">IF('Kreis TRADE - 2024'!$D241 = 'PieChart Hilfstabelle'!AC$1, INDIRECT(ADDRESS(ROW(), 6 + $A$7, 1, 1, "Kreis TRADE - 2024")), "")</f>
        <v/>
      </c>
      <c r="AD241" s="151" t="str" cm="1">
        <f t="array" aca="1" ref="AD241" ca="1">IF('Kreis TRADE - 2024'!$D241 = 'PieChart Hilfstabelle'!AD$1, INDIRECT(ADDRESS(ROW(), 6 + $A$7, 1, 1, "Kreis TRADE - 2024")), "")</f>
        <v/>
      </c>
    </row>
    <row r="242" spans="1:30">
      <c r="A242" s="151"/>
      <c r="B242" s="151"/>
      <c r="C242" s="151"/>
      <c r="D242" s="151"/>
      <c r="E242" s="151"/>
      <c r="F242" s="151" t="str">
        <f>IF(AND('Kreis TRADE - 2024'!C242&lt;&gt;"",'Kreis TRADE - 2024'!D242&lt;&gt;"",'Kreis TRADE - 2024'!E242="Gebuchte Tage"),'Kreis TRADE - 2024'!C242 &amp; " " &amp; 'Kreis TRADE - 2024'!D242,"")</f>
        <v/>
      </c>
      <c r="G242" s="151" t="str" cm="1">
        <f t="array" aca="1" ref="G242" ca="1">IF('Kreis TRADE - 2024'!$E242 = 'PieChart Hilfstabelle'!G$1, INDIRECT(ADDRESS(ROW(), 6 + $A$7, 1, 1, "Kreis TRADE - 2024")), "")</f>
        <v/>
      </c>
      <c r="H242" s="151" t="str" cm="1">
        <f t="array" aca="1" ref="H242" ca="1">IF('Kreis TRADE - 2024'!$E242 = 'PieChart Hilfstabelle'!H$1, INDIRECT(ADDRESS(ROW(), 6 + $A$7, 1, 1, "Kreis TRADE - 2024")), "")</f>
        <v/>
      </c>
      <c r="I242" s="151" cm="1">
        <f t="array" aca="1" ref="I242" ca="1">IF('Kreis TRADE - 2024'!$E242 = 'PieChart Hilfstabelle'!I$1, INDIRECT(ADDRESS(ROW(), 6 + $A$7, 1, 1, "Kreis TRADE - 2024")), "")</f>
        <v>15.44</v>
      </c>
      <c r="J242" s="151" t="str" cm="1">
        <f t="array" aca="1" ref="J242" ca="1">IF('Kreis TRADE - 2024'!$E242 = 'PieChart Hilfstabelle'!J$1, INDIRECT(ADDRESS(ROW(), 6 + $A$7, 1, 1, "Kreis TRADE - 2024")), "")</f>
        <v/>
      </c>
      <c r="K242" s="151" t="str" cm="1">
        <f t="array" aca="1" ref="K242" ca="1">IF('Kreis TRADE - 2024'!$E242 = 'PieChart Hilfstabelle'!K$1, INDIRECT(ADDRESS(ROW(), 6 + $A$7, 1, 1, "Kreis TRADE - 2024")), "")</f>
        <v/>
      </c>
      <c r="L242" s="151" t="str" cm="1">
        <f t="array" aca="1" ref="L242" ca="1">IF('Kreis TRADE - 2024'!$E242 = 'PieChart Hilfstabelle'!L$1, INDIRECT(ADDRESS(ROW(), 6 + $A$7, 1, 1, "Kreis TRADE - 2024")), "")</f>
        <v/>
      </c>
      <c r="M242" s="151" t="str" cm="1">
        <f t="array" aca="1" ref="M242" ca="1">IF('Kreis TRADE - 2024'!$E242 = 'PieChart Hilfstabelle'!M$1, INDIRECT(ADDRESS(ROW(), 6 + $A$7, 1, 1, "Kreis TRADE - 2024")), "")</f>
        <v/>
      </c>
      <c r="N242" s="151" t="str" cm="1">
        <f t="array" aca="1" ref="N242" ca="1">IF('Kreis TRADE - 2024'!$E242 = 'PieChart Hilfstabelle'!N$1, INDIRECT(ADDRESS(ROW(), 6 + $A$7, 1, 1, "Kreis TRADE - 2024")), "")</f>
        <v/>
      </c>
      <c r="O242" s="151" t="str" cm="1">
        <f t="array" aca="1" ref="O242" ca="1">IF('Kreis TRADE - 2024'!$E242 = 'PieChart Hilfstabelle'!O$1, INDIRECT(ADDRESS(ROW(), 6 + $A$7, 1, 1, "Kreis TRADE - 2024")), "")</f>
        <v/>
      </c>
      <c r="P242" s="151" t="str" cm="1">
        <f t="array" aca="1" ref="P242" ca="1">IF('Kreis TRADE - 2024'!$E242 = 'PieChart Hilfstabelle'!P$1, INDIRECT(ADDRESS(ROW(), 6 + $A$7, 1, 1, "Kreis TRADE - 2024")), "")</f>
        <v/>
      </c>
      <c r="Q242" s="151" t="str" cm="1">
        <f t="array" aca="1" ref="Q242" ca="1">IF('Kreis TRADE - 2024'!$E242 = 'PieChart Hilfstabelle'!Q$1, INDIRECT(ADDRESS(ROW(), 6 + $A$7, 1, 1, "Kreis TRADE - 2024")), "")</f>
        <v/>
      </c>
      <c r="R242" s="151" t="str" cm="1">
        <f t="array" aca="1" ref="R242" ca="1">IF('Kreis TRADE - 2024'!$E242 = 'PieChart Hilfstabelle'!R$1, INDIRECT(ADDRESS(ROW(), 6 + $A$7, 1, 1, "Kreis TRADE - 2024")), "")</f>
        <v/>
      </c>
      <c r="S242" s="151" t="str" cm="1">
        <f t="array" aca="1" ref="S242" ca="1">IF('Kreis TRADE - 2024'!$E242 = 'PieChart Hilfstabelle'!S$1, INDIRECT(ADDRESS(ROW(), 6 + $A$7, 1, 1, "Kreis TRADE - 2024")), "")</f>
        <v/>
      </c>
      <c r="T242" s="151" t="str" cm="1">
        <f t="array" aca="1" ref="T242" ca="1">IF('Kreis TRADE - 2024'!$E242 = 'PieChart Hilfstabelle'!T$1, INDIRECT(ADDRESS(ROW(), 6 + $A$7, 1, 1, "Kreis TRADE - 2024")), "")</f>
        <v/>
      </c>
      <c r="U242" s="151" t="str" cm="1">
        <f t="array" aca="1" ref="U242" ca="1">IF('Kreis TRADE - 2024'!$E242 = 'PieChart Hilfstabelle'!U$1, INDIRECT(ADDRESS(ROW(), 6 + $A$7, 1, 1, "Kreis TRADE - 2024")), "")</f>
        <v/>
      </c>
      <c r="V242" s="151" t="str" cm="1">
        <f t="array" aca="1" ref="V242" ca="1">IF('Kreis TRADE - 2024'!$E242 = 'PieChart Hilfstabelle'!V$1, INDIRECT(ADDRESS(ROW(), 6 + $A$7, 1, 1, "Kreis TRADE - 2024")), "")</f>
        <v/>
      </c>
      <c r="W242" s="151" t="str" cm="1">
        <f t="array" aca="1" ref="W242" ca="1">IF('Kreis TRADE - 2024'!$E242 = 'PieChart Hilfstabelle'!W$1, INDIRECT(ADDRESS(ROW(), 6 + $A$7, 1, 1, "Kreis TRADE - 2024")), "")</f>
        <v/>
      </c>
      <c r="X242" s="152"/>
      <c r="Y242" s="151" t="str" cm="1">
        <f t="array" aca="1" ref="Y242" ca="1">IF('Kreis TRADE - 2024'!$D242 = 'PieChart Hilfstabelle'!Y$1, INDIRECT(ADDRESS(ROW(), 6 + $A$7, 1, 1, "Kreis TRADE - 2024")), "")</f>
        <v/>
      </c>
      <c r="Z242" s="151" t="str" cm="1">
        <f t="array" aca="1" ref="Z242" ca="1">IF('Kreis TRADE - 2024'!$D242 = 'PieChart Hilfstabelle'!Z$1, INDIRECT(ADDRESS(ROW(), 6 + $A$7, 1, 1, "Kreis TRADE - 2024")), "")</f>
        <v/>
      </c>
      <c r="AA242" s="151" t="str" cm="1">
        <f t="array" aca="1" ref="AA242" ca="1">IF('Kreis TRADE - 2024'!$D242 = 'PieChart Hilfstabelle'!AA$1, INDIRECT(ADDRESS(ROW(), 6 + $A$7, 1, 1, "Kreis TRADE - 2024")), "")</f>
        <v/>
      </c>
      <c r="AB242" s="151" t="str" cm="1">
        <f t="array" aca="1" ref="AB242" ca="1">IF('Kreis TRADE - 2024'!$D242 = 'PieChart Hilfstabelle'!AB$1, INDIRECT(ADDRESS(ROW(), 6 + $A$7, 1, 1, "Kreis TRADE - 2024")), "")</f>
        <v/>
      </c>
      <c r="AC242" s="151" t="str" cm="1">
        <f t="array" aca="1" ref="AC242" ca="1">IF('Kreis TRADE - 2024'!$D242 = 'PieChart Hilfstabelle'!AC$1, INDIRECT(ADDRESS(ROW(), 6 + $A$7, 1, 1, "Kreis TRADE - 2024")), "")</f>
        <v/>
      </c>
      <c r="AD242" s="151" t="str" cm="1">
        <f t="array" aca="1" ref="AD242" ca="1">IF('Kreis TRADE - 2024'!$D242 = 'PieChart Hilfstabelle'!AD$1, INDIRECT(ADDRESS(ROW(), 6 + $A$7, 1, 1, "Kreis TRADE - 2024")), "")</f>
        <v/>
      </c>
    </row>
    <row r="243" spans="1:30">
      <c r="A243" s="151"/>
      <c r="B243" s="151"/>
      <c r="C243" s="151"/>
      <c r="D243" s="151"/>
      <c r="E243" s="151"/>
      <c r="F243" s="151" t="str">
        <f>IF(AND('Kreis TRADE - 2024'!C243&lt;&gt;"",'Kreis TRADE - 2024'!D243&lt;&gt;"",'Kreis TRADE - 2024'!E243="Gebuchte Tage"),'Kreis TRADE - 2024'!C243 &amp; " " &amp; 'Kreis TRADE - 2024'!D243,"")</f>
        <v/>
      </c>
      <c r="G243" s="151" t="str" cm="1">
        <f t="array" aca="1" ref="G243" ca="1">IF('Kreis TRADE - 2024'!$E243 = 'PieChart Hilfstabelle'!G$1, INDIRECT(ADDRESS(ROW(), 6 + $A$7, 1, 1, "Kreis TRADE - 2024")), "")</f>
        <v/>
      </c>
      <c r="H243" s="151" t="str" cm="1">
        <f t="array" aca="1" ref="H243" ca="1">IF('Kreis TRADE - 2024'!$E243 = 'PieChart Hilfstabelle'!H$1, INDIRECT(ADDRESS(ROW(), 6 + $A$7, 1, 1, "Kreis TRADE - 2024")), "")</f>
        <v/>
      </c>
      <c r="I243" s="151" t="str" cm="1">
        <f t="array" aca="1" ref="I243" ca="1">IF('Kreis TRADE - 2024'!$E243 = 'PieChart Hilfstabelle'!I$1, INDIRECT(ADDRESS(ROW(), 6 + $A$7, 1, 1, "Kreis TRADE - 2024")), "")</f>
        <v/>
      </c>
      <c r="J243" s="151" t="str" cm="1">
        <f t="array" aca="1" ref="J243" ca="1">IF('Kreis TRADE - 2024'!$E243 = 'PieChart Hilfstabelle'!J$1, INDIRECT(ADDRESS(ROW(), 6 + $A$7, 1, 1, "Kreis TRADE - 2024")), "")</f>
        <v/>
      </c>
      <c r="K243" s="151" t="str" cm="1">
        <f t="array" aca="1" ref="K243" ca="1">IF('Kreis TRADE - 2024'!$E243 = 'PieChart Hilfstabelle'!K$1, INDIRECT(ADDRESS(ROW(), 6 + $A$7, 1, 1, "Kreis TRADE - 2024")), "")</f>
        <v/>
      </c>
      <c r="L243" s="151" t="str" cm="1">
        <f t="array" aca="1" ref="L243" ca="1">IF('Kreis TRADE - 2024'!$E243 = 'PieChart Hilfstabelle'!L$1, INDIRECT(ADDRESS(ROW(), 6 + $A$7, 1, 1, "Kreis TRADE - 2024")), "")</f>
        <v/>
      </c>
      <c r="M243" s="151" t="str" cm="1">
        <f t="array" aca="1" ref="M243" ca="1">IF('Kreis TRADE - 2024'!$E243 = 'PieChart Hilfstabelle'!M$1, INDIRECT(ADDRESS(ROW(), 6 + $A$7, 1, 1, "Kreis TRADE - 2024")), "")</f>
        <v/>
      </c>
      <c r="N243" s="151" t="str" cm="1">
        <f t="array" aca="1" ref="N243" ca="1">IF('Kreis TRADE - 2024'!$E243 = 'PieChart Hilfstabelle'!N$1, INDIRECT(ADDRESS(ROW(), 6 + $A$7, 1, 1, "Kreis TRADE - 2024")), "")</f>
        <v/>
      </c>
      <c r="O243" s="151" t="str" cm="1">
        <f t="array" aca="1" ref="O243" ca="1">IF('Kreis TRADE - 2024'!$E243 = 'PieChart Hilfstabelle'!O$1, INDIRECT(ADDRESS(ROW(), 6 + $A$7, 1, 1, "Kreis TRADE - 2024")), "")</f>
        <v/>
      </c>
      <c r="P243" s="151" cm="1">
        <f t="array" aca="1" ref="P243" ca="1">IF('Kreis TRADE - 2024'!$E243 = 'PieChart Hilfstabelle'!P$1, INDIRECT(ADDRESS(ROW(), 6 + $A$7, 1, 1, "Kreis TRADE - 2024")), "")</f>
        <v>0.19</v>
      </c>
      <c r="Q243" s="151" t="str" cm="1">
        <f t="array" aca="1" ref="Q243" ca="1">IF('Kreis TRADE - 2024'!$E243 = 'PieChart Hilfstabelle'!Q$1, INDIRECT(ADDRESS(ROW(), 6 + $A$7, 1, 1, "Kreis TRADE - 2024")), "")</f>
        <v/>
      </c>
      <c r="R243" s="151" t="str" cm="1">
        <f t="array" aca="1" ref="R243" ca="1">IF('Kreis TRADE - 2024'!$E243 = 'PieChart Hilfstabelle'!R$1, INDIRECT(ADDRESS(ROW(), 6 + $A$7, 1, 1, "Kreis TRADE - 2024")), "")</f>
        <v/>
      </c>
      <c r="S243" s="151" t="str" cm="1">
        <f t="array" aca="1" ref="S243" ca="1">IF('Kreis TRADE - 2024'!$E243 = 'PieChart Hilfstabelle'!S$1, INDIRECT(ADDRESS(ROW(), 6 + $A$7, 1, 1, "Kreis TRADE - 2024")), "")</f>
        <v/>
      </c>
      <c r="T243" s="151" t="str" cm="1">
        <f t="array" aca="1" ref="T243" ca="1">IF('Kreis TRADE - 2024'!$E243 = 'PieChart Hilfstabelle'!T$1, INDIRECT(ADDRESS(ROW(), 6 + $A$7, 1, 1, "Kreis TRADE - 2024")), "")</f>
        <v/>
      </c>
      <c r="U243" s="151" t="str" cm="1">
        <f t="array" aca="1" ref="U243" ca="1">IF('Kreis TRADE - 2024'!$E243 = 'PieChart Hilfstabelle'!U$1, INDIRECT(ADDRESS(ROW(), 6 + $A$7, 1, 1, "Kreis TRADE - 2024")), "")</f>
        <v/>
      </c>
      <c r="V243" s="151" t="str" cm="1">
        <f t="array" aca="1" ref="V243" ca="1">IF('Kreis TRADE - 2024'!$E243 = 'PieChart Hilfstabelle'!V$1, INDIRECT(ADDRESS(ROW(), 6 + $A$7, 1, 1, "Kreis TRADE - 2024")), "")</f>
        <v/>
      </c>
      <c r="W243" s="151" t="str" cm="1">
        <f t="array" aca="1" ref="W243" ca="1">IF('Kreis TRADE - 2024'!$E243 = 'PieChart Hilfstabelle'!W$1, INDIRECT(ADDRESS(ROW(), 6 + $A$7, 1, 1, "Kreis TRADE - 2024")), "")</f>
        <v/>
      </c>
      <c r="X243" s="152"/>
      <c r="Y243" s="151" t="str" cm="1">
        <f t="array" aca="1" ref="Y243" ca="1">IF('Kreis TRADE - 2024'!$D243 = 'PieChart Hilfstabelle'!Y$1, INDIRECT(ADDRESS(ROW(), 6 + $A$7, 1, 1, "Kreis TRADE - 2024")), "")</f>
        <v/>
      </c>
      <c r="Z243" s="151" t="str" cm="1">
        <f t="array" aca="1" ref="Z243" ca="1">IF('Kreis TRADE - 2024'!$D243 = 'PieChart Hilfstabelle'!Z$1, INDIRECT(ADDRESS(ROW(), 6 + $A$7, 1, 1, "Kreis TRADE - 2024")), "")</f>
        <v/>
      </c>
      <c r="AA243" s="151" t="str" cm="1">
        <f t="array" aca="1" ref="AA243" ca="1">IF('Kreis TRADE - 2024'!$D243 = 'PieChart Hilfstabelle'!AA$1, INDIRECT(ADDRESS(ROW(), 6 + $A$7, 1, 1, "Kreis TRADE - 2024")), "")</f>
        <v/>
      </c>
      <c r="AB243" s="151" t="str" cm="1">
        <f t="array" aca="1" ref="AB243" ca="1">IF('Kreis TRADE - 2024'!$D243 = 'PieChart Hilfstabelle'!AB$1, INDIRECT(ADDRESS(ROW(), 6 + $A$7, 1, 1, "Kreis TRADE - 2024")), "")</f>
        <v/>
      </c>
      <c r="AC243" s="151" t="str" cm="1">
        <f t="array" aca="1" ref="AC243" ca="1">IF('Kreis TRADE - 2024'!$D243 = 'PieChart Hilfstabelle'!AC$1, INDIRECT(ADDRESS(ROW(), 6 + $A$7, 1, 1, "Kreis TRADE - 2024")), "")</f>
        <v/>
      </c>
      <c r="AD243" s="151" t="str" cm="1">
        <f t="array" aca="1" ref="AD243" ca="1">IF('Kreis TRADE - 2024'!$D243 = 'PieChart Hilfstabelle'!AD$1, INDIRECT(ADDRESS(ROW(), 6 + $A$7, 1, 1, "Kreis TRADE - 2024")), "")</f>
        <v/>
      </c>
    </row>
    <row r="244" spans="1:30">
      <c r="A244" s="151"/>
      <c r="B244" s="151"/>
      <c r="C244" s="151"/>
      <c r="D244" s="151"/>
      <c r="E244" s="151"/>
      <c r="F244" s="151" t="str">
        <f>IF(AND('Kreis TRADE - 2024'!C244&lt;&gt;"",'Kreis TRADE - 2024'!D244&lt;&gt;"",'Kreis TRADE - 2024'!E244="Gebuchte Tage"),'Kreis TRADE - 2024'!C244 &amp; " " &amp; 'Kreis TRADE - 2024'!D244,"")</f>
        <v/>
      </c>
      <c r="G244" s="151" t="str" cm="1">
        <f t="array" aca="1" ref="G244" ca="1">IF('Kreis TRADE - 2024'!$E244 = 'PieChart Hilfstabelle'!G$1, INDIRECT(ADDRESS(ROW(), 6 + $A$7, 1, 1, "Kreis TRADE - 2024")), "")</f>
        <v/>
      </c>
      <c r="H244" s="151" t="str" cm="1">
        <f t="array" aca="1" ref="H244" ca="1">IF('Kreis TRADE - 2024'!$E244 = 'PieChart Hilfstabelle'!H$1, INDIRECT(ADDRESS(ROW(), 6 + $A$7, 1, 1, "Kreis TRADE - 2024")), "")</f>
        <v/>
      </c>
      <c r="I244" s="151" t="str" cm="1">
        <f t="array" aca="1" ref="I244" ca="1">IF('Kreis TRADE - 2024'!$E244 = 'PieChart Hilfstabelle'!I$1, INDIRECT(ADDRESS(ROW(), 6 + $A$7, 1, 1, "Kreis TRADE - 2024")), "")</f>
        <v/>
      </c>
      <c r="J244" s="151" t="str" cm="1">
        <f t="array" aca="1" ref="J244" ca="1">IF('Kreis TRADE - 2024'!$E244 = 'PieChart Hilfstabelle'!J$1, INDIRECT(ADDRESS(ROW(), 6 + $A$7, 1, 1, "Kreis TRADE - 2024")), "")</f>
        <v/>
      </c>
      <c r="K244" s="151" t="str" cm="1">
        <f t="array" aca="1" ref="K244" ca="1">IF('Kreis TRADE - 2024'!$E244 = 'PieChart Hilfstabelle'!K$1, INDIRECT(ADDRESS(ROW(), 6 + $A$7, 1, 1, "Kreis TRADE - 2024")), "")</f>
        <v/>
      </c>
      <c r="L244" s="151" t="str" cm="1">
        <f t="array" aca="1" ref="L244" ca="1">IF('Kreis TRADE - 2024'!$E244 = 'PieChart Hilfstabelle'!L$1, INDIRECT(ADDRESS(ROW(), 6 + $A$7, 1, 1, "Kreis TRADE - 2024")), "")</f>
        <v/>
      </c>
      <c r="M244" s="151" t="str" cm="1">
        <f t="array" aca="1" ref="M244" ca="1">IF('Kreis TRADE - 2024'!$E244 = 'PieChart Hilfstabelle'!M$1, INDIRECT(ADDRESS(ROW(), 6 + $A$7, 1, 1, "Kreis TRADE - 2024")), "")</f>
        <v/>
      </c>
      <c r="N244" s="151" t="str" cm="1">
        <f t="array" aca="1" ref="N244" ca="1">IF('Kreis TRADE - 2024'!$E244 = 'PieChart Hilfstabelle'!N$1, INDIRECT(ADDRESS(ROW(), 6 + $A$7, 1, 1, "Kreis TRADE - 2024")), "")</f>
        <v/>
      </c>
      <c r="O244" s="151" t="str" cm="1">
        <f t="array" aca="1" ref="O244" ca="1">IF('Kreis TRADE - 2024'!$E244 = 'PieChart Hilfstabelle'!O$1, INDIRECT(ADDRESS(ROW(), 6 + $A$7, 1, 1, "Kreis TRADE - 2024")), "")</f>
        <v/>
      </c>
      <c r="P244" s="151" t="str" cm="1">
        <f t="array" aca="1" ref="P244" ca="1">IF('Kreis TRADE - 2024'!$E244 = 'PieChart Hilfstabelle'!P$1, INDIRECT(ADDRESS(ROW(), 6 + $A$7, 1, 1, "Kreis TRADE - 2024")), "")</f>
        <v/>
      </c>
      <c r="Q244" s="151" cm="1">
        <f t="array" aca="1" ref="Q244" ca="1">IF('Kreis TRADE - 2024'!$E244 = 'PieChart Hilfstabelle'!Q$1, INDIRECT(ADDRESS(ROW(), 6 + $A$7, 1, 1, "Kreis TRADE - 2024")), "")</f>
        <v>0</v>
      </c>
      <c r="R244" s="151" t="str" cm="1">
        <f t="array" aca="1" ref="R244" ca="1">IF('Kreis TRADE - 2024'!$E244 = 'PieChart Hilfstabelle'!R$1, INDIRECT(ADDRESS(ROW(), 6 + $A$7, 1, 1, "Kreis TRADE - 2024")), "")</f>
        <v/>
      </c>
      <c r="S244" s="151" t="str" cm="1">
        <f t="array" aca="1" ref="S244" ca="1">IF('Kreis TRADE - 2024'!$E244 = 'PieChart Hilfstabelle'!S$1, INDIRECT(ADDRESS(ROW(), 6 + $A$7, 1, 1, "Kreis TRADE - 2024")), "")</f>
        <v/>
      </c>
      <c r="T244" s="151" t="str" cm="1">
        <f t="array" aca="1" ref="T244" ca="1">IF('Kreis TRADE - 2024'!$E244 = 'PieChart Hilfstabelle'!T$1, INDIRECT(ADDRESS(ROW(), 6 + $A$7, 1, 1, "Kreis TRADE - 2024")), "")</f>
        <v/>
      </c>
      <c r="U244" s="151" t="str" cm="1">
        <f t="array" aca="1" ref="U244" ca="1">IF('Kreis TRADE - 2024'!$E244 = 'PieChart Hilfstabelle'!U$1, INDIRECT(ADDRESS(ROW(), 6 + $A$7, 1, 1, "Kreis TRADE - 2024")), "")</f>
        <v/>
      </c>
      <c r="V244" s="151" t="str" cm="1">
        <f t="array" aca="1" ref="V244" ca="1">IF('Kreis TRADE - 2024'!$E244 = 'PieChart Hilfstabelle'!V$1, INDIRECT(ADDRESS(ROW(), 6 + $A$7, 1, 1, "Kreis TRADE - 2024")), "")</f>
        <v/>
      </c>
      <c r="W244" s="151" t="str" cm="1">
        <f t="array" aca="1" ref="W244" ca="1">IF('Kreis TRADE - 2024'!$E244 = 'PieChart Hilfstabelle'!W$1, INDIRECT(ADDRESS(ROW(), 6 + $A$7, 1, 1, "Kreis TRADE - 2024")), "")</f>
        <v/>
      </c>
      <c r="X244" s="152"/>
      <c r="Y244" s="151" t="str" cm="1">
        <f t="array" aca="1" ref="Y244" ca="1">IF('Kreis TRADE - 2024'!$D244 = 'PieChart Hilfstabelle'!Y$1, INDIRECT(ADDRESS(ROW(), 6 + $A$7, 1, 1, "Kreis TRADE - 2024")), "")</f>
        <v/>
      </c>
      <c r="Z244" s="151" t="str" cm="1">
        <f t="array" aca="1" ref="Z244" ca="1">IF('Kreis TRADE - 2024'!$D244 = 'PieChart Hilfstabelle'!Z$1, INDIRECT(ADDRESS(ROW(), 6 + $A$7, 1, 1, "Kreis TRADE - 2024")), "")</f>
        <v/>
      </c>
      <c r="AA244" s="151" t="str" cm="1">
        <f t="array" aca="1" ref="AA244" ca="1">IF('Kreis TRADE - 2024'!$D244 = 'PieChart Hilfstabelle'!AA$1, INDIRECT(ADDRESS(ROW(), 6 + $A$7, 1, 1, "Kreis TRADE - 2024")), "")</f>
        <v/>
      </c>
      <c r="AB244" s="151" t="str" cm="1">
        <f t="array" aca="1" ref="AB244" ca="1">IF('Kreis TRADE - 2024'!$D244 = 'PieChart Hilfstabelle'!AB$1, INDIRECT(ADDRESS(ROW(), 6 + $A$7, 1, 1, "Kreis TRADE - 2024")), "")</f>
        <v/>
      </c>
      <c r="AC244" s="151" t="str" cm="1">
        <f t="array" aca="1" ref="AC244" ca="1">IF('Kreis TRADE - 2024'!$D244 = 'PieChart Hilfstabelle'!AC$1, INDIRECT(ADDRESS(ROW(), 6 + $A$7, 1, 1, "Kreis TRADE - 2024")), "")</f>
        <v/>
      </c>
      <c r="AD244" s="151" t="str" cm="1">
        <f t="array" aca="1" ref="AD244" ca="1">IF('Kreis TRADE - 2024'!$D244 = 'PieChart Hilfstabelle'!AD$1, INDIRECT(ADDRESS(ROW(), 6 + $A$7, 1, 1, "Kreis TRADE - 2024")), "")</f>
        <v/>
      </c>
    </row>
    <row r="245" spans="1:30">
      <c r="A245" s="151"/>
      <c r="B245" s="151"/>
      <c r="C245" s="151"/>
      <c r="D245" s="151"/>
      <c r="E245" s="151"/>
      <c r="F245" s="151" t="str">
        <f>IF(AND('Kreis TRADE - 2024'!C245&lt;&gt;"",'Kreis TRADE - 2024'!D245&lt;&gt;"",'Kreis TRADE - 2024'!E245="Gebuchte Tage"),'Kreis TRADE - 2024'!C245 &amp; " " &amp; 'Kreis TRADE - 2024'!D245,"")</f>
        <v/>
      </c>
      <c r="G245" s="151" t="str" cm="1">
        <f t="array" aca="1" ref="G245" ca="1">IF('Kreis TRADE - 2024'!$E245 = 'PieChart Hilfstabelle'!G$1, INDIRECT(ADDRESS(ROW(), 6 + $A$7, 1, 1, "Kreis TRADE - 2024")), "")</f>
        <v/>
      </c>
      <c r="H245" s="151" t="str" cm="1">
        <f t="array" aca="1" ref="H245" ca="1">IF('Kreis TRADE - 2024'!$E245 = 'PieChart Hilfstabelle'!H$1, INDIRECT(ADDRESS(ROW(), 6 + $A$7, 1, 1, "Kreis TRADE - 2024")), "")</f>
        <v/>
      </c>
      <c r="I245" s="151" t="str" cm="1">
        <f t="array" aca="1" ref="I245" ca="1">IF('Kreis TRADE - 2024'!$E245 = 'PieChart Hilfstabelle'!I$1, INDIRECT(ADDRESS(ROW(), 6 + $A$7, 1, 1, "Kreis TRADE - 2024")), "")</f>
        <v/>
      </c>
      <c r="J245" s="151" t="str" cm="1">
        <f t="array" aca="1" ref="J245" ca="1">IF('Kreis TRADE - 2024'!$E245 = 'PieChart Hilfstabelle'!J$1, INDIRECT(ADDRESS(ROW(), 6 + $A$7, 1, 1, "Kreis TRADE - 2024")), "")</f>
        <v/>
      </c>
      <c r="K245" s="151" t="str" cm="1">
        <f t="array" aca="1" ref="K245" ca="1">IF('Kreis TRADE - 2024'!$E245 = 'PieChart Hilfstabelle'!K$1, INDIRECT(ADDRESS(ROW(), 6 + $A$7, 1, 1, "Kreis TRADE - 2024")), "")</f>
        <v/>
      </c>
      <c r="L245" s="151" cm="1">
        <f t="array" aca="1" ref="L245" ca="1">IF('Kreis TRADE - 2024'!$E245 = 'PieChart Hilfstabelle'!L$1, INDIRECT(ADDRESS(ROW(), 6 + $A$7, 1, 1, "Kreis TRADE - 2024")), "")</f>
        <v>3.66</v>
      </c>
      <c r="M245" s="151" t="str" cm="1">
        <f t="array" aca="1" ref="M245" ca="1">IF('Kreis TRADE - 2024'!$E245 = 'PieChart Hilfstabelle'!M$1, INDIRECT(ADDRESS(ROW(), 6 + $A$7, 1, 1, "Kreis TRADE - 2024")), "")</f>
        <v/>
      </c>
      <c r="N245" s="151" t="str" cm="1">
        <f t="array" aca="1" ref="N245" ca="1">IF('Kreis TRADE - 2024'!$E245 = 'PieChart Hilfstabelle'!N$1, INDIRECT(ADDRESS(ROW(), 6 + $A$7, 1, 1, "Kreis TRADE - 2024")), "")</f>
        <v/>
      </c>
      <c r="O245" s="151" t="str" cm="1">
        <f t="array" aca="1" ref="O245" ca="1">IF('Kreis TRADE - 2024'!$E245 = 'PieChart Hilfstabelle'!O$1, INDIRECT(ADDRESS(ROW(), 6 + $A$7, 1, 1, "Kreis TRADE - 2024")), "")</f>
        <v/>
      </c>
      <c r="P245" s="151" t="str" cm="1">
        <f t="array" aca="1" ref="P245" ca="1">IF('Kreis TRADE - 2024'!$E245 = 'PieChart Hilfstabelle'!P$1, INDIRECT(ADDRESS(ROW(), 6 + $A$7, 1, 1, "Kreis TRADE - 2024")), "")</f>
        <v/>
      </c>
      <c r="Q245" s="151" t="str" cm="1">
        <f t="array" aca="1" ref="Q245" ca="1">IF('Kreis TRADE - 2024'!$E245 = 'PieChart Hilfstabelle'!Q$1, INDIRECT(ADDRESS(ROW(), 6 + $A$7, 1, 1, "Kreis TRADE - 2024")), "")</f>
        <v/>
      </c>
      <c r="R245" s="151" t="str" cm="1">
        <f t="array" aca="1" ref="R245" ca="1">IF('Kreis TRADE - 2024'!$E245 = 'PieChart Hilfstabelle'!R$1, INDIRECT(ADDRESS(ROW(), 6 + $A$7, 1, 1, "Kreis TRADE - 2024")), "")</f>
        <v/>
      </c>
      <c r="S245" s="151" t="str" cm="1">
        <f t="array" aca="1" ref="S245" ca="1">IF('Kreis TRADE - 2024'!$E245 = 'PieChart Hilfstabelle'!S$1, INDIRECT(ADDRESS(ROW(), 6 + $A$7, 1, 1, "Kreis TRADE - 2024")), "")</f>
        <v/>
      </c>
      <c r="T245" s="151" t="str" cm="1">
        <f t="array" aca="1" ref="T245" ca="1">IF('Kreis TRADE - 2024'!$E245 = 'PieChart Hilfstabelle'!T$1, INDIRECT(ADDRESS(ROW(), 6 + $A$7, 1, 1, "Kreis TRADE - 2024")), "")</f>
        <v/>
      </c>
      <c r="U245" s="151" t="str" cm="1">
        <f t="array" aca="1" ref="U245" ca="1">IF('Kreis TRADE - 2024'!$E245 = 'PieChart Hilfstabelle'!U$1, INDIRECT(ADDRESS(ROW(), 6 + $A$7, 1, 1, "Kreis TRADE - 2024")), "")</f>
        <v/>
      </c>
      <c r="V245" s="151" t="str" cm="1">
        <f t="array" aca="1" ref="V245" ca="1">IF('Kreis TRADE - 2024'!$E245 = 'PieChart Hilfstabelle'!V$1, INDIRECT(ADDRESS(ROW(), 6 + $A$7, 1, 1, "Kreis TRADE - 2024")), "")</f>
        <v/>
      </c>
      <c r="W245" s="151" t="str" cm="1">
        <f t="array" aca="1" ref="W245" ca="1">IF('Kreis TRADE - 2024'!$E245 = 'PieChart Hilfstabelle'!W$1, INDIRECT(ADDRESS(ROW(), 6 + $A$7, 1, 1, "Kreis TRADE - 2024")), "")</f>
        <v/>
      </c>
      <c r="X245" s="152"/>
      <c r="Y245" s="151" t="str" cm="1">
        <f t="array" aca="1" ref="Y245" ca="1">IF('Kreis TRADE - 2024'!$D245 = 'PieChart Hilfstabelle'!Y$1, INDIRECT(ADDRESS(ROW(), 6 + $A$7, 1, 1, "Kreis TRADE - 2024")), "")</f>
        <v/>
      </c>
      <c r="Z245" s="151" t="str" cm="1">
        <f t="array" aca="1" ref="Z245" ca="1">IF('Kreis TRADE - 2024'!$D245 = 'PieChart Hilfstabelle'!Z$1, INDIRECT(ADDRESS(ROW(), 6 + $A$7, 1, 1, "Kreis TRADE - 2024")), "")</f>
        <v/>
      </c>
      <c r="AA245" s="151" t="str" cm="1">
        <f t="array" aca="1" ref="AA245" ca="1">IF('Kreis TRADE - 2024'!$D245 = 'PieChart Hilfstabelle'!AA$1, INDIRECT(ADDRESS(ROW(), 6 + $A$7, 1, 1, "Kreis TRADE - 2024")), "")</f>
        <v/>
      </c>
      <c r="AB245" s="151" t="str" cm="1">
        <f t="array" aca="1" ref="AB245" ca="1">IF('Kreis TRADE - 2024'!$D245 = 'PieChart Hilfstabelle'!AB$1, INDIRECT(ADDRESS(ROW(), 6 + $A$7, 1, 1, "Kreis TRADE - 2024")), "")</f>
        <v/>
      </c>
      <c r="AC245" s="151" t="str" cm="1">
        <f t="array" aca="1" ref="AC245" ca="1">IF('Kreis TRADE - 2024'!$D245 = 'PieChart Hilfstabelle'!AC$1, INDIRECT(ADDRESS(ROW(), 6 + $A$7, 1, 1, "Kreis TRADE - 2024")), "")</f>
        <v/>
      </c>
      <c r="AD245" s="151" t="str" cm="1">
        <f t="array" aca="1" ref="AD245" ca="1">IF('Kreis TRADE - 2024'!$D245 = 'PieChart Hilfstabelle'!AD$1, INDIRECT(ADDRESS(ROW(), 6 + $A$7, 1, 1, "Kreis TRADE - 2024")), "")</f>
        <v/>
      </c>
    </row>
    <row r="246" spans="1:30">
      <c r="A246" s="151"/>
      <c r="B246" s="151"/>
      <c r="C246" s="151"/>
      <c r="D246" s="151"/>
      <c r="E246" s="151"/>
      <c r="F246" s="151" t="str">
        <f>IF(AND('Kreis TRADE - 2024'!C246&lt;&gt;"",'Kreis TRADE - 2024'!D246&lt;&gt;"",'Kreis TRADE - 2024'!E246="Gebuchte Tage"),'Kreis TRADE - 2024'!C246 &amp; " " &amp; 'Kreis TRADE - 2024'!D246,"")</f>
        <v/>
      </c>
      <c r="G246" s="151" t="str" cm="1">
        <f t="array" aca="1" ref="G246" ca="1">IF('Kreis TRADE - 2024'!$E246 = 'PieChart Hilfstabelle'!G$1, INDIRECT(ADDRESS(ROW(), 6 + $A$7, 1, 1, "Kreis TRADE - 2024")), "")</f>
        <v/>
      </c>
      <c r="H246" s="151" t="str" cm="1">
        <f t="array" aca="1" ref="H246" ca="1">IF('Kreis TRADE - 2024'!$E246 = 'PieChart Hilfstabelle'!H$1, INDIRECT(ADDRESS(ROW(), 6 + $A$7, 1, 1, "Kreis TRADE - 2024")), "")</f>
        <v/>
      </c>
      <c r="I246" s="151" t="str" cm="1">
        <f t="array" aca="1" ref="I246" ca="1">IF('Kreis TRADE - 2024'!$E246 = 'PieChart Hilfstabelle'!I$1, INDIRECT(ADDRESS(ROW(), 6 + $A$7, 1, 1, "Kreis TRADE - 2024")), "")</f>
        <v/>
      </c>
      <c r="J246" s="151" t="str" cm="1">
        <f t="array" aca="1" ref="J246" ca="1">IF('Kreis TRADE - 2024'!$E246 = 'PieChart Hilfstabelle'!J$1, INDIRECT(ADDRESS(ROW(), 6 + $A$7, 1, 1, "Kreis TRADE - 2024")), "")</f>
        <v/>
      </c>
      <c r="K246" s="151" t="str" cm="1">
        <f t="array" aca="1" ref="K246" ca="1">IF('Kreis TRADE - 2024'!$E246 = 'PieChart Hilfstabelle'!K$1, INDIRECT(ADDRESS(ROW(), 6 + $A$7, 1, 1, "Kreis TRADE - 2024")), "")</f>
        <v/>
      </c>
      <c r="L246" s="151" t="str" cm="1">
        <f t="array" aca="1" ref="L246" ca="1">IF('Kreis TRADE - 2024'!$E246 = 'PieChart Hilfstabelle'!L$1, INDIRECT(ADDRESS(ROW(), 6 + $A$7, 1, 1, "Kreis TRADE - 2024")), "")</f>
        <v/>
      </c>
      <c r="M246" s="151" t="str" cm="1">
        <f t="array" aca="1" ref="M246" ca="1">IF('Kreis TRADE - 2024'!$E246 = 'PieChart Hilfstabelle'!M$1, INDIRECT(ADDRESS(ROW(), 6 + $A$7, 1, 1, "Kreis TRADE - 2024")), "")</f>
        <v/>
      </c>
      <c r="N246" s="151" t="str" cm="1">
        <f t="array" aca="1" ref="N246" ca="1">IF('Kreis TRADE - 2024'!$E246 = 'PieChart Hilfstabelle'!N$1, INDIRECT(ADDRESS(ROW(), 6 + $A$7, 1, 1, "Kreis TRADE - 2024")), "")</f>
        <v/>
      </c>
      <c r="O246" s="151" t="str" cm="1">
        <f t="array" aca="1" ref="O246" ca="1">IF('Kreis TRADE - 2024'!$E246 = 'PieChart Hilfstabelle'!O$1, INDIRECT(ADDRESS(ROW(), 6 + $A$7, 1, 1, "Kreis TRADE - 2024")), "")</f>
        <v/>
      </c>
      <c r="P246" s="151" t="str" cm="1">
        <f t="array" aca="1" ref="P246" ca="1">IF('Kreis TRADE - 2024'!$E246 = 'PieChart Hilfstabelle'!P$1, INDIRECT(ADDRESS(ROW(), 6 + $A$7, 1, 1, "Kreis TRADE - 2024")), "")</f>
        <v/>
      </c>
      <c r="Q246" s="151" t="str" cm="1">
        <f t="array" aca="1" ref="Q246" ca="1">IF('Kreis TRADE - 2024'!$E246 = 'PieChart Hilfstabelle'!Q$1, INDIRECT(ADDRESS(ROW(), 6 + $A$7, 1, 1, "Kreis TRADE - 2024")), "")</f>
        <v/>
      </c>
      <c r="R246" s="151" t="str" cm="1">
        <f t="array" aca="1" ref="R246" ca="1">IF('Kreis TRADE - 2024'!$E246 = 'PieChart Hilfstabelle'!R$1, INDIRECT(ADDRESS(ROW(), 6 + $A$7, 1, 1, "Kreis TRADE - 2024")), "")</f>
        <v/>
      </c>
      <c r="S246" s="151" t="str" cm="1">
        <f t="array" aca="1" ref="S246" ca="1">IF('Kreis TRADE - 2024'!$E246 = 'PieChart Hilfstabelle'!S$1, INDIRECT(ADDRESS(ROW(), 6 + $A$7, 1, 1, "Kreis TRADE - 2024")), "")</f>
        <v/>
      </c>
      <c r="T246" s="151" t="str" cm="1">
        <f t="array" aca="1" ref="T246" ca="1">IF('Kreis TRADE - 2024'!$E246 = 'PieChart Hilfstabelle'!T$1, INDIRECT(ADDRESS(ROW(), 6 + $A$7, 1, 1, "Kreis TRADE - 2024")), "")</f>
        <v/>
      </c>
      <c r="U246" s="151" t="str" cm="1">
        <f t="array" aca="1" ref="U246" ca="1">IF('Kreis TRADE - 2024'!$E246 = 'PieChart Hilfstabelle'!U$1, INDIRECT(ADDRESS(ROW(), 6 + $A$7, 1, 1, "Kreis TRADE - 2024")), "")</f>
        <v/>
      </c>
      <c r="V246" s="151" t="str" cm="1">
        <f t="array" aca="1" ref="V246" ca="1">IF('Kreis TRADE - 2024'!$E246 = 'PieChart Hilfstabelle'!V$1, INDIRECT(ADDRESS(ROW(), 6 + $A$7, 1, 1, "Kreis TRADE - 2024")), "")</f>
        <v/>
      </c>
      <c r="W246" s="151" t="str" cm="1">
        <f t="array" aca="1" ref="W246" ca="1">IF('Kreis TRADE - 2024'!$E246 = 'PieChart Hilfstabelle'!W$1, INDIRECT(ADDRESS(ROW(), 6 + $A$7, 1, 1, "Kreis TRADE - 2024")), "")</f>
        <v/>
      </c>
      <c r="X246" s="152"/>
      <c r="Y246" s="151" cm="1">
        <f t="array" aca="1" ref="Y246" ca="1">IF('Kreis TRADE - 2024'!$D246 = 'PieChart Hilfstabelle'!Y$1, INDIRECT(ADDRESS(ROW(), 6 + $A$7, 1, 1, "Kreis TRADE - 2024")), "")</f>
        <v>0</v>
      </c>
      <c r="Z246" s="151" t="str" cm="1">
        <f t="array" aca="1" ref="Z246" ca="1">IF('Kreis TRADE - 2024'!$D246 = 'PieChart Hilfstabelle'!Z$1, INDIRECT(ADDRESS(ROW(), 6 + $A$7, 1, 1, "Kreis TRADE - 2024")), "")</f>
        <v/>
      </c>
      <c r="AA246" s="151" t="str" cm="1">
        <f t="array" aca="1" ref="AA246" ca="1">IF('Kreis TRADE - 2024'!$D246 = 'PieChart Hilfstabelle'!AA$1, INDIRECT(ADDRESS(ROW(), 6 + $A$7, 1, 1, "Kreis TRADE - 2024")), "")</f>
        <v/>
      </c>
      <c r="AB246" s="151" t="str" cm="1">
        <f t="array" aca="1" ref="AB246" ca="1">IF('Kreis TRADE - 2024'!$D246 = 'PieChart Hilfstabelle'!AB$1, INDIRECT(ADDRESS(ROW(), 6 + $A$7, 1, 1, "Kreis TRADE - 2024")), "")</f>
        <v/>
      </c>
      <c r="AC246" s="151" t="str" cm="1">
        <f t="array" aca="1" ref="AC246" ca="1">IF('Kreis TRADE - 2024'!$D246 = 'PieChart Hilfstabelle'!AC$1, INDIRECT(ADDRESS(ROW(), 6 + $A$7, 1, 1, "Kreis TRADE - 2024")), "")</f>
        <v/>
      </c>
      <c r="AD246" s="151" t="str" cm="1">
        <f t="array" aca="1" ref="AD246" ca="1">IF('Kreis TRADE - 2024'!$D246 = 'PieChart Hilfstabelle'!AD$1, INDIRECT(ADDRESS(ROW(), 6 + $A$7, 1, 1, "Kreis TRADE - 2024")), "")</f>
        <v/>
      </c>
    </row>
    <row r="247" spans="1:30">
      <c r="A247" s="151"/>
      <c r="B247" s="151"/>
      <c r="C247" s="151"/>
      <c r="D247" s="151"/>
      <c r="E247" s="151"/>
      <c r="F247" s="151" t="str">
        <f>IF(AND('Kreis TRADE - 2024'!C247&lt;&gt;"",'Kreis TRADE - 2024'!D247&lt;&gt;"",'Kreis TRADE - 2024'!E247="Gebuchte Tage"),'Kreis TRADE - 2024'!C247 &amp; " " &amp; 'Kreis TRADE - 2024'!D247,"")</f>
        <v/>
      </c>
      <c r="G247" s="151" t="str" cm="1">
        <f t="array" aca="1" ref="G247" ca="1">IF('Kreis TRADE - 2024'!$E247 = 'PieChart Hilfstabelle'!G$1, INDIRECT(ADDRESS(ROW(), 6 + $A$7, 1, 1, "Kreis TRADE - 2024")), "")</f>
        <v/>
      </c>
      <c r="H247" s="151" t="str" cm="1">
        <f t="array" aca="1" ref="H247" ca="1">IF('Kreis TRADE - 2024'!$E247 = 'PieChart Hilfstabelle'!H$1, INDIRECT(ADDRESS(ROW(), 6 + $A$7, 1, 1, "Kreis TRADE - 2024")), "")</f>
        <v/>
      </c>
      <c r="I247" s="151" t="str" cm="1">
        <f t="array" aca="1" ref="I247" ca="1">IF('Kreis TRADE - 2024'!$E247 = 'PieChart Hilfstabelle'!I$1, INDIRECT(ADDRESS(ROW(), 6 + $A$7, 1, 1, "Kreis TRADE - 2024")), "")</f>
        <v/>
      </c>
      <c r="J247" s="151" t="str" cm="1">
        <f t="array" aca="1" ref="J247" ca="1">IF('Kreis TRADE - 2024'!$E247 = 'PieChart Hilfstabelle'!J$1, INDIRECT(ADDRESS(ROW(), 6 + $A$7, 1, 1, "Kreis TRADE - 2024")), "")</f>
        <v/>
      </c>
      <c r="K247" s="151" t="str" cm="1">
        <f t="array" aca="1" ref="K247" ca="1">IF('Kreis TRADE - 2024'!$E247 = 'PieChart Hilfstabelle'!K$1, INDIRECT(ADDRESS(ROW(), 6 + $A$7, 1, 1, "Kreis TRADE - 2024")), "")</f>
        <v/>
      </c>
      <c r="L247" s="151" t="str" cm="1">
        <f t="array" aca="1" ref="L247" ca="1">IF('Kreis TRADE - 2024'!$E247 = 'PieChart Hilfstabelle'!L$1, INDIRECT(ADDRESS(ROW(), 6 + $A$7, 1, 1, "Kreis TRADE - 2024")), "")</f>
        <v/>
      </c>
      <c r="M247" s="151" t="str" cm="1">
        <f t="array" aca="1" ref="M247" ca="1">IF('Kreis TRADE - 2024'!$E247 = 'PieChart Hilfstabelle'!M$1, INDIRECT(ADDRESS(ROW(), 6 + $A$7, 1, 1, "Kreis TRADE - 2024")), "")</f>
        <v/>
      </c>
      <c r="N247" s="151" t="str" cm="1">
        <f t="array" aca="1" ref="N247" ca="1">IF('Kreis TRADE - 2024'!$E247 = 'PieChart Hilfstabelle'!N$1, INDIRECT(ADDRESS(ROW(), 6 + $A$7, 1, 1, "Kreis TRADE - 2024")), "")</f>
        <v/>
      </c>
      <c r="O247" s="151" t="str" cm="1">
        <f t="array" aca="1" ref="O247" ca="1">IF('Kreis TRADE - 2024'!$E247 = 'PieChart Hilfstabelle'!O$1, INDIRECT(ADDRESS(ROW(), 6 + $A$7, 1, 1, "Kreis TRADE - 2024")), "")</f>
        <v/>
      </c>
      <c r="P247" s="151" t="str" cm="1">
        <f t="array" aca="1" ref="P247" ca="1">IF('Kreis TRADE - 2024'!$E247 = 'PieChart Hilfstabelle'!P$1, INDIRECT(ADDRESS(ROW(), 6 + $A$7, 1, 1, "Kreis TRADE - 2024")), "")</f>
        <v/>
      </c>
      <c r="Q247" s="151" t="str" cm="1">
        <f t="array" aca="1" ref="Q247" ca="1">IF('Kreis TRADE - 2024'!$E247 = 'PieChart Hilfstabelle'!Q$1, INDIRECT(ADDRESS(ROW(), 6 + $A$7, 1, 1, "Kreis TRADE - 2024")), "")</f>
        <v/>
      </c>
      <c r="R247" s="151" t="str" cm="1">
        <f t="array" aca="1" ref="R247" ca="1">IF('Kreis TRADE - 2024'!$E247 = 'PieChart Hilfstabelle'!R$1, INDIRECT(ADDRESS(ROW(), 6 + $A$7, 1, 1, "Kreis TRADE - 2024")), "")</f>
        <v/>
      </c>
      <c r="S247" s="151" t="str" cm="1">
        <f t="array" aca="1" ref="S247" ca="1">IF('Kreis TRADE - 2024'!$E247 = 'PieChart Hilfstabelle'!S$1, INDIRECT(ADDRESS(ROW(), 6 + $A$7, 1, 1, "Kreis TRADE - 2024")), "")</f>
        <v/>
      </c>
      <c r="T247" s="151" t="str" cm="1">
        <f t="array" aca="1" ref="T247" ca="1">IF('Kreis TRADE - 2024'!$E247 = 'PieChart Hilfstabelle'!T$1, INDIRECT(ADDRESS(ROW(), 6 + $A$7, 1, 1, "Kreis TRADE - 2024")), "")</f>
        <v/>
      </c>
      <c r="U247" s="151" t="str" cm="1">
        <f t="array" aca="1" ref="U247" ca="1">IF('Kreis TRADE - 2024'!$E247 = 'PieChart Hilfstabelle'!U$1, INDIRECT(ADDRESS(ROW(), 6 + $A$7, 1, 1, "Kreis TRADE - 2024")), "")</f>
        <v/>
      </c>
      <c r="V247" s="151" t="str" cm="1">
        <f t="array" aca="1" ref="V247" ca="1">IF('Kreis TRADE - 2024'!$E247 = 'PieChart Hilfstabelle'!V$1, INDIRECT(ADDRESS(ROW(), 6 + $A$7, 1, 1, "Kreis TRADE - 2024")), "")</f>
        <v/>
      </c>
      <c r="W247" s="151" t="str" cm="1">
        <f t="array" aca="1" ref="W247" ca="1">IF('Kreis TRADE - 2024'!$E247 = 'PieChart Hilfstabelle'!W$1, INDIRECT(ADDRESS(ROW(), 6 + $A$7, 1, 1, "Kreis TRADE - 2024")), "")</f>
        <v/>
      </c>
      <c r="X247" s="152"/>
      <c r="Y247" s="151" t="str" cm="1">
        <f t="array" aca="1" ref="Y247" ca="1">IF('Kreis TRADE - 2024'!$D247 = 'PieChart Hilfstabelle'!Y$1, INDIRECT(ADDRESS(ROW(), 6 + $A$7, 1, 1, "Kreis TRADE - 2024")), "")</f>
        <v/>
      </c>
      <c r="Z247" s="151" cm="1">
        <f t="array" aca="1" ref="Z247" ca="1">IF('Kreis TRADE - 2024'!$D247 = 'PieChart Hilfstabelle'!Z$1, INDIRECT(ADDRESS(ROW(), 6 + $A$7, 1, 1, "Kreis TRADE - 2024")), "")</f>
        <v>0</v>
      </c>
      <c r="AA247" s="151" t="str" cm="1">
        <f t="array" aca="1" ref="AA247" ca="1">IF('Kreis TRADE - 2024'!$D247 = 'PieChart Hilfstabelle'!AA$1, INDIRECT(ADDRESS(ROW(), 6 + $A$7, 1, 1, "Kreis TRADE - 2024")), "")</f>
        <v/>
      </c>
      <c r="AB247" s="151" t="str" cm="1">
        <f t="array" aca="1" ref="AB247" ca="1">IF('Kreis TRADE - 2024'!$D247 = 'PieChart Hilfstabelle'!AB$1, INDIRECT(ADDRESS(ROW(), 6 + $A$7, 1, 1, "Kreis TRADE - 2024")), "")</f>
        <v/>
      </c>
      <c r="AC247" s="151" t="str" cm="1">
        <f t="array" aca="1" ref="AC247" ca="1">IF('Kreis TRADE - 2024'!$D247 = 'PieChart Hilfstabelle'!AC$1, INDIRECT(ADDRESS(ROW(), 6 + $A$7, 1, 1, "Kreis TRADE - 2024")), "")</f>
        <v/>
      </c>
      <c r="AD247" s="151" t="str" cm="1">
        <f t="array" aca="1" ref="AD247" ca="1">IF('Kreis TRADE - 2024'!$D247 = 'PieChart Hilfstabelle'!AD$1, INDIRECT(ADDRESS(ROW(), 6 + $A$7, 1, 1, "Kreis TRADE - 2024")), "")</f>
        <v/>
      </c>
    </row>
    <row r="248" spans="1:30">
      <c r="A248" s="151"/>
      <c r="B248" s="151"/>
      <c r="C248" s="151"/>
      <c r="D248" s="151"/>
      <c r="E248" s="151"/>
      <c r="F248" s="151" t="str">
        <f>IF(AND('Kreis TRADE - 2024'!C248&lt;&gt;"",'Kreis TRADE - 2024'!D248&lt;&gt;"",'Kreis TRADE - 2024'!E248="Gebuchte Tage"),'Kreis TRADE - 2024'!C248 &amp; " " &amp; 'Kreis TRADE - 2024'!D248,"")</f>
        <v/>
      </c>
      <c r="G248" s="151" t="str" cm="1">
        <f t="array" aca="1" ref="G248" ca="1">IF('Kreis TRADE - 2024'!$E248 = 'PieChart Hilfstabelle'!G$1, INDIRECT(ADDRESS(ROW(), 6 + $A$7, 1, 1, "Kreis TRADE - 2024")), "")</f>
        <v/>
      </c>
      <c r="H248" s="151" t="str" cm="1">
        <f t="array" aca="1" ref="H248" ca="1">IF('Kreis TRADE - 2024'!$E248 = 'PieChart Hilfstabelle'!H$1, INDIRECT(ADDRESS(ROW(), 6 + $A$7, 1, 1, "Kreis TRADE - 2024")), "")</f>
        <v/>
      </c>
      <c r="I248" s="151" t="str" cm="1">
        <f t="array" aca="1" ref="I248" ca="1">IF('Kreis TRADE - 2024'!$E248 = 'PieChart Hilfstabelle'!I$1, INDIRECT(ADDRESS(ROW(), 6 + $A$7, 1, 1, "Kreis TRADE - 2024")), "")</f>
        <v/>
      </c>
      <c r="J248" s="151" t="str" cm="1">
        <f t="array" aca="1" ref="J248" ca="1">IF('Kreis TRADE - 2024'!$E248 = 'PieChart Hilfstabelle'!J$1, INDIRECT(ADDRESS(ROW(), 6 + $A$7, 1, 1, "Kreis TRADE - 2024")), "")</f>
        <v/>
      </c>
      <c r="K248" s="151" t="str" cm="1">
        <f t="array" aca="1" ref="K248" ca="1">IF('Kreis TRADE - 2024'!$E248 = 'PieChart Hilfstabelle'!K$1, INDIRECT(ADDRESS(ROW(), 6 + $A$7, 1, 1, "Kreis TRADE - 2024")), "")</f>
        <v/>
      </c>
      <c r="L248" s="151" t="str" cm="1">
        <f t="array" aca="1" ref="L248" ca="1">IF('Kreis TRADE - 2024'!$E248 = 'PieChart Hilfstabelle'!L$1, INDIRECT(ADDRESS(ROW(), 6 + $A$7, 1, 1, "Kreis TRADE - 2024")), "")</f>
        <v/>
      </c>
      <c r="M248" s="151" t="str" cm="1">
        <f t="array" aca="1" ref="M248" ca="1">IF('Kreis TRADE - 2024'!$E248 = 'PieChart Hilfstabelle'!M$1, INDIRECT(ADDRESS(ROW(), 6 + $A$7, 1, 1, "Kreis TRADE - 2024")), "")</f>
        <v/>
      </c>
      <c r="N248" s="151" t="str" cm="1">
        <f t="array" aca="1" ref="N248" ca="1">IF('Kreis TRADE - 2024'!$E248 = 'PieChart Hilfstabelle'!N$1, INDIRECT(ADDRESS(ROW(), 6 + $A$7, 1, 1, "Kreis TRADE - 2024")), "")</f>
        <v/>
      </c>
      <c r="O248" s="151" t="str" cm="1">
        <f t="array" aca="1" ref="O248" ca="1">IF('Kreis TRADE - 2024'!$E248 = 'PieChart Hilfstabelle'!O$1, INDIRECT(ADDRESS(ROW(), 6 + $A$7, 1, 1, "Kreis TRADE - 2024")), "")</f>
        <v/>
      </c>
      <c r="P248" s="151" t="str" cm="1">
        <f t="array" aca="1" ref="P248" ca="1">IF('Kreis TRADE - 2024'!$E248 = 'PieChart Hilfstabelle'!P$1, INDIRECT(ADDRESS(ROW(), 6 + $A$7, 1, 1, "Kreis TRADE - 2024")), "")</f>
        <v/>
      </c>
      <c r="Q248" s="151" t="str" cm="1">
        <f t="array" aca="1" ref="Q248" ca="1">IF('Kreis TRADE - 2024'!$E248 = 'PieChart Hilfstabelle'!Q$1, INDIRECT(ADDRESS(ROW(), 6 + $A$7, 1, 1, "Kreis TRADE - 2024")), "")</f>
        <v/>
      </c>
      <c r="R248" s="151" t="str" cm="1">
        <f t="array" aca="1" ref="R248" ca="1">IF('Kreis TRADE - 2024'!$E248 = 'PieChart Hilfstabelle'!R$1, INDIRECT(ADDRESS(ROW(), 6 + $A$7, 1, 1, "Kreis TRADE - 2024")), "")</f>
        <v/>
      </c>
      <c r="S248" s="151" t="str" cm="1">
        <f t="array" aca="1" ref="S248" ca="1">IF('Kreis TRADE - 2024'!$E248 = 'PieChart Hilfstabelle'!S$1, INDIRECT(ADDRESS(ROW(), 6 + $A$7, 1, 1, "Kreis TRADE - 2024")), "")</f>
        <v/>
      </c>
      <c r="T248" s="151" t="str" cm="1">
        <f t="array" aca="1" ref="T248" ca="1">IF('Kreis TRADE - 2024'!$E248 = 'PieChart Hilfstabelle'!T$1, INDIRECT(ADDRESS(ROW(), 6 + $A$7, 1, 1, "Kreis TRADE - 2024")), "")</f>
        <v/>
      </c>
      <c r="U248" s="151" t="str" cm="1">
        <f t="array" aca="1" ref="U248" ca="1">IF('Kreis TRADE - 2024'!$E248 = 'PieChart Hilfstabelle'!U$1, INDIRECT(ADDRESS(ROW(), 6 + $A$7, 1, 1, "Kreis TRADE - 2024")), "")</f>
        <v/>
      </c>
      <c r="V248" s="151" t="str" cm="1">
        <f t="array" aca="1" ref="V248" ca="1">IF('Kreis TRADE - 2024'!$E248 = 'PieChart Hilfstabelle'!V$1, INDIRECT(ADDRESS(ROW(), 6 + $A$7, 1, 1, "Kreis TRADE - 2024")), "")</f>
        <v/>
      </c>
      <c r="W248" s="151" t="str" cm="1">
        <f t="array" aca="1" ref="W248" ca="1">IF('Kreis TRADE - 2024'!$E248 = 'PieChart Hilfstabelle'!W$1, INDIRECT(ADDRESS(ROW(), 6 + $A$7, 1, 1, "Kreis TRADE - 2024")), "")</f>
        <v/>
      </c>
      <c r="X248" s="152"/>
      <c r="Y248" s="151" t="str" cm="1">
        <f t="array" aca="1" ref="Y248" ca="1">IF('Kreis TRADE - 2024'!$D248 = 'PieChart Hilfstabelle'!Y$1, INDIRECT(ADDRESS(ROW(), 6 + $A$7, 1, 1, "Kreis TRADE - 2024")), "")</f>
        <v/>
      </c>
      <c r="Z248" s="151" t="str" cm="1">
        <f t="array" aca="1" ref="Z248" ca="1">IF('Kreis TRADE - 2024'!$D248 = 'PieChart Hilfstabelle'!Z$1, INDIRECT(ADDRESS(ROW(), 6 + $A$7, 1, 1, "Kreis TRADE - 2024")), "")</f>
        <v/>
      </c>
      <c r="AA248" s="151" cm="1">
        <f t="array" aca="1" ref="AA248" ca="1">IF('Kreis TRADE - 2024'!$D248 = 'PieChart Hilfstabelle'!AA$1, INDIRECT(ADDRESS(ROW(), 6 + $A$7, 1, 1, "Kreis TRADE - 2024")), "")</f>
        <v>0</v>
      </c>
      <c r="AB248" s="151" t="str" cm="1">
        <f t="array" aca="1" ref="AB248" ca="1">IF('Kreis TRADE - 2024'!$D248 = 'PieChart Hilfstabelle'!AB$1, INDIRECT(ADDRESS(ROW(), 6 + $A$7, 1, 1, "Kreis TRADE - 2024")), "")</f>
        <v/>
      </c>
      <c r="AC248" s="151" t="str" cm="1">
        <f t="array" aca="1" ref="AC248" ca="1">IF('Kreis TRADE - 2024'!$D248 = 'PieChart Hilfstabelle'!AC$1, INDIRECT(ADDRESS(ROW(), 6 + $A$7, 1, 1, "Kreis TRADE - 2024")), "")</f>
        <v/>
      </c>
      <c r="AD248" s="151" t="str" cm="1">
        <f t="array" aca="1" ref="AD248" ca="1">IF('Kreis TRADE - 2024'!$D248 = 'PieChart Hilfstabelle'!AD$1, INDIRECT(ADDRESS(ROW(), 6 + $A$7, 1, 1, "Kreis TRADE - 2024")), "")</f>
        <v/>
      </c>
    </row>
    <row r="249" spans="1:30">
      <c r="A249" s="151"/>
      <c r="B249" s="151"/>
      <c r="C249" s="151"/>
      <c r="D249" s="151"/>
      <c r="E249" s="151"/>
      <c r="F249" s="151" t="str">
        <f>IF(AND('Kreis TRADE - 2024'!C249&lt;&gt;"",'Kreis TRADE - 2024'!D249&lt;&gt;"",'Kreis TRADE - 2024'!E249="Gebuchte Tage"),'Kreis TRADE - 2024'!C249 &amp; " " &amp; 'Kreis TRADE - 2024'!D249,"")</f>
        <v/>
      </c>
      <c r="G249" s="151" t="str" cm="1">
        <f t="array" aca="1" ref="G249" ca="1">IF('Kreis TRADE - 2024'!$E249 = 'PieChart Hilfstabelle'!G$1, INDIRECT(ADDRESS(ROW(), 6 + $A$7, 1, 1, "Kreis TRADE - 2024")), "")</f>
        <v/>
      </c>
      <c r="H249" s="151" t="str" cm="1">
        <f t="array" aca="1" ref="H249" ca="1">IF('Kreis TRADE - 2024'!$E249 = 'PieChart Hilfstabelle'!H$1, INDIRECT(ADDRESS(ROW(), 6 + $A$7, 1, 1, "Kreis TRADE - 2024")), "")</f>
        <v/>
      </c>
      <c r="I249" s="151" t="str" cm="1">
        <f t="array" aca="1" ref="I249" ca="1">IF('Kreis TRADE - 2024'!$E249 = 'PieChart Hilfstabelle'!I$1, INDIRECT(ADDRESS(ROW(), 6 + $A$7, 1, 1, "Kreis TRADE - 2024")), "")</f>
        <v/>
      </c>
      <c r="J249" s="151" t="str" cm="1">
        <f t="array" aca="1" ref="J249" ca="1">IF('Kreis TRADE - 2024'!$E249 = 'PieChart Hilfstabelle'!J$1, INDIRECT(ADDRESS(ROW(), 6 + $A$7, 1, 1, "Kreis TRADE - 2024")), "")</f>
        <v/>
      </c>
      <c r="K249" s="151" t="str" cm="1">
        <f t="array" aca="1" ref="K249" ca="1">IF('Kreis TRADE - 2024'!$E249 = 'PieChart Hilfstabelle'!K$1, INDIRECT(ADDRESS(ROW(), 6 + $A$7, 1, 1, "Kreis TRADE - 2024")), "")</f>
        <v/>
      </c>
      <c r="L249" s="151" t="str" cm="1">
        <f t="array" aca="1" ref="L249" ca="1">IF('Kreis TRADE - 2024'!$E249 = 'PieChart Hilfstabelle'!L$1, INDIRECT(ADDRESS(ROW(), 6 + $A$7, 1, 1, "Kreis TRADE - 2024")), "")</f>
        <v/>
      </c>
      <c r="M249" s="151" t="str" cm="1">
        <f t="array" aca="1" ref="M249" ca="1">IF('Kreis TRADE - 2024'!$E249 = 'PieChart Hilfstabelle'!M$1, INDIRECT(ADDRESS(ROW(), 6 + $A$7, 1, 1, "Kreis TRADE - 2024")), "")</f>
        <v/>
      </c>
      <c r="N249" s="151" t="str" cm="1">
        <f t="array" aca="1" ref="N249" ca="1">IF('Kreis TRADE - 2024'!$E249 = 'PieChart Hilfstabelle'!N$1, INDIRECT(ADDRESS(ROW(), 6 + $A$7, 1, 1, "Kreis TRADE - 2024")), "")</f>
        <v/>
      </c>
      <c r="O249" s="151" t="str" cm="1">
        <f t="array" aca="1" ref="O249" ca="1">IF('Kreis TRADE - 2024'!$E249 = 'PieChart Hilfstabelle'!O$1, INDIRECT(ADDRESS(ROW(), 6 + $A$7, 1, 1, "Kreis TRADE - 2024")), "")</f>
        <v/>
      </c>
      <c r="P249" s="151" t="str" cm="1">
        <f t="array" aca="1" ref="P249" ca="1">IF('Kreis TRADE - 2024'!$E249 = 'PieChart Hilfstabelle'!P$1, INDIRECT(ADDRESS(ROW(), 6 + $A$7, 1, 1, "Kreis TRADE - 2024")), "")</f>
        <v/>
      </c>
      <c r="Q249" s="151" t="str" cm="1">
        <f t="array" aca="1" ref="Q249" ca="1">IF('Kreis TRADE - 2024'!$E249 = 'PieChart Hilfstabelle'!Q$1, INDIRECT(ADDRESS(ROW(), 6 + $A$7, 1, 1, "Kreis TRADE - 2024")), "")</f>
        <v/>
      </c>
      <c r="R249" s="151" t="str" cm="1">
        <f t="array" aca="1" ref="R249" ca="1">IF('Kreis TRADE - 2024'!$E249 = 'PieChart Hilfstabelle'!R$1, INDIRECT(ADDRESS(ROW(), 6 + $A$7, 1, 1, "Kreis TRADE - 2024")), "")</f>
        <v/>
      </c>
      <c r="S249" s="151" t="str" cm="1">
        <f t="array" aca="1" ref="S249" ca="1">IF('Kreis TRADE - 2024'!$E249 = 'PieChart Hilfstabelle'!S$1, INDIRECT(ADDRESS(ROW(), 6 + $A$7, 1, 1, "Kreis TRADE - 2024")), "")</f>
        <v/>
      </c>
      <c r="T249" s="151" t="str" cm="1">
        <f t="array" aca="1" ref="T249" ca="1">IF('Kreis TRADE - 2024'!$E249 = 'PieChart Hilfstabelle'!T$1, INDIRECT(ADDRESS(ROW(), 6 + $A$7, 1, 1, "Kreis TRADE - 2024")), "")</f>
        <v/>
      </c>
      <c r="U249" s="151" t="str" cm="1">
        <f t="array" aca="1" ref="U249" ca="1">IF('Kreis TRADE - 2024'!$E249 = 'PieChart Hilfstabelle'!U$1, INDIRECT(ADDRESS(ROW(), 6 + $A$7, 1, 1, "Kreis TRADE - 2024")), "")</f>
        <v/>
      </c>
      <c r="V249" s="151" t="str" cm="1">
        <f t="array" aca="1" ref="V249" ca="1">IF('Kreis TRADE - 2024'!$E249 = 'PieChart Hilfstabelle'!V$1, INDIRECT(ADDRESS(ROW(), 6 + $A$7, 1, 1, "Kreis TRADE - 2024")), "")</f>
        <v/>
      </c>
      <c r="W249" s="151" t="str" cm="1">
        <f t="array" aca="1" ref="W249" ca="1">IF('Kreis TRADE - 2024'!$E249 = 'PieChart Hilfstabelle'!W$1, INDIRECT(ADDRESS(ROW(), 6 + $A$7, 1, 1, "Kreis TRADE - 2024")), "")</f>
        <v/>
      </c>
      <c r="X249" s="152"/>
      <c r="Y249" s="151" t="str" cm="1">
        <f t="array" aca="1" ref="Y249" ca="1">IF('Kreis TRADE - 2024'!$D249 = 'PieChart Hilfstabelle'!Y$1, INDIRECT(ADDRESS(ROW(), 6 + $A$7, 1, 1, "Kreis TRADE - 2024")), "")</f>
        <v/>
      </c>
      <c r="Z249" s="151" t="str" cm="1">
        <f t="array" aca="1" ref="Z249" ca="1">IF('Kreis TRADE - 2024'!$D249 = 'PieChart Hilfstabelle'!Z$1, INDIRECT(ADDRESS(ROW(), 6 + $A$7, 1, 1, "Kreis TRADE - 2024")), "")</f>
        <v/>
      </c>
      <c r="AA249" s="151" t="str" cm="1">
        <f t="array" aca="1" ref="AA249" ca="1">IF('Kreis TRADE - 2024'!$D249 = 'PieChart Hilfstabelle'!AA$1, INDIRECT(ADDRESS(ROW(), 6 + $A$7, 1, 1, "Kreis TRADE - 2024")), "")</f>
        <v/>
      </c>
      <c r="AB249" s="151" cm="1">
        <f t="array" aca="1" ref="AB249" ca="1">IF('Kreis TRADE - 2024'!$D249 = 'PieChart Hilfstabelle'!AB$1, INDIRECT(ADDRESS(ROW(), 6 + $A$7, 1, 1, "Kreis TRADE - 2024")), "")</f>
        <v>0</v>
      </c>
      <c r="AC249" s="151" t="str" cm="1">
        <f t="array" aca="1" ref="AC249" ca="1">IF('Kreis TRADE - 2024'!$D249 = 'PieChart Hilfstabelle'!AC$1, INDIRECT(ADDRESS(ROW(), 6 + $A$7, 1, 1, "Kreis TRADE - 2024")), "")</f>
        <v/>
      </c>
      <c r="AD249" s="151" t="str" cm="1">
        <f t="array" aca="1" ref="AD249" ca="1">IF('Kreis TRADE - 2024'!$D249 = 'PieChart Hilfstabelle'!AD$1, INDIRECT(ADDRESS(ROW(), 6 + $A$7, 1, 1, "Kreis TRADE - 2024")), "")</f>
        <v/>
      </c>
    </row>
    <row r="250" spans="1:30">
      <c r="A250" s="151"/>
      <c r="B250" s="151"/>
      <c r="C250" s="151"/>
      <c r="D250" s="151"/>
      <c r="E250" s="151"/>
      <c r="F250" s="151" t="str">
        <f>IF(AND('Kreis TRADE - 2024'!C250&lt;&gt;"",'Kreis TRADE - 2024'!D250&lt;&gt;"",'Kreis TRADE - 2024'!E250="Gebuchte Tage"),'Kreis TRADE - 2024'!C250 &amp; " " &amp; 'Kreis TRADE - 2024'!D250,"")</f>
        <v/>
      </c>
      <c r="G250" s="151" t="str" cm="1">
        <f t="array" aca="1" ref="G250" ca="1">IF('Kreis TRADE - 2024'!$E250 = 'PieChart Hilfstabelle'!G$1, INDIRECT(ADDRESS(ROW(), 6 + $A$7, 1, 1, "Kreis TRADE - 2024")), "")</f>
        <v/>
      </c>
      <c r="H250" s="151" t="str" cm="1">
        <f t="array" aca="1" ref="H250" ca="1">IF('Kreis TRADE - 2024'!$E250 = 'PieChart Hilfstabelle'!H$1, INDIRECT(ADDRESS(ROW(), 6 + $A$7, 1, 1, "Kreis TRADE - 2024")), "")</f>
        <v/>
      </c>
      <c r="I250" s="151" t="str" cm="1">
        <f t="array" aca="1" ref="I250" ca="1">IF('Kreis TRADE - 2024'!$E250 = 'PieChart Hilfstabelle'!I$1, INDIRECT(ADDRESS(ROW(), 6 + $A$7, 1, 1, "Kreis TRADE - 2024")), "")</f>
        <v/>
      </c>
      <c r="J250" s="151" t="str" cm="1">
        <f t="array" aca="1" ref="J250" ca="1">IF('Kreis TRADE - 2024'!$E250 = 'PieChart Hilfstabelle'!J$1, INDIRECT(ADDRESS(ROW(), 6 + $A$7, 1, 1, "Kreis TRADE - 2024")), "")</f>
        <v/>
      </c>
      <c r="K250" s="151" t="str" cm="1">
        <f t="array" aca="1" ref="K250" ca="1">IF('Kreis TRADE - 2024'!$E250 = 'PieChart Hilfstabelle'!K$1, INDIRECT(ADDRESS(ROW(), 6 + $A$7, 1, 1, "Kreis TRADE - 2024")), "")</f>
        <v/>
      </c>
      <c r="L250" s="151" t="str" cm="1">
        <f t="array" aca="1" ref="L250" ca="1">IF('Kreis TRADE - 2024'!$E250 = 'PieChart Hilfstabelle'!L$1, INDIRECT(ADDRESS(ROW(), 6 + $A$7, 1, 1, "Kreis TRADE - 2024")), "")</f>
        <v/>
      </c>
      <c r="M250" s="151" t="str" cm="1">
        <f t="array" aca="1" ref="M250" ca="1">IF('Kreis TRADE - 2024'!$E250 = 'PieChart Hilfstabelle'!M$1, INDIRECT(ADDRESS(ROW(), 6 + $A$7, 1, 1, "Kreis TRADE - 2024")), "")</f>
        <v/>
      </c>
      <c r="N250" s="151" t="str" cm="1">
        <f t="array" aca="1" ref="N250" ca="1">IF('Kreis TRADE - 2024'!$E250 = 'PieChart Hilfstabelle'!N$1, INDIRECT(ADDRESS(ROW(), 6 + $A$7, 1, 1, "Kreis TRADE - 2024")), "")</f>
        <v/>
      </c>
      <c r="O250" s="151" t="str" cm="1">
        <f t="array" aca="1" ref="O250" ca="1">IF('Kreis TRADE - 2024'!$E250 = 'PieChart Hilfstabelle'!O$1, INDIRECT(ADDRESS(ROW(), 6 + $A$7, 1, 1, "Kreis TRADE - 2024")), "")</f>
        <v/>
      </c>
      <c r="P250" s="151" t="str" cm="1">
        <f t="array" aca="1" ref="P250" ca="1">IF('Kreis TRADE - 2024'!$E250 = 'PieChart Hilfstabelle'!P$1, INDIRECT(ADDRESS(ROW(), 6 + $A$7, 1, 1, "Kreis TRADE - 2024")), "")</f>
        <v/>
      </c>
      <c r="Q250" s="151" t="str" cm="1">
        <f t="array" aca="1" ref="Q250" ca="1">IF('Kreis TRADE - 2024'!$E250 = 'PieChart Hilfstabelle'!Q$1, INDIRECT(ADDRESS(ROW(), 6 + $A$7, 1, 1, "Kreis TRADE - 2024")), "")</f>
        <v/>
      </c>
      <c r="R250" s="151" t="str" cm="1">
        <f t="array" aca="1" ref="R250" ca="1">IF('Kreis TRADE - 2024'!$E250 = 'PieChart Hilfstabelle'!R$1, INDIRECT(ADDRESS(ROW(), 6 + $A$7, 1, 1, "Kreis TRADE - 2024")), "")</f>
        <v/>
      </c>
      <c r="S250" s="151" t="str" cm="1">
        <f t="array" aca="1" ref="S250" ca="1">IF('Kreis TRADE - 2024'!$E250 = 'PieChart Hilfstabelle'!S$1, INDIRECT(ADDRESS(ROW(), 6 + $A$7, 1, 1, "Kreis TRADE - 2024")), "")</f>
        <v/>
      </c>
      <c r="T250" s="151" t="str" cm="1">
        <f t="array" aca="1" ref="T250" ca="1">IF('Kreis TRADE - 2024'!$E250 = 'PieChart Hilfstabelle'!T$1, INDIRECT(ADDRESS(ROW(), 6 + $A$7, 1, 1, "Kreis TRADE - 2024")), "")</f>
        <v/>
      </c>
      <c r="U250" s="151" t="str" cm="1">
        <f t="array" aca="1" ref="U250" ca="1">IF('Kreis TRADE - 2024'!$E250 = 'PieChart Hilfstabelle'!U$1, INDIRECT(ADDRESS(ROW(), 6 + $A$7, 1, 1, "Kreis TRADE - 2024")), "")</f>
        <v/>
      </c>
      <c r="V250" s="151" t="str" cm="1">
        <f t="array" aca="1" ref="V250" ca="1">IF('Kreis TRADE - 2024'!$E250 = 'PieChart Hilfstabelle'!V$1, INDIRECT(ADDRESS(ROW(), 6 + $A$7, 1, 1, "Kreis TRADE - 2024")), "")</f>
        <v/>
      </c>
      <c r="W250" s="151" t="str" cm="1">
        <f t="array" aca="1" ref="W250" ca="1">IF('Kreis TRADE - 2024'!$E250 = 'PieChart Hilfstabelle'!W$1, INDIRECT(ADDRESS(ROW(), 6 + $A$7, 1, 1, "Kreis TRADE - 2024")), "")</f>
        <v/>
      </c>
      <c r="X250" s="152"/>
      <c r="Y250" s="151" t="str" cm="1">
        <f t="array" aca="1" ref="Y250" ca="1">IF('Kreis TRADE - 2024'!$D250 = 'PieChart Hilfstabelle'!Y$1, INDIRECT(ADDRESS(ROW(), 6 + $A$7, 1, 1, "Kreis TRADE - 2024")), "")</f>
        <v/>
      </c>
      <c r="Z250" s="151" t="str" cm="1">
        <f t="array" aca="1" ref="Z250" ca="1">IF('Kreis TRADE - 2024'!$D250 = 'PieChart Hilfstabelle'!Z$1, INDIRECT(ADDRESS(ROW(), 6 + $A$7, 1, 1, "Kreis TRADE - 2024")), "")</f>
        <v/>
      </c>
      <c r="AA250" s="151" t="str" cm="1">
        <f t="array" aca="1" ref="AA250" ca="1">IF('Kreis TRADE - 2024'!$D250 = 'PieChart Hilfstabelle'!AA$1, INDIRECT(ADDRESS(ROW(), 6 + $A$7, 1, 1, "Kreis TRADE - 2024")), "")</f>
        <v/>
      </c>
      <c r="AB250" s="151" t="str" cm="1">
        <f t="array" aca="1" ref="AB250" ca="1">IF('Kreis TRADE - 2024'!$D250 = 'PieChart Hilfstabelle'!AB$1, INDIRECT(ADDRESS(ROW(), 6 + $A$7, 1, 1, "Kreis TRADE - 2024")), "")</f>
        <v/>
      </c>
      <c r="AC250" s="151" cm="1">
        <f t="array" aca="1" ref="AC250" ca="1">IF('Kreis TRADE - 2024'!$D250 = 'PieChart Hilfstabelle'!AC$1, INDIRECT(ADDRESS(ROW(), 6 + $A$7, 1, 1, "Kreis TRADE - 2024")), "")</f>
        <v>0</v>
      </c>
      <c r="AD250" s="151" t="str" cm="1">
        <f t="array" aca="1" ref="AD250" ca="1">IF('Kreis TRADE - 2024'!$D250 = 'PieChart Hilfstabelle'!AD$1, INDIRECT(ADDRESS(ROW(), 6 + $A$7, 1, 1, "Kreis TRADE - 2024")), "")</f>
        <v/>
      </c>
    </row>
    <row r="251" spans="1:30">
      <c r="A251" s="151"/>
      <c r="B251" s="151"/>
      <c r="C251" s="151"/>
      <c r="D251" s="151"/>
      <c r="E251" s="151"/>
      <c r="F251" s="151" t="str">
        <f>IF(AND('Kreis TRADE - 2024'!C251&lt;&gt;"",'Kreis TRADE - 2024'!D251&lt;&gt;"",'Kreis TRADE - 2024'!E251="Gebuchte Tage"),'Kreis TRADE - 2024'!C251 &amp; " " &amp; 'Kreis TRADE - 2024'!D251,"")</f>
        <v/>
      </c>
      <c r="G251" s="151" t="str" cm="1">
        <f t="array" aca="1" ref="G251" ca="1">IF('Kreis TRADE - 2024'!$E251 = 'PieChart Hilfstabelle'!G$1, INDIRECT(ADDRESS(ROW(), 6 + $A$7, 1, 1, "Kreis TRADE - 2024")), "")</f>
        <v/>
      </c>
      <c r="H251" s="151" t="str" cm="1">
        <f t="array" aca="1" ref="H251" ca="1">IF('Kreis TRADE - 2024'!$E251 = 'PieChart Hilfstabelle'!H$1, INDIRECT(ADDRESS(ROW(), 6 + $A$7, 1, 1, "Kreis TRADE - 2024")), "")</f>
        <v/>
      </c>
      <c r="I251" s="151" t="str" cm="1">
        <f t="array" aca="1" ref="I251" ca="1">IF('Kreis TRADE - 2024'!$E251 = 'PieChart Hilfstabelle'!I$1, INDIRECT(ADDRESS(ROW(), 6 + $A$7, 1, 1, "Kreis TRADE - 2024")), "")</f>
        <v/>
      </c>
      <c r="J251" s="151" t="str" cm="1">
        <f t="array" aca="1" ref="J251" ca="1">IF('Kreis TRADE - 2024'!$E251 = 'PieChart Hilfstabelle'!J$1, INDIRECT(ADDRESS(ROW(), 6 + $A$7, 1, 1, "Kreis TRADE - 2024")), "")</f>
        <v/>
      </c>
      <c r="K251" s="151" t="str" cm="1">
        <f t="array" aca="1" ref="K251" ca="1">IF('Kreis TRADE - 2024'!$E251 = 'PieChart Hilfstabelle'!K$1, INDIRECT(ADDRESS(ROW(), 6 + $A$7, 1, 1, "Kreis TRADE - 2024")), "")</f>
        <v/>
      </c>
      <c r="L251" s="151" t="str" cm="1">
        <f t="array" aca="1" ref="L251" ca="1">IF('Kreis TRADE - 2024'!$E251 = 'PieChart Hilfstabelle'!L$1, INDIRECT(ADDRESS(ROW(), 6 + $A$7, 1, 1, "Kreis TRADE - 2024")), "")</f>
        <v/>
      </c>
      <c r="M251" s="151" cm="1">
        <f t="array" aca="1" ref="M251" ca="1">IF('Kreis TRADE - 2024'!$E251 = 'PieChart Hilfstabelle'!M$1, INDIRECT(ADDRESS(ROW(), 6 + $A$7, 1, 1, "Kreis TRADE - 2024")), "")</f>
        <v>2.97</v>
      </c>
      <c r="N251" s="151" t="str" cm="1">
        <f t="array" aca="1" ref="N251" ca="1">IF('Kreis TRADE - 2024'!$E251 = 'PieChart Hilfstabelle'!N$1, INDIRECT(ADDRESS(ROW(), 6 + $A$7, 1, 1, "Kreis TRADE - 2024")), "")</f>
        <v/>
      </c>
      <c r="O251" s="151" t="str" cm="1">
        <f t="array" aca="1" ref="O251" ca="1">IF('Kreis TRADE - 2024'!$E251 = 'PieChart Hilfstabelle'!O$1, INDIRECT(ADDRESS(ROW(), 6 + $A$7, 1, 1, "Kreis TRADE - 2024")), "")</f>
        <v/>
      </c>
      <c r="P251" s="151" t="str" cm="1">
        <f t="array" aca="1" ref="P251" ca="1">IF('Kreis TRADE - 2024'!$E251 = 'PieChart Hilfstabelle'!P$1, INDIRECT(ADDRESS(ROW(), 6 + $A$7, 1, 1, "Kreis TRADE - 2024")), "")</f>
        <v/>
      </c>
      <c r="Q251" s="151" t="str" cm="1">
        <f t="array" aca="1" ref="Q251" ca="1">IF('Kreis TRADE - 2024'!$E251 = 'PieChart Hilfstabelle'!Q$1, INDIRECT(ADDRESS(ROW(), 6 + $A$7, 1, 1, "Kreis TRADE - 2024")), "")</f>
        <v/>
      </c>
      <c r="R251" s="151" t="str" cm="1">
        <f t="array" aca="1" ref="R251" ca="1">IF('Kreis TRADE - 2024'!$E251 = 'PieChart Hilfstabelle'!R$1, INDIRECT(ADDRESS(ROW(), 6 + $A$7, 1, 1, "Kreis TRADE - 2024")), "")</f>
        <v/>
      </c>
      <c r="S251" s="151" t="str" cm="1">
        <f t="array" aca="1" ref="S251" ca="1">IF('Kreis TRADE - 2024'!$E251 = 'PieChart Hilfstabelle'!S$1, INDIRECT(ADDRESS(ROW(), 6 + $A$7, 1, 1, "Kreis TRADE - 2024")), "")</f>
        <v/>
      </c>
      <c r="T251" s="151" t="str" cm="1">
        <f t="array" aca="1" ref="T251" ca="1">IF('Kreis TRADE - 2024'!$E251 = 'PieChart Hilfstabelle'!T$1, INDIRECT(ADDRESS(ROW(), 6 + $A$7, 1, 1, "Kreis TRADE - 2024")), "")</f>
        <v/>
      </c>
      <c r="U251" s="151" t="str" cm="1">
        <f t="array" aca="1" ref="U251" ca="1">IF('Kreis TRADE - 2024'!$E251 = 'PieChart Hilfstabelle'!U$1, INDIRECT(ADDRESS(ROW(), 6 + $A$7, 1, 1, "Kreis TRADE - 2024")), "")</f>
        <v/>
      </c>
      <c r="V251" s="151" t="str" cm="1">
        <f t="array" aca="1" ref="V251" ca="1">IF('Kreis TRADE - 2024'!$E251 = 'PieChart Hilfstabelle'!V$1, INDIRECT(ADDRESS(ROW(), 6 + $A$7, 1, 1, "Kreis TRADE - 2024")), "")</f>
        <v/>
      </c>
      <c r="W251" s="151" t="str" cm="1">
        <f t="array" aca="1" ref="W251" ca="1">IF('Kreis TRADE - 2024'!$E251 = 'PieChart Hilfstabelle'!W$1, INDIRECT(ADDRESS(ROW(), 6 + $A$7, 1, 1, "Kreis TRADE - 2024")), "")</f>
        <v/>
      </c>
      <c r="X251" s="152"/>
      <c r="Y251" s="151" t="str" cm="1">
        <f t="array" aca="1" ref="Y251" ca="1">IF('Kreis TRADE - 2024'!$D251 = 'PieChart Hilfstabelle'!Y$1, INDIRECT(ADDRESS(ROW(), 6 + $A$7, 1, 1, "Kreis TRADE - 2024")), "")</f>
        <v/>
      </c>
      <c r="Z251" s="151" t="str" cm="1">
        <f t="array" aca="1" ref="Z251" ca="1">IF('Kreis TRADE - 2024'!$D251 = 'PieChart Hilfstabelle'!Z$1, INDIRECT(ADDRESS(ROW(), 6 + $A$7, 1, 1, "Kreis TRADE - 2024")), "")</f>
        <v/>
      </c>
      <c r="AA251" s="151" t="str" cm="1">
        <f t="array" aca="1" ref="AA251" ca="1">IF('Kreis TRADE - 2024'!$D251 = 'PieChart Hilfstabelle'!AA$1, INDIRECT(ADDRESS(ROW(), 6 + $A$7, 1, 1, "Kreis TRADE - 2024")), "")</f>
        <v/>
      </c>
      <c r="AB251" s="151" t="str" cm="1">
        <f t="array" aca="1" ref="AB251" ca="1">IF('Kreis TRADE - 2024'!$D251 = 'PieChart Hilfstabelle'!AB$1, INDIRECT(ADDRESS(ROW(), 6 + $A$7, 1, 1, "Kreis TRADE - 2024")), "")</f>
        <v/>
      </c>
      <c r="AC251" s="151" t="str" cm="1">
        <f t="array" aca="1" ref="AC251" ca="1">IF('Kreis TRADE - 2024'!$D251 = 'PieChart Hilfstabelle'!AC$1, INDIRECT(ADDRESS(ROW(), 6 + $A$7, 1, 1, "Kreis TRADE - 2024")), "")</f>
        <v/>
      </c>
      <c r="AD251" s="151" t="str" cm="1">
        <f t="array" aca="1" ref="AD251" ca="1">IF('Kreis TRADE - 2024'!$D251 = 'PieChart Hilfstabelle'!AD$1, INDIRECT(ADDRESS(ROW(), 6 + $A$7, 1, 1, "Kreis TRADE - 2024")), "")</f>
        <v/>
      </c>
    </row>
    <row r="252" spans="1:30">
      <c r="A252" s="151"/>
      <c r="B252" s="151"/>
      <c r="C252" s="151"/>
      <c r="D252" s="151"/>
      <c r="E252" s="151"/>
      <c r="F252" s="151" t="str">
        <f>IF(AND('Kreis TRADE - 2024'!C252&lt;&gt;"",'Kreis TRADE - 2024'!D252&lt;&gt;"",'Kreis TRADE - 2024'!E252="Gebuchte Tage"),'Kreis TRADE - 2024'!C252 &amp; " " &amp; 'Kreis TRADE - 2024'!D252,"")</f>
        <v/>
      </c>
      <c r="G252" s="151" t="str" cm="1">
        <f t="array" aca="1" ref="G252" ca="1">IF('Kreis TRADE - 2024'!$E252 = 'PieChart Hilfstabelle'!G$1, INDIRECT(ADDRESS(ROW(), 6 + $A$7, 1, 1, "Kreis TRADE - 2024")), "")</f>
        <v/>
      </c>
      <c r="H252" s="151" t="str" cm="1">
        <f t="array" aca="1" ref="H252" ca="1">IF('Kreis TRADE - 2024'!$E252 = 'PieChart Hilfstabelle'!H$1, INDIRECT(ADDRESS(ROW(), 6 + $A$7, 1, 1, "Kreis TRADE - 2024")), "")</f>
        <v/>
      </c>
      <c r="I252" s="151" t="str" cm="1">
        <f t="array" aca="1" ref="I252" ca="1">IF('Kreis TRADE - 2024'!$E252 = 'PieChart Hilfstabelle'!I$1, INDIRECT(ADDRESS(ROW(), 6 + $A$7, 1, 1, "Kreis TRADE - 2024")), "")</f>
        <v/>
      </c>
      <c r="J252" s="151" t="str" cm="1">
        <f t="array" aca="1" ref="J252" ca="1">IF('Kreis TRADE - 2024'!$E252 = 'PieChart Hilfstabelle'!J$1, INDIRECT(ADDRESS(ROW(), 6 + $A$7, 1, 1, "Kreis TRADE - 2024")), "")</f>
        <v/>
      </c>
      <c r="K252" s="151" t="str" cm="1">
        <f t="array" aca="1" ref="K252" ca="1">IF('Kreis TRADE - 2024'!$E252 = 'PieChart Hilfstabelle'!K$1, INDIRECT(ADDRESS(ROW(), 6 + $A$7, 1, 1, "Kreis TRADE - 2024")), "")</f>
        <v/>
      </c>
      <c r="L252" s="151" t="str" cm="1">
        <f t="array" aca="1" ref="L252" ca="1">IF('Kreis TRADE - 2024'!$E252 = 'PieChart Hilfstabelle'!L$1, INDIRECT(ADDRESS(ROW(), 6 + $A$7, 1, 1, "Kreis TRADE - 2024")), "")</f>
        <v/>
      </c>
      <c r="M252" s="151" t="str" cm="1">
        <f t="array" aca="1" ref="M252" ca="1">IF('Kreis TRADE - 2024'!$E252 = 'PieChart Hilfstabelle'!M$1, INDIRECT(ADDRESS(ROW(), 6 + $A$7, 1, 1, "Kreis TRADE - 2024")), "")</f>
        <v/>
      </c>
      <c r="N252" s="151" cm="1">
        <f t="array" aca="1" ref="N252" ca="1">IF('Kreis TRADE - 2024'!$E252 = 'PieChart Hilfstabelle'!N$1, INDIRECT(ADDRESS(ROW(), 6 + $A$7, 1, 1, "Kreis TRADE - 2024")), "")</f>
        <v>11.53</v>
      </c>
      <c r="O252" s="151" t="str" cm="1">
        <f t="array" aca="1" ref="O252" ca="1">IF('Kreis TRADE - 2024'!$E252 = 'PieChart Hilfstabelle'!O$1, INDIRECT(ADDRESS(ROW(), 6 + $A$7, 1, 1, "Kreis TRADE - 2024")), "")</f>
        <v/>
      </c>
      <c r="P252" s="151" t="str" cm="1">
        <f t="array" aca="1" ref="P252" ca="1">IF('Kreis TRADE - 2024'!$E252 = 'PieChart Hilfstabelle'!P$1, INDIRECT(ADDRESS(ROW(), 6 + $A$7, 1, 1, "Kreis TRADE - 2024")), "")</f>
        <v/>
      </c>
      <c r="Q252" s="151" t="str" cm="1">
        <f t="array" aca="1" ref="Q252" ca="1">IF('Kreis TRADE - 2024'!$E252 = 'PieChart Hilfstabelle'!Q$1, INDIRECT(ADDRESS(ROW(), 6 + $A$7, 1, 1, "Kreis TRADE - 2024")), "")</f>
        <v/>
      </c>
      <c r="R252" s="151" t="str" cm="1">
        <f t="array" aca="1" ref="R252" ca="1">IF('Kreis TRADE - 2024'!$E252 = 'PieChart Hilfstabelle'!R$1, INDIRECT(ADDRESS(ROW(), 6 + $A$7, 1, 1, "Kreis TRADE - 2024")), "")</f>
        <v/>
      </c>
      <c r="S252" s="151" t="str" cm="1">
        <f t="array" aca="1" ref="S252" ca="1">IF('Kreis TRADE - 2024'!$E252 = 'PieChart Hilfstabelle'!S$1, INDIRECT(ADDRESS(ROW(), 6 + $A$7, 1, 1, "Kreis TRADE - 2024")), "")</f>
        <v/>
      </c>
      <c r="T252" s="151" t="str" cm="1">
        <f t="array" aca="1" ref="T252" ca="1">IF('Kreis TRADE - 2024'!$E252 = 'PieChart Hilfstabelle'!T$1, INDIRECT(ADDRESS(ROW(), 6 + $A$7, 1, 1, "Kreis TRADE - 2024")), "")</f>
        <v/>
      </c>
      <c r="U252" s="151" t="str" cm="1">
        <f t="array" aca="1" ref="U252" ca="1">IF('Kreis TRADE - 2024'!$E252 = 'PieChart Hilfstabelle'!U$1, INDIRECT(ADDRESS(ROW(), 6 + $A$7, 1, 1, "Kreis TRADE - 2024")), "")</f>
        <v/>
      </c>
      <c r="V252" s="151" t="str" cm="1">
        <f t="array" aca="1" ref="V252" ca="1">IF('Kreis TRADE - 2024'!$E252 = 'PieChart Hilfstabelle'!V$1, INDIRECT(ADDRESS(ROW(), 6 + $A$7, 1, 1, "Kreis TRADE - 2024")), "")</f>
        <v/>
      </c>
      <c r="W252" s="151" t="str" cm="1">
        <f t="array" aca="1" ref="W252" ca="1">IF('Kreis TRADE - 2024'!$E252 = 'PieChart Hilfstabelle'!W$1, INDIRECT(ADDRESS(ROW(), 6 + $A$7, 1, 1, "Kreis TRADE - 2024")), "")</f>
        <v/>
      </c>
      <c r="X252" s="152"/>
      <c r="Y252" s="151" t="str" cm="1">
        <f t="array" aca="1" ref="Y252" ca="1">IF('Kreis TRADE - 2024'!$D252 = 'PieChart Hilfstabelle'!Y$1, INDIRECT(ADDRESS(ROW(), 6 + $A$7, 1, 1, "Kreis TRADE - 2024")), "")</f>
        <v/>
      </c>
      <c r="Z252" s="151" t="str" cm="1">
        <f t="array" aca="1" ref="Z252" ca="1">IF('Kreis TRADE - 2024'!$D252 = 'PieChart Hilfstabelle'!Z$1, INDIRECT(ADDRESS(ROW(), 6 + $A$7, 1, 1, "Kreis TRADE - 2024")), "")</f>
        <v/>
      </c>
      <c r="AA252" s="151" t="str" cm="1">
        <f t="array" aca="1" ref="AA252" ca="1">IF('Kreis TRADE - 2024'!$D252 = 'PieChart Hilfstabelle'!AA$1, INDIRECT(ADDRESS(ROW(), 6 + $A$7, 1, 1, "Kreis TRADE - 2024")), "")</f>
        <v/>
      </c>
      <c r="AB252" s="151" t="str" cm="1">
        <f t="array" aca="1" ref="AB252" ca="1">IF('Kreis TRADE - 2024'!$D252 = 'PieChart Hilfstabelle'!AB$1, INDIRECT(ADDRESS(ROW(), 6 + $A$7, 1, 1, "Kreis TRADE - 2024")), "")</f>
        <v/>
      </c>
      <c r="AC252" s="151" t="str" cm="1">
        <f t="array" aca="1" ref="AC252" ca="1">IF('Kreis TRADE - 2024'!$D252 = 'PieChart Hilfstabelle'!AC$1, INDIRECT(ADDRESS(ROW(), 6 + $A$7, 1, 1, "Kreis TRADE - 2024")), "")</f>
        <v/>
      </c>
      <c r="AD252" s="151" t="str" cm="1">
        <f t="array" aca="1" ref="AD252" ca="1">IF('Kreis TRADE - 2024'!$D252 = 'PieChart Hilfstabelle'!AD$1, INDIRECT(ADDRESS(ROW(), 6 + $A$7, 1, 1, "Kreis TRADE - 2024")), "")</f>
        <v/>
      </c>
    </row>
    <row r="253" spans="1:30">
      <c r="A253" s="151"/>
      <c r="B253" s="151"/>
      <c r="C253" s="151"/>
      <c r="D253" s="151"/>
      <c r="E253" s="151"/>
      <c r="F253" s="151" t="str">
        <f>IF(AND('Kreis TRADE - 2024'!C253&lt;&gt;"",'Kreis TRADE - 2024'!D253&lt;&gt;"",'Kreis TRADE - 2024'!E253="Gebuchte Tage"),'Kreis TRADE - 2024'!C253 &amp; " " &amp; 'Kreis TRADE - 2024'!D253,"")</f>
        <v/>
      </c>
      <c r="G253" s="151" t="str" cm="1">
        <f t="array" aca="1" ref="G253" ca="1">IF('Kreis TRADE - 2024'!$E253 = 'PieChart Hilfstabelle'!G$1, INDIRECT(ADDRESS(ROW(), 6 + $A$7, 1, 1, "Kreis TRADE - 2024")), "")</f>
        <v/>
      </c>
      <c r="H253" s="151" t="str" cm="1">
        <f t="array" aca="1" ref="H253" ca="1">IF('Kreis TRADE - 2024'!$E253 = 'PieChart Hilfstabelle'!H$1, INDIRECT(ADDRESS(ROW(), 6 + $A$7, 1, 1, "Kreis TRADE - 2024")), "")</f>
        <v/>
      </c>
      <c r="I253" s="151" t="str" cm="1">
        <f t="array" aca="1" ref="I253" ca="1">IF('Kreis TRADE - 2024'!$E253 = 'PieChart Hilfstabelle'!I$1, INDIRECT(ADDRESS(ROW(), 6 + $A$7, 1, 1, "Kreis TRADE - 2024")), "")</f>
        <v/>
      </c>
      <c r="J253" s="151" t="str" cm="1">
        <f t="array" aca="1" ref="J253" ca="1">IF('Kreis TRADE - 2024'!$E253 = 'PieChart Hilfstabelle'!J$1, INDIRECT(ADDRESS(ROW(), 6 + $A$7, 1, 1, "Kreis TRADE - 2024")), "")</f>
        <v/>
      </c>
      <c r="K253" s="151" t="str" cm="1">
        <f t="array" aca="1" ref="K253" ca="1">IF('Kreis TRADE - 2024'!$E253 = 'PieChart Hilfstabelle'!K$1, INDIRECT(ADDRESS(ROW(), 6 + $A$7, 1, 1, "Kreis TRADE - 2024")), "")</f>
        <v/>
      </c>
      <c r="L253" s="151" t="str" cm="1">
        <f t="array" aca="1" ref="L253" ca="1">IF('Kreis TRADE - 2024'!$E253 = 'PieChart Hilfstabelle'!L$1, INDIRECT(ADDRESS(ROW(), 6 + $A$7, 1, 1, "Kreis TRADE - 2024")), "")</f>
        <v/>
      </c>
      <c r="M253" s="151" t="str" cm="1">
        <f t="array" aca="1" ref="M253" ca="1">IF('Kreis TRADE - 2024'!$E253 = 'PieChart Hilfstabelle'!M$1, INDIRECT(ADDRESS(ROW(), 6 + $A$7, 1, 1, "Kreis TRADE - 2024")), "")</f>
        <v/>
      </c>
      <c r="N253" s="151" t="str" cm="1">
        <f t="array" aca="1" ref="N253" ca="1">IF('Kreis TRADE - 2024'!$E253 = 'PieChart Hilfstabelle'!N$1, INDIRECT(ADDRESS(ROW(), 6 + $A$7, 1, 1, "Kreis TRADE - 2024")), "")</f>
        <v/>
      </c>
      <c r="O253" s="151" t="str" cm="1">
        <f t="array" aca="1" ref="O253" ca="1">IF('Kreis TRADE - 2024'!$E253 = 'PieChart Hilfstabelle'!O$1, INDIRECT(ADDRESS(ROW(), 6 + $A$7, 1, 1, "Kreis TRADE - 2024")), "")</f>
        <v/>
      </c>
      <c r="P253" s="151" t="str" cm="1">
        <f t="array" aca="1" ref="P253" ca="1">IF('Kreis TRADE - 2024'!$E253 = 'PieChart Hilfstabelle'!P$1, INDIRECT(ADDRESS(ROW(), 6 + $A$7, 1, 1, "Kreis TRADE - 2024")), "")</f>
        <v/>
      </c>
      <c r="Q253" s="151" t="str" cm="1">
        <f t="array" aca="1" ref="Q253" ca="1">IF('Kreis TRADE - 2024'!$E253 = 'PieChart Hilfstabelle'!Q$1, INDIRECT(ADDRESS(ROW(), 6 + $A$7, 1, 1, "Kreis TRADE - 2024")), "")</f>
        <v/>
      </c>
      <c r="R253" s="151" t="str" cm="1">
        <f t="array" aca="1" ref="R253" ca="1">IF('Kreis TRADE - 2024'!$E253 = 'PieChart Hilfstabelle'!R$1, INDIRECT(ADDRESS(ROW(), 6 + $A$7, 1, 1, "Kreis TRADE - 2024")), "")</f>
        <v/>
      </c>
      <c r="S253" s="151" t="str" cm="1">
        <f t="array" aca="1" ref="S253" ca="1">IF('Kreis TRADE - 2024'!$E253 = 'PieChart Hilfstabelle'!S$1, INDIRECT(ADDRESS(ROW(), 6 + $A$7, 1, 1, "Kreis TRADE - 2024")), "")</f>
        <v/>
      </c>
      <c r="T253" s="151" t="str" cm="1">
        <f t="array" aca="1" ref="T253" ca="1">IF('Kreis TRADE - 2024'!$E253 = 'PieChart Hilfstabelle'!T$1, INDIRECT(ADDRESS(ROW(), 6 + $A$7, 1, 1, "Kreis TRADE - 2024")), "")</f>
        <v/>
      </c>
      <c r="U253" s="151" t="str" cm="1">
        <f t="array" aca="1" ref="U253" ca="1">IF('Kreis TRADE - 2024'!$E253 = 'PieChart Hilfstabelle'!U$1, INDIRECT(ADDRESS(ROW(), 6 + $A$7, 1, 1, "Kreis TRADE - 2024")), "")</f>
        <v/>
      </c>
      <c r="V253" s="151" t="str" cm="1">
        <f t="array" aca="1" ref="V253" ca="1">IF('Kreis TRADE - 2024'!$E253 = 'PieChart Hilfstabelle'!V$1, INDIRECT(ADDRESS(ROW(), 6 + $A$7, 1, 1, "Kreis TRADE - 2024")), "")</f>
        <v/>
      </c>
      <c r="W253" s="151" t="str" cm="1">
        <f t="array" aca="1" ref="W253" ca="1">IF('Kreis TRADE - 2024'!$E253 = 'PieChart Hilfstabelle'!W$1, INDIRECT(ADDRESS(ROW(), 6 + $A$7, 1, 1, "Kreis TRADE - 2024")), "")</f>
        <v/>
      </c>
      <c r="X253" s="152"/>
      <c r="Y253" s="151" t="str" cm="1">
        <f t="array" aca="1" ref="Y253" ca="1">IF('Kreis TRADE - 2024'!$D253 = 'PieChart Hilfstabelle'!Y$1, INDIRECT(ADDRESS(ROW(), 6 + $A$7, 1, 1, "Kreis TRADE - 2024")), "")</f>
        <v/>
      </c>
      <c r="Z253" s="151" t="str" cm="1">
        <f t="array" aca="1" ref="Z253" ca="1">IF('Kreis TRADE - 2024'!$D253 = 'PieChart Hilfstabelle'!Z$1, INDIRECT(ADDRESS(ROW(), 6 + $A$7, 1, 1, "Kreis TRADE - 2024")), "")</f>
        <v/>
      </c>
      <c r="AA253" s="151" t="str" cm="1">
        <f t="array" aca="1" ref="AA253" ca="1">IF('Kreis TRADE - 2024'!$D253 = 'PieChart Hilfstabelle'!AA$1, INDIRECT(ADDRESS(ROW(), 6 + $A$7, 1, 1, "Kreis TRADE - 2024")), "")</f>
        <v/>
      </c>
      <c r="AB253" s="151" t="str" cm="1">
        <f t="array" aca="1" ref="AB253" ca="1">IF('Kreis TRADE - 2024'!$D253 = 'PieChart Hilfstabelle'!AB$1, INDIRECT(ADDRESS(ROW(), 6 + $A$7, 1, 1, "Kreis TRADE - 2024")), "")</f>
        <v/>
      </c>
      <c r="AC253" s="151" t="str" cm="1">
        <f t="array" aca="1" ref="AC253" ca="1">IF('Kreis TRADE - 2024'!$D253 = 'PieChart Hilfstabelle'!AC$1, INDIRECT(ADDRESS(ROW(), 6 + $A$7, 1, 1, "Kreis TRADE - 2024")), "")</f>
        <v/>
      </c>
      <c r="AD253" s="151" t="str" cm="1">
        <f t="array" aca="1" ref="AD253" ca="1">IF('Kreis TRADE - 2024'!$D253 = 'PieChart Hilfstabelle'!AD$1, INDIRECT(ADDRESS(ROW(), 6 + $A$7, 1, 1, "Kreis TRADE - 2024")), "")</f>
        <v/>
      </c>
    </row>
    <row r="254" spans="1:30">
      <c r="A254" s="151"/>
      <c r="B254" s="151"/>
      <c r="C254" s="151"/>
      <c r="D254" s="151"/>
      <c r="E254" s="151"/>
      <c r="F254" s="151" t="str">
        <f>IF(AND('Kreis TRADE - 2024'!C254&lt;&gt;"",'Kreis TRADE - 2024'!D254&lt;&gt;"",'Kreis TRADE - 2024'!E254="Gebuchte Tage"),'Kreis TRADE - 2024'!C254 &amp; " " &amp; 'Kreis TRADE - 2024'!D254,"")</f>
        <v/>
      </c>
      <c r="G254" s="151" t="str" cm="1">
        <f t="array" aca="1" ref="G254" ca="1">IF('Kreis TRADE - 2024'!$E254 = 'PieChart Hilfstabelle'!G$1, INDIRECT(ADDRESS(ROW(), 6 + $A$7, 1, 1, "Kreis TRADE - 2024")), "")</f>
        <v/>
      </c>
      <c r="H254" s="151" t="str" cm="1">
        <f t="array" aca="1" ref="H254" ca="1">IF('Kreis TRADE - 2024'!$E254 = 'PieChart Hilfstabelle'!H$1, INDIRECT(ADDRESS(ROW(), 6 + $A$7, 1, 1, "Kreis TRADE - 2024")), "")</f>
        <v/>
      </c>
      <c r="I254" s="151" t="str" cm="1">
        <f t="array" aca="1" ref="I254" ca="1">IF('Kreis TRADE - 2024'!$E254 = 'PieChart Hilfstabelle'!I$1, INDIRECT(ADDRESS(ROW(), 6 + $A$7, 1, 1, "Kreis TRADE - 2024")), "")</f>
        <v/>
      </c>
      <c r="J254" s="151" t="str" cm="1">
        <f t="array" aca="1" ref="J254" ca="1">IF('Kreis TRADE - 2024'!$E254 = 'PieChart Hilfstabelle'!J$1, INDIRECT(ADDRESS(ROW(), 6 + $A$7, 1, 1, "Kreis TRADE - 2024")), "")</f>
        <v/>
      </c>
      <c r="K254" s="151" t="str" cm="1">
        <f t="array" aca="1" ref="K254" ca="1">IF('Kreis TRADE - 2024'!$E254 = 'PieChart Hilfstabelle'!K$1, INDIRECT(ADDRESS(ROW(), 6 + $A$7, 1, 1, "Kreis TRADE - 2024")), "")</f>
        <v/>
      </c>
      <c r="L254" s="151" t="str" cm="1">
        <f t="array" aca="1" ref="L254" ca="1">IF('Kreis TRADE - 2024'!$E254 = 'PieChart Hilfstabelle'!L$1, INDIRECT(ADDRESS(ROW(), 6 + $A$7, 1, 1, "Kreis TRADE - 2024")), "")</f>
        <v/>
      </c>
      <c r="M254" s="151" t="str" cm="1">
        <f t="array" aca="1" ref="M254" ca="1">IF('Kreis TRADE - 2024'!$E254 = 'PieChart Hilfstabelle'!M$1, INDIRECT(ADDRESS(ROW(), 6 + $A$7, 1, 1, "Kreis TRADE - 2024")), "")</f>
        <v/>
      </c>
      <c r="N254" s="151" t="str" cm="1">
        <f t="array" aca="1" ref="N254" ca="1">IF('Kreis TRADE - 2024'!$E254 = 'PieChart Hilfstabelle'!N$1, INDIRECT(ADDRESS(ROW(), 6 + $A$7, 1, 1, "Kreis TRADE - 2024")), "")</f>
        <v/>
      </c>
      <c r="O254" s="151" cm="1">
        <f t="array" aca="1" ref="O254" ca="1">IF('Kreis TRADE - 2024'!$E254 = 'PieChart Hilfstabelle'!O$1, INDIRECT(ADDRESS(ROW(), 6 + $A$7, 1, 1, "Kreis TRADE - 2024")), "")</f>
        <v>-0.8</v>
      </c>
      <c r="P254" s="151" t="str" cm="1">
        <f t="array" aca="1" ref="P254" ca="1">IF('Kreis TRADE - 2024'!$E254 = 'PieChart Hilfstabelle'!P$1, INDIRECT(ADDRESS(ROW(), 6 + $A$7, 1, 1, "Kreis TRADE - 2024")), "")</f>
        <v/>
      </c>
      <c r="Q254" s="151" t="str" cm="1">
        <f t="array" aca="1" ref="Q254" ca="1">IF('Kreis TRADE - 2024'!$E254 = 'PieChart Hilfstabelle'!Q$1, INDIRECT(ADDRESS(ROW(), 6 + $A$7, 1, 1, "Kreis TRADE - 2024")), "")</f>
        <v/>
      </c>
      <c r="R254" s="151" t="str" cm="1">
        <f t="array" aca="1" ref="R254" ca="1">IF('Kreis TRADE - 2024'!$E254 = 'PieChart Hilfstabelle'!R$1, INDIRECT(ADDRESS(ROW(), 6 + $A$7, 1, 1, "Kreis TRADE - 2024")), "")</f>
        <v/>
      </c>
      <c r="S254" s="151" t="str" cm="1">
        <f t="array" aca="1" ref="S254" ca="1">IF('Kreis TRADE - 2024'!$E254 = 'PieChart Hilfstabelle'!S$1, INDIRECT(ADDRESS(ROW(), 6 + $A$7, 1, 1, "Kreis TRADE - 2024")), "")</f>
        <v/>
      </c>
      <c r="T254" s="151" t="str" cm="1">
        <f t="array" aca="1" ref="T254" ca="1">IF('Kreis TRADE - 2024'!$E254 = 'PieChart Hilfstabelle'!T$1, INDIRECT(ADDRESS(ROW(), 6 + $A$7, 1, 1, "Kreis TRADE - 2024")), "")</f>
        <v/>
      </c>
      <c r="U254" s="151" t="str" cm="1">
        <f t="array" aca="1" ref="U254" ca="1">IF('Kreis TRADE - 2024'!$E254 = 'PieChart Hilfstabelle'!U$1, INDIRECT(ADDRESS(ROW(), 6 + $A$7, 1, 1, "Kreis TRADE - 2024")), "")</f>
        <v/>
      </c>
      <c r="V254" s="151" t="str" cm="1">
        <f t="array" aca="1" ref="V254" ca="1">IF('Kreis TRADE - 2024'!$E254 = 'PieChart Hilfstabelle'!V$1, INDIRECT(ADDRESS(ROW(), 6 + $A$7, 1, 1, "Kreis TRADE - 2024")), "")</f>
        <v/>
      </c>
      <c r="W254" s="151" t="str" cm="1">
        <f t="array" aca="1" ref="W254" ca="1">IF('Kreis TRADE - 2024'!$E254 = 'PieChart Hilfstabelle'!W$1, INDIRECT(ADDRESS(ROW(), 6 + $A$7, 1, 1, "Kreis TRADE - 2024")), "")</f>
        <v/>
      </c>
      <c r="X254" s="152"/>
      <c r="Y254" s="151" t="str" cm="1">
        <f t="array" aca="1" ref="Y254" ca="1">IF('Kreis TRADE - 2024'!$D254 = 'PieChart Hilfstabelle'!Y$1, INDIRECT(ADDRESS(ROW(), 6 + $A$7, 1, 1, "Kreis TRADE - 2024")), "")</f>
        <v/>
      </c>
      <c r="Z254" s="151" t="str" cm="1">
        <f t="array" aca="1" ref="Z254" ca="1">IF('Kreis TRADE - 2024'!$D254 = 'PieChart Hilfstabelle'!Z$1, INDIRECT(ADDRESS(ROW(), 6 + $A$7, 1, 1, "Kreis TRADE - 2024")), "")</f>
        <v/>
      </c>
      <c r="AA254" s="151" t="str" cm="1">
        <f t="array" aca="1" ref="AA254" ca="1">IF('Kreis TRADE - 2024'!$D254 = 'PieChart Hilfstabelle'!AA$1, INDIRECT(ADDRESS(ROW(), 6 + $A$7, 1, 1, "Kreis TRADE - 2024")), "")</f>
        <v/>
      </c>
      <c r="AB254" s="151" t="str" cm="1">
        <f t="array" aca="1" ref="AB254" ca="1">IF('Kreis TRADE - 2024'!$D254 = 'PieChart Hilfstabelle'!AB$1, INDIRECT(ADDRESS(ROW(), 6 + $A$7, 1, 1, "Kreis TRADE - 2024")), "")</f>
        <v/>
      </c>
      <c r="AC254" s="151" t="str" cm="1">
        <f t="array" aca="1" ref="AC254" ca="1">IF('Kreis TRADE - 2024'!$D254 = 'PieChart Hilfstabelle'!AC$1, INDIRECT(ADDRESS(ROW(), 6 + $A$7, 1, 1, "Kreis TRADE - 2024")), "")</f>
        <v/>
      </c>
      <c r="AD254" s="151" t="str" cm="1">
        <f t="array" aca="1" ref="AD254" ca="1">IF('Kreis TRADE - 2024'!$D254 = 'PieChart Hilfstabelle'!AD$1, INDIRECT(ADDRESS(ROW(), 6 + $A$7, 1, 1, "Kreis TRADE - 2024")), "")</f>
        <v/>
      </c>
    </row>
    <row r="255" spans="1:30">
      <c r="A255" s="151"/>
      <c r="B255" s="151"/>
      <c r="C255" s="151"/>
      <c r="D255" s="151"/>
      <c r="E255" s="151"/>
      <c r="F255" s="151" t="str">
        <f>IF(AND('Kreis TRADE - 2024'!C255&lt;&gt;"",'Kreis TRADE - 2024'!D255&lt;&gt;"",'Kreis TRADE - 2024'!E255="Gebuchte Tage"),'Kreis TRADE - 2024'!C255 &amp; " " &amp; 'Kreis TRADE - 2024'!D255,"")</f>
        <v/>
      </c>
      <c r="G255" s="151" t="str" cm="1">
        <f t="array" aca="1" ref="G255" ca="1">IF('Kreis TRADE - 2024'!$E255 = 'PieChart Hilfstabelle'!G$1, INDIRECT(ADDRESS(ROW(), 6 + $A$7, 1, 1, "Kreis TRADE - 2024")), "")</f>
        <v/>
      </c>
      <c r="H255" s="151" t="str" cm="1">
        <f t="array" aca="1" ref="H255" ca="1">IF('Kreis TRADE - 2024'!$E255 = 'PieChart Hilfstabelle'!H$1, INDIRECT(ADDRESS(ROW(), 6 + $A$7, 1, 1, "Kreis TRADE - 2024")), "")</f>
        <v/>
      </c>
      <c r="I255" s="151" t="str" cm="1">
        <f t="array" aca="1" ref="I255" ca="1">IF('Kreis TRADE - 2024'!$E255 = 'PieChart Hilfstabelle'!I$1, INDIRECT(ADDRESS(ROW(), 6 + $A$7, 1, 1, "Kreis TRADE - 2024")), "")</f>
        <v/>
      </c>
      <c r="J255" s="151" t="str" cm="1">
        <f t="array" aca="1" ref="J255" ca="1">IF('Kreis TRADE - 2024'!$E255 = 'PieChart Hilfstabelle'!J$1, INDIRECT(ADDRESS(ROW(), 6 + $A$7, 1, 1, "Kreis TRADE - 2024")), "")</f>
        <v/>
      </c>
      <c r="K255" s="151" cm="1">
        <f t="array" aca="1" ref="K255" ca="1">IF('Kreis TRADE - 2024'!$E255 = 'PieChart Hilfstabelle'!K$1, INDIRECT(ADDRESS(ROW(), 6 + $A$7, 1, 1, "Kreis TRADE - 2024")), "")</f>
        <v>0</v>
      </c>
      <c r="L255" s="151" t="str" cm="1">
        <f t="array" aca="1" ref="L255" ca="1">IF('Kreis TRADE - 2024'!$E255 = 'PieChart Hilfstabelle'!L$1, INDIRECT(ADDRESS(ROW(), 6 + $A$7, 1, 1, "Kreis TRADE - 2024")), "")</f>
        <v/>
      </c>
      <c r="M255" s="151" t="str" cm="1">
        <f t="array" aca="1" ref="M255" ca="1">IF('Kreis TRADE - 2024'!$E255 = 'PieChart Hilfstabelle'!M$1, INDIRECT(ADDRESS(ROW(), 6 + $A$7, 1, 1, "Kreis TRADE - 2024")), "")</f>
        <v/>
      </c>
      <c r="N255" s="151" t="str" cm="1">
        <f t="array" aca="1" ref="N255" ca="1">IF('Kreis TRADE - 2024'!$E255 = 'PieChart Hilfstabelle'!N$1, INDIRECT(ADDRESS(ROW(), 6 + $A$7, 1, 1, "Kreis TRADE - 2024")), "")</f>
        <v/>
      </c>
      <c r="O255" s="151" t="str" cm="1">
        <f t="array" aca="1" ref="O255" ca="1">IF('Kreis TRADE - 2024'!$E255 = 'PieChart Hilfstabelle'!O$1, INDIRECT(ADDRESS(ROW(), 6 + $A$7, 1, 1, "Kreis TRADE - 2024")), "")</f>
        <v/>
      </c>
      <c r="P255" s="151" t="str" cm="1">
        <f t="array" aca="1" ref="P255" ca="1">IF('Kreis TRADE - 2024'!$E255 = 'PieChart Hilfstabelle'!P$1, INDIRECT(ADDRESS(ROW(), 6 + $A$7, 1, 1, "Kreis TRADE - 2024")), "")</f>
        <v/>
      </c>
      <c r="Q255" s="151" t="str" cm="1">
        <f t="array" aca="1" ref="Q255" ca="1">IF('Kreis TRADE - 2024'!$E255 = 'PieChart Hilfstabelle'!Q$1, INDIRECT(ADDRESS(ROW(), 6 + $A$7, 1, 1, "Kreis TRADE - 2024")), "")</f>
        <v/>
      </c>
      <c r="R255" s="151" t="str" cm="1">
        <f t="array" aca="1" ref="R255" ca="1">IF('Kreis TRADE - 2024'!$E255 = 'PieChart Hilfstabelle'!R$1, INDIRECT(ADDRESS(ROW(), 6 + $A$7, 1, 1, "Kreis TRADE - 2024")), "")</f>
        <v/>
      </c>
      <c r="S255" s="151" t="str" cm="1">
        <f t="array" aca="1" ref="S255" ca="1">IF('Kreis TRADE - 2024'!$E255 = 'PieChart Hilfstabelle'!S$1, INDIRECT(ADDRESS(ROW(), 6 + $A$7, 1, 1, "Kreis TRADE - 2024")), "")</f>
        <v/>
      </c>
      <c r="T255" s="151" t="str" cm="1">
        <f t="array" aca="1" ref="T255" ca="1">IF('Kreis TRADE - 2024'!$E255 = 'PieChart Hilfstabelle'!T$1, INDIRECT(ADDRESS(ROW(), 6 + $A$7, 1, 1, "Kreis TRADE - 2024")), "")</f>
        <v/>
      </c>
      <c r="U255" s="151" t="str" cm="1">
        <f t="array" aca="1" ref="U255" ca="1">IF('Kreis TRADE - 2024'!$E255 = 'PieChart Hilfstabelle'!U$1, INDIRECT(ADDRESS(ROW(), 6 + $A$7, 1, 1, "Kreis TRADE - 2024")), "")</f>
        <v/>
      </c>
      <c r="V255" s="151" t="str" cm="1">
        <f t="array" aca="1" ref="V255" ca="1">IF('Kreis TRADE - 2024'!$E255 = 'PieChart Hilfstabelle'!V$1, INDIRECT(ADDRESS(ROW(), 6 + $A$7, 1, 1, "Kreis TRADE - 2024")), "")</f>
        <v/>
      </c>
      <c r="W255" s="151" t="str" cm="1">
        <f t="array" aca="1" ref="W255" ca="1">IF('Kreis TRADE - 2024'!$E255 = 'PieChart Hilfstabelle'!W$1, INDIRECT(ADDRESS(ROW(), 6 + $A$7, 1, 1, "Kreis TRADE - 2024")), "")</f>
        <v/>
      </c>
      <c r="X255" s="152"/>
      <c r="Y255" s="151" t="str" cm="1">
        <f t="array" aca="1" ref="Y255" ca="1">IF('Kreis TRADE - 2024'!$D255 = 'PieChart Hilfstabelle'!Y$1, INDIRECT(ADDRESS(ROW(), 6 + $A$7, 1, 1, "Kreis TRADE - 2024")), "")</f>
        <v/>
      </c>
      <c r="Z255" s="151" t="str" cm="1">
        <f t="array" aca="1" ref="Z255" ca="1">IF('Kreis TRADE - 2024'!$D255 = 'PieChart Hilfstabelle'!Z$1, INDIRECT(ADDRESS(ROW(), 6 + $A$7, 1, 1, "Kreis TRADE - 2024")), "")</f>
        <v/>
      </c>
      <c r="AA255" s="151" t="str" cm="1">
        <f t="array" aca="1" ref="AA255" ca="1">IF('Kreis TRADE - 2024'!$D255 = 'PieChart Hilfstabelle'!AA$1, INDIRECT(ADDRESS(ROW(), 6 + $A$7, 1, 1, "Kreis TRADE - 2024")), "")</f>
        <v/>
      </c>
      <c r="AB255" s="151" t="str" cm="1">
        <f t="array" aca="1" ref="AB255" ca="1">IF('Kreis TRADE - 2024'!$D255 = 'PieChart Hilfstabelle'!AB$1, INDIRECT(ADDRESS(ROW(), 6 + $A$7, 1, 1, "Kreis TRADE - 2024")), "")</f>
        <v/>
      </c>
      <c r="AC255" s="151" t="str" cm="1">
        <f t="array" aca="1" ref="AC255" ca="1">IF('Kreis TRADE - 2024'!$D255 = 'PieChart Hilfstabelle'!AC$1, INDIRECT(ADDRESS(ROW(), 6 + $A$7, 1, 1, "Kreis TRADE - 2024")), "")</f>
        <v/>
      </c>
      <c r="AD255" s="151" t="str" cm="1">
        <f t="array" aca="1" ref="AD255" ca="1">IF('Kreis TRADE - 2024'!$D255 = 'PieChart Hilfstabelle'!AD$1, INDIRECT(ADDRESS(ROW(), 6 + $A$7, 1, 1, "Kreis TRADE - 2024")), "")</f>
        <v/>
      </c>
    </row>
    <row r="256" spans="1:30">
      <c r="A256" s="151"/>
      <c r="B256" s="151"/>
      <c r="C256" s="151"/>
      <c r="D256" s="151"/>
      <c r="E256" s="151"/>
      <c r="F256" s="151" t="str">
        <f>IF(AND('Kreis TRADE - 2024'!C256&lt;&gt;"",'Kreis TRADE - 2024'!D256&lt;&gt;"",'Kreis TRADE - 2024'!E256="Gebuchte Tage"),'Kreis TRADE - 2024'!C256 &amp; " " &amp; 'Kreis TRADE - 2024'!D256,"")</f>
        <v/>
      </c>
      <c r="G256" s="151" t="str" cm="1">
        <f t="array" aca="1" ref="G256" ca="1">IF('Kreis TRADE - 2024'!$E256 = 'PieChart Hilfstabelle'!G$1, INDIRECT(ADDRESS(ROW(), 6 + $A$7, 1, 1, "Kreis TRADE - 2024")), "")</f>
        <v/>
      </c>
      <c r="H256" s="151" t="str" cm="1">
        <f t="array" aca="1" ref="H256" ca="1">IF('Kreis TRADE - 2024'!$E256 = 'PieChart Hilfstabelle'!H$1, INDIRECT(ADDRESS(ROW(), 6 + $A$7, 1, 1, "Kreis TRADE - 2024")), "")</f>
        <v/>
      </c>
      <c r="I256" s="151" t="str" cm="1">
        <f t="array" aca="1" ref="I256" ca="1">IF('Kreis TRADE - 2024'!$E256 = 'PieChart Hilfstabelle'!I$1, INDIRECT(ADDRESS(ROW(), 6 + $A$7, 1, 1, "Kreis TRADE - 2024")), "")</f>
        <v/>
      </c>
      <c r="J256" s="151" cm="1">
        <f t="array" aca="1" ref="J256" ca="1">IF('Kreis TRADE - 2024'!$E256 = 'PieChart Hilfstabelle'!J$1, INDIRECT(ADDRESS(ROW(), 6 + $A$7, 1, 1, "Kreis TRADE - 2024")), "")</f>
        <v>2</v>
      </c>
      <c r="K256" s="151" t="str" cm="1">
        <f t="array" aca="1" ref="K256" ca="1">IF('Kreis TRADE - 2024'!$E256 = 'PieChart Hilfstabelle'!K$1, INDIRECT(ADDRESS(ROW(), 6 + $A$7, 1, 1, "Kreis TRADE - 2024")), "")</f>
        <v/>
      </c>
      <c r="L256" s="151" t="str" cm="1">
        <f t="array" aca="1" ref="L256" ca="1">IF('Kreis TRADE - 2024'!$E256 = 'PieChart Hilfstabelle'!L$1, INDIRECT(ADDRESS(ROW(), 6 + $A$7, 1, 1, "Kreis TRADE - 2024")), "")</f>
        <v/>
      </c>
      <c r="M256" s="151" t="str" cm="1">
        <f t="array" aca="1" ref="M256" ca="1">IF('Kreis TRADE - 2024'!$E256 = 'PieChart Hilfstabelle'!M$1, INDIRECT(ADDRESS(ROW(), 6 + $A$7, 1, 1, "Kreis TRADE - 2024")), "")</f>
        <v/>
      </c>
      <c r="N256" s="151" t="str" cm="1">
        <f t="array" aca="1" ref="N256" ca="1">IF('Kreis TRADE - 2024'!$E256 = 'PieChart Hilfstabelle'!N$1, INDIRECT(ADDRESS(ROW(), 6 + $A$7, 1, 1, "Kreis TRADE - 2024")), "")</f>
        <v/>
      </c>
      <c r="O256" s="151" t="str" cm="1">
        <f t="array" aca="1" ref="O256" ca="1">IF('Kreis TRADE - 2024'!$E256 = 'PieChart Hilfstabelle'!O$1, INDIRECT(ADDRESS(ROW(), 6 + $A$7, 1, 1, "Kreis TRADE - 2024")), "")</f>
        <v/>
      </c>
      <c r="P256" s="151" t="str" cm="1">
        <f t="array" aca="1" ref="P256" ca="1">IF('Kreis TRADE - 2024'!$E256 = 'PieChart Hilfstabelle'!P$1, INDIRECT(ADDRESS(ROW(), 6 + $A$7, 1, 1, "Kreis TRADE - 2024")), "")</f>
        <v/>
      </c>
      <c r="Q256" s="151" t="str" cm="1">
        <f t="array" aca="1" ref="Q256" ca="1">IF('Kreis TRADE - 2024'!$E256 = 'PieChart Hilfstabelle'!Q$1, INDIRECT(ADDRESS(ROW(), 6 + $A$7, 1, 1, "Kreis TRADE - 2024")), "")</f>
        <v/>
      </c>
      <c r="R256" s="151" t="str" cm="1">
        <f t="array" aca="1" ref="R256" ca="1">IF('Kreis TRADE - 2024'!$E256 = 'PieChart Hilfstabelle'!R$1, INDIRECT(ADDRESS(ROW(), 6 + $A$7, 1, 1, "Kreis TRADE - 2024")), "")</f>
        <v/>
      </c>
      <c r="S256" s="151" t="str" cm="1">
        <f t="array" aca="1" ref="S256" ca="1">IF('Kreis TRADE - 2024'!$E256 = 'PieChart Hilfstabelle'!S$1, INDIRECT(ADDRESS(ROW(), 6 + $A$7, 1, 1, "Kreis TRADE - 2024")), "")</f>
        <v/>
      </c>
      <c r="T256" s="151" t="str" cm="1">
        <f t="array" aca="1" ref="T256" ca="1">IF('Kreis TRADE - 2024'!$E256 = 'PieChart Hilfstabelle'!T$1, INDIRECT(ADDRESS(ROW(), 6 + $A$7, 1, 1, "Kreis TRADE - 2024")), "")</f>
        <v/>
      </c>
      <c r="U256" s="151" t="str" cm="1">
        <f t="array" aca="1" ref="U256" ca="1">IF('Kreis TRADE - 2024'!$E256 = 'PieChart Hilfstabelle'!U$1, INDIRECT(ADDRESS(ROW(), 6 + $A$7, 1, 1, "Kreis TRADE - 2024")), "")</f>
        <v/>
      </c>
      <c r="V256" s="151" t="str" cm="1">
        <f t="array" aca="1" ref="V256" ca="1">IF('Kreis TRADE - 2024'!$E256 = 'PieChart Hilfstabelle'!V$1, INDIRECT(ADDRESS(ROW(), 6 + $A$7, 1, 1, "Kreis TRADE - 2024")), "")</f>
        <v/>
      </c>
      <c r="W256" s="151" t="str" cm="1">
        <f t="array" aca="1" ref="W256" ca="1">IF('Kreis TRADE - 2024'!$E256 = 'PieChart Hilfstabelle'!W$1, INDIRECT(ADDRESS(ROW(), 6 + $A$7, 1, 1, "Kreis TRADE - 2024")), "")</f>
        <v/>
      </c>
      <c r="X256" s="152"/>
      <c r="Y256" s="151" t="str" cm="1">
        <f t="array" aca="1" ref="Y256" ca="1">IF('Kreis TRADE - 2024'!$D256 = 'PieChart Hilfstabelle'!Y$1, INDIRECT(ADDRESS(ROW(), 6 + $A$7, 1, 1, "Kreis TRADE - 2024")), "")</f>
        <v/>
      </c>
      <c r="Z256" s="151" t="str" cm="1">
        <f t="array" aca="1" ref="Z256" ca="1">IF('Kreis TRADE - 2024'!$D256 = 'PieChart Hilfstabelle'!Z$1, INDIRECT(ADDRESS(ROW(), 6 + $A$7, 1, 1, "Kreis TRADE - 2024")), "")</f>
        <v/>
      </c>
      <c r="AA256" s="151" t="str" cm="1">
        <f t="array" aca="1" ref="AA256" ca="1">IF('Kreis TRADE - 2024'!$D256 = 'PieChart Hilfstabelle'!AA$1, INDIRECT(ADDRESS(ROW(), 6 + $A$7, 1, 1, "Kreis TRADE - 2024")), "")</f>
        <v/>
      </c>
      <c r="AB256" s="151" t="str" cm="1">
        <f t="array" aca="1" ref="AB256" ca="1">IF('Kreis TRADE - 2024'!$D256 = 'PieChart Hilfstabelle'!AB$1, INDIRECT(ADDRESS(ROW(), 6 + $A$7, 1, 1, "Kreis TRADE - 2024")), "")</f>
        <v/>
      </c>
      <c r="AC256" s="151" t="str" cm="1">
        <f t="array" aca="1" ref="AC256" ca="1">IF('Kreis TRADE - 2024'!$D256 = 'PieChart Hilfstabelle'!AC$1, INDIRECT(ADDRESS(ROW(), 6 + $A$7, 1, 1, "Kreis TRADE - 2024")), "")</f>
        <v/>
      </c>
      <c r="AD256" s="151" t="str" cm="1">
        <f t="array" aca="1" ref="AD256" ca="1">IF('Kreis TRADE - 2024'!$D256 = 'PieChart Hilfstabelle'!AD$1, INDIRECT(ADDRESS(ROW(), 6 + $A$7, 1, 1, "Kreis TRADE - 2024")), "")</f>
        <v/>
      </c>
    </row>
    <row r="257" spans="1:30">
      <c r="A257" s="151"/>
      <c r="B257" s="151"/>
      <c r="C257" s="151"/>
      <c r="D257" s="151"/>
      <c r="E257" s="151"/>
      <c r="F257" s="151" t="str">
        <f>IF(AND('Kreis TRADE - 2024'!C257&lt;&gt;"",'Kreis TRADE - 2024'!D257&lt;&gt;"",'Kreis TRADE - 2024'!E257="Gebuchte Tage"),'Kreis TRADE - 2024'!C257 &amp; " " &amp; 'Kreis TRADE - 2024'!D257,"")</f>
        <v>Jonas Sanders</v>
      </c>
      <c r="G257" s="151" cm="1">
        <f t="array" aca="1" ref="G257" ca="1">IF('Kreis TRADE - 2024'!$E257 = 'PieChart Hilfstabelle'!G$1, INDIRECT(ADDRESS(ROW(), 6 + $A$7, 1, 1, "Kreis TRADE - 2024")), "")</f>
        <v>0</v>
      </c>
      <c r="H257" s="151" t="str" cm="1">
        <f t="array" aca="1" ref="H257" ca="1">IF('Kreis TRADE - 2024'!$E257 = 'PieChart Hilfstabelle'!H$1, INDIRECT(ADDRESS(ROW(), 6 + $A$7, 1, 1, "Kreis TRADE - 2024")), "")</f>
        <v/>
      </c>
      <c r="I257" s="151" t="str" cm="1">
        <f t="array" aca="1" ref="I257" ca="1">IF('Kreis TRADE - 2024'!$E257 = 'PieChart Hilfstabelle'!I$1, INDIRECT(ADDRESS(ROW(), 6 + $A$7, 1, 1, "Kreis TRADE - 2024")), "")</f>
        <v/>
      </c>
      <c r="J257" s="151" t="str" cm="1">
        <f t="array" aca="1" ref="J257" ca="1">IF('Kreis TRADE - 2024'!$E257 = 'PieChart Hilfstabelle'!J$1, INDIRECT(ADDRESS(ROW(), 6 + $A$7, 1, 1, "Kreis TRADE - 2024")), "")</f>
        <v/>
      </c>
      <c r="K257" s="151" t="str" cm="1">
        <f t="array" aca="1" ref="K257" ca="1">IF('Kreis TRADE - 2024'!$E257 = 'PieChart Hilfstabelle'!K$1, INDIRECT(ADDRESS(ROW(), 6 + $A$7, 1, 1, "Kreis TRADE - 2024")), "")</f>
        <v/>
      </c>
      <c r="L257" s="151" t="str" cm="1">
        <f t="array" aca="1" ref="L257" ca="1">IF('Kreis TRADE - 2024'!$E257 = 'PieChart Hilfstabelle'!L$1, INDIRECT(ADDRESS(ROW(), 6 + $A$7, 1, 1, "Kreis TRADE - 2024")), "")</f>
        <v/>
      </c>
      <c r="M257" s="151" t="str" cm="1">
        <f t="array" aca="1" ref="M257" ca="1">IF('Kreis TRADE - 2024'!$E257 = 'PieChart Hilfstabelle'!M$1, INDIRECT(ADDRESS(ROW(), 6 + $A$7, 1, 1, "Kreis TRADE - 2024")), "")</f>
        <v/>
      </c>
      <c r="N257" s="151" t="str" cm="1">
        <f t="array" aca="1" ref="N257" ca="1">IF('Kreis TRADE - 2024'!$E257 = 'PieChart Hilfstabelle'!N$1, INDIRECT(ADDRESS(ROW(), 6 + $A$7, 1, 1, "Kreis TRADE - 2024")), "")</f>
        <v/>
      </c>
      <c r="O257" s="151" t="str" cm="1">
        <f t="array" aca="1" ref="O257" ca="1">IF('Kreis TRADE - 2024'!$E257 = 'PieChart Hilfstabelle'!O$1, INDIRECT(ADDRESS(ROW(), 6 + $A$7, 1, 1, "Kreis TRADE - 2024")), "")</f>
        <v/>
      </c>
      <c r="P257" s="151" t="str" cm="1">
        <f t="array" aca="1" ref="P257" ca="1">IF('Kreis TRADE - 2024'!$E257 = 'PieChart Hilfstabelle'!P$1, INDIRECT(ADDRESS(ROW(), 6 + $A$7, 1, 1, "Kreis TRADE - 2024")), "")</f>
        <v/>
      </c>
      <c r="Q257" s="151" t="str" cm="1">
        <f t="array" aca="1" ref="Q257" ca="1">IF('Kreis TRADE - 2024'!$E257 = 'PieChart Hilfstabelle'!Q$1, INDIRECT(ADDRESS(ROW(), 6 + $A$7, 1, 1, "Kreis TRADE - 2024")), "")</f>
        <v/>
      </c>
      <c r="R257" s="151" t="str" cm="1">
        <f t="array" aca="1" ref="R257" ca="1">IF('Kreis TRADE - 2024'!$E257 = 'PieChart Hilfstabelle'!R$1, INDIRECT(ADDRESS(ROW(), 6 + $A$7, 1, 1, "Kreis TRADE - 2024")), "")</f>
        <v/>
      </c>
      <c r="S257" s="151" t="str" cm="1">
        <f t="array" aca="1" ref="S257" ca="1">IF('Kreis TRADE - 2024'!$E257 = 'PieChart Hilfstabelle'!S$1, INDIRECT(ADDRESS(ROW(), 6 + $A$7, 1, 1, "Kreis TRADE - 2024")), "")</f>
        <v/>
      </c>
      <c r="T257" s="151" t="str" cm="1">
        <f t="array" aca="1" ref="T257" ca="1">IF('Kreis TRADE - 2024'!$E257 = 'PieChart Hilfstabelle'!T$1, INDIRECT(ADDRESS(ROW(), 6 + $A$7, 1, 1, "Kreis TRADE - 2024")), "")</f>
        <v/>
      </c>
      <c r="U257" s="151" t="str" cm="1">
        <f t="array" aca="1" ref="U257" ca="1">IF('Kreis TRADE - 2024'!$E257 = 'PieChart Hilfstabelle'!U$1, INDIRECT(ADDRESS(ROW(), 6 + $A$7, 1, 1, "Kreis TRADE - 2024")), "")</f>
        <v/>
      </c>
      <c r="V257" s="151" t="str" cm="1">
        <f t="array" aca="1" ref="V257" ca="1">IF('Kreis TRADE - 2024'!$E257 = 'PieChart Hilfstabelle'!V$1, INDIRECT(ADDRESS(ROW(), 6 + $A$7, 1, 1, "Kreis TRADE - 2024")), "")</f>
        <v/>
      </c>
      <c r="W257" s="151" t="str" cm="1">
        <f t="array" aca="1" ref="W257" ca="1">IF('Kreis TRADE - 2024'!$E257 = 'PieChart Hilfstabelle'!W$1, INDIRECT(ADDRESS(ROW(), 6 + $A$7, 1, 1, "Kreis TRADE - 2024")), "")</f>
        <v/>
      </c>
      <c r="X257" s="152"/>
      <c r="Y257" s="151" t="str" cm="1">
        <f t="array" aca="1" ref="Y257" ca="1">IF('Kreis TRADE - 2024'!$D257 = 'PieChart Hilfstabelle'!Y$1, INDIRECT(ADDRESS(ROW(), 6 + $A$7, 1, 1, "Kreis TRADE - 2024")), "")</f>
        <v/>
      </c>
      <c r="Z257" s="151" t="str" cm="1">
        <f t="array" aca="1" ref="Z257" ca="1">IF('Kreis TRADE - 2024'!$D257 = 'PieChart Hilfstabelle'!Z$1, INDIRECT(ADDRESS(ROW(), 6 + $A$7, 1, 1, "Kreis TRADE - 2024")), "")</f>
        <v/>
      </c>
      <c r="AA257" s="151" t="str" cm="1">
        <f t="array" aca="1" ref="AA257" ca="1">IF('Kreis TRADE - 2024'!$D257 = 'PieChart Hilfstabelle'!AA$1, INDIRECT(ADDRESS(ROW(), 6 + $A$7, 1, 1, "Kreis TRADE - 2024")), "")</f>
        <v/>
      </c>
      <c r="AB257" s="151" t="str" cm="1">
        <f t="array" aca="1" ref="AB257" ca="1">IF('Kreis TRADE - 2024'!$D257 = 'PieChart Hilfstabelle'!AB$1, INDIRECT(ADDRESS(ROW(), 6 + $A$7, 1, 1, "Kreis TRADE - 2024")), "")</f>
        <v/>
      </c>
      <c r="AC257" s="151" t="str" cm="1">
        <f t="array" aca="1" ref="AC257" ca="1">IF('Kreis TRADE - 2024'!$D257 = 'PieChart Hilfstabelle'!AC$1, INDIRECT(ADDRESS(ROW(), 6 + $A$7, 1, 1, "Kreis TRADE - 2024")), "")</f>
        <v/>
      </c>
      <c r="AD257" s="151" t="str" cm="1">
        <f t="array" aca="1" ref="AD257" ca="1">IF('Kreis TRADE - 2024'!$D257 = 'PieChart Hilfstabelle'!AD$1, INDIRECT(ADDRESS(ROW(), 6 + $A$7, 1, 1, "Kreis TRADE - 2024")), "")</f>
        <v/>
      </c>
    </row>
    <row r="258" spans="1:30">
      <c r="A258" s="151"/>
      <c r="B258" s="151"/>
      <c r="C258" s="151"/>
      <c r="D258" s="151"/>
      <c r="E258" s="151"/>
      <c r="F258" s="151" t="str">
        <f>IF(AND('Kreis TRADE - 2024'!C258&lt;&gt;"",'Kreis TRADE - 2024'!D258&lt;&gt;"",'Kreis TRADE - 2024'!E258="Gebuchte Tage"),'Kreis TRADE - 2024'!C258 &amp; " " &amp; 'Kreis TRADE - 2024'!D258,"")</f>
        <v/>
      </c>
      <c r="G258" s="151" t="str" cm="1">
        <f t="array" aca="1" ref="G258" ca="1">IF('Kreis TRADE - 2024'!$E258 = 'PieChart Hilfstabelle'!G$1, INDIRECT(ADDRESS(ROW(), 6 + $A$7, 1, 1, "Kreis TRADE - 2024")), "")</f>
        <v/>
      </c>
      <c r="H258" s="151" cm="1">
        <f t="array" aca="1" ref="H258" ca="1">IF('Kreis TRADE - 2024'!$E258 = 'PieChart Hilfstabelle'!H$1, INDIRECT(ADDRESS(ROW(), 6 + $A$7, 1, 1, "Kreis TRADE - 2024")), "")</f>
        <v>0</v>
      </c>
      <c r="I258" s="151" t="str" cm="1">
        <f t="array" aca="1" ref="I258" ca="1">IF('Kreis TRADE - 2024'!$E258 = 'PieChart Hilfstabelle'!I$1, INDIRECT(ADDRESS(ROW(), 6 + $A$7, 1, 1, "Kreis TRADE - 2024")), "")</f>
        <v/>
      </c>
      <c r="J258" s="151" t="str" cm="1">
        <f t="array" aca="1" ref="J258" ca="1">IF('Kreis TRADE - 2024'!$E258 = 'PieChart Hilfstabelle'!J$1, INDIRECT(ADDRESS(ROW(), 6 + $A$7, 1, 1, "Kreis TRADE - 2024")), "")</f>
        <v/>
      </c>
      <c r="K258" s="151" t="str" cm="1">
        <f t="array" aca="1" ref="K258" ca="1">IF('Kreis TRADE - 2024'!$E258 = 'PieChart Hilfstabelle'!K$1, INDIRECT(ADDRESS(ROW(), 6 + $A$7, 1, 1, "Kreis TRADE - 2024")), "")</f>
        <v/>
      </c>
      <c r="L258" s="151" t="str" cm="1">
        <f t="array" aca="1" ref="L258" ca="1">IF('Kreis TRADE - 2024'!$E258 = 'PieChart Hilfstabelle'!L$1, INDIRECT(ADDRESS(ROW(), 6 + $A$7, 1, 1, "Kreis TRADE - 2024")), "")</f>
        <v/>
      </c>
      <c r="M258" s="151" t="str" cm="1">
        <f t="array" aca="1" ref="M258" ca="1">IF('Kreis TRADE - 2024'!$E258 = 'PieChart Hilfstabelle'!M$1, INDIRECT(ADDRESS(ROW(), 6 + $A$7, 1, 1, "Kreis TRADE - 2024")), "")</f>
        <v/>
      </c>
      <c r="N258" s="151" t="str" cm="1">
        <f t="array" aca="1" ref="N258" ca="1">IF('Kreis TRADE - 2024'!$E258 = 'PieChart Hilfstabelle'!N$1, INDIRECT(ADDRESS(ROW(), 6 + $A$7, 1, 1, "Kreis TRADE - 2024")), "")</f>
        <v/>
      </c>
      <c r="O258" s="151" t="str" cm="1">
        <f t="array" aca="1" ref="O258" ca="1">IF('Kreis TRADE - 2024'!$E258 = 'PieChart Hilfstabelle'!O$1, INDIRECT(ADDRESS(ROW(), 6 + $A$7, 1, 1, "Kreis TRADE - 2024")), "")</f>
        <v/>
      </c>
      <c r="P258" s="151" t="str" cm="1">
        <f t="array" aca="1" ref="P258" ca="1">IF('Kreis TRADE - 2024'!$E258 = 'PieChart Hilfstabelle'!P$1, INDIRECT(ADDRESS(ROW(), 6 + $A$7, 1, 1, "Kreis TRADE - 2024")), "")</f>
        <v/>
      </c>
      <c r="Q258" s="151" t="str" cm="1">
        <f t="array" aca="1" ref="Q258" ca="1">IF('Kreis TRADE - 2024'!$E258 = 'PieChart Hilfstabelle'!Q$1, INDIRECT(ADDRESS(ROW(), 6 + $A$7, 1, 1, "Kreis TRADE - 2024")), "")</f>
        <v/>
      </c>
      <c r="R258" s="151" t="str" cm="1">
        <f t="array" aca="1" ref="R258" ca="1">IF('Kreis TRADE - 2024'!$E258 = 'PieChart Hilfstabelle'!R$1, INDIRECT(ADDRESS(ROW(), 6 + $A$7, 1, 1, "Kreis TRADE - 2024")), "")</f>
        <v/>
      </c>
      <c r="S258" s="151" t="str" cm="1">
        <f t="array" aca="1" ref="S258" ca="1">IF('Kreis TRADE - 2024'!$E258 = 'PieChart Hilfstabelle'!S$1, INDIRECT(ADDRESS(ROW(), 6 + $A$7, 1, 1, "Kreis TRADE - 2024")), "")</f>
        <v/>
      </c>
      <c r="T258" s="151" t="str" cm="1">
        <f t="array" aca="1" ref="T258" ca="1">IF('Kreis TRADE - 2024'!$E258 = 'PieChart Hilfstabelle'!T$1, INDIRECT(ADDRESS(ROW(), 6 + $A$7, 1, 1, "Kreis TRADE - 2024")), "")</f>
        <v/>
      </c>
      <c r="U258" s="151" t="str" cm="1">
        <f t="array" aca="1" ref="U258" ca="1">IF('Kreis TRADE - 2024'!$E258 = 'PieChart Hilfstabelle'!U$1, INDIRECT(ADDRESS(ROW(), 6 + $A$7, 1, 1, "Kreis TRADE - 2024")), "")</f>
        <v/>
      </c>
      <c r="V258" s="151" t="str" cm="1">
        <f t="array" aca="1" ref="V258" ca="1">IF('Kreis TRADE - 2024'!$E258 = 'PieChart Hilfstabelle'!V$1, INDIRECT(ADDRESS(ROW(), 6 + $A$7, 1, 1, "Kreis TRADE - 2024")), "")</f>
        <v/>
      </c>
      <c r="W258" s="151" t="str" cm="1">
        <f t="array" aca="1" ref="W258" ca="1">IF('Kreis TRADE - 2024'!$E258 = 'PieChart Hilfstabelle'!W$1, INDIRECT(ADDRESS(ROW(), 6 + $A$7, 1, 1, "Kreis TRADE - 2024")), "")</f>
        <v/>
      </c>
      <c r="X258" s="152"/>
      <c r="Y258" s="151" t="str" cm="1">
        <f t="array" aca="1" ref="Y258" ca="1">IF('Kreis TRADE - 2024'!$D258 = 'PieChart Hilfstabelle'!Y$1, INDIRECT(ADDRESS(ROW(), 6 + $A$7, 1, 1, "Kreis TRADE - 2024")), "")</f>
        <v/>
      </c>
      <c r="Z258" s="151" t="str" cm="1">
        <f t="array" aca="1" ref="Z258" ca="1">IF('Kreis TRADE - 2024'!$D258 = 'PieChart Hilfstabelle'!Z$1, INDIRECT(ADDRESS(ROW(), 6 + $A$7, 1, 1, "Kreis TRADE - 2024")), "")</f>
        <v/>
      </c>
      <c r="AA258" s="151" t="str" cm="1">
        <f t="array" aca="1" ref="AA258" ca="1">IF('Kreis TRADE - 2024'!$D258 = 'PieChart Hilfstabelle'!AA$1, INDIRECT(ADDRESS(ROW(), 6 + $A$7, 1, 1, "Kreis TRADE - 2024")), "")</f>
        <v/>
      </c>
      <c r="AB258" s="151" t="str" cm="1">
        <f t="array" aca="1" ref="AB258" ca="1">IF('Kreis TRADE - 2024'!$D258 = 'PieChart Hilfstabelle'!AB$1, INDIRECT(ADDRESS(ROW(), 6 + $A$7, 1, 1, "Kreis TRADE - 2024")), "")</f>
        <v/>
      </c>
      <c r="AC258" s="151" t="str" cm="1">
        <f t="array" aca="1" ref="AC258" ca="1">IF('Kreis TRADE - 2024'!$D258 = 'PieChart Hilfstabelle'!AC$1, INDIRECT(ADDRESS(ROW(), 6 + $A$7, 1, 1, "Kreis TRADE - 2024")), "")</f>
        <v/>
      </c>
      <c r="AD258" s="151" t="str" cm="1">
        <f t="array" aca="1" ref="AD258" ca="1">IF('Kreis TRADE - 2024'!$D258 = 'PieChart Hilfstabelle'!AD$1, INDIRECT(ADDRESS(ROW(), 6 + $A$7, 1, 1, "Kreis TRADE - 2024")), "")</f>
        <v/>
      </c>
    </row>
    <row r="259" spans="1:30">
      <c r="A259" s="151"/>
      <c r="B259" s="151"/>
      <c r="C259" s="151"/>
      <c r="D259" s="151"/>
      <c r="E259" s="151"/>
      <c r="F259" s="151" t="str">
        <f>IF(AND('Kreis TRADE - 2024'!C259&lt;&gt;"",'Kreis TRADE - 2024'!D259&lt;&gt;"",'Kreis TRADE - 2024'!E259="Gebuchte Tage"),'Kreis TRADE - 2024'!C259 &amp; " " &amp; 'Kreis TRADE - 2024'!D259,"")</f>
        <v/>
      </c>
      <c r="G259" s="151" t="str" cm="1">
        <f t="array" aca="1" ref="G259" ca="1">IF('Kreis TRADE - 2024'!$E259 = 'PieChart Hilfstabelle'!G$1, INDIRECT(ADDRESS(ROW(), 6 + $A$7, 1, 1, "Kreis TRADE - 2024")), "")</f>
        <v/>
      </c>
      <c r="H259" s="151" t="str" cm="1">
        <f t="array" aca="1" ref="H259" ca="1">IF('Kreis TRADE - 2024'!$E259 = 'PieChart Hilfstabelle'!H$1, INDIRECT(ADDRESS(ROW(), 6 + $A$7, 1, 1, "Kreis TRADE - 2024")), "")</f>
        <v/>
      </c>
      <c r="I259" s="151" cm="1">
        <f t="array" aca="1" ref="I259" ca="1">IF('Kreis TRADE - 2024'!$E259 = 'PieChart Hilfstabelle'!I$1, INDIRECT(ADDRESS(ROW(), 6 + $A$7, 1, 1, "Kreis TRADE - 2024")), "")</f>
        <v>0</v>
      </c>
      <c r="J259" s="151" t="str" cm="1">
        <f t="array" aca="1" ref="J259" ca="1">IF('Kreis TRADE - 2024'!$E259 = 'PieChart Hilfstabelle'!J$1, INDIRECT(ADDRESS(ROW(), 6 + $A$7, 1, 1, "Kreis TRADE - 2024")), "")</f>
        <v/>
      </c>
      <c r="K259" s="151" t="str" cm="1">
        <f t="array" aca="1" ref="K259" ca="1">IF('Kreis TRADE - 2024'!$E259 = 'PieChart Hilfstabelle'!K$1, INDIRECT(ADDRESS(ROW(), 6 + $A$7, 1, 1, "Kreis TRADE - 2024")), "")</f>
        <v/>
      </c>
      <c r="L259" s="151" t="str" cm="1">
        <f t="array" aca="1" ref="L259" ca="1">IF('Kreis TRADE - 2024'!$E259 = 'PieChart Hilfstabelle'!L$1, INDIRECT(ADDRESS(ROW(), 6 + $A$7, 1, 1, "Kreis TRADE - 2024")), "")</f>
        <v/>
      </c>
      <c r="M259" s="151" t="str" cm="1">
        <f t="array" aca="1" ref="M259" ca="1">IF('Kreis TRADE - 2024'!$E259 = 'PieChart Hilfstabelle'!M$1, INDIRECT(ADDRESS(ROW(), 6 + $A$7, 1, 1, "Kreis TRADE - 2024")), "")</f>
        <v/>
      </c>
      <c r="N259" s="151" t="str" cm="1">
        <f t="array" aca="1" ref="N259" ca="1">IF('Kreis TRADE - 2024'!$E259 = 'PieChart Hilfstabelle'!N$1, INDIRECT(ADDRESS(ROW(), 6 + $A$7, 1, 1, "Kreis TRADE - 2024")), "")</f>
        <v/>
      </c>
      <c r="O259" s="151" t="str" cm="1">
        <f t="array" aca="1" ref="O259" ca="1">IF('Kreis TRADE - 2024'!$E259 = 'PieChart Hilfstabelle'!O$1, INDIRECT(ADDRESS(ROW(), 6 + $A$7, 1, 1, "Kreis TRADE - 2024")), "")</f>
        <v/>
      </c>
      <c r="P259" s="151" t="str" cm="1">
        <f t="array" aca="1" ref="P259" ca="1">IF('Kreis TRADE - 2024'!$E259 = 'PieChart Hilfstabelle'!P$1, INDIRECT(ADDRESS(ROW(), 6 + $A$7, 1, 1, "Kreis TRADE - 2024")), "")</f>
        <v/>
      </c>
      <c r="Q259" s="151" t="str" cm="1">
        <f t="array" aca="1" ref="Q259" ca="1">IF('Kreis TRADE - 2024'!$E259 = 'PieChart Hilfstabelle'!Q$1, INDIRECT(ADDRESS(ROW(), 6 + $A$7, 1, 1, "Kreis TRADE - 2024")), "")</f>
        <v/>
      </c>
      <c r="R259" s="151" t="str" cm="1">
        <f t="array" aca="1" ref="R259" ca="1">IF('Kreis TRADE - 2024'!$E259 = 'PieChart Hilfstabelle'!R$1, INDIRECT(ADDRESS(ROW(), 6 + $A$7, 1, 1, "Kreis TRADE - 2024")), "")</f>
        <v/>
      </c>
      <c r="S259" s="151" t="str" cm="1">
        <f t="array" aca="1" ref="S259" ca="1">IF('Kreis TRADE - 2024'!$E259 = 'PieChart Hilfstabelle'!S$1, INDIRECT(ADDRESS(ROW(), 6 + $A$7, 1, 1, "Kreis TRADE - 2024")), "")</f>
        <v/>
      </c>
      <c r="T259" s="151" t="str" cm="1">
        <f t="array" aca="1" ref="T259" ca="1">IF('Kreis TRADE - 2024'!$E259 = 'PieChart Hilfstabelle'!T$1, INDIRECT(ADDRESS(ROW(), 6 + $A$7, 1, 1, "Kreis TRADE - 2024")), "")</f>
        <v/>
      </c>
      <c r="U259" s="151" t="str" cm="1">
        <f t="array" aca="1" ref="U259" ca="1">IF('Kreis TRADE - 2024'!$E259 = 'PieChart Hilfstabelle'!U$1, INDIRECT(ADDRESS(ROW(), 6 + $A$7, 1, 1, "Kreis TRADE - 2024")), "")</f>
        <v/>
      </c>
      <c r="V259" s="151" t="str" cm="1">
        <f t="array" aca="1" ref="V259" ca="1">IF('Kreis TRADE - 2024'!$E259 = 'PieChart Hilfstabelle'!V$1, INDIRECT(ADDRESS(ROW(), 6 + $A$7, 1, 1, "Kreis TRADE - 2024")), "")</f>
        <v/>
      </c>
      <c r="W259" s="151" t="str" cm="1">
        <f t="array" aca="1" ref="W259" ca="1">IF('Kreis TRADE - 2024'!$E259 = 'PieChart Hilfstabelle'!W$1, INDIRECT(ADDRESS(ROW(), 6 + $A$7, 1, 1, "Kreis TRADE - 2024")), "")</f>
        <v/>
      </c>
      <c r="X259" s="152"/>
      <c r="Y259" s="151" t="str" cm="1">
        <f t="array" aca="1" ref="Y259" ca="1">IF('Kreis TRADE - 2024'!$D259 = 'PieChart Hilfstabelle'!Y$1, INDIRECT(ADDRESS(ROW(), 6 + $A$7, 1, 1, "Kreis TRADE - 2024")), "")</f>
        <v/>
      </c>
      <c r="Z259" s="151" t="str" cm="1">
        <f t="array" aca="1" ref="Z259" ca="1">IF('Kreis TRADE - 2024'!$D259 = 'PieChart Hilfstabelle'!Z$1, INDIRECT(ADDRESS(ROW(), 6 + $A$7, 1, 1, "Kreis TRADE - 2024")), "")</f>
        <v/>
      </c>
      <c r="AA259" s="151" t="str" cm="1">
        <f t="array" aca="1" ref="AA259" ca="1">IF('Kreis TRADE - 2024'!$D259 = 'PieChart Hilfstabelle'!AA$1, INDIRECT(ADDRESS(ROW(), 6 + $A$7, 1, 1, "Kreis TRADE - 2024")), "")</f>
        <v/>
      </c>
      <c r="AB259" s="151" t="str" cm="1">
        <f t="array" aca="1" ref="AB259" ca="1">IF('Kreis TRADE - 2024'!$D259 = 'PieChart Hilfstabelle'!AB$1, INDIRECT(ADDRESS(ROW(), 6 + $A$7, 1, 1, "Kreis TRADE - 2024")), "")</f>
        <v/>
      </c>
      <c r="AC259" s="151" t="str" cm="1">
        <f t="array" aca="1" ref="AC259" ca="1">IF('Kreis TRADE - 2024'!$D259 = 'PieChart Hilfstabelle'!AC$1, INDIRECT(ADDRESS(ROW(), 6 + $A$7, 1, 1, "Kreis TRADE - 2024")), "")</f>
        <v/>
      </c>
      <c r="AD259" s="151" t="str" cm="1">
        <f t="array" aca="1" ref="AD259" ca="1">IF('Kreis TRADE - 2024'!$D259 = 'PieChart Hilfstabelle'!AD$1, INDIRECT(ADDRESS(ROW(), 6 + $A$7, 1, 1, "Kreis TRADE - 2024")), "")</f>
        <v/>
      </c>
    </row>
    <row r="260" spans="1:30">
      <c r="A260" s="151"/>
      <c r="B260" s="151"/>
      <c r="C260" s="151"/>
      <c r="D260" s="151"/>
      <c r="E260" s="151"/>
      <c r="F260" s="151" t="str">
        <f>IF(AND('Kreis TRADE - 2024'!C260&lt;&gt;"",'Kreis TRADE - 2024'!D260&lt;&gt;"",'Kreis TRADE - 2024'!E260="Gebuchte Tage"),'Kreis TRADE - 2024'!C260 &amp; " " &amp; 'Kreis TRADE - 2024'!D260,"")</f>
        <v/>
      </c>
      <c r="G260" s="151" t="str" cm="1">
        <f t="array" aca="1" ref="G260" ca="1">IF('Kreis TRADE - 2024'!$E260 = 'PieChart Hilfstabelle'!G$1, INDIRECT(ADDRESS(ROW(), 6 + $A$7, 1, 1, "Kreis TRADE - 2024")), "")</f>
        <v/>
      </c>
      <c r="H260" s="151" t="str" cm="1">
        <f t="array" aca="1" ref="H260" ca="1">IF('Kreis TRADE - 2024'!$E260 = 'PieChart Hilfstabelle'!H$1, INDIRECT(ADDRESS(ROW(), 6 + $A$7, 1, 1, "Kreis TRADE - 2024")), "")</f>
        <v/>
      </c>
      <c r="I260" s="151" t="str" cm="1">
        <f t="array" aca="1" ref="I260" ca="1">IF('Kreis TRADE - 2024'!$E260 = 'PieChart Hilfstabelle'!I$1, INDIRECT(ADDRESS(ROW(), 6 + $A$7, 1, 1, "Kreis TRADE - 2024")), "")</f>
        <v/>
      </c>
      <c r="J260" s="151" t="str" cm="1">
        <f t="array" aca="1" ref="J260" ca="1">IF('Kreis TRADE - 2024'!$E260 = 'PieChart Hilfstabelle'!J$1, INDIRECT(ADDRESS(ROW(), 6 + $A$7, 1, 1, "Kreis TRADE - 2024")), "")</f>
        <v/>
      </c>
      <c r="K260" s="151" t="str" cm="1">
        <f t="array" aca="1" ref="K260" ca="1">IF('Kreis TRADE - 2024'!$E260 = 'PieChart Hilfstabelle'!K$1, INDIRECT(ADDRESS(ROW(), 6 + $A$7, 1, 1, "Kreis TRADE - 2024")), "")</f>
        <v/>
      </c>
      <c r="L260" s="151" t="str" cm="1">
        <f t="array" aca="1" ref="L260" ca="1">IF('Kreis TRADE - 2024'!$E260 = 'PieChart Hilfstabelle'!L$1, INDIRECT(ADDRESS(ROW(), 6 + $A$7, 1, 1, "Kreis TRADE - 2024")), "")</f>
        <v/>
      </c>
      <c r="M260" s="151" t="str" cm="1">
        <f t="array" aca="1" ref="M260" ca="1">IF('Kreis TRADE - 2024'!$E260 = 'PieChart Hilfstabelle'!M$1, INDIRECT(ADDRESS(ROW(), 6 + $A$7, 1, 1, "Kreis TRADE - 2024")), "")</f>
        <v/>
      </c>
      <c r="N260" s="151" t="str" cm="1">
        <f t="array" aca="1" ref="N260" ca="1">IF('Kreis TRADE - 2024'!$E260 = 'PieChart Hilfstabelle'!N$1, INDIRECT(ADDRESS(ROW(), 6 + $A$7, 1, 1, "Kreis TRADE - 2024")), "")</f>
        <v/>
      </c>
      <c r="O260" s="151" t="str" cm="1">
        <f t="array" aca="1" ref="O260" ca="1">IF('Kreis TRADE - 2024'!$E260 = 'PieChart Hilfstabelle'!O$1, INDIRECT(ADDRESS(ROW(), 6 + $A$7, 1, 1, "Kreis TRADE - 2024")), "")</f>
        <v/>
      </c>
      <c r="P260" s="151" cm="1">
        <f t="array" aca="1" ref="P260" ca="1">IF('Kreis TRADE - 2024'!$E260 = 'PieChart Hilfstabelle'!P$1, INDIRECT(ADDRESS(ROW(), 6 + $A$7, 1, 1, "Kreis TRADE - 2024")), "")</f>
        <v>0</v>
      </c>
      <c r="Q260" s="151" t="str" cm="1">
        <f t="array" aca="1" ref="Q260" ca="1">IF('Kreis TRADE - 2024'!$E260 = 'PieChart Hilfstabelle'!Q$1, INDIRECT(ADDRESS(ROW(), 6 + $A$7, 1, 1, "Kreis TRADE - 2024")), "")</f>
        <v/>
      </c>
      <c r="R260" s="151" t="str" cm="1">
        <f t="array" aca="1" ref="R260" ca="1">IF('Kreis TRADE - 2024'!$E260 = 'PieChart Hilfstabelle'!R$1, INDIRECT(ADDRESS(ROW(), 6 + $A$7, 1, 1, "Kreis TRADE - 2024")), "")</f>
        <v/>
      </c>
      <c r="S260" s="151" t="str" cm="1">
        <f t="array" aca="1" ref="S260" ca="1">IF('Kreis TRADE - 2024'!$E260 = 'PieChart Hilfstabelle'!S$1, INDIRECT(ADDRESS(ROW(), 6 + $A$7, 1, 1, "Kreis TRADE - 2024")), "")</f>
        <v/>
      </c>
      <c r="T260" s="151" t="str" cm="1">
        <f t="array" aca="1" ref="T260" ca="1">IF('Kreis TRADE - 2024'!$E260 = 'PieChart Hilfstabelle'!T$1, INDIRECT(ADDRESS(ROW(), 6 + $A$7, 1, 1, "Kreis TRADE - 2024")), "")</f>
        <v/>
      </c>
      <c r="U260" s="151" t="str" cm="1">
        <f t="array" aca="1" ref="U260" ca="1">IF('Kreis TRADE - 2024'!$E260 = 'PieChart Hilfstabelle'!U$1, INDIRECT(ADDRESS(ROW(), 6 + $A$7, 1, 1, "Kreis TRADE - 2024")), "")</f>
        <v/>
      </c>
      <c r="V260" s="151" t="str" cm="1">
        <f t="array" aca="1" ref="V260" ca="1">IF('Kreis TRADE - 2024'!$E260 = 'PieChart Hilfstabelle'!V$1, INDIRECT(ADDRESS(ROW(), 6 + $A$7, 1, 1, "Kreis TRADE - 2024")), "")</f>
        <v/>
      </c>
      <c r="W260" s="151" t="str" cm="1">
        <f t="array" aca="1" ref="W260" ca="1">IF('Kreis TRADE - 2024'!$E260 = 'PieChart Hilfstabelle'!W$1, INDIRECT(ADDRESS(ROW(), 6 + $A$7, 1, 1, "Kreis TRADE - 2024")), "")</f>
        <v/>
      </c>
      <c r="X260" s="152"/>
      <c r="Y260" s="151" t="str" cm="1">
        <f t="array" aca="1" ref="Y260" ca="1">IF('Kreis TRADE - 2024'!$D260 = 'PieChart Hilfstabelle'!Y$1, INDIRECT(ADDRESS(ROW(), 6 + $A$7, 1, 1, "Kreis TRADE - 2024")), "")</f>
        <v/>
      </c>
      <c r="Z260" s="151" t="str" cm="1">
        <f t="array" aca="1" ref="Z260" ca="1">IF('Kreis TRADE - 2024'!$D260 = 'PieChart Hilfstabelle'!Z$1, INDIRECT(ADDRESS(ROW(), 6 + $A$7, 1, 1, "Kreis TRADE - 2024")), "")</f>
        <v/>
      </c>
      <c r="AA260" s="151" t="str" cm="1">
        <f t="array" aca="1" ref="AA260" ca="1">IF('Kreis TRADE - 2024'!$D260 = 'PieChart Hilfstabelle'!AA$1, INDIRECT(ADDRESS(ROW(), 6 + $A$7, 1, 1, "Kreis TRADE - 2024")), "")</f>
        <v/>
      </c>
      <c r="AB260" s="151" t="str" cm="1">
        <f t="array" aca="1" ref="AB260" ca="1">IF('Kreis TRADE - 2024'!$D260 = 'PieChart Hilfstabelle'!AB$1, INDIRECT(ADDRESS(ROW(), 6 + $A$7, 1, 1, "Kreis TRADE - 2024")), "")</f>
        <v/>
      </c>
      <c r="AC260" s="151" t="str" cm="1">
        <f t="array" aca="1" ref="AC260" ca="1">IF('Kreis TRADE - 2024'!$D260 = 'PieChart Hilfstabelle'!AC$1, INDIRECT(ADDRESS(ROW(), 6 + $A$7, 1, 1, "Kreis TRADE - 2024")), "")</f>
        <v/>
      </c>
      <c r="AD260" s="151" t="str" cm="1">
        <f t="array" aca="1" ref="AD260" ca="1">IF('Kreis TRADE - 2024'!$D260 = 'PieChart Hilfstabelle'!AD$1, INDIRECT(ADDRESS(ROW(), 6 + $A$7, 1, 1, "Kreis TRADE - 2024")), "")</f>
        <v/>
      </c>
    </row>
    <row r="261" spans="1:30">
      <c r="A261" s="151"/>
      <c r="B261" s="151"/>
      <c r="C261" s="151"/>
      <c r="D261" s="151"/>
      <c r="E261" s="151"/>
      <c r="F261" s="151" t="str">
        <f>IF(AND('Kreis TRADE - 2024'!C261&lt;&gt;"",'Kreis TRADE - 2024'!D261&lt;&gt;"",'Kreis TRADE - 2024'!E261="Gebuchte Tage"),'Kreis TRADE - 2024'!C261 &amp; " " &amp; 'Kreis TRADE - 2024'!D261,"")</f>
        <v/>
      </c>
      <c r="G261" s="151" t="str" cm="1">
        <f t="array" aca="1" ref="G261" ca="1">IF('Kreis TRADE - 2024'!$E261 = 'PieChart Hilfstabelle'!G$1, INDIRECT(ADDRESS(ROW(), 6 + $A$7, 1, 1, "Kreis TRADE - 2024")), "")</f>
        <v/>
      </c>
      <c r="H261" s="151" t="str" cm="1">
        <f t="array" aca="1" ref="H261" ca="1">IF('Kreis TRADE - 2024'!$E261 = 'PieChart Hilfstabelle'!H$1, INDIRECT(ADDRESS(ROW(), 6 + $A$7, 1, 1, "Kreis TRADE - 2024")), "")</f>
        <v/>
      </c>
      <c r="I261" s="151" t="str" cm="1">
        <f t="array" aca="1" ref="I261" ca="1">IF('Kreis TRADE - 2024'!$E261 = 'PieChart Hilfstabelle'!I$1, INDIRECT(ADDRESS(ROW(), 6 + $A$7, 1, 1, "Kreis TRADE - 2024")), "")</f>
        <v/>
      </c>
      <c r="J261" s="151" t="str" cm="1">
        <f t="array" aca="1" ref="J261" ca="1">IF('Kreis TRADE - 2024'!$E261 = 'PieChart Hilfstabelle'!J$1, INDIRECT(ADDRESS(ROW(), 6 + $A$7, 1, 1, "Kreis TRADE - 2024")), "")</f>
        <v/>
      </c>
      <c r="K261" s="151" t="str" cm="1">
        <f t="array" aca="1" ref="K261" ca="1">IF('Kreis TRADE - 2024'!$E261 = 'PieChart Hilfstabelle'!K$1, INDIRECT(ADDRESS(ROW(), 6 + $A$7, 1, 1, "Kreis TRADE - 2024")), "")</f>
        <v/>
      </c>
      <c r="L261" s="151" t="str" cm="1">
        <f t="array" aca="1" ref="L261" ca="1">IF('Kreis TRADE - 2024'!$E261 = 'PieChart Hilfstabelle'!L$1, INDIRECT(ADDRESS(ROW(), 6 + $A$7, 1, 1, "Kreis TRADE - 2024")), "")</f>
        <v/>
      </c>
      <c r="M261" s="151" t="str" cm="1">
        <f t="array" aca="1" ref="M261" ca="1">IF('Kreis TRADE - 2024'!$E261 = 'PieChart Hilfstabelle'!M$1, INDIRECT(ADDRESS(ROW(), 6 + $A$7, 1, 1, "Kreis TRADE - 2024")), "")</f>
        <v/>
      </c>
      <c r="N261" s="151" t="str" cm="1">
        <f t="array" aca="1" ref="N261" ca="1">IF('Kreis TRADE - 2024'!$E261 = 'PieChart Hilfstabelle'!N$1, INDIRECT(ADDRESS(ROW(), 6 + $A$7, 1, 1, "Kreis TRADE - 2024")), "")</f>
        <v/>
      </c>
      <c r="O261" s="151" t="str" cm="1">
        <f t="array" aca="1" ref="O261" ca="1">IF('Kreis TRADE - 2024'!$E261 = 'PieChart Hilfstabelle'!O$1, INDIRECT(ADDRESS(ROW(), 6 + $A$7, 1, 1, "Kreis TRADE - 2024")), "")</f>
        <v/>
      </c>
      <c r="P261" s="151" t="str" cm="1">
        <f t="array" aca="1" ref="P261" ca="1">IF('Kreis TRADE - 2024'!$E261 = 'PieChart Hilfstabelle'!P$1, INDIRECT(ADDRESS(ROW(), 6 + $A$7, 1, 1, "Kreis TRADE - 2024")), "")</f>
        <v/>
      </c>
      <c r="Q261" s="151" cm="1">
        <f t="array" aca="1" ref="Q261" ca="1">IF('Kreis TRADE - 2024'!$E261 = 'PieChart Hilfstabelle'!Q$1, INDIRECT(ADDRESS(ROW(), 6 + $A$7, 1, 1, "Kreis TRADE - 2024")), "")</f>
        <v>0</v>
      </c>
      <c r="R261" s="151" t="str" cm="1">
        <f t="array" aca="1" ref="R261" ca="1">IF('Kreis TRADE - 2024'!$E261 = 'PieChart Hilfstabelle'!R$1, INDIRECT(ADDRESS(ROW(), 6 + $A$7, 1, 1, "Kreis TRADE - 2024")), "")</f>
        <v/>
      </c>
      <c r="S261" s="151" t="str" cm="1">
        <f t="array" aca="1" ref="S261" ca="1">IF('Kreis TRADE - 2024'!$E261 = 'PieChart Hilfstabelle'!S$1, INDIRECT(ADDRESS(ROW(), 6 + $A$7, 1, 1, "Kreis TRADE - 2024")), "")</f>
        <v/>
      </c>
      <c r="T261" s="151" t="str" cm="1">
        <f t="array" aca="1" ref="T261" ca="1">IF('Kreis TRADE - 2024'!$E261 = 'PieChart Hilfstabelle'!T$1, INDIRECT(ADDRESS(ROW(), 6 + $A$7, 1, 1, "Kreis TRADE - 2024")), "")</f>
        <v/>
      </c>
      <c r="U261" s="151" t="str" cm="1">
        <f t="array" aca="1" ref="U261" ca="1">IF('Kreis TRADE - 2024'!$E261 = 'PieChart Hilfstabelle'!U$1, INDIRECT(ADDRESS(ROW(), 6 + $A$7, 1, 1, "Kreis TRADE - 2024")), "")</f>
        <v/>
      </c>
      <c r="V261" s="151" t="str" cm="1">
        <f t="array" aca="1" ref="V261" ca="1">IF('Kreis TRADE - 2024'!$E261 = 'PieChart Hilfstabelle'!V$1, INDIRECT(ADDRESS(ROW(), 6 + $A$7, 1, 1, "Kreis TRADE - 2024")), "")</f>
        <v/>
      </c>
      <c r="W261" s="151" t="str" cm="1">
        <f t="array" aca="1" ref="W261" ca="1">IF('Kreis TRADE - 2024'!$E261 = 'PieChart Hilfstabelle'!W$1, INDIRECT(ADDRESS(ROW(), 6 + $A$7, 1, 1, "Kreis TRADE - 2024")), "")</f>
        <v/>
      </c>
      <c r="X261" s="152"/>
      <c r="Y261" s="151" t="str" cm="1">
        <f t="array" aca="1" ref="Y261" ca="1">IF('Kreis TRADE - 2024'!$D261 = 'PieChart Hilfstabelle'!Y$1, INDIRECT(ADDRESS(ROW(), 6 + $A$7, 1, 1, "Kreis TRADE - 2024")), "")</f>
        <v/>
      </c>
      <c r="Z261" s="151" t="str" cm="1">
        <f t="array" aca="1" ref="Z261" ca="1">IF('Kreis TRADE - 2024'!$D261 = 'PieChart Hilfstabelle'!Z$1, INDIRECT(ADDRESS(ROW(), 6 + $A$7, 1, 1, "Kreis TRADE - 2024")), "")</f>
        <v/>
      </c>
      <c r="AA261" s="151" t="str" cm="1">
        <f t="array" aca="1" ref="AA261" ca="1">IF('Kreis TRADE - 2024'!$D261 = 'PieChart Hilfstabelle'!AA$1, INDIRECT(ADDRESS(ROW(), 6 + $A$7, 1, 1, "Kreis TRADE - 2024")), "")</f>
        <v/>
      </c>
      <c r="AB261" s="151" t="str" cm="1">
        <f t="array" aca="1" ref="AB261" ca="1">IF('Kreis TRADE - 2024'!$D261 = 'PieChart Hilfstabelle'!AB$1, INDIRECT(ADDRESS(ROW(), 6 + $A$7, 1, 1, "Kreis TRADE - 2024")), "")</f>
        <v/>
      </c>
      <c r="AC261" s="151" t="str" cm="1">
        <f t="array" aca="1" ref="AC261" ca="1">IF('Kreis TRADE - 2024'!$D261 = 'PieChart Hilfstabelle'!AC$1, INDIRECT(ADDRESS(ROW(), 6 + $A$7, 1, 1, "Kreis TRADE - 2024")), "")</f>
        <v/>
      </c>
      <c r="AD261" s="151" t="str" cm="1">
        <f t="array" aca="1" ref="AD261" ca="1">IF('Kreis TRADE - 2024'!$D261 = 'PieChart Hilfstabelle'!AD$1, INDIRECT(ADDRESS(ROW(), 6 + $A$7, 1, 1, "Kreis TRADE - 2024")), "")</f>
        <v/>
      </c>
    </row>
    <row r="262" spans="1:30">
      <c r="A262" s="151"/>
      <c r="B262" s="151"/>
      <c r="C262" s="151"/>
      <c r="D262" s="151"/>
      <c r="E262" s="151"/>
      <c r="F262" s="151" t="str">
        <f>IF(AND('Kreis TRADE - 2024'!C262&lt;&gt;"",'Kreis TRADE - 2024'!D262&lt;&gt;"",'Kreis TRADE - 2024'!E262="Gebuchte Tage"),'Kreis TRADE - 2024'!C262 &amp; " " &amp; 'Kreis TRADE - 2024'!D262,"")</f>
        <v/>
      </c>
      <c r="G262" s="151" t="str" cm="1">
        <f t="array" aca="1" ref="G262" ca="1">IF('Kreis TRADE - 2024'!$E262 = 'PieChart Hilfstabelle'!G$1, INDIRECT(ADDRESS(ROW(), 6 + $A$7, 1, 1, "Kreis TRADE - 2024")), "")</f>
        <v/>
      </c>
      <c r="H262" s="151" t="str" cm="1">
        <f t="array" aca="1" ref="H262" ca="1">IF('Kreis TRADE - 2024'!$E262 = 'PieChart Hilfstabelle'!H$1, INDIRECT(ADDRESS(ROW(), 6 + $A$7, 1, 1, "Kreis TRADE - 2024")), "")</f>
        <v/>
      </c>
      <c r="I262" s="151" t="str" cm="1">
        <f t="array" aca="1" ref="I262" ca="1">IF('Kreis TRADE - 2024'!$E262 = 'PieChart Hilfstabelle'!I$1, INDIRECT(ADDRESS(ROW(), 6 + $A$7, 1, 1, "Kreis TRADE - 2024")), "")</f>
        <v/>
      </c>
      <c r="J262" s="151" t="str" cm="1">
        <f t="array" aca="1" ref="J262" ca="1">IF('Kreis TRADE - 2024'!$E262 = 'PieChart Hilfstabelle'!J$1, INDIRECT(ADDRESS(ROW(), 6 + $A$7, 1, 1, "Kreis TRADE - 2024")), "")</f>
        <v/>
      </c>
      <c r="K262" s="151" t="str" cm="1">
        <f t="array" aca="1" ref="K262" ca="1">IF('Kreis TRADE - 2024'!$E262 = 'PieChart Hilfstabelle'!K$1, INDIRECT(ADDRESS(ROW(), 6 + $A$7, 1, 1, "Kreis TRADE - 2024")), "")</f>
        <v/>
      </c>
      <c r="L262" s="151" cm="1">
        <f t="array" aca="1" ref="L262" ca="1">IF('Kreis TRADE - 2024'!$E262 = 'PieChart Hilfstabelle'!L$1, INDIRECT(ADDRESS(ROW(), 6 + $A$7, 1, 1, "Kreis TRADE - 2024")), "")</f>
        <v>0</v>
      </c>
      <c r="M262" s="151" t="str" cm="1">
        <f t="array" aca="1" ref="M262" ca="1">IF('Kreis TRADE - 2024'!$E262 = 'PieChart Hilfstabelle'!M$1, INDIRECT(ADDRESS(ROW(), 6 + $A$7, 1, 1, "Kreis TRADE - 2024")), "")</f>
        <v/>
      </c>
      <c r="N262" s="151" t="str" cm="1">
        <f t="array" aca="1" ref="N262" ca="1">IF('Kreis TRADE - 2024'!$E262 = 'PieChart Hilfstabelle'!N$1, INDIRECT(ADDRESS(ROW(), 6 + $A$7, 1, 1, "Kreis TRADE - 2024")), "")</f>
        <v/>
      </c>
      <c r="O262" s="151" t="str" cm="1">
        <f t="array" aca="1" ref="O262" ca="1">IF('Kreis TRADE - 2024'!$E262 = 'PieChart Hilfstabelle'!O$1, INDIRECT(ADDRESS(ROW(), 6 + $A$7, 1, 1, "Kreis TRADE - 2024")), "")</f>
        <v/>
      </c>
      <c r="P262" s="151" t="str" cm="1">
        <f t="array" aca="1" ref="P262" ca="1">IF('Kreis TRADE - 2024'!$E262 = 'PieChart Hilfstabelle'!P$1, INDIRECT(ADDRESS(ROW(), 6 + $A$7, 1, 1, "Kreis TRADE - 2024")), "")</f>
        <v/>
      </c>
      <c r="Q262" s="151" t="str" cm="1">
        <f t="array" aca="1" ref="Q262" ca="1">IF('Kreis TRADE - 2024'!$E262 = 'PieChart Hilfstabelle'!Q$1, INDIRECT(ADDRESS(ROW(), 6 + $A$7, 1, 1, "Kreis TRADE - 2024")), "")</f>
        <v/>
      </c>
      <c r="R262" s="151" t="str" cm="1">
        <f t="array" aca="1" ref="R262" ca="1">IF('Kreis TRADE - 2024'!$E262 = 'PieChart Hilfstabelle'!R$1, INDIRECT(ADDRESS(ROW(), 6 + $A$7, 1, 1, "Kreis TRADE - 2024")), "")</f>
        <v/>
      </c>
      <c r="S262" s="151" t="str" cm="1">
        <f t="array" aca="1" ref="S262" ca="1">IF('Kreis TRADE - 2024'!$E262 = 'PieChart Hilfstabelle'!S$1, INDIRECT(ADDRESS(ROW(), 6 + $A$7, 1, 1, "Kreis TRADE - 2024")), "")</f>
        <v/>
      </c>
      <c r="T262" s="151" t="str" cm="1">
        <f t="array" aca="1" ref="T262" ca="1">IF('Kreis TRADE - 2024'!$E262 = 'PieChart Hilfstabelle'!T$1, INDIRECT(ADDRESS(ROW(), 6 + $A$7, 1, 1, "Kreis TRADE - 2024")), "")</f>
        <v/>
      </c>
      <c r="U262" s="151" t="str" cm="1">
        <f t="array" aca="1" ref="U262" ca="1">IF('Kreis TRADE - 2024'!$E262 = 'PieChart Hilfstabelle'!U$1, INDIRECT(ADDRESS(ROW(), 6 + $A$7, 1, 1, "Kreis TRADE - 2024")), "")</f>
        <v/>
      </c>
      <c r="V262" s="151" t="str" cm="1">
        <f t="array" aca="1" ref="V262" ca="1">IF('Kreis TRADE - 2024'!$E262 = 'PieChart Hilfstabelle'!V$1, INDIRECT(ADDRESS(ROW(), 6 + $A$7, 1, 1, "Kreis TRADE - 2024")), "")</f>
        <v/>
      </c>
      <c r="W262" s="151" t="str" cm="1">
        <f t="array" aca="1" ref="W262" ca="1">IF('Kreis TRADE - 2024'!$E262 = 'PieChart Hilfstabelle'!W$1, INDIRECT(ADDRESS(ROW(), 6 + $A$7, 1, 1, "Kreis TRADE - 2024")), "")</f>
        <v/>
      </c>
      <c r="X262" s="152"/>
      <c r="Y262" s="151" t="str" cm="1">
        <f t="array" aca="1" ref="Y262" ca="1">IF('Kreis TRADE - 2024'!$D262 = 'PieChart Hilfstabelle'!Y$1, INDIRECT(ADDRESS(ROW(), 6 + $A$7, 1, 1, "Kreis TRADE - 2024")), "")</f>
        <v/>
      </c>
      <c r="Z262" s="151" t="str" cm="1">
        <f t="array" aca="1" ref="Z262" ca="1">IF('Kreis TRADE - 2024'!$D262 = 'PieChart Hilfstabelle'!Z$1, INDIRECT(ADDRESS(ROW(), 6 + $A$7, 1, 1, "Kreis TRADE - 2024")), "")</f>
        <v/>
      </c>
      <c r="AA262" s="151" t="str" cm="1">
        <f t="array" aca="1" ref="AA262" ca="1">IF('Kreis TRADE - 2024'!$D262 = 'PieChart Hilfstabelle'!AA$1, INDIRECT(ADDRESS(ROW(), 6 + $A$7, 1, 1, "Kreis TRADE - 2024")), "")</f>
        <v/>
      </c>
      <c r="AB262" s="151" t="str" cm="1">
        <f t="array" aca="1" ref="AB262" ca="1">IF('Kreis TRADE - 2024'!$D262 = 'PieChart Hilfstabelle'!AB$1, INDIRECT(ADDRESS(ROW(), 6 + $A$7, 1, 1, "Kreis TRADE - 2024")), "")</f>
        <v/>
      </c>
      <c r="AC262" s="151" t="str" cm="1">
        <f t="array" aca="1" ref="AC262" ca="1">IF('Kreis TRADE - 2024'!$D262 = 'PieChart Hilfstabelle'!AC$1, INDIRECT(ADDRESS(ROW(), 6 + $A$7, 1, 1, "Kreis TRADE - 2024")), "")</f>
        <v/>
      </c>
      <c r="AD262" s="151" t="str" cm="1">
        <f t="array" aca="1" ref="AD262" ca="1">IF('Kreis TRADE - 2024'!$D262 = 'PieChart Hilfstabelle'!AD$1, INDIRECT(ADDRESS(ROW(), 6 + $A$7, 1, 1, "Kreis TRADE - 2024")), "")</f>
        <v/>
      </c>
    </row>
    <row r="263" spans="1:30">
      <c r="A263" s="151"/>
      <c r="B263" s="151"/>
      <c r="C263" s="151"/>
      <c r="D263" s="151"/>
      <c r="E263" s="151"/>
      <c r="F263" s="151" t="str">
        <f>IF(AND('Kreis TRADE - 2024'!C263&lt;&gt;"",'Kreis TRADE - 2024'!D263&lt;&gt;"",'Kreis TRADE - 2024'!E263="Gebuchte Tage"),'Kreis TRADE - 2024'!C263 &amp; " " &amp; 'Kreis TRADE - 2024'!D263,"")</f>
        <v/>
      </c>
      <c r="G263" s="151" t="str" cm="1">
        <f t="array" aca="1" ref="G263" ca="1">IF('Kreis TRADE - 2024'!$E263 = 'PieChart Hilfstabelle'!G$1, INDIRECT(ADDRESS(ROW(), 6 + $A$7, 1, 1, "Kreis TRADE - 2024")), "")</f>
        <v/>
      </c>
      <c r="H263" s="151" t="str" cm="1">
        <f t="array" aca="1" ref="H263" ca="1">IF('Kreis TRADE - 2024'!$E263 = 'PieChart Hilfstabelle'!H$1, INDIRECT(ADDRESS(ROW(), 6 + $A$7, 1, 1, "Kreis TRADE - 2024")), "")</f>
        <v/>
      </c>
      <c r="I263" s="151" t="str" cm="1">
        <f t="array" aca="1" ref="I263" ca="1">IF('Kreis TRADE - 2024'!$E263 = 'PieChart Hilfstabelle'!I$1, INDIRECT(ADDRESS(ROW(), 6 + $A$7, 1, 1, "Kreis TRADE - 2024")), "")</f>
        <v/>
      </c>
      <c r="J263" s="151" t="str" cm="1">
        <f t="array" aca="1" ref="J263" ca="1">IF('Kreis TRADE - 2024'!$E263 = 'PieChart Hilfstabelle'!J$1, INDIRECT(ADDRESS(ROW(), 6 + $A$7, 1, 1, "Kreis TRADE - 2024")), "")</f>
        <v/>
      </c>
      <c r="K263" s="151" t="str" cm="1">
        <f t="array" aca="1" ref="K263" ca="1">IF('Kreis TRADE - 2024'!$E263 = 'PieChart Hilfstabelle'!K$1, INDIRECT(ADDRESS(ROW(), 6 + $A$7, 1, 1, "Kreis TRADE - 2024")), "")</f>
        <v/>
      </c>
      <c r="L263" s="151" t="str" cm="1">
        <f t="array" aca="1" ref="L263" ca="1">IF('Kreis TRADE - 2024'!$E263 = 'PieChart Hilfstabelle'!L$1, INDIRECT(ADDRESS(ROW(), 6 + $A$7, 1, 1, "Kreis TRADE - 2024")), "")</f>
        <v/>
      </c>
      <c r="M263" s="151" t="str" cm="1">
        <f t="array" aca="1" ref="M263" ca="1">IF('Kreis TRADE - 2024'!$E263 = 'PieChart Hilfstabelle'!M$1, INDIRECT(ADDRESS(ROW(), 6 + $A$7, 1, 1, "Kreis TRADE - 2024")), "")</f>
        <v/>
      </c>
      <c r="N263" s="151" t="str" cm="1">
        <f t="array" aca="1" ref="N263" ca="1">IF('Kreis TRADE - 2024'!$E263 = 'PieChart Hilfstabelle'!N$1, INDIRECT(ADDRESS(ROW(), 6 + $A$7, 1, 1, "Kreis TRADE - 2024")), "")</f>
        <v/>
      </c>
      <c r="O263" s="151" t="str" cm="1">
        <f t="array" aca="1" ref="O263" ca="1">IF('Kreis TRADE - 2024'!$E263 = 'PieChart Hilfstabelle'!O$1, INDIRECT(ADDRESS(ROW(), 6 + $A$7, 1, 1, "Kreis TRADE - 2024")), "")</f>
        <v/>
      </c>
      <c r="P263" s="151" t="str" cm="1">
        <f t="array" aca="1" ref="P263" ca="1">IF('Kreis TRADE - 2024'!$E263 = 'PieChart Hilfstabelle'!P$1, INDIRECT(ADDRESS(ROW(), 6 + $A$7, 1, 1, "Kreis TRADE - 2024")), "")</f>
        <v/>
      </c>
      <c r="Q263" s="151" t="str" cm="1">
        <f t="array" aca="1" ref="Q263" ca="1">IF('Kreis TRADE - 2024'!$E263 = 'PieChart Hilfstabelle'!Q$1, INDIRECT(ADDRESS(ROW(), 6 + $A$7, 1, 1, "Kreis TRADE - 2024")), "")</f>
        <v/>
      </c>
      <c r="R263" s="151" t="str" cm="1">
        <f t="array" aca="1" ref="R263" ca="1">IF('Kreis TRADE - 2024'!$E263 = 'PieChart Hilfstabelle'!R$1, INDIRECT(ADDRESS(ROW(), 6 + $A$7, 1, 1, "Kreis TRADE - 2024")), "")</f>
        <v/>
      </c>
      <c r="S263" s="151" t="str" cm="1">
        <f t="array" aca="1" ref="S263" ca="1">IF('Kreis TRADE - 2024'!$E263 = 'PieChart Hilfstabelle'!S$1, INDIRECT(ADDRESS(ROW(), 6 + $A$7, 1, 1, "Kreis TRADE - 2024")), "")</f>
        <v/>
      </c>
      <c r="T263" s="151" t="str" cm="1">
        <f t="array" aca="1" ref="T263" ca="1">IF('Kreis TRADE - 2024'!$E263 = 'PieChart Hilfstabelle'!T$1, INDIRECT(ADDRESS(ROW(), 6 + $A$7, 1, 1, "Kreis TRADE - 2024")), "")</f>
        <v/>
      </c>
      <c r="U263" s="151" t="str" cm="1">
        <f t="array" aca="1" ref="U263" ca="1">IF('Kreis TRADE - 2024'!$E263 = 'PieChart Hilfstabelle'!U$1, INDIRECT(ADDRESS(ROW(), 6 + $A$7, 1, 1, "Kreis TRADE - 2024")), "")</f>
        <v/>
      </c>
      <c r="V263" s="151" t="str" cm="1">
        <f t="array" aca="1" ref="V263" ca="1">IF('Kreis TRADE - 2024'!$E263 = 'PieChart Hilfstabelle'!V$1, INDIRECT(ADDRESS(ROW(), 6 + $A$7, 1, 1, "Kreis TRADE - 2024")), "")</f>
        <v/>
      </c>
      <c r="W263" s="151" t="str" cm="1">
        <f t="array" aca="1" ref="W263" ca="1">IF('Kreis TRADE - 2024'!$E263 = 'PieChart Hilfstabelle'!W$1, INDIRECT(ADDRESS(ROW(), 6 + $A$7, 1, 1, "Kreis TRADE - 2024")), "")</f>
        <v/>
      </c>
      <c r="X263" s="152"/>
      <c r="Y263" s="151" cm="1">
        <f t="array" aca="1" ref="Y263" ca="1">IF('Kreis TRADE - 2024'!$D263 = 'PieChart Hilfstabelle'!Y$1, INDIRECT(ADDRESS(ROW(), 6 + $A$7, 1, 1, "Kreis TRADE - 2024")), "")</f>
        <v>0</v>
      </c>
      <c r="Z263" s="151" t="str" cm="1">
        <f t="array" aca="1" ref="Z263" ca="1">IF('Kreis TRADE - 2024'!$D263 = 'PieChart Hilfstabelle'!Z$1, INDIRECT(ADDRESS(ROW(), 6 + $A$7, 1, 1, "Kreis TRADE - 2024")), "")</f>
        <v/>
      </c>
      <c r="AA263" s="151" t="str" cm="1">
        <f t="array" aca="1" ref="AA263" ca="1">IF('Kreis TRADE - 2024'!$D263 = 'PieChart Hilfstabelle'!AA$1, INDIRECT(ADDRESS(ROW(), 6 + $A$7, 1, 1, "Kreis TRADE - 2024")), "")</f>
        <v/>
      </c>
      <c r="AB263" s="151" t="str" cm="1">
        <f t="array" aca="1" ref="AB263" ca="1">IF('Kreis TRADE - 2024'!$D263 = 'PieChart Hilfstabelle'!AB$1, INDIRECT(ADDRESS(ROW(), 6 + $A$7, 1, 1, "Kreis TRADE - 2024")), "")</f>
        <v/>
      </c>
      <c r="AC263" s="151" t="str" cm="1">
        <f t="array" aca="1" ref="AC263" ca="1">IF('Kreis TRADE - 2024'!$D263 = 'PieChart Hilfstabelle'!AC$1, INDIRECT(ADDRESS(ROW(), 6 + $A$7, 1, 1, "Kreis TRADE - 2024")), "")</f>
        <v/>
      </c>
      <c r="AD263" s="151" t="str" cm="1">
        <f t="array" aca="1" ref="AD263" ca="1">IF('Kreis TRADE - 2024'!$D263 = 'PieChart Hilfstabelle'!AD$1, INDIRECT(ADDRESS(ROW(), 6 + $A$7, 1, 1, "Kreis TRADE - 2024")), "")</f>
        <v/>
      </c>
    </row>
    <row r="264" spans="1:30">
      <c r="A264" s="151"/>
      <c r="B264" s="151"/>
      <c r="C264" s="151"/>
      <c r="D264" s="151"/>
      <c r="E264" s="151"/>
      <c r="F264" s="151" t="str">
        <f>IF(AND('Kreis TRADE - 2024'!C264&lt;&gt;"",'Kreis TRADE - 2024'!D264&lt;&gt;"",'Kreis TRADE - 2024'!E264="Gebuchte Tage"),'Kreis TRADE - 2024'!C264 &amp; " " &amp; 'Kreis TRADE - 2024'!D264,"")</f>
        <v/>
      </c>
      <c r="G264" s="151" t="str" cm="1">
        <f t="array" aca="1" ref="G264" ca="1">IF('Kreis TRADE - 2024'!$E264 = 'PieChart Hilfstabelle'!G$1, INDIRECT(ADDRESS(ROW(), 6 + $A$7, 1, 1, "Kreis TRADE - 2024")), "")</f>
        <v/>
      </c>
      <c r="H264" s="151" t="str" cm="1">
        <f t="array" aca="1" ref="H264" ca="1">IF('Kreis TRADE - 2024'!$E264 = 'PieChart Hilfstabelle'!H$1, INDIRECT(ADDRESS(ROW(), 6 + $A$7, 1, 1, "Kreis TRADE - 2024")), "")</f>
        <v/>
      </c>
      <c r="I264" s="151" t="str" cm="1">
        <f t="array" aca="1" ref="I264" ca="1">IF('Kreis TRADE - 2024'!$E264 = 'PieChart Hilfstabelle'!I$1, INDIRECT(ADDRESS(ROW(), 6 + $A$7, 1, 1, "Kreis TRADE - 2024")), "")</f>
        <v/>
      </c>
      <c r="J264" s="151" t="str" cm="1">
        <f t="array" aca="1" ref="J264" ca="1">IF('Kreis TRADE - 2024'!$E264 = 'PieChart Hilfstabelle'!J$1, INDIRECT(ADDRESS(ROW(), 6 + $A$7, 1, 1, "Kreis TRADE - 2024")), "")</f>
        <v/>
      </c>
      <c r="K264" s="151" t="str" cm="1">
        <f t="array" aca="1" ref="K264" ca="1">IF('Kreis TRADE - 2024'!$E264 = 'PieChart Hilfstabelle'!K$1, INDIRECT(ADDRESS(ROW(), 6 + $A$7, 1, 1, "Kreis TRADE - 2024")), "")</f>
        <v/>
      </c>
      <c r="L264" s="151" t="str" cm="1">
        <f t="array" aca="1" ref="L264" ca="1">IF('Kreis TRADE - 2024'!$E264 = 'PieChart Hilfstabelle'!L$1, INDIRECT(ADDRESS(ROW(), 6 + $A$7, 1, 1, "Kreis TRADE - 2024")), "")</f>
        <v/>
      </c>
      <c r="M264" s="151" t="str" cm="1">
        <f t="array" aca="1" ref="M264" ca="1">IF('Kreis TRADE - 2024'!$E264 = 'PieChart Hilfstabelle'!M$1, INDIRECT(ADDRESS(ROW(), 6 + $A$7, 1, 1, "Kreis TRADE - 2024")), "")</f>
        <v/>
      </c>
      <c r="N264" s="151" t="str" cm="1">
        <f t="array" aca="1" ref="N264" ca="1">IF('Kreis TRADE - 2024'!$E264 = 'PieChart Hilfstabelle'!N$1, INDIRECT(ADDRESS(ROW(), 6 + $A$7, 1, 1, "Kreis TRADE - 2024")), "")</f>
        <v/>
      </c>
      <c r="O264" s="151" t="str" cm="1">
        <f t="array" aca="1" ref="O264" ca="1">IF('Kreis TRADE - 2024'!$E264 = 'PieChart Hilfstabelle'!O$1, INDIRECT(ADDRESS(ROW(), 6 + $A$7, 1, 1, "Kreis TRADE - 2024")), "")</f>
        <v/>
      </c>
      <c r="P264" s="151" t="str" cm="1">
        <f t="array" aca="1" ref="P264" ca="1">IF('Kreis TRADE - 2024'!$E264 = 'PieChart Hilfstabelle'!P$1, INDIRECT(ADDRESS(ROW(), 6 + $A$7, 1, 1, "Kreis TRADE - 2024")), "")</f>
        <v/>
      </c>
      <c r="Q264" s="151" t="str" cm="1">
        <f t="array" aca="1" ref="Q264" ca="1">IF('Kreis TRADE - 2024'!$E264 = 'PieChart Hilfstabelle'!Q$1, INDIRECT(ADDRESS(ROW(), 6 + $A$7, 1, 1, "Kreis TRADE - 2024")), "")</f>
        <v/>
      </c>
      <c r="R264" s="151" t="str" cm="1">
        <f t="array" aca="1" ref="R264" ca="1">IF('Kreis TRADE - 2024'!$E264 = 'PieChart Hilfstabelle'!R$1, INDIRECT(ADDRESS(ROW(), 6 + $A$7, 1, 1, "Kreis TRADE - 2024")), "")</f>
        <v/>
      </c>
      <c r="S264" s="151" t="str" cm="1">
        <f t="array" aca="1" ref="S264" ca="1">IF('Kreis TRADE - 2024'!$E264 = 'PieChart Hilfstabelle'!S$1, INDIRECT(ADDRESS(ROW(), 6 + $A$7, 1, 1, "Kreis TRADE - 2024")), "")</f>
        <v/>
      </c>
      <c r="T264" s="151" t="str" cm="1">
        <f t="array" aca="1" ref="T264" ca="1">IF('Kreis TRADE - 2024'!$E264 = 'PieChart Hilfstabelle'!T$1, INDIRECT(ADDRESS(ROW(), 6 + $A$7, 1, 1, "Kreis TRADE - 2024")), "")</f>
        <v/>
      </c>
      <c r="U264" s="151" t="str" cm="1">
        <f t="array" aca="1" ref="U264" ca="1">IF('Kreis TRADE - 2024'!$E264 = 'PieChart Hilfstabelle'!U$1, INDIRECT(ADDRESS(ROW(), 6 + $A$7, 1, 1, "Kreis TRADE - 2024")), "")</f>
        <v/>
      </c>
      <c r="V264" s="151" t="str" cm="1">
        <f t="array" aca="1" ref="V264" ca="1">IF('Kreis TRADE - 2024'!$E264 = 'PieChart Hilfstabelle'!V$1, INDIRECT(ADDRESS(ROW(), 6 + $A$7, 1, 1, "Kreis TRADE - 2024")), "")</f>
        <v/>
      </c>
      <c r="W264" s="151" t="str" cm="1">
        <f t="array" aca="1" ref="W264" ca="1">IF('Kreis TRADE - 2024'!$E264 = 'PieChart Hilfstabelle'!W$1, INDIRECT(ADDRESS(ROW(), 6 + $A$7, 1, 1, "Kreis TRADE - 2024")), "")</f>
        <v/>
      </c>
      <c r="X264" s="152"/>
      <c r="Y264" s="151" t="str" cm="1">
        <f t="array" aca="1" ref="Y264" ca="1">IF('Kreis TRADE - 2024'!$D264 = 'PieChart Hilfstabelle'!Y$1, INDIRECT(ADDRESS(ROW(), 6 + $A$7, 1, 1, "Kreis TRADE - 2024")), "")</f>
        <v/>
      </c>
      <c r="Z264" s="151" cm="1">
        <f t="array" aca="1" ref="Z264" ca="1">IF('Kreis TRADE - 2024'!$D264 = 'PieChart Hilfstabelle'!Z$1, INDIRECT(ADDRESS(ROW(), 6 + $A$7, 1, 1, "Kreis TRADE - 2024")), "")</f>
        <v>0</v>
      </c>
      <c r="AA264" s="151" t="str" cm="1">
        <f t="array" aca="1" ref="AA264" ca="1">IF('Kreis TRADE - 2024'!$D264 = 'PieChart Hilfstabelle'!AA$1, INDIRECT(ADDRESS(ROW(), 6 + $A$7, 1, 1, "Kreis TRADE - 2024")), "")</f>
        <v/>
      </c>
      <c r="AB264" s="151" t="str" cm="1">
        <f t="array" aca="1" ref="AB264" ca="1">IF('Kreis TRADE - 2024'!$D264 = 'PieChart Hilfstabelle'!AB$1, INDIRECT(ADDRESS(ROW(), 6 + $A$7, 1, 1, "Kreis TRADE - 2024")), "")</f>
        <v/>
      </c>
      <c r="AC264" s="151" t="str" cm="1">
        <f t="array" aca="1" ref="AC264" ca="1">IF('Kreis TRADE - 2024'!$D264 = 'PieChart Hilfstabelle'!AC$1, INDIRECT(ADDRESS(ROW(), 6 + $A$7, 1, 1, "Kreis TRADE - 2024")), "")</f>
        <v/>
      </c>
      <c r="AD264" s="151" t="str" cm="1">
        <f t="array" aca="1" ref="AD264" ca="1">IF('Kreis TRADE - 2024'!$D264 = 'PieChart Hilfstabelle'!AD$1, INDIRECT(ADDRESS(ROW(), 6 + $A$7, 1, 1, "Kreis TRADE - 2024")), "")</f>
        <v/>
      </c>
    </row>
    <row r="265" spans="1:30">
      <c r="A265" s="151"/>
      <c r="B265" s="151"/>
      <c r="C265" s="151"/>
      <c r="D265" s="151"/>
      <c r="E265" s="151"/>
      <c r="F265" s="151" t="str">
        <f>IF(AND('Kreis TRADE - 2024'!C265&lt;&gt;"",'Kreis TRADE - 2024'!D265&lt;&gt;"",'Kreis TRADE - 2024'!E265="Gebuchte Tage"),'Kreis TRADE - 2024'!C265 &amp; " " &amp; 'Kreis TRADE - 2024'!D265,"")</f>
        <v/>
      </c>
      <c r="G265" s="151" t="str" cm="1">
        <f t="array" aca="1" ref="G265" ca="1">IF('Kreis TRADE - 2024'!$E265 = 'PieChart Hilfstabelle'!G$1, INDIRECT(ADDRESS(ROW(), 6 + $A$7, 1, 1, "Kreis TRADE - 2024")), "")</f>
        <v/>
      </c>
      <c r="H265" s="151" t="str" cm="1">
        <f t="array" aca="1" ref="H265" ca="1">IF('Kreis TRADE - 2024'!$E265 = 'PieChart Hilfstabelle'!H$1, INDIRECT(ADDRESS(ROW(), 6 + $A$7, 1, 1, "Kreis TRADE - 2024")), "")</f>
        <v/>
      </c>
      <c r="I265" s="151" t="str" cm="1">
        <f t="array" aca="1" ref="I265" ca="1">IF('Kreis TRADE - 2024'!$E265 = 'PieChart Hilfstabelle'!I$1, INDIRECT(ADDRESS(ROW(), 6 + $A$7, 1, 1, "Kreis TRADE - 2024")), "")</f>
        <v/>
      </c>
      <c r="J265" s="151" t="str" cm="1">
        <f t="array" aca="1" ref="J265" ca="1">IF('Kreis TRADE - 2024'!$E265 = 'PieChart Hilfstabelle'!J$1, INDIRECT(ADDRESS(ROW(), 6 + $A$7, 1, 1, "Kreis TRADE - 2024")), "")</f>
        <v/>
      </c>
      <c r="K265" s="151" t="str" cm="1">
        <f t="array" aca="1" ref="K265" ca="1">IF('Kreis TRADE - 2024'!$E265 = 'PieChart Hilfstabelle'!K$1, INDIRECT(ADDRESS(ROW(), 6 + $A$7, 1, 1, "Kreis TRADE - 2024")), "")</f>
        <v/>
      </c>
      <c r="L265" s="151" t="str" cm="1">
        <f t="array" aca="1" ref="L265" ca="1">IF('Kreis TRADE - 2024'!$E265 = 'PieChart Hilfstabelle'!L$1, INDIRECT(ADDRESS(ROW(), 6 + $A$7, 1, 1, "Kreis TRADE - 2024")), "")</f>
        <v/>
      </c>
      <c r="M265" s="151" t="str" cm="1">
        <f t="array" aca="1" ref="M265" ca="1">IF('Kreis TRADE - 2024'!$E265 = 'PieChart Hilfstabelle'!M$1, INDIRECT(ADDRESS(ROW(), 6 + $A$7, 1, 1, "Kreis TRADE - 2024")), "")</f>
        <v/>
      </c>
      <c r="N265" s="151" t="str" cm="1">
        <f t="array" aca="1" ref="N265" ca="1">IF('Kreis TRADE - 2024'!$E265 = 'PieChart Hilfstabelle'!N$1, INDIRECT(ADDRESS(ROW(), 6 + $A$7, 1, 1, "Kreis TRADE - 2024")), "")</f>
        <v/>
      </c>
      <c r="O265" s="151" t="str" cm="1">
        <f t="array" aca="1" ref="O265" ca="1">IF('Kreis TRADE - 2024'!$E265 = 'PieChart Hilfstabelle'!O$1, INDIRECT(ADDRESS(ROW(), 6 + $A$7, 1, 1, "Kreis TRADE - 2024")), "")</f>
        <v/>
      </c>
      <c r="P265" s="151" t="str" cm="1">
        <f t="array" aca="1" ref="P265" ca="1">IF('Kreis TRADE - 2024'!$E265 = 'PieChart Hilfstabelle'!P$1, INDIRECT(ADDRESS(ROW(), 6 + $A$7, 1, 1, "Kreis TRADE - 2024")), "")</f>
        <v/>
      </c>
      <c r="Q265" s="151" t="str" cm="1">
        <f t="array" aca="1" ref="Q265" ca="1">IF('Kreis TRADE - 2024'!$E265 = 'PieChart Hilfstabelle'!Q$1, INDIRECT(ADDRESS(ROW(), 6 + $A$7, 1, 1, "Kreis TRADE - 2024")), "")</f>
        <v/>
      </c>
      <c r="R265" s="151" t="str" cm="1">
        <f t="array" aca="1" ref="R265" ca="1">IF('Kreis TRADE - 2024'!$E265 = 'PieChart Hilfstabelle'!R$1, INDIRECT(ADDRESS(ROW(), 6 + $A$7, 1, 1, "Kreis TRADE - 2024")), "")</f>
        <v/>
      </c>
      <c r="S265" s="151" t="str" cm="1">
        <f t="array" aca="1" ref="S265" ca="1">IF('Kreis TRADE - 2024'!$E265 = 'PieChart Hilfstabelle'!S$1, INDIRECT(ADDRESS(ROW(), 6 + $A$7, 1, 1, "Kreis TRADE - 2024")), "")</f>
        <v/>
      </c>
      <c r="T265" s="151" t="str" cm="1">
        <f t="array" aca="1" ref="T265" ca="1">IF('Kreis TRADE - 2024'!$E265 = 'PieChart Hilfstabelle'!T$1, INDIRECT(ADDRESS(ROW(), 6 + $A$7, 1, 1, "Kreis TRADE - 2024")), "")</f>
        <v/>
      </c>
      <c r="U265" s="151" t="str" cm="1">
        <f t="array" aca="1" ref="U265" ca="1">IF('Kreis TRADE - 2024'!$E265 = 'PieChart Hilfstabelle'!U$1, INDIRECT(ADDRESS(ROW(), 6 + $A$7, 1, 1, "Kreis TRADE - 2024")), "")</f>
        <v/>
      </c>
      <c r="V265" s="151" t="str" cm="1">
        <f t="array" aca="1" ref="V265" ca="1">IF('Kreis TRADE - 2024'!$E265 = 'PieChart Hilfstabelle'!V$1, INDIRECT(ADDRESS(ROW(), 6 + $A$7, 1, 1, "Kreis TRADE - 2024")), "")</f>
        <v/>
      </c>
      <c r="W265" s="151" t="str" cm="1">
        <f t="array" aca="1" ref="W265" ca="1">IF('Kreis TRADE - 2024'!$E265 = 'PieChart Hilfstabelle'!W$1, INDIRECT(ADDRESS(ROW(), 6 + $A$7, 1, 1, "Kreis TRADE - 2024")), "")</f>
        <v/>
      </c>
      <c r="X265" s="152"/>
      <c r="Y265" s="151" t="str" cm="1">
        <f t="array" aca="1" ref="Y265" ca="1">IF('Kreis TRADE - 2024'!$D265 = 'PieChart Hilfstabelle'!Y$1, INDIRECT(ADDRESS(ROW(), 6 + $A$7, 1, 1, "Kreis TRADE - 2024")), "")</f>
        <v/>
      </c>
      <c r="Z265" s="151" t="str" cm="1">
        <f t="array" aca="1" ref="Z265" ca="1">IF('Kreis TRADE - 2024'!$D265 = 'PieChart Hilfstabelle'!Z$1, INDIRECT(ADDRESS(ROW(), 6 + $A$7, 1, 1, "Kreis TRADE - 2024")), "")</f>
        <v/>
      </c>
      <c r="AA265" s="151" cm="1">
        <f t="array" aca="1" ref="AA265" ca="1">IF('Kreis TRADE - 2024'!$D265 = 'PieChart Hilfstabelle'!AA$1, INDIRECT(ADDRESS(ROW(), 6 + $A$7, 1, 1, "Kreis TRADE - 2024")), "")</f>
        <v>0</v>
      </c>
      <c r="AB265" s="151" t="str" cm="1">
        <f t="array" aca="1" ref="AB265" ca="1">IF('Kreis TRADE - 2024'!$D265 = 'PieChart Hilfstabelle'!AB$1, INDIRECT(ADDRESS(ROW(), 6 + $A$7, 1, 1, "Kreis TRADE - 2024")), "")</f>
        <v/>
      </c>
      <c r="AC265" s="151" t="str" cm="1">
        <f t="array" aca="1" ref="AC265" ca="1">IF('Kreis TRADE - 2024'!$D265 = 'PieChart Hilfstabelle'!AC$1, INDIRECT(ADDRESS(ROW(), 6 + $A$7, 1, 1, "Kreis TRADE - 2024")), "")</f>
        <v/>
      </c>
      <c r="AD265" s="151" t="str" cm="1">
        <f t="array" aca="1" ref="AD265" ca="1">IF('Kreis TRADE - 2024'!$D265 = 'PieChart Hilfstabelle'!AD$1, INDIRECT(ADDRESS(ROW(), 6 + $A$7, 1, 1, "Kreis TRADE - 2024")), "")</f>
        <v/>
      </c>
    </row>
    <row r="266" spans="1:30">
      <c r="A266" s="151"/>
      <c r="B266" s="151"/>
      <c r="C266" s="151"/>
      <c r="D266" s="151"/>
      <c r="E266" s="151"/>
      <c r="F266" s="151" t="str">
        <f>IF(AND('Kreis TRADE - 2024'!C266&lt;&gt;"",'Kreis TRADE - 2024'!D266&lt;&gt;"",'Kreis TRADE - 2024'!E266="Gebuchte Tage"),'Kreis TRADE - 2024'!C266 &amp; " " &amp; 'Kreis TRADE - 2024'!D266,"")</f>
        <v/>
      </c>
      <c r="G266" s="151" t="str" cm="1">
        <f t="array" aca="1" ref="G266" ca="1">IF('Kreis TRADE - 2024'!$E266 = 'PieChart Hilfstabelle'!G$1, INDIRECT(ADDRESS(ROW(), 6 + $A$7, 1, 1, "Kreis TRADE - 2024")), "")</f>
        <v/>
      </c>
      <c r="H266" s="151" t="str" cm="1">
        <f t="array" aca="1" ref="H266" ca="1">IF('Kreis TRADE - 2024'!$E266 = 'PieChart Hilfstabelle'!H$1, INDIRECT(ADDRESS(ROW(), 6 + $A$7, 1, 1, "Kreis TRADE - 2024")), "")</f>
        <v/>
      </c>
      <c r="I266" s="151" t="str" cm="1">
        <f t="array" aca="1" ref="I266" ca="1">IF('Kreis TRADE - 2024'!$E266 = 'PieChart Hilfstabelle'!I$1, INDIRECT(ADDRESS(ROW(), 6 + $A$7, 1, 1, "Kreis TRADE - 2024")), "")</f>
        <v/>
      </c>
      <c r="J266" s="151" t="str" cm="1">
        <f t="array" aca="1" ref="J266" ca="1">IF('Kreis TRADE - 2024'!$E266 = 'PieChart Hilfstabelle'!J$1, INDIRECT(ADDRESS(ROW(), 6 + $A$7, 1, 1, "Kreis TRADE - 2024")), "")</f>
        <v/>
      </c>
      <c r="K266" s="151" t="str" cm="1">
        <f t="array" aca="1" ref="K266" ca="1">IF('Kreis TRADE - 2024'!$E266 = 'PieChart Hilfstabelle'!K$1, INDIRECT(ADDRESS(ROW(), 6 + $A$7, 1, 1, "Kreis TRADE - 2024")), "")</f>
        <v/>
      </c>
      <c r="L266" s="151" t="str" cm="1">
        <f t="array" aca="1" ref="L266" ca="1">IF('Kreis TRADE - 2024'!$E266 = 'PieChart Hilfstabelle'!L$1, INDIRECT(ADDRESS(ROW(), 6 + $A$7, 1, 1, "Kreis TRADE - 2024")), "")</f>
        <v/>
      </c>
      <c r="M266" s="151" t="str" cm="1">
        <f t="array" aca="1" ref="M266" ca="1">IF('Kreis TRADE - 2024'!$E266 = 'PieChart Hilfstabelle'!M$1, INDIRECT(ADDRESS(ROW(), 6 + $A$7, 1, 1, "Kreis TRADE - 2024")), "")</f>
        <v/>
      </c>
      <c r="N266" s="151" t="str" cm="1">
        <f t="array" aca="1" ref="N266" ca="1">IF('Kreis TRADE - 2024'!$E266 = 'PieChart Hilfstabelle'!N$1, INDIRECT(ADDRESS(ROW(), 6 + $A$7, 1, 1, "Kreis TRADE - 2024")), "")</f>
        <v/>
      </c>
      <c r="O266" s="151" t="str" cm="1">
        <f t="array" aca="1" ref="O266" ca="1">IF('Kreis TRADE - 2024'!$E266 = 'PieChart Hilfstabelle'!O$1, INDIRECT(ADDRESS(ROW(), 6 + $A$7, 1, 1, "Kreis TRADE - 2024")), "")</f>
        <v/>
      </c>
      <c r="P266" s="151" t="str" cm="1">
        <f t="array" aca="1" ref="P266" ca="1">IF('Kreis TRADE - 2024'!$E266 = 'PieChart Hilfstabelle'!P$1, INDIRECT(ADDRESS(ROW(), 6 + $A$7, 1, 1, "Kreis TRADE - 2024")), "")</f>
        <v/>
      </c>
      <c r="Q266" s="151" t="str" cm="1">
        <f t="array" aca="1" ref="Q266" ca="1">IF('Kreis TRADE - 2024'!$E266 = 'PieChart Hilfstabelle'!Q$1, INDIRECT(ADDRESS(ROW(), 6 + $A$7, 1, 1, "Kreis TRADE - 2024")), "")</f>
        <v/>
      </c>
      <c r="R266" s="151" t="str" cm="1">
        <f t="array" aca="1" ref="R266" ca="1">IF('Kreis TRADE - 2024'!$E266 = 'PieChart Hilfstabelle'!R$1, INDIRECT(ADDRESS(ROW(), 6 + $A$7, 1, 1, "Kreis TRADE - 2024")), "")</f>
        <v/>
      </c>
      <c r="S266" s="151" t="str" cm="1">
        <f t="array" aca="1" ref="S266" ca="1">IF('Kreis TRADE - 2024'!$E266 = 'PieChart Hilfstabelle'!S$1, INDIRECT(ADDRESS(ROW(), 6 + $A$7, 1, 1, "Kreis TRADE - 2024")), "")</f>
        <v/>
      </c>
      <c r="T266" s="151" t="str" cm="1">
        <f t="array" aca="1" ref="T266" ca="1">IF('Kreis TRADE - 2024'!$E266 = 'PieChart Hilfstabelle'!T$1, INDIRECT(ADDRESS(ROW(), 6 + $A$7, 1, 1, "Kreis TRADE - 2024")), "")</f>
        <v/>
      </c>
      <c r="U266" s="151" t="str" cm="1">
        <f t="array" aca="1" ref="U266" ca="1">IF('Kreis TRADE - 2024'!$E266 = 'PieChart Hilfstabelle'!U$1, INDIRECT(ADDRESS(ROW(), 6 + $A$7, 1, 1, "Kreis TRADE - 2024")), "")</f>
        <v/>
      </c>
      <c r="V266" s="151" t="str" cm="1">
        <f t="array" aca="1" ref="V266" ca="1">IF('Kreis TRADE - 2024'!$E266 = 'PieChart Hilfstabelle'!V$1, INDIRECT(ADDRESS(ROW(), 6 + $A$7, 1, 1, "Kreis TRADE - 2024")), "")</f>
        <v/>
      </c>
      <c r="W266" s="151" t="str" cm="1">
        <f t="array" aca="1" ref="W266" ca="1">IF('Kreis TRADE - 2024'!$E266 = 'PieChart Hilfstabelle'!W$1, INDIRECT(ADDRESS(ROW(), 6 + $A$7, 1, 1, "Kreis TRADE - 2024")), "")</f>
        <v/>
      </c>
      <c r="X266" s="152"/>
      <c r="Y266" s="151" t="str" cm="1">
        <f t="array" aca="1" ref="Y266" ca="1">IF('Kreis TRADE - 2024'!$D266 = 'PieChart Hilfstabelle'!Y$1, INDIRECT(ADDRESS(ROW(), 6 + $A$7, 1, 1, "Kreis TRADE - 2024")), "")</f>
        <v/>
      </c>
      <c r="Z266" s="151" t="str" cm="1">
        <f t="array" aca="1" ref="Z266" ca="1">IF('Kreis TRADE - 2024'!$D266 = 'PieChart Hilfstabelle'!Z$1, INDIRECT(ADDRESS(ROW(), 6 + $A$7, 1, 1, "Kreis TRADE - 2024")), "")</f>
        <v/>
      </c>
      <c r="AA266" s="151" t="str" cm="1">
        <f t="array" aca="1" ref="AA266" ca="1">IF('Kreis TRADE - 2024'!$D266 = 'PieChart Hilfstabelle'!AA$1, INDIRECT(ADDRESS(ROW(), 6 + $A$7, 1, 1, "Kreis TRADE - 2024")), "")</f>
        <v/>
      </c>
      <c r="AB266" s="151" cm="1">
        <f t="array" aca="1" ref="AB266" ca="1">IF('Kreis TRADE - 2024'!$D266 = 'PieChart Hilfstabelle'!AB$1, INDIRECT(ADDRESS(ROW(), 6 + $A$7, 1, 1, "Kreis TRADE - 2024")), "")</f>
        <v>0</v>
      </c>
      <c r="AC266" s="151" t="str" cm="1">
        <f t="array" aca="1" ref="AC266" ca="1">IF('Kreis TRADE - 2024'!$D266 = 'PieChart Hilfstabelle'!AC$1, INDIRECT(ADDRESS(ROW(), 6 + $A$7, 1, 1, "Kreis TRADE - 2024")), "")</f>
        <v/>
      </c>
      <c r="AD266" s="151" t="str" cm="1">
        <f t="array" aca="1" ref="AD266" ca="1">IF('Kreis TRADE - 2024'!$D266 = 'PieChart Hilfstabelle'!AD$1, INDIRECT(ADDRESS(ROW(), 6 + $A$7, 1, 1, "Kreis TRADE - 2024")), "")</f>
        <v/>
      </c>
    </row>
    <row r="267" spans="1:30">
      <c r="A267" s="151"/>
      <c r="B267" s="151"/>
      <c r="C267" s="151"/>
      <c r="D267" s="151"/>
      <c r="E267" s="151"/>
      <c r="F267" s="151" t="str">
        <f>IF(AND('Kreis TRADE - 2024'!C267&lt;&gt;"",'Kreis TRADE - 2024'!D267&lt;&gt;"",'Kreis TRADE - 2024'!E267="Gebuchte Tage"),'Kreis TRADE - 2024'!C267 &amp; " " &amp; 'Kreis TRADE - 2024'!D267,"")</f>
        <v/>
      </c>
      <c r="G267" s="151" t="str" cm="1">
        <f t="array" aca="1" ref="G267" ca="1">IF('Kreis TRADE - 2024'!$E267 = 'PieChart Hilfstabelle'!G$1, INDIRECT(ADDRESS(ROW(), 6 + $A$7, 1, 1, "Kreis TRADE - 2024")), "")</f>
        <v/>
      </c>
      <c r="H267" s="151" t="str" cm="1">
        <f t="array" aca="1" ref="H267" ca="1">IF('Kreis TRADE - 2024'!$E267 = 'PieChart Hilfstabelle'!H$1, INDIRECT(ADDRESS(ROW(), 6 + $A$7, 1, 1, "Kreis TRADE - 2024")), "")</f>
        <v/>
      </c>
      <c r="I267" s="151" t="str" cm="1">
        <f t="array" aca="1" ref="I267" ca="1">IF('Kreis TRADE - 2024'!$E267 = 'PieChart Hilfstabelle'!I$1, INDIRECT(ADDRESS(ROW(), 6 + $A$7, 1, 1, "Kreis TRADE - 2024")), "")</f>
        <v/>
      </c>
      <c r="J267" s="151" t="str" cm="1">
        <f t="array" aca="1" ref="J267" ca="1">IF('Kreis TRADE - 2024'!$E267 = 'PieChart Hilfstabelle'!J$1, INDIRECT(ADDRESS(ROW(), 6 + $A$7, 1, 1, "Kreis TRADE - 2024")), "")</f>
        <v/>
      </c>
      <c r="K267" s="151" t="str" cm="1">
        <f t="array" aca="1" ref="K267" ca="1">IF('Kreis TRADE - 2024'!$E267 = 'PieChart Hilfstabelle'!K$1, INDIRECT(ADDRESS(ROW(), 6 + $A$7, 1, 1, "Kreis TRADE - 2024")), "")</f>
        <v/>
      </c>
      <c r="L267" s="151" t="str" cm="1">
        <f t="array" aca="1" ref="L267" ca="1">IF('Kreis TRADE - 2024'!$E267 = 'PieChart Hilfstabelle'!L$1, INDIRECT(ADDRESS(ROW(), 6 + $A$7, 1, 1, "Kreis TRADE - 2024")), "")</f>
        <v/>
      </c>
      <c r="M267" s="151" t="str" cm="1">
        <f t="array" aca="1" ref="M267" ca="1">IF('Kreis TRADE - 2024'!$E267 = 'PieChart Hilfstabelle'!M$1, INDIRECT(ADDRESS(ROW(), 6 + $A$7, 1, 1, "Kreis TRADE - 2024")), "")</f>
        <v/>
      </c>
      <c r="N267" s="151" t="str" cm="1">
        <f t="array" aca="1" ref="N267" ca="1">IF('Kreis TRADE - 2024'!$E267 = 'PieChart Hilfstabelle'!N$1, INDIRECT(ADDRESS(ROW(), 6 + $A$7, 1, 1, "Kreis TRADE - 2024")), "")</f>
        <v/>
      </c>
      <c r="O267" s="151" t="str" cm="1">
        <f t="array" aca="1" ref="O267" ca="1">IF('Kreis TRADE - 2024'!$E267 = 'PieChart Hilfstabelle'!O$1, INDIRECT(ADDRESS(ROW(), 6 + $A$7, 1, 1, "Kreis TRADE - 2024")), "")</f>
        <v/>
      </c>
      <c r="P267" s="151" t="str" cm="1">
        <f t="array" aca="1" ref="P267" ca="1">IF('Kreis TRADE - 2024'!$E267 = 'PieChart Hilfstabelle'!P$1, INDIRECT(ADDRESS(ROW(), 6 + $A$7, 1, 1, "Kreis TRADE - 2024")), "")</f>
        <v/>
      </c>
      <c r="Q267" s="151" t="str" cm="1">
        <f t="array" aca="1" ref="Q267" ca="1">IF('Kreis TRADE - 2024'!$E267 = 'PieChart Hilfstabelle'!Q$1, INDIRECT(ADDRESS(ROW(), 6 + $A$7, 1, 1, "Kreis TRADE - 2024")), "")</f>
        <v/>
      </c>
      <c r="R267" s="151" t="str" cm="1">
        <f t="array" aca="1" ref="R267" ca="1">IF('Kreis TRADE - 2024'!$E267 = 'PieChart Hilfstabelle'!R$1, INDIRECT(ADDRESS(ROW(), 6 + $A$7, 1, 1, "Kreis TRADE - 2024")), "")</f>
        <v/>
      </c>
      <c r="S267" s="151" t="str" cm="1">
        <f t="array" aca="1" ref="S267" ca="1">IF('Kreis TRADE - 2024'!$E267 = 'PieChart Hilfstabelle'!S$1, INDIRECT(ADDRESS(ROW(), 6 + $A$7, 1, 1, "Kreis TRADE - 2024")), "")</f>
        <v/>
      </c>
      <c r="T267" s="151" t="str" cm="1">
        <f t="array" aca="1" ref="T267" ca="1">IF('Kreis TRADE - 2024'!$E267 = 'PieChart Hilfstabelle'!T$1, INDIRECT(ADDRESS(ROW(), 6 + $A$7, 1, 1, "Kreis TRADE - 2024")), "")</f>
        <v/>
      </c>
      <c r="U267" s="151" t="str" cm="1">
        <f t="array" aca="1" ref="U267" ca="1">IF('Kreis TRADE - 2024'!$E267 = 'PieChart Hilfstabelle'!U$1, INDIRECT(ADDRESS(ROW(), 6 + $A$7, 1, 1, "Kreis TRADE - 2024")), "")</f>
        <v/>
      </c>
      <c r="V267" s="151" t="str" cm="1">
        <f t="array" aca="1" ref="V267" ca="1">IF('Kreis TRADE - 2024'!$E267 = 'PieChart Hilfstabelle'!V$1, INDIRECT(ADDRESS(ROW(), 6 + $A$7, 1, 1, "Kreis TRADE - 2024")), "")</f>
        <v/>
      </c>
      <c r="W267" s="151" t="str" cm="1">
        <f t="array" aca="1" ref="W267" ca="1">IF('Kreis TRADE - 2024'!$E267 = 'PieChart Hilfstabelle'!W$1, INDIRECT(ADDRESS(ROW(), 6 + $A$7, 1, 1, "Kreis TRADE - 2024")), "")</f>
        <v/>
      </c>
      <c r="X267" s="152"/>
      <c r="Y267" s="151" t="str" cm="1">
        <f t="array" aca="1" ref="Y267" ca="1">IF('Kreis TRADE - 2024'!$D267 = 'PieChart Hilfstabelle'!Y$1, INDIRECT(ADDRESS(ROW(), 6 + $A$7, 1, 1, "Kreis TRADE - 2024")), "")</f>
        <v/>
      </c>
      <c r="Z267" s="151" t="str" cm="1">
        <f t="array" aca="1" ref="Z267" ca="1">IF('Kreis TRADE - 2024'!$D267 = 'PieChart Hilfstabelle'!Z$1, INDIRECT(ADDRESS(ROW(), 6 + $A$7, 1, 1, "Kreis TRADE - 2024")), "")</f>
        <v/>
      </c>
      <c r="AA267" s="151" t="str" cm="1">
        <f t="array" aca="1" ref="AA267" ca="1">IF('Kreis TRADE - 2024'!$D267 = 'PieChart Hilfstabelle'!AA$1, INDIRECT(ADDRESS(ROW(), 6 + $A$7, 1, 1, "Kreis TRADE - 2024")), "")</f>
        <v/>
      </c>
      <c r="AB267" s="151" t="str" cm="1">
        <f t="array" aca="1" ref="AB267" ca="1">IF('Kreis TRADE - 2024'!$D267 = 'PieChart Hilfstabelle'!AB$1, INDIRECT(ADDRESS(ROW(), 6 + $A$7, 1, 1, "Kreis TRADE - 2024")), "")</f>
        <v/>
      </c>
      <c r="AC267" s="151" cm="1">
        <f t="array" aca="1" ref="AC267" ca="1">IF('Kreis TRADE - 2024'!$D267 = 'PieChart Hilfstabelle'!AC$1, INDIRECT(ADDRESS(ROW(), 6 + $A$7, 1, 1, "Kreis TRADE - 2024")), "")</f>
        <v>0</v>
      </c>
      <c r="AD267" s="151" t="str" cm="1">
        <f t="array" aca="1" ref="AD267" ca="1">IF('Kreis TRADE - 2024'!$D267 = 'PieChart Hilfstabelle'!AD$1, INDIRECT(ADDRESS(ROW(), 6 + $A$7, 1, 1, "Kreis TRADE - 2024")), "")</f>
        <v/>
      </c>
    </row>
    <row r="268" spans="1:30">
      <c r="A268" s="151"/>
      <c r="B268" s="151"/>
      <c r="C268" s="151"/>
      <c r="D268" s="151"/>
      <c r="E268" s="151"/>
      <c r="F268" s="151" t="str">
        <f>IF(AND('Kreis TRADE - 2024'!C268&lt;&gt;"",'Kreis TRADE - 2024'!D268&lt;&gt;"",'Kreis TRADE - 2024'!E268="Gebuchte Tage"),'Kreis TRADE - 2024'!C268 &amp; " " &amp; 'Kreis TRADE - 2024'!D268,"")</f>
        <v/>
      </c>
      <c r="G268" s="151" t="str" cm="1">
        <f t="array" aca="1" ref="G268" ca="1">IF('Kreis TRADE - 2024'!$E268 = 'PieChart Hilfstabelle'!G$1, INDIRECT(ADDRESS(ROW(), 6 + $A$7, 1, 1, "Kreis TRADE - 2024")), "")</f>
        <v/>
      </c>
      <c r="H268" s="151" t="str" cm="1">
        <f t="array" aca="1" ref="H268" ca="1">IF('Kreis TRADE - 2024'!$E268 = 'PieChart Hilfstabelle'!H$1, INDIRECT(ADDRESS(ROW(), 6 + $A$7, 1, 1, "Kreis TRADE - 2024")), "")</f>
        <v/>
      </c>
      <c r="I268" s="151" t="str" cm="1">
        <f t="array" aca="1" ref="I268" ca="1">IF('Kreis TRADE - 2024'!$E268 = 'PieChart Hilfstabelle'!I$1, INDIRECT(ADDRESS(ROW(), 6 + $A$7, 1, 1, "Kreis TRADE - 2024")), "")</f>
        <v/>
      </c>
      <c r="J268" s="151" t="str" cm="1">
        <f t="array" aca="1" ref="J268" ca="1">IF('Kreis TRADE - 2024'!$E268 = 'PieChart Hilfstabelle'!J$1, INDIRECT(ADDRESS(ROW(), 6 + $A$7, 1, 1, "Kreis TRADE - 2024")), "")</f>
        <v/>
      </c>
      <c r="K268" s="151" t="str" cm="1">
        <f t="array" aca="1" ref="K268" ca="1">IF('Kreis TRADE - 2024'!$E268 = 'PieChart Hilfstabelle'!K$1, INDIRECT(ADDRESS(ROW(), 6 + $A$7, 1, 1, "Kreis TRADE - 2024")), "")</f>
        <v/>
      </c>
      <c r="L268" s="151" t="str" cm="1">
        <f t="array" aca="1" ref="L268" ca="1">IF('Kreis TRADE - 2024'!$E268 = 'PieChart Hilfstabelle'!L$1, INDIRECT(ADDRESS(ROW(), 6 + $A$7, 1, 1, "Kreis TRADE - 2024")), "")</f>
        <v/>
      </c>
      <c r="M268" s="151" cm="1">
        <f t="array" aca="1" ref="M268" ca="1">IF('Kreis TRADE - 2024'!$E268 = 'PieChart Hilfstabelle'!M$1, INDIRECT(ADDRESS(ROW(), 6 + $A$7, 1, 1, "Kreis TRADE - 2024")), "")</f>
        <v>0</v>
      </c>
      <c r="N268" s="151" t="str" cm="1">
        <f t="array" aca="1" ref="N268" ca="1">IF('Kreis TRADE - 2024'!$E268 = 'PieChart Hilfstabelle'!N$1, INDIRECT(ADDRESS(ROW(), 6 + $A$7, 1, 1, "Kreis TRADE - 2024")), "")</f>
        <v/>
      </c>
      <c r="O268" s="151" t="str" cm="1">
        <f t="array" aca="1" ref="O268" ca="1">IF('Kreis TRADE - 2024'!$E268 = 'PieChart Hilfstabelle'!O$1, INDIRECT(ADDRESS(ROW(), 6 + $A$7, 1, 1, "Kreis TRADE - 2024")), "")</f>
        <v/>
      </c>
      <c r="P268" s="151" t="str" cm="1">
        <f t="array" aca="1" ref="P268" ca="1">IF('Kreis TRADE - 2024'!$E268 = 'PieChart Hilfstabelle'!P$1, INDIRECT(ADDRESS(ROW(), 6 + $A$7, 1, 1, "Kreis TRADE - 2024")), "")</f>
        <v/>
      </c>
      <c r="Q268" s="151" t="str" cm="1">
        <f t="array" aca="1" ref="Q268" ca="1">IF('Kreis TRADE - 2024'!$E268 = 'PieChart Hilfstabelle'!Q$1, INDIRECT(ADDRESS(ROW(), 6 + $A$7, 1, 1, "Kreis TRADE - 2024")), "")</f>
        <v/>
      </c>
      <c r="R268" s="151" t="str" cm="1">
        <f t="array" aca="1" ref="R268" ca="1">IF('Kreis TRADE - 2024'!$E268 = 'PieChart Hilfstabelle'!R$1, INDIRECT(ADDRESS(ROW(), 6 + $A$7, 1, 1, "Kreis TRADE - 2024")), "")</f>
        <v/>
      </c>
      <c r="S268" s="151" t="str" cm="1">
        <f t="array" aca="1" ref="S268" ca="1">IF('Kreis TRADE - 2024'!$E268 = 'PieChart Hilfstabelle'!S$1, INDIRECT(ADDRESS(ROW(), 6 + $A$7, 1, 1, "Kreis TRADE - 2024")), "")</f>
        <v/>
      </c>
      <c r="T268" s="151" t="str" cm="1">
        <f t="array" aca="1" ref="T268" ca="1">IF('Kreis TRADE - 2024'!$E268 = 'PieChart Hilfstabelle'!T$1, INDIRECT(ADDRESS(ROW(), 6 + $A$7, 1, 1, "Kreis TRADE - 2024")), "")</f>
        <v/>
      </c>
      <c r="U268" s="151" t="str" cm="1">
        <f t="array" aca="1" ref="U268" ca="1">IF('Kreis TRADE - 2024'!$E268 = 'PieChart Hilfstabelle'!U$1, INDIRECT(ADDRESS(ROW(), 6 + $A$7, 1, 1, "Kreis TRADE - 2024")), "")</f>
        <v/>
      </c>
      <c r="V268" s="151" t="str" cm="1">
        <f t="array" aca="1" ref="V268" ca="1">IF('Kreis TRADE - 2024'!$E268 = 'PieChart Hilfstabelle'!V$1, INDIRECT(ADDRESS(ROW(), 6 + $A$7, 1, 1, "Kreis TRADE - 2024")), "")</f>
        <v/>
      </c>
      <c r="W268" s="151" t="str" cm="1">
        <f t="array" aca="1" ref="W268" ca="1">IF('Kreis TRADE - 2024'!$E268 = 'PieChart Hilfstabelle'!W$1, INDIRECT(ADDRESS(ROW(), 6 + $A$7, 1, 1, "Kreis TRADE - 2024")), "")</f>
        <v/>
      </c>
      <c r="X268" s="152"/>
      <c r="Y268" s="151" t="str" cm="1">
        <f t="array" aca="1" ref="Y268" ca="1">IF('Kreis TRADE - 2024'!$D268 = 'PieChart Hilfstabelle'!Y$1, INDIRECT(ADDRESS(ROW(), 6 + $A$7, 1, 1, "Kreis TRADE - 2024")), "")</f>
        <v/>
      </c>
      <c r="Z268" s="151" t="str" cm="1">
        <f t="array" aca="1" ref="Z268" ca="1">IF('Kreis TRADE - 2024'!$D268 = 'PieChart Hilfstabelle'!Z$1, INDIRECT(ADDRESS(ROW(), 6 + $A$7, 1, 1, "Kreis TRADE - 2024")), "")</f>
        <v/>
      </c>
      <c r="AA268" s="151" t="str" cm="1">
        <f t="array" aca="1" ref="AA268" ca="1">IF('Kreis TRADE - 2024'!$D268 = 'PieChart Hilfstabelle'!AA$1, INDIRECT(ADDRESS(ROW(), 6 + $A$7, 1, 1, "Kreis TRADE - 2024")), "")</f>
        <v/>
      </c>
      <c r="AB268" s="151" t="str" cm="1">
        <f t="array" aca="1" ref="AB268" ca="1">IF('Kreis TRADE - 2024'!$D268 = 'PieChart Hilfstabelle'!AB$1, INDIRECT(ADDRESS(ROW(), 6 + $A$7, 1, 1, "Kreis TRADE - 2024")), "")</f>
        <v/>
      </c>
      <c r="AC268" s="151" t="str" cm="1">
        <f t="array" aca="1" ref="AC268" ca="1">IF('Kreis TRADE - 2024'!$D268 = 'PieChart Hilfstabelle'!AC$1, INDIRECT(ADDRESS(ROW(), 6 + $A$7, 1, 1, "Kreis TRADE - 2024")), "")</f>
        <v/>
      </c>
      <c r="AD268" s="151" t="str" cm="1">
        <f t="array" aca="1" ref="AD268" ca="1">IF('Kreis TRADE - 2024'!$D268 = 'PieChart Hilfstabelle'!AD$1, INDIRECT(ADDRESS(ROW(), 6 + $A$7, 1, 1, "Kreis TRADE - 2024")), "")</f>
        <v/>
      </c>
    </row>
    <row r="269" spans="1:30">
      <c r="A269" s="151"/>
      <c r="B269" s="151"/>
      <c r="C269" s="151"/>
      <c r="D269" s="151"/>
      <c r="E269" s="151"/>
      <c r="F269" s="151" t="str">
        <f>IF(AND('Kreis TRADE - 2024'!C269&lt;&gt;"",'Kreis TRADE - 2024'!D269&lt;&gt;"",'Kreis TRADE - 2024'!E269="Gebuchte Tage"),'Kreis TRADE - 2024'!C269 &amp; " " &amp; 'Kreis TRADE - 2024'!D269,"")</f>
        <v/>
      </c>
      <c r="G269" s="151" t="str" cm="1">
        <f t="array" aca="1" ref="G269" ca="1">IF('Kreis TRADE - 2024'!$E269 = 'PieChart Hilfstabelle'!G$1, INDIRECT(ADDRESS(ROW(), 6 + $A$7, 1, 1, "Kreis TRADE - 2024")), "")</f>
        <v/>
      </c>
      <c r="H269" s="151" t="str" cm="1">
        <f t="array" aca="1" ref="H269" ca="1">IF('Kreis TRADE - 2024'!$E269 = 'PieChart Hilfstabelle'!H$1, INDIRECT(ADDRESS(ROW(), 6 + $A$7, 1, 1, "Kreis TRADE - 2024")), "")</f>
        <v/>
      </c>
      <c r="I269" s="151" t="str" cm="1">
        <f t="array" aca="1" ref="I269" ca="1">IF('Kreis TRADE - 2024'!$E269 = 'PieChart Hilfstabelle'!I$1, INDIRECT(ADDRESS(ROW(), 6 + $A$7, 1, 1, "Kreis TRADE - 2024")), "")</f>
        <v/>
      </c>
      <c r="J269" s="151" t="str" cm="1">
        <f t="array" aca="1" ref="J269" ca="1">IF('Kreis TRADE - 2024'!$E269 = 'PieChart Hilfstabelle'!J$1, INDIRECT(ADDRESS(ROW(), 6 + $A$7, 1, 1, "Kreis TRADE - 2024")), "")</f>
        <v/>
      </c>
      <c r="K269" s="151" t="str" cm="1">
        <f t="array" aca="1" ref="K269" ca="1">IF('Kreis TRADE - 2024'!$E269 = 'PieChart Hilfstabelle'!K$1, INDIRECT(ADDRESS(ROW(), 6 + $A$7, 1, 1, "Kreis TRADE - 2024")), "")</f>
        <v/>
      </c>
      <c r="L269" s="151" t="str" cm="1">
        <f t="array" aca="1" ref="L269" ca="1">IF('Kreis TRADE - 2024'!$E269 = 'PieChart Hilfstabelle'!L$1, INDIRECT(ADDRESS(ROW(), 6 + $A$7, 1, 1, "Kreis TRADE - 2024")), "")</f>
        <v/>
      </c>
      <c r="M269" s="151" t="str" cm="1">
        <f t="array" aca="1" ref="M269" ca="1">IF('Kreis TRADE - 2024'!$E269 = 'PieChart Hilfstabelle'!M$1, INDIRECT(ADDRESS(ROW(), 6 + $A$7, 1, 1, "Kreis TRADE - 2024")), "")</f>
        <v/>
      </c>
      <c r="N269" s="151" cm="1">
        <f t="array" aca="1" ref="N269" ca="1">IF('Kreis TRADE - 2024'!$E269 = 'PieChart Hilfstabelle'!N$1, INDIRECT(ADDRESS(ROW(), 6 + $A$7, 1, 1, "Kreis TRADE - 2024")), "")</f>
        <v>0</v>
      </c>
      <c r="O269" s="151" t="str" cm="1">
        <f t="array" aca="1" ref="O269" ca="1">IF('Kreis TRADE - 2024'!$E269 = 'PieChart Hilfstabelle'!O$1, INDIRECT(ADDRESS(ROW(), 6 + $A$7, 1, 1, "Kreis TRADE - 2024")), "")</f>
        <v/>
      </c>
      <c r="P269" s="151" t="str" cm="1">
        <f t="array" aca="1" ref="P269" ca="1">IF('Kreis TRADE - 2024'!$E269 = 'PieChart Hilfstabelle'!P$1, INDIRECT(ADDRESS(ROW(), 6 + $A$7, 1, 1, "Kreis TRADE - 2024")), "")</f>
        <v/>
      </c>
      <c r="Q269" s="151" t="str" cm="1">
        <f t="array" aca="1" ref="Q269" ca="1">IF('Kreis TRADE - 2024'!$E269 = 'PieChart Hilfstabelle'!Q$1, INDIRECT(ADDRESS(ROW(), 6 + $A$7, 1, 1, "Kreis TRADE - 2024")), "")</f>
        <v/>
      </c>
      <c r="R269" s="151" t="str" cm="1">
        <f t="array" aca="1" ref="R269" ca="1">IF('Kreis TRADE - 2024'!$E269 = 'PieChart Hilfstabelle'!R$1, INDIRECT(ADDRESS(ROW(), 6 + $A$7, 1, 1, "Kreis TRADE - 2024")), "")</f>
        <v/>
      </c>
      <c r="S269" s="151" t="str" cm="1">
        <f t="array" aca="1" ref="S269" ca="1">IF('Kreis TRADE - 2024'!$E269 = 'PieChart Hilfstabelle'!S$1, INDIRECT(ADDRESS(ROW(), 6 + $A$7, 1, 1, "Kreis TRADE - 2024")), "")</f>
        <v/>
      </c>
      <c r="T269" s="151" t="str" cm="1">
        <f t="array" aca="1" ref="T269" ca="1">IF('Kreis TRADE - 2024'!$E269 = 'PieChart Hilfstabelle'!T$1, INDIRECT(ADDRESS(ROW(), 6 + $A$7, 1, 1, "Kreis TRADE - 2024")), "")</f>
        <v/>
      </c>
      <c r="U269" s="151" t="str" cm="1">
        <f t="array" aca="1" ref="U269" ca="1">IF('Kreis TRADE - 2024'!$E269 = 'PieChart Hilfstabelle'!U$1, INDIRECT(ADDRESS(ROW(), 6 + $A$7, 1, 1, "Kreis TRADE - 2024")), "")</f>
        <v/>
      </c>
      <c r="V269" s="151" t="str" cm="1">
        <f t="array" aca="1" ref="V269" ca="1">IF('Kreis TRADE - 2024'!$E269 = 'PieChart Hilfstabelle'!V$1, INDIRECT(ADDRESS(ROW(), 6 + $A$7, 1, 1, "Kreis TRADE - 2024")), "")</f>
        <v/>
      </c>
      <c r="W269" s="151" t="str" cm="1">
        <f t="array" aca="1" ref="W269" ca="1">IF('Kreis TRADE - 2024'!$E269 = 'PieChart Hilfstabelle'!W$1, INDIRECT(ADDRESS(ROW(), 6 + $A$7, 1, 1, "Kreis TRADE - 2024")), "")</f>
        <v/>
      </c>
      <c r="X269" s="152"/>
      <c r="Y269" s="151" t="str" cm="1">
        <f t="array" aca="1" ref="Y269" ca="1">IF('Kreis TRADE - 2024'!$D269 = 'PieChart Hilfstabelle'!Y$1, INDIRECT(ADDRESS(ROW(), 6 + $A$7, 1, 1, "Kreis TRADE - 2024")), "")</f>
        <v/>
      </c>
      <c r="Z269" s="151" t="str" cm="1">
        <f t="array" aca="1" ref="Z269" ca="1">IF('Kreis TRADE - 2024'!$D269 = 'PieChart Hilfstabelle'!Z$1, INDIRECT(ADDRESS(ROW(), 6 + $A$7, 1, 1, "Kreis TRADE - 2024")), "")</f>
        <v/>
      </c>
      <c r="AA269" s="151" t="str" cm="1">
        <f t="array" aca="1" ref="AA269" ca="1">IF('Kreis TRADE - 2024'!$D269 = 'PieChart Hilfstabelle'!AA$1, INDIRECT(ADDRESS(ROW(), 6 + $A$7, 1, 1, "Kreis TRADE - 2024")), "")</f>
        <v/>
      </c>
      <c r="AB269" s="151" t="str" cm="1">
        <f t="array" aca="1" ref="AB269" ca="1">IF('Kreis TRADE - 2024'!$D269 = 'PieChart Hilfstabelle'!AB$1, INDIRECT(ADDRESS(ROW(), 6 + $A$7, 1, 1, "Kreis TRADE - 2024")), "")</f>
        <v/>
      </c>
      <c r="AC269" s="151" t="str" cm="1">
        <f t="array" aca="1" ref="AC269" ca="1">IF('Kreis TRADE - 2024'!$D269 = 'PieChart Hilfstabelle'!AC$1, INDIRECT(ADDRESS(ROW(), 6 + $A$7, 1, 1, "Kreis TRADE - 2024")), "")</f>
        <v/>
      </c>
      <c r="AD269" s="151" t="str" cm="1">
        <f t="array" aca="1" ref="AD269" ca="1">IF('Kreis TRADE - 2024'!$D269 = 'PieChart Hilfstabelle'!AD$1, INDIRECT(ADDRESS(ROW(), 6 + $A$7, 1, 1, "Kreis TRADE - 2024")), "")</f>
        <v/>
      </c>
    </row>
    <row r="270" spans="1:30">
      <c r="A270" s="151"/>
      <c r="B270" s="151"/>
      <c r="C270" s="151"/>
      <c r="D270" s="151"/>
      <c r="E270" s="151"/>
      <c r="F270" s="151" t="str">
        <f>IF(AND('Kreis TRADE - 2024'!C270&lt;&gt;"",'Kreis TRADE - 2024'!D270&lt;&gt;"",'Kreis TRADE - 2024'!E270="Gebuchte Tage"),'Kreis TRADE - 2024'!C270 &amp; " " &amp; 'Kreis TRADE - 2024'!D270,"")</f>
        <v/>
      </c>
      <c r="G270" s="151" t="str" cm="1">
        <f t="array" aca="1" ref="G270" ca="1">IF('Kreis TRADE - 2024'!$E270 = 'PieChart Hilfstabelle'!G$1, INDIRECT(ADDRESS(ROW(), 6 + $A$7, 1, 1, "Kreis TRADE - 2024")), "")</f>
        <v/>
      </c>
      <c r="H270" s="151" t="str" cm="1">
        <f t="array" aca="1" ref="H270" ca="1">IF('Kreis TRADE - 2024'!$E270 = 'PieChart Hilfstabelle'!H$1, INDIRECT(ADDRESS(ROW(), 6 + $A$7, 1, 1, "Kreis TRADE - 2024")), "")</f>
        <v/>
      </c>
      <c r="I270" s="151" t="str" cm="1">
        <f t="array" aca="1" ref="I270" ca="1">IF('Kreis TRADE - 2024'!$E270 = 'PieChart Hilfstabelle'!I$1, INDIRECT(ADDRESS(ROW(), 6 + $A$7, 1, 1, "Kreis TRADE - 2024")), "")</f>
        <v/>
      </c>
      <c r="J270" s="151" t="str" cm="1">
        <f t="array" aca="1" ref="J270" ca="1">IF('Kreis TRADE - 2024'!$E270 = 'PieChart Hilfstabelle'!J$1, INDIRECT(ADDRESS(ROW(), 6 + $A$7, 1, 1, "Kreis TRADE - 2024")), "")</f>
        <v/>
      </c>
      <c r="K270" s="151" t="str" cm="1">
        <f t="array" aca="1" ref="K270" ca="1">IF('Kreis TRADE - 2024'!$E270 = 'PieChart Hilfstabelle'!K$1, INDIRECT(ADDRESS(ROW(), 6 + $A$7, 1, 1, "Kreis TRADE - 2024")), "")</f>
        <v/>
      </c>
      <c r="L270" s="151" t="str" cm="1">
        <f t="array" aca="1" ref="L270" ca="1">IF('Kreis TRADE - 2024'!$E270 = 'PieChart Hilfstabelle'!L$1, INDIRECT(ADDRESS(ROW(), 6 + $A$7, 1, 1, "Kreis TRADE - 2024")), "")</f>
        <v/>
      </c>
      <c r="M270" s="151" t="str" cm="1">
        <f t="array" aca="1" ref="M270" ca="1">IF('Kreis TRADE - 2024'!$E270 = 'PieChart Hilfstabelle'!M$1, INDIRECT(ADDRESS(ROW(), 6 + $A$7, 1, 1, "Kreis TRADE - 2024")), "")</f>
        <v/>
      </c>
      <c r="N270" s="151" t="str" cm="1">
        <f t="array" aca="1" ref="N270" ca="1">IF('Kreis TRADE - 2024'!$E270 = 'PieChart Hilfstabelle'!N$1, INDIRECT(ADDRESS(ROW(), 6 + $A$7, 1, 1, "Kreis TRADE - 2024")), "")</f>
        <v/>
      </c>
      <c r="O270" s="151" t="str" cm="1">
        <f t="array" aca="1" ref="O270" ca="1">IF('Kreis TRADE - 2024'!$E270 = 'PieChart Hilfstabelle'!O$1, INDIRECT(ADDRESS(ROW(), 6 + $A$7, 1, 1, "Kreis TRADE - 2024")), "")</f>
        <v/>
      </c>
      <c r="P270" s="151" t="str" cm="1">
        <f t="array" aca="1" ref="P270" ca="1">IF('Kreis TRADE - 2024'!$E270 = 'PieChart Hilfstabelle'!P$1, INDIRECT(ADDRESS(ROW(), 6 + $A$7, 1, 1, "Kreis TRADE - 2024")), "")</f>
        <v/>
      </c>
      <c r="Q270" s="151" t="str" cm="1">
        <f t="array" aca="1" ref="Q270" ca="1">IF('Kreis TRADE - 2024'!$E270 = 'PieChart Hilfstabelle'!Q$1, INDIRECT(ADDRESS(ROW(), 6 + $A$7, 1, 1, "Kreis TRADE - 2024")), "")</f>
        <v/>
      </c>
      <c r="R270" s="151" t="str" cm="1">
        <f t="array" aca="1" ref="R270" ca="1">IF('Kreis TRADE - 2024'!$E270 = 'PieChart Hilfstabelle'!R$1, INDIRECT(ADDRESS(ROW(), 6 + $A$7, 1, 1, "Kreis TRADE - 2024")), "")</f>
        <v/>
      </c>
      <c r="S270" s="151" t="str" cm="1">
        <f t="array" aca="1" ref="S270" ca="1">IF('Kreis TRADE - 2024'!$E270 = 'PieChart Hilfstabelle'!S$1, INDIRECT(ADDRESS(ROW(), 6 + $A$7, 1, 1, "Kreis TRADE - 2024")), "")</f>
        <v/>
      </c>
      <c r="T270" s="151" t="str" cm="1">
        <f t="array" aca="1" ref="T270" ca="1">IF('Kreis TRADE - 2024'!$E270 = 'PieChart Hilfstabelle'!T$1, INDIRECT(ADDRESS(ROW(), 6 + $A$7, 1, 1, "Kreis TRADE - 2024")), "")</f>
        <v/>
      </c>
      <c r="U270" s="151" t="str" cm="1">
        <f t="array" aca="1" ref="U270" ca="1">IF('Kreis TRADE - 2024'!$E270 = 'PieChart Hilfstabelle'!U$1, INDIRECT(ADDRESS(ROW(), 6 + $A$7, 1, 1, "Kreis TRADE - 2024")), "")</f>
        <v/>
      </c>
      <c r="V270" s="151" t="str" cm="1">
        <f t="array" aca="1" ref="V270" ca="1">IF('Kreis TRADE - 2024'!$E270 = 'PieChart Hilfstabelle'!V$1, INDIRECT(ADDRESS(ROW(), 6 + $A$7, 1, 1, "Kreis TRADE - 2024")), "")</f>
        <v/>
      </c>
      <c r="W270" s="151" t="str" cm="1">
        <f t="array" aca="1" ref="W270" ca="1">IF('Kreis TRADE - 2024'!$E270 = 'PieChart Hilfstabelle'!W$1, INDIRECT(ADDRESS(ROW(), 6 + $A$7, 1, 1, "Kreis TRADE - 2024")), "")</f>
        <v/>
      </c>
      <c r="X270" s="152"/>
      <c r="Y270" s="151" t="str" cm="1">
        <f t="array" aca="1" ref="Y270" ca="1">IF('Kreis TRADE - 2024'!$D270 = 'PieChart Hilfstabelle'!Y$1, INDIRECT(ADDRESS(ROW(), 6 + $A$7, 1, 1, "Kreis TRADE - 2024")), "")</f>
        <v/>
      </c>
      <c r="Z270" s="151" t="str" cm="1">
        <f t="array" aca="1" ref="Z270" ca="1">IF('Kreis TRADE - 2024'!$D270 = 'PieChart Hilfstabelle'!Z$1, INDIRECT(ADDRESS(ROW(), 6 + $A$7, 1, 1, "Kreis TRADE - 2024")), "")</f>
        <v/>
      </c>
      <c r="AA270" s="151" t="str" cm="1">
        <f t="array" aca="1" ref="AA270" ca="1">IF('Kreis TRADE - 2024'!$D270 = 'PieChart Hilfstabelle'!AA$1, INDIRECT(ADDRESS(ROW(), 6 + $A$7, 1, 1, "Kreis TRADE - 2024")), "")</f>
        <v/>
      </c>
      <c r="AB270" s="151" t="str" cm="1">
        <f t="array" aca="1" ref="AB270" ca="1">IF('Kreis TRADE - 2024'!$D270 = 'PieChart Hilfstabelle'!AB$1, INDIRECT(ADDRESS(ROW(), 6 + $A$7, 1, 1, "Kreis TRADE - 2024")), "")</f>
        <v/>
      </c>
      <c r="AC270" s="151" t="str" cm="1">
        <f t="array" aca="1" ref="AC270" ca="1">IF('Kreis TRADE - 2024'!$D270 = 'PieChart Hilfstabelle'!AC$1, INDIRECT(ADDRESS(ROW(), 6 + $A$7, 1, 1, "Kreis TRADE - 2024")), "")</f>
        <v/>
      </c>
      <c r="AD270" s="151" t="str" cm="1">
        <f t="array" aca="1" ref="AD270" ca="1">IF('Kreis TRADE - 2024'!$D270 = 'PieChart Hilfstabelle'!AD$1, INDIRECT(ADDRESS(ROW(), 6 + $A$7, 1, 1, "Kreis TRADE - 2024")), "")</f>
        <v/>
      </c>
    </row>
    <row r="271" spans="1:30">
      <c r="A271" s="151"/>
      <c r="B271" s="151"/>
      <c r="C271" s="151"/>
      <c r="D271" s="151"/>
      <c r="E271" s="151"/>
      <c r="F271" s="151" t="str">
        <f>IF(AND('Kreis TRADE - 2024'!C271&lt;&gt;"",'Kreis TRADE - 2024'!D271&lt;&gt;"",'Kreis TRADE - 2024'!E271="Gebuchte Tage"),'Kreis TRADE - 2024'!C271 &amp; " " &amp; 'Kreis TRADE - 2024'!D271,"")</f>
        <v/>
      </c>
      <c r="G271" s="151" t="str" cm="1">
        <f t="array" aca="1" ref="G271" ca="1">IF('Kreis TRADE - 2024'!$E271 = 'PieChart Hilfstabelle'!G$1, INDIRECT(ADDRESS(ROW(), 6 + $A$7, 1, 1, "Kreis TRADE - 2024")), "")</f>
        <v/>
      </c>
      <c r="H271" s="151" t="str" cm="1">
        <f t="array" aca="1" ref="H271" ca="1">IF('Kreis TRADE - 2024'!$E271 = 'PieChart Hilfstabelle'!H$1, INDIRECT(ADDRESS(ROW(), 6 + $A$7, 1, 1, "Kreis TRADE - 2024")), "")</f>
        <v/>
      </c>
      <c r="I271" s="151" t="str" cm="1">
        <f t="array" aca="1" ref="I271" ca="1">IF('Kreis TRADE - 2024'!$E271 = 'PieChart Hilfstabelle'!I$1, INDIRECT(ADDRESS(ROW(), 6 + $A$7, 1, 1, "Kreis TRADE - 2024")), "")</f>
        <v/>
      </c>
      <c r="J271" s="151" t="str" cm="1">
        <f t="array" aca="1" ref="J271" ca="1">IF('Kreis TRADE - 2024'!$E271 = 'PieChart Hilfstabelle'!J$1, INDIRECT(ADDRESS(ROW(), 6 + $A$7, 1, 1, "Kreis TRADE - 2024")), "")</f>
        <v/>
      </c>
      <c r="K271" s="151" t="str" cm="1">
        <f t="array" aca="1" ref="K271" ca="1">IF('Kreis TRADE - 2024'!$E271 = 'PieChart Hilfstabelle'!K$1, INDIRECT(ADDRESS(ROW(), 6 + $A$7, 1, 1, "Kreis TRADE - 2024")), "")</f>
        <v/>
      </c>
      <c r="L271" s="151" t="str" cm="1">
        <f t="array" aca="1" ref="L271" ca="1">IF('Kreis TRADE - 2024'!$E271 = 'PieChart Hilfstabelle'!L$1, INDIRECT(ADDRESS(ROW(), 6 + $A$7, 1, 1, "Kreis TRADE - 2024")), "")</f>
        <v/>
      </c>
      <c r="M271" s="151" t="str" cm="1">
        <f t="array" aca="1" ref="M271" ca="1">IF('Kreis TRADE - 2024'!$E271 = 'PieChart Hilfstabelle'!M$1, INDIRECT(ADDRESS(ROW(), 6 + $A$7, 1, 1, "Kreis TRADE - 2024")), "")</f>
        <v/>
      </c>
      <c r="N271" s="151" t="str" cm="1">
        <f t="array" aca="1" ref="N271" ca="1">IF('Kreis TRADE - 2024'!$E271 = 'PieChart Hilfstabelle'!N$1, INDIRECT(ADDRESS(ROW(), 6 + $A$7, 1, 1, "Kreis TRADE - 2024")), "")</f>
        <v/>
      </c>
      <c r="O271" s="151" cm="1">
        <f t="array" aca="1" ref="O271" ca="1">IF('Kreis TRADE - 2024'!$E271 = 'PieChart Hilfstabelle'!O$1, INDIRECT(ADDRESS(ROW(), 6 + $A$7, 1, 1, "Kreis TRADE - 2024")), "")</f>
        <v>0</v>
      </c>
      <c r="P271" s="151" t="str" cm="1">
        <f t="array" aca="1" ref="P271" ca="1">IF('Kreis TRADE - 2024'!$E271 = 'PieChart Hilfstabelle'!P$1, INDIRECT(ADDRESS(ROW(), 6 + $A$7, 1, 1, "Kreis TRADE - 2024")), "")</f>
        <v/>
      </c>
      <c r="Q271" s="151" t="str" cm="1">
        <f t="array" aca="1" ref="Q271" ca="1">IF('Kreis TRADE - 2024'!$E271 = 'PieChart Hilfstabelle'!Q$1, INDIRECT(ADDRESS(ROW(), 6 + $A$7, 1, 1, "Kreis TRADE - 2024")), "")</f>
        <v/>
      </c>
      <c r="R271" s="151" t="str" cm="1">
        <f t="array" aca="1" ref="R271" ca="1">IF('Kreis TRADE - 2024'!$E271 = 'PieChart Hilfstabelle'!R$1, INDIRECT(ADDRESS(ROW(), 6 + $A$7, 1, 1, "Kreis TRADE - 2024")), "")</f>
        <v/>
      </c>
      <c r="S271" s="151" t="str" cm="1">
        <f t="array" aca="1" ref="S271" ca="1">IF('Kreis TRADE - 2024'!$E271 = 'PieChart Hilfstabelle'!S$1, INDIRECT(ADDRESS(ROW(), 6 + $A$7, 1, 1, "Kreis TRADE - 2024")), "")</f>
        <v/>
      </c>
      <c r="T271" s="151" t="str" cm="1">
        <f t="array" aca="1" ref="T271" ca="1">IF('Kreis TRADE - 2024'!$E271 = 'PieChart Hilfstabelle'!T$1, INDIRECT(ADDRESS(ROW(), 6 + $A$7, 1, 1, "Kreis TRADE - 2024")), "")</f>
        <v/>
      </c>
      <c r="U271" s="151" t="str" cm="1">
        <f t="array" aca="1" ref="U271" ca="1">IF('Kreis TRADE - 2024'!$E271 = 'PieChart Hilfstabelle'!U$1, INDIRECT(ADDRESS(ROW(), 6 + $A$7, 1, 1, "Kreis TRADE - 2024")), "")</f>
        <v/>
      </c>
      <c r="V271" s="151" t="str" cm="1">
        <f t="array" aca="1" ref="V271" ca="1">IF('Kreis TRADE - 2024'!$E271 = 'PieChart Hilfstabelle'!V$1, INDIRECT(ADDRESS(ROW(), 6 + $A$7, 1, 1, "Kreis TRADE - 2024")), "")</f>
        <v/>
      </c>
      <c r="W271" s="151" t="str" cm="1">
        <f t="array" aca="1" ref="W271" ca="1">IF('Kreis TRADE - 2024'!$E271 = 'PieChart Hilfstabelle'!W$1, INDIRECT(ADDRESS(ROW(), 6 + $A$7, 1, 1, "Kreis TRADE - 2024")), "")</f>
        <v/>
      </c>
      <c r="X271" s="152"/>
      <c r="Y271" s="151" t="str" cm="1">
        <f t="array" aca="1" ref="Y271" ca="1">IF('Kreis TRADE - 2024'!$D271 = 'PieChart Hilfstabelle'!Y$1, INDIRECT(ADDRESS(ROW(), 6 + $A$7, 1, 1, "Kreis TRADE - 2024")), "")</f>
        <v/>
      </c>
      <c r="Z271" s="151" t="str" cm="1">
        <f t="array" aca="1" ref="Z271" ca="1">IF('Kreis TRADE - 2024'!$D271 = 'PieChart Hilfstabelle'!Z$1, INDIRECT(ADDRESS(ROW(), 6 + $A$7, 1, 1, "Kreis TRADE - 2024")), "")</f>
        <v/>
      </c>
      <c r="AA271" s="151" t="str" cm="1">
        <f t="array" aca="1" ref="AA271" ca="1">IF('Kreis TRADE - 2024'!$D271 = 'PieChart Hilfstabelle'!AA$1, INDIRECT(ADDRESS(ROW(), 6 + $A$7, 1, 1, "Kreis TRADE - 2024")), "")</f>
        <v/>
      </c>
      <c r="AB271" s="151" t="str" cm="1">
        <f t="array" aca="1" ref="AB271" ca="1">IF('Kreis TRADE - 2024'!$D271 = 'PieChart Hilfstabelle'!AB$1, INDIRECT(ADDRESS(ROW(), 6 + $A$7, 1, 1, "Kreis TRADE - 2024")), "")</f>
        <v/>
      </c>
      <c r="AC271" s="151" t="str" cm="1">
        <f t="array" aca="1" ref="AC271" ca="1">IF('Kreis TRADE - 2024'!$D271 = 'PieChart Hilfstabelle'!AC$1, INDIRECT(ADDRESS(ROW(), 6 + $A$7, 1, 1, "Kreis TRADE - 2024")), "")</f>
        <v/>
      </c>
      <c r="AD271" s="151" t="str" cm="1">
        <f t="array" aca="1" ref="AD271" ca="1">IF('Kreis TRADE - 2024'!$D271 = 'PieChart Hilfstabelle'!AD$1, INDIRECT(ADDRESS(ROW(), 6 + $A$7, 1, 1, "Kreis TRADE - 2024")), "")</f>
        <v/>
      </c>
    </row>
    <row r="272" spans="1:30">
      <c r="A272" s="151"/>
      <c r="B272" s="151"/>
      <c r="C272" s="151"/>
      <c r="D272" s="151"/>
      <c r="E272" s="151"/>
      <c r="F272" s="151" t="str">
        <f>IF(AND('Kreis TRADE - 2024'!C272&lt;&gt;"",'Kreis TRADE - 2024'!D272&lt;&gt;"",'Kreis TRADE - 2024'!E272="Gebuchte Tage"),'Kreis TRADE - 2024'!C272 &amp; " " &amp; 'Kreis TRADE - 2024'!D272,"")</f>
        <v/>
      </c>
      <c r="G272" s="151" t="str" cm="1">
        <f t="array" aca="1" ref="G272" ca="1">IF('Kreis TRADE - 2024'!$E272 = 'PieChart Hilfstabelle'!G$1, INDIRECT(ADDRESS(ROW(), 6 + $A$7, 1, 1, "Kreis TRADE - 2024")), "")</f>
        <v/>
      </c>
      <c r="H272" s="151" t="str" cm="1">
        <f t="array" aca="1" ref="H272" ca="1">IF('Kreis TRADE - 2024'!$E272 = 'PieChart Hilfstabelle'!H$1, INDIRECT(ADDRESS(ROW(), 6 + $A$7, 1, 1, "Kreis TRADE - 2024")), "")</f>
        <v/>
      </c>
      <c r="I272" s="151" t="str" cm="1">
        <f t="array" aca="1" ref="I272" ca="1">IF('Kreis TRADE - 2024'!$E272 = 'PieChart Hilfstabelle'!I$1, INDIRECT(ADDRESS(ROW(), 6 + $A$7, 1, 1, "Kreis TRADE - 2024")), "")</f>
        <v/>
      </c>
      <c r="J272" s="151" t="str" cm="1">
        <f t="array" aca="1" ref="J272" ca="1">IF('Kreis TRADE - 2024'!$E272 = 'PieChart Hilfstabelle'!J$1, INDIRECT(ADDRESS(ROW(), 6 + $A$7, 1, 1, "Kreis TRADE - 2024")), "")</f>
        <v/>
      </c>
      <c r="K272" s="151" cm="1">
        <f t="array" aca="1" ref="K272" ca="1">IF('Kreis TRADE - 2024'!$E272 = 'PieChart Hilfstabelle'!K$1, INDIRECT(ADDRESS(ROW(), 6 + $A$7, 1, 1, "Kreis TRADE - 2024")), "")</f>
        <v>0</v>
      </c>
      <c r="L272" s="151" t="str" cm="1">
        <f t="array" aca="1" ref="L272" ca="1">IF('Kreis TRADE - 2024'!$E272 = 'PieChart Hilfstabelle'!L$1, INDIRECT(ADDRESS(ROW(), 6 + $A$7, 1, 1, "Kreis TRADE - 2024")), "")</f>
        <v/>
      </c>
      <c r="M272" s="151" t="str" cm="1">
        <f t="array" aca="1" ref="M272" ca="1">IF('Kreis TRADE - 2024'!$E272 = 'PieChart Hilfstabelle'!M$1, INDIRECT(ADDRESS(ROW(), 6 + $A$7, 1, 1, "Kreis TRADE - 2024")), "")</f>
        <v/>
      </c>
      <c r="N272" s="151" t="str" cm="1">
        <f t="array" aca="1" ref="N272" ca="1">IF('Kreis TRADE - 2024'!$E272 = 'PieChart Hilfstabelle'!N$1, INDIRECT(ADDRESS(ROW(), 6 + $A$7, 1, 1, "Kreis TRADE - 2024")), "")</f>
        <v/>
      </c>
      <c r="O272" s="151" t="str" cm="1">
        <f t="array" aca="1" ref="O272" ca="1">IF('Kreis TRADE - 2024'!$E272 = 'PieChart Hilfstabelle'!O$1, INDIRECT(ADDRESS(ROW(), 6 + $A$7, 1, 1, "Kreis TRADE - 2024")), "")</f>
        <v/>
      </c>
      <c r="P272" s="151" t="str" cm="1">
        <f t="array" aca="1" ref="P272" ca="1">IF('Kreis TRADE - 2024'!$E272 = 'PieChart Hilfstabelle'!P$1, INDIRECT(ADDRESS(ROW(), 6 + $A$7, 1, 1, "Kreis TRADE - 2024")), "")</f>
        <v/>
      </c>
      <c r="Q272" s="151" t="str" cm="1">
        <f t="array" aca="1" ref="Q272" ca="1">IF('Kreis TRADE - 2024'!$E272 = 'PieChart Hilfstabelle'!Q$1, INDIRECT(ADDRESS(ROW(), 6 + $A$7, 1, 1, "Kreis TRADE - 2024")), "")</f>
        <v/>
      </c>
      <c r="R272" s="151" t="str" cm="1">
        <f t="array" aca="1" ref="R272" ca="1">IF('Kreis TRADE - 2024'!$E272 = 'PieChart Hilfstabelle'!R$1, INDIRECT(ADDRESS(ROW(), 6 + $A$7, 1, 1, "Kreis TRADE - 2024")), "")</f>
        <v/>
      </c>
      <c r="S272" s="151" t="str" cm="1">
        <f t="array" aca="1" ref="S272" ca="1">IF('Kreis TRADE - 2024'!$E272 = 'PieChart Hilfstabelle'!S$1, INDIRECT(ADDRESS(ROW(), 6 + $A$7, 1, 1, "Kreis TRADE - 2024")), "")</f>
        <v/>
      </c>
      <c r="T272" s="151" t="str" cm="1">
        <f t="array" aca="1" ref="T272" ca="1">IF('Kreis TRADE - 2024'!$E272 = 'PieChart Hilfstabelle'!T$1, INDIRECT(ADDRESS(ROW(), 6 + $A$7, 1, 1, "Kreis TRADE - 2024")), "")</f>
        <v/>
      </c>
      <c r="U272" s="151" t="str" cm="1">
        <f t="array" aca="1" ref="U272" ca="1">IF('Kreis TRADE - 2024'!$E272 = 'PieChart Hilfstabelle'!U$1, INDIRECT(ADDRESS(ROW(), 6 + $A$7, 1, 1, "Kreis TRADE - 2024")), "")</f>
        <v/>
      </c>
      <c r="V272" s="151" t="str" cm="1">
        <f t="array" aca="1" ref="V272" ca="1">IF('Kreis TRADE - 2024'!$E272 = 'PieChart Hilfstabelle'!V$1, INDIRECT(ADDRESS(ROW(), 6 + $A$7, 1, 1, "Kreis TRADE - 2024")), "")</f>
        <v/>
      </c>
      <c r="W272" s="151" t="str" cm="1">
        <f t="array" aca="1" ref="W272" ca="1">IF('Kreis TRADE - 2024'!$E272 = 'PieChart Hilfstabelle'!W$1, INDIRECT(ADDRESS(ROW(), 6 + $A$7, 1, 1, "Kreis TRADE - 2024")), "")</f>
        <v/>
      </c>
      <c r="X272" s="152"/>
      <c r="Y272" s="151" t="str" cm="1">
        <f t="array" aca="1" ref="Y272" ca="1">IF('Kreis TRADE - 2024'!$D272 = 'PieChart Hilfstabelle'!Y$1, INDIRECT(ADDRESS(ROW(), 6 + $A$7, 1, 1, "Kreis TRADE - 2024")), "")</f>
        <v/>
      </c>
      <c r="Z272" s="151" t="str" cm="1">
        <f t="array" aca="1" ref="Z272" ca="1">IF('Kreis TRADE - 2024'!$D272 = 'PieChart Hilfstabelle'!Z$1, INDIRECT(ADDRESS(ROW(), 6 + $A$7, 1, 1, "Kreis TRADE - 2024")), "")</f>
        <v/>
      </c>
      <c r="AA272" s="151" t="str" cm="1">
        <f t="array" aca="1" ref="AA272" ca="1">IF('Kreis TRADE - 2024'!$D272 = 'PieChart Hilfstabelle'!AA$1, INDIRECT(ADDRESS(ROW(), 6 + $A$7, 1, 1, "Kreis TRADE - 2024")), "")</f>
        <v/>
      </c>
      <c r="AB272" s="151" t="str" cm="1">
        <f t="array" aca="1" ref="AB272" ca="1">IF('Kreis TRADE - 2024'!$D272 = 'PieChart Hilfstabelle'!AB$1, INDIRECT(ADDRESS(ROW(), 6 + $A$7, 1, 1, "Kreis TRADE - 2024")), "")</f>
        <v/>
      </c>
      <c r="AC272" s="151" t="str" cm="1">
        <f t="array" aca="1" ref="AC272" ca="1">IF('Kreis TRADE - 2024'!$D272 = 'PieChart Hilfstabelle'!AC$1, INDIRECT(ADDRESS(ROW(), 6 + $A$7, 1, 1, "Kreis TRADE - 2024")), "")</f>
        <v/>
      </c>
      <c r="AD272" s="151" t="str" cm="1">
        <f t="array" aca="1" ref="AD272" ca="1">IF('Kreis TRADE - 2024'!$D272 = 'PieChart Hilfstabelle'!AD$1, INDIRECT(ADDRESS(ROW(), 6 + $A$7, 1, 1, "Kreis TRADE - 2024")), "")</f>
        <v/>
      </c>
    </row>
    <row r="273" spans="1:30">
      <c r="A273" s="151"/>
      <c r="B273" s="151"/>
      <c r="C273" s="151"/>
      <c r="D273" s="151"/>
      <c r="E273" s="151"/>
      <c r="F273" s="151" t="str">
        <f>IF(AND('Kreis TRADE - 2024'!C273&lt;&gt;"",'Kreis TRADE - 2024'!D273&lt;&gt;"",'Kreis TRADE - 2024'!E273="Gebuchte Tage"),'Kreis TRADE - 2024'!C273 &amp; " " &amp; 'Kreis TRADE - 2024'!D273,"")</f>
        <v/>
      </c>
      <c r="G273" s="151" t="str" cm="1">
        <f t="array" aca="1" ref="G273" ca="1">IF('Kreis TRADE - 2024'!$E273 = 'PieChart Hilfstabelle'!G$1, INDIRECT(ADDRESS(ROW(), 6 + $A$7, 1, 1, "Kreis TRADE - 2024")), "")</f>
        <v/>
      </c>
      <c r="H273" s="151" t="str" cm="1">
        <f t="array" aca="1" ref="H273" ca="1">IF('Kreis TRADE - 2024'!$E273 = 'PieChart Hilfstabelle'!H$1, INDIRECT(ADDRESS(ROW(), 6 + $A$7, 1, 1, "Kreis TRADE - 2024")), "")</f>
        <v/>
      </c>
      <c r="I273" s="151" t="str" cm="1">
        <f t="array" aca="1" ref="I273" ca="1">IF('Kreis TRADE - 2024'!$E273 = 'PieChart Hilfstabelle'!I$1, INDIRECT(ADDRESS(ROW(), 6 + $A$7, 1, 1, "Kreis TRADE - 2024")), "")</f>
        <v/>
      </c>
      <c r="J273" s="151" cm="1">
        <f t="array" aca="1" ref="J273" ca="1">IF('Kreis TRADE - 2024'!$E273 = 'PieChart Hilfstabelle'!J$1, INDIRECT(ADDRESS(ROW(), 6 + $A$7, 1, 1, "Kreis TRADE - 2024")), "")</f>
        <v>0</v>
      </c>
      <c r="K273" s="151" t="str" cm="1">
        <f t="array" aca="1" ref="K273" ca="1">IF('Kreis TRADE - 2024'!$E273 = 'PieChart Hilfstabelle'!K$1, INDIRECT(ADDRESS(ROW(), 6 + $A$7, 1, 1, "Kreis TRADE - 2024")), "")</f>
        <v/>
      </c>
      <c r="L273" s="151" t="str" cm="1">
        <f t="array" aca="1" ref="L273" ca="1">IF('Kreis TRADE - 2024'!$E273 = 'PieChart Hilfstabelle'!L$1, INDIRECT(ADDRESS(ROW(), 6 + $A$7, 1, 1, "Kreis TRADE - 2024")), "")</f>
        <v/>
      </c>
      <c r="M273" s="151" t="str" cm="1">
        <f t="array" aca="1" ref="M273" ca="1">IF('Kreis TRADE - 2024'!$E273 = 'PieChart Hilfstabelle'!M$1, INDIRECT(ADDRESS(ROW(), 6 + $A$7, 1, 1, "Kreis TRADE - 2024")), "")</f>
        <v/>
      </c>
      <c r="N273" s="151" t="str" cm="1">
        <f t="array" aca="1" ref="N273" ca="1">IF('Kreis TRADE - 2024'!$E273 = 'PieChart Hilfstabelle'!N$1, INDIRECT(ADDRESS(ROW(), 6 + $A$7, 1, 1, "Kreis TRADE - 2024")), "")</f>
        <v/>
      </c>
      <c r="O273" s="151" t="str" cm="1">
        <f t="array" aca="1" ref="O273" ca="1">IF('Kreis TRADE - 2024'!$E273 = 'PieChart Hilfstabelle'!O$1, INDIRECT(ADDRESS(ROW(), 6 + $A$7, 1, 1, "Kreis TRADE - 2024")), "")</f>
        <v/>
      </c>
      <c r="P273" s="151" t="str" cm="1">
        <f t="array" aca="1" ref="P273" ca="1">IF('Kreis TRADE - 2024'!$E273 = 'PieChart Hilfstabelle'!P$1, INDIRECT(ADDRESS(ROW(), 6 + $A$7, 1, 1, "Kreis TRADE - 2024")), "")</f>
        <v/>
      </c>
      <c r="Q273" s="151" t="str" cm="1">
        <f t="array" aca="1" ref="Q273" ca="1">IF('Kreis TRADE - 2024'!$E273 = 'PieChart Hilfstabelle'!Q$1, INDIRECT(ADDRESS(ROW(), 6 + $A$7, 1, 1, "Kreis TRADE - 2024")), "")</f>
        <v/>
      </c>
      <c r="R273" s="151" t="str" cm="1">
        <f t="array" aca="1" ref="R273" ca="1">IF('Kreis TRADE - 2024'!$E273 = 'PieChart Hilfstabelle'!R$1, INDIRECT(ADDRESS(ROW(), 6 + $A$7, 1, 1, "Kreis TRADE - 2024")), "")</f>
        <v/>
      </c>
      <c r="S273" s="151" t="str" cm="1">
        <f t="array" aca="1" ref="S273" ca="1">IF('Kreis TRADE - 2024'!$E273 = 'PieChart Hilfstabelle'!S$1, INDIRECT(ADDRESS(ROW(), 6 + $A$7, 1, 1, "Kreis TRADE - 2024")), "")</f>
        <v/>
      </c>
      <c r="T273" s="151" t="str" cm="1">
        <f t="array" aca="1" ref="T273" ca="1">IF('Kreis TRADE - 2024'!$E273 = 'PieChart Hilfstabelle'!T$1, INDIRECT(ADDRESS(ROW(), 6 + $A$7, 1, 1, "Kreis TRADE - 2024")), "")</f>
        <v/>
      </c>
      <c r="U273" s="151" t="str" cm="1">
        <f t="array" aca="1" ref="U273" ca="1">IF('Kreis TRADE - 2024'!$E273 = 'PieChart Hilfstabelle'!U$1, INDIRECT(ADDRESS(ROW(), 6 + $A$7, 1, 1, "Kreis TRADE - 2024")), "")</f>
        <v/>
      </c>
      <c r="V273" s="151" t="str" cm="1">
        <f t="array" aca="1" ref="V273" ca="1">IF('Kreis TRADE - 2024'!$E273 = 'PieChart Hilfstabelle'!V$1, INDIRECT(ADDRESS(ROW(), 6 + $A$7, 1, 1, "Kreis TRADE - 2024")), "")</f>
        <v/>
      </c>
      <c r="W273" s="151" t="str" cm="1">
        <f t="array" aca="1" ref="W273" ca="1">IF('Kreis TRADE - 2024'!$E273 = 'PieChart Hilfstabelle'!W$1, INDIRECT(ADDRESS(ROW(), 6 + $A$7, 1, 1, "Kreis TRADE - 2024")), "")</f>
        <v/>
      </c>
      <c r="X273" s="152"/>
      <c r="Y273" s="151" t="str" cm="1">
        <f t="array" aca="1" ref="Y273" ca="1">IF('Kreis TRADE - 2024'!$D273 = 'PieChart Hilfstabelle'!Y$1, INDIRECT(ADDRESS(ROW(), 6 + $A$7, 1, 1, "Kreis TRADE - 2024")), "")</f>
        <v/>
      </c>
      <c r="Z273" s="151" t="str" cm="1">
        <f t="array" aca="1" ref="Z273" ca="1">IF('Kreis TRADE - 2024'!$D273 = 'PieChart Hilfstabelle'!Z$1, INDIRECT(ADDRESS(ROW(), 6 + $A$7, 1, 1, "Kreis TRADE - 2024")), "")</f>
        <v/>
      </c>
      <c r="AA273" s="151" t="str" cm="1">
        <f t="array" aca="1" ref="AA273" ca="1">IF('Kreis TRADE - 2024'!$D273 = 'PieChart Hilfstabelle'!AA$1, INDIRECT(ADDRESS(ROW(), 6 + $A$7, 1, 1, "Kreis TRADE - 2024")), "")</f>
        <v/>
      </c>
      <c r="AB273" s="151" t="str" cm="1">
        <f t="array" aca="1" ref="AB273" ca="1">IF('Kreis TRADE - 2024'!$D273 = 'PieChart Hilfstabelle'!AB$1, INDIRECT(ADDRESS(ROW(), 6 + $A$7, 1, 1, "Kreis TRADE - 2024")), "")</f>
        <v/>
      </c>
      <c r="AC273" s="151" t="str" cm="1">
        <f t="array" aca="1" ref="AC273" ca="1">IF('Kreis TRADE - 2024'!$D273 = 'PieChart Hilfstabelle'!AC$1, INDIRECT(ADDRESS(ROW(), 6 + $A$7, 1, 1, "Kreis TRADE - 2024")), "")</f>
        <v/>
      </c>
      <c r="AD273" s="151" t="str" cm="1">
        <f t="array" aca="1" ref="AD273" ca="1">IF('Kreis TRADE - 2024'!$D273 = 'PieChart Hilfstabelle'!AD$1, INDIRECT(ADDRESS(ROW(), 6 + $A$7, 1, 1, "Kreis TRADE - 2024")), "")</f>
        <v/>
      </c>
    </row>
    <row r="274" spans="1:30">
      <c r="A274" s="151"/>
      <c r="B274" s="151"/>
      <c r="C274" s="151"/>
      <c r="D274" s="151"/>
      <c r="E274" s="151"/>
      <c r="F274" s="151" t="str">
        <f>IF(AND('Kreis TRADE - 2024'!C274&lt;&gt;"",'Kreis TRADE - 2024'!D274&lt;&gt;"",'Kreis TRADE - 2024'!E274="Gebuchte Tage"),'Kreis TRADE - 2024'!C274 &amp; " " &amp; 'Kreis TRADE - 2024'!D274,"")</f>
        <v>Jake Hagn</v>
      </c>
      <c r="G274" s="151" cm="1">
        <f t="array" aca="1" ref="G274" ca="1">IF('Kreis TRADE - 2024'!$E274 = 'PieChart Hilfstabelle'!G$1, INDIRECT(ADDRESS(ROW(), 6 + $A$7, 1, 1, "Kreis TRADE - 2024")), "")</f>
        <v>11.47</v>
      </c>
      <c r="H274" s="151" t="str" cm="1">
        <f t="array" aca="1" ref="H274" ca="1">IF('Kreis TRADE - 2024'!$E274 = 'PieChart Hilfstabelle'!H$1, INDIRECT(ADDRESS(ROW(), 6 + $A$7, 1, 1, "Kreis TRADE - 2024")), "")</f>
        <v/>
      </c>
      <c r="I274" s="151" t="str" cm="1">
        <f t="array" aca="1" ref="I274" ca="1">IF('Kreis TRADE - 2024'!$E274 = 'PieChart Hilfstabelle'!I$1, INDIRECT(ADDRESS(ROW(), 6 + $A$7, 1, 1, "Kreis TRADE - 2024")), "")</f>
        <v/>
      </c>
      <c r="J274" s="151" t="str" cm="1">
        <f t="array" aca="1" ref="J274" ca="1">IF('Kreis TRADE - 2024'!$E274 = 'PieChart Hilfstabelle'!J$1, INDIRECT(ADDRESS(ROW(), 6 + $A$7, 1, 1, "Kreis TRADE - 2024")), "")</f>
        <v/>
      </c>
      <c r="K274" s="151" t="str" cm="1">
        <f t="array" aca="1" ref="K274" ca="1">IF('Kreis TRADE - 2024'!$E274 = 'PieChart Hilfstabelle'!K$1, INDIRECT(ADDRESS(ROW(), 6 + $A$7, 1, 1, "Kreis TRADE - 2024")), "")</f>
        <v/>
      </c>
      <c r="L274" s="151" t="str" cm="1">
        <f t="array" aca="1" ref="L274" ca="1">IF('Kreis TRADE - 2024'!$E274 = 'PieChart Hilfstabelle'!L$1, INDIRECT(ADDRESS(ROW(), 6 + $A$7, 1, 1, "Kreis TRADE - 2024")), "")</f>
        <v/>
      </c>
      <c r="M274" s="151" t="str" cm="1">
        <f t="array" aca="1" ref="M274" ca="1">IF('Kreis TRADE - 2024'!$E274 = 'PieChart Hilfstabelle'!M$1, INDIRECT(ADDRESS(ROW(), 6 + $A$7, 1, 1, "Kreis TRADE - 2024")), "")</f>
        <v/>
      </c>
      <c r="N274" s="151" t="str" cm="1">
        <f t="array" aca="1" ref="N274" ca="1">IF('Kreis TRADE - 2024'!$E274 = 'PieChart Hilfstabelle'!N$1, INDIRECT(ADDRESS(ROW(), 6 + $A$7, 1, 1, "Kreis TRADE - 2024")), "")</f>
        <v/>
      </c>
      <c r="O274" s="151" t="str" cm="1">
        <f t="array" aca="1" ref="O274" ca="1">IF('Kreis TRADE - 2024'!$E274 = 'PieChart Hilfstabelle'!O$1, INDIRECT(ADDRESS(ROW(), 6 + $A$7, 1, 1, "Kreis TRADE - 2024")), "")</f>
        <v/>
      </c>
      <c r="P274" s="151" t="str" cm="1">
        <f t="array" aca="1" ref="P274" ca="1">IF('Kreis TRADE - 2024'!$E274 = 'PieChart Hilfstabelle'!P$1, INDIRECT(ADDRESS(ROW(), 6 + $A$7, 1, 1, "Kreis TRADE - 2024")), "")</f>
        <v/>
      </c>
      <c r="Q274" s="151" t="str" cm="1">
        <f t="array" aca="1" ref="Q274" ca="1">IF('Kreis TRADE - 2024'!$E274 = 'PieChart Hilfstabelle'!Q$1, INDIRECT(ADDRESS(ROW(), 6 + $A$7, 1, 1, "Kreis TRADE - 2024")), "")</f>
        <v/>
      </c>
      <c r="R274" s="151" t="str" cm="1">
        <f t="array" aca="1" ref="R274" ca="1">IF('Kreis TRADE - 2024'!$E274 = 'PieChart Hilfstabelle'!R$1, INDIRECT(ADDRESS(ROW(), 6 + $A$7, 1, 1, "Kreis TRADE - 2024")), "")</f>
        <v/>
      </c>
      <c r="S274" s="151" t="str" cm="1">
        <f t="array" aca="1" ref="S274" ca="1">IF('Kreis TRADE - 2024'!$E274 = 'PieChart Hilfstabelle'!S$1, INDIRECT(ADDRESS(ROW(), 6 + $A$7, 1, 1, "Kreis TRADE - 2024")), "")</f>
        <v/>
      </c>
      <c r="T274" s="151" t="str" cm="1">
        <f t="array" aca="1" ref="T274" ca="1">IF('Kreis TRADE - 2024'!$E274 = 'PieChart Hilfstabelle'!T$1, INDIRECT(ADDRESS(ROW(), 6 + $A$7, 1, 1, "Kreis TRADE - 2024")), "")</f>
        <v/>
      </c>
      <c r="U274" s="151" t="str" cm="1">
        <f t="array" aca="1" ref="U274" ca="1">IF('Kreis TRADE - 2024'!$E274 = 'PieChart Hilfstabelle'!U$1, INDIRECT(ADDRESS(ROW(), 6 + $A$7, 1, 1, "Kreis TRADE - 2024")), "")</f>
        <v/>
      </c>
      <c r="V274" s="151" t="str" cm="1">
        <f t="array" aca="1" ref="V274" ca="1">IF('Kreis TRADE - 2024'!$E274 = 'PieChart Hilfstabelle'!V$1, INDIRECT(ADDRESS(ROW(), 6 + $A$7, 1, 1, "Kreis TRADE - 2024")), "")</f>
        <v/>
      </c>
      <c r="W274" s="151" t="str" cm="1">
        <f t="array" aca="1" ref="W274" ca="1">IF('Kreis TRADE - 2024'!$E274 = 'PieChart Hilfstabelle'!W$1, INDIRECT(ADDRESS(ROW(), 6 + $A$7, 1, 1, "Kreis TRADE - 2024")), "")</f>
        <v/>
      </c>
      <c r="X274" s="152"/>
      <c r="Y274" s="151" t="str" cm="1">
        <f t="array" aca="1" ref="Y274" ca="1">IF('Kreis TRADE - 2024'!$D274 = 'PieChart Hilfstabelle'!Y$1, INDIRECT(ADDRESS(ROW(), 6 + $A$7, 1, 1, "Kreis TRADE - 2024")), "")</f>
        <v/>
      </c>
      <c r="Z274" s="151" t="str" cm="1">
        <f t="array" aca="1" ref="Z274" ca="1">IF('Kreis TRADE - 2024'!$D274 = 'PieChart Hilfstabelle'!Z$1, INDIRECT(ADDRESS(ROW(), 6 + $A$7, 1, 1, "Kreis TRADE - 2024")), "")</f>
        <v/>
      </c>
      <c r="AA274" s="151" t="str" cm="1">
        <f t="array" aca="1" ref="AA274" ca="1">IF('Kreis TRADE - 2024'!$D274 = 'PieChart Hilfstabelle'!AA$1, INDIRECT(ADDRESS(ROW(), 6 + $A$7, 1, 1, "Kreis TRADE - 2024")), "")</f>
        <v/>
      </c>
      <c r="AB274" s="151" t="str" cm="1">
        <f t="array" aca="1" ref="AB274" ca="1">IF('Kreis TRADE - 2024'!$D274 = 'PieChart Hilfstabelle'!AB$1, INDIRECT(ADDRESS(ROW(), 6 + $A$7, 1, 1, "Kreis TRADE - 2024")), "")</f>
        <v/>
      </c>
      <c r="AC274" s="151" t="str" cm="1">
        <f t="array" aca="1" ref="AC274" ca="1">IF('Kreis TRADE - 2024'!$D274 = 'PieChart Hilfstabelle'!AC$1, INDIRECT(ADDRESS(ROW(), 6 + $A$7, 1, 1, "Kreis TRADE - 2024")), "")</f>
        <v/>
      </c>
      <c r="AD274" s="151" t="str" cm="1">
        <f t="array" aca="1" ref="AD274" ca="1">IF('Kreis TRADE - 2024'!$D274 = 'PieChart Hilfstabelle'!AD$1, INDIRECT(ADDRESS(ROW(), 6 + $A$7, 1, 1, "Kreis TRADE - 2024")), "")</f>
        <v/>
      </c>
    </row>
    <row r="275" spans="1:30">
      <c r="A275" s="151"/>
      <c r="B275" s="151"/>
      <c r="C275" s="151"/>
      <c r="D275" s="151"/>
      <c r="E275" s="151"/>
      <c r="F275" s="151" t="str">
        <f>IF(AND('Kreis TRADE - 2024'!C275&lt;&gt;"",'Kreis TRADE - 2024'!D275&lt;&gt;"",'Kreis TRADE - 2024'!E275="Gebuchte Tage"),'Kreis TRADE - 2024'!C275 &amp; " " &amp; 'Kreis TRADE - 2024'!D275,"")</f>
        <v/>
      </c>
      <c r="G275" s="151" t="str" cm="1">
        <f t="array" aca="1" ref="G275" ca="1">IF('Kreis TRADE - 2024'!$E275 = 'PieChart Hilfstabelle'!G$1, INDIRECT(ADDRESS(ROW(), 6 + $A$7, 1, 1, "Kreis TRADE - 2024")), "")</f>
        <v/>
      </c>
      <c r="H275" s="151" cm="1">
        <f t="array" aca="1" ref="H275" ca="1">IF('Kreis TRADE - 2024'!$E275 = 'PieChart Hilfstabelle'!H$1, INDIRECT(ADDRESS(ROW(), 6 + $A$7, 1, 1, "Kreis TRADE - 2024")), "")</f>
        <v>15</v>
      </c>
      <c r="I275" s="151" t="str" cm="1">
        <f t="array" aca="1" ref="I275" ca="1">IF('Kreis TRADE - 2024'!$E275 = 'PieChart Hilfstabelle'!I$1, INDIRECT(ADDRESS(ROW(), 6 + $A$7, 1, 1, "Kreis TRADE - 2024")), "")</f>
        <v/>
      </c>
      <c r="J275" s="151" t="str" cm="1">
        <f t="array" aca="1" ref="J275" ca="1">IF('Kreis TRADE - 2024'!$E275 = 'PieChart Hilfstabelle'!J$1, INDIRECT(ADDRESS(ROW(), 6 + $A$7, 1, 1, "Kreis TRADE - 2024")), "")</f>
        <v/>
      </c>
      <c r="K275" s="151" t="str" cm="1">
        <f t="array" aca="1" ref="K275" ca="1">IF('Kreis TRADE - 2024'!$E275 = 'PieChart Hilfstabelle'!K$1, INDIRECT(ADDRESS(ROW(), 6 + $A$7, 1, 1, "Kreis TRADE - 2024")), "")</f>
        <v/>
      </c>
      <c r="L275" s="151" t="str" cm="1">
        <f t="array" aca="1" ref="L275" ca="1">IF('Kreis TRADE - 2024'!$E275 = 'PieChart Hilfstabelle'!L$1, INDIRECT(ADDRESS(ROW(), 6 + $A$7, 1, 1, "Kreis TRADE - 2024")), "")</f>
        <v/>
      </c>
      <c r="M275" s="151" t="str" cm="1">
        <f t="array" aca="1" ref="M275" ca="1">IF('Kreis TRADE - 2024'!$E275 = 'PieChart Hilfstabelle'!M$1, INDIRECT(ADDRESS(ROW(), 6 + $A$7, 1, 1, "Kreis TRADE - 2024")), "")</f>
        <v/>
      </c>
      <c r="N275" s="151" t="str" cm="1">
        <f t="array" aca="1" ref="N275" ca="1">IF('Kreis TRADE - 2024'!$E275 = 'PieChart Hilfstabelle'!N$1, INDIRECT(ADDRESS(ROW(), 6 + $A$7, 1, 1, "Kreis TRADE - 2024")), "")</f>
        <v/>
      </c>
      <c r="O275" s="151" t="str" cm="1">
        <f t="array" aca="1" ref="O275" ca="1">IF('Kreis TRADE - 2024'!$E275 = 'PieChart Hilfstabelle'!O$1, INDIRECT(ADDRESS(ROW(), 6 + $A$7, 1, 1, "Kreis TRADE - 2024")), "")</f>
        <v/>
      </c>
      <c r="P275" s="151" t="str" cm="1">
        <f t="array" aca="1" ref="P275" ca="1">IF('Kreis TRADE - 2024'!$E275 = 'PieChart Hilfstabelle'!P$1, INDIRECT(ADDRESS(ROW(), 6 + $A$7, 1, 1, "Kreis TRADE - 2024")), "")</f>
        <v/>
      </c>
      <c r="Q275" s="151" t="str" cm="1">
        <f t="array" aca="1" ref="Q275" ca="1">IF('Kreis TRADE - 2024'!$E275 = 'PieChart Hilfstabelle'!Q$1, INDIRECT(ADDRESS(ROW(), 6 + $A$7, 1, 1, "Kreis TRADE - 2024")), "")</f>
        <v/>
      </c>
      <c r="R275" s="151" t="str" cm="1">
        <f t="array" aca="1" ref="R275" ca="1">IF('Kreis TRADE - 2024'!$E275 = 'PieChart Hilfstabelle'!R$1, INDIRECT(ADDRESS(ROW(), 6 + $A$7, 1, 1, "Kreis TRADE - 2024")), "")</f>
        <v/>
      </c>
      <c r="S275" s="151" t="str" cm="1">
        <f t="array" aca="1" ref="S275" ca="1">IF('Kreis TRADE - 2024'!$E275 = 'PieChart Hilfstabelle'!S$1, INDIRECT(ADDRESS(ROW(), 6 + $A$7, 1, 1, "Kreis TRADE - 2024")), "")</f>
        <v/>
      </c>
      <c r="T275" s="151" t="str" cm="1">
        <f t="array" aca="1" ref="T275" ca="1">IF('Kreis TRADE - 2024'!$E275 = 'PieChart Hilfstabelle'!T$1, INDIRECT(ADDRESS(ROW(), 6 + $A$7, 1, 1, "Kreis TRADE - 2024")), "")</f>
        <v/>
      </c>
      <c r="U275" s="151" t="str" cm="1">
        <f t="array" aca="1" ref="U275" ca="1">IF('Kreis TRADE - 2024'!$E275 = 'PieChart Hilfstabelle'!U$1, INDIRECT(ADDRESS(ROW(), 6 + $A$7, 1, 1, "Kreis TRADE - 2024")), "")</f>
        <v/>
      </c>
      <c r="V275" s="151" t="str" cm="1">
        <f t="array" aca="1" ref="V275" ca="1">IF('Kreis TRADE - 2024'!$E275 = 'PieChart Hilfstabelle'!V$1, INDIRECT(ADDRESS(ROW(), 6 + $A$7, 1, 1, "Kreis TRADE - 2024")), "")</f>
        <v/>
      </c>
      <c r="W275" s="151" t="str" cm="1">
        <f t="array" aca="1" ref="W275" ca="1">IF('Kreis TRADE - 2024'!$E275 = 'PieChart Hilfstabelle'!W$1, INDIRECT(ADDRESS(ROW(), 6 + $A$7, 1, 1, "Kreis TRADE - 2024")), "")</f>
        <v/>
      </c>
      <c r="X275" s="152"/>
      <c r="Y275" s="151" t="str" cm="1">
        <f t="array" aca="1" ref="Y275" ca="1">IF('Kreis TRADE - 2024'!$D275 = 'PieChart Hilfstabelle'!Y$1, INDIRECT(ADDRESS(ROW(), 6 + $A$7, 1, 1, "Kreis TRADE - 2024")), "")</f>
        <v/>
      </c>
      <c r="Z275" s="151" t="str" cm="1">
        <f t="array" aca="1" ref="Z275" ca="1">IF('Kreis TRADE - 2024'!$D275 = 'PieChart Hilfstabelle'!Z$1, INDIRECT(ADDRESS(ROW(), 6 + $A$7, 1, 1, "Kreis TRADE - 2024")), "")</f>
        <v/>
      </c>
      <c r="AA275" s="151" t="str" cm="1">
        <f t="array" aca="1" ref="AA275" ca="1">IF('Kreis TRADE - 2024'!$D275 = 'PieChart Hilfstabelle'!AA$1, INDIRECT(ADDRESS(ROW(), 6 + $A$7, 1, 1, "Kreis TRADE - 2024")), "")</f>
        <v/>
      </c>
      <c r="AB275" s="151" t="str" cm="1">
        <f t="array" aca="1" ref="AB275" ca="1">IF('Kreis TRADE - 2024'!$D275 = 'PieChart Hilfstabelle'!AB$1, INDIRECT(ADDRESS(ROW(), 6 + $A$7, 1, 1, "Kreis TRADE - 2024")), "")</f>
        <v/>
      </c>
      <c r="AC275" s="151" t="str" cm="1">
        <f t="array" aca="1" ref="AC275" ca="1">IF('Kreis TRADE - 2024'!$D275 = 'PieChart Hilfstabelle'!AC$1, INDIRECT(ADDRESS(ROW(), 6 + $A$7, 1, 1, "Kreis TRADE - 2024")), "")</f>
        <v/>
      </c>
      <c r="AD275" s="151" t="str" cm="1">
        <f t="array" aca="1" ref="AD275" ca="1">IF('Kreis TRADE - 2024'!$D275 = 'PieChart Hilfstabelle'!AD$1, INDIRECT(ADDRESS(ROW(), 6 + $A$7, 1, 1, "Kreis TRADE - 2024")), "")</f>
        <v/>
      </c>
    </row>
    <row r="276" spans="1:30">
      <c r="A276" s="151"/>
      <c r="B276" s="151"/>
      <c r="C276" s="151"/>
      <c r="D276" s="151"/>
      <c r="E276" s="151"/>
      <c r="F276" s="151" t="str">
        <f>IF(AND('Kreis TRADE - 2024'!C276&lt;&gt;"",'Kreis TRADE - 2024'!D276&lt;&gt;"",'Kreis TRADE - 2024'!E276="Gebuchte Tage"),'Kreis TRADE - 2024'!C276 &amp; " " &amp; 'Kreis TRADE - 2024'!D276,"")</f>
        <v/>
      </c>
      <c r="G276" s="151" t="str" cm="1">
        <f t="array" aca="1" ref="G276" ca="1">IF('Kreis TRADE - 2024'!$E276 = 'PieChart Hilfstabelle'!G$1, INDIRECT(ADDRESS(ROW(), 6 + $A$7, 1, 1, "Kreis TRADE - 2024")), "")</f>
        <v/>
      </c>
      <c r="H276" s="151" t="str" cm="1">
        <f t="array" aca="1" ref="H276" ca="1">IF('Kreis TRADE - 2024'!$E276 = 'PieChart Hilfstabelle'!H$1, INDIRECT(ADDRESS(ROW(), 6 + $A$7, 1, 1, "Kreis TRADE - 2024")), "")</f>
        <v/>
      </c>
      <c r="I276" s="151" cm="1">
        <f t="array" aca="1" ref="I276" ca="1">IF('Kreis TRADE - 2024'!$E276 = 'PieChart Hilfstabelle'!I$1, INDIRECT(ADDRESS(ROW(), 6 + $A$7, 1, 1, "Kreis TRADE - 2024")), "")</f>
        <v>11.5</v>
      </c>
      <c r="J276" s="151" t="str" cm="1">
        <f t="array" aca="1" ref="J276" ca="1">IF('Kreis TRADE - 2024'!$E276 = 'PieChart Hilfstabelle'!J$1, INDIRECT(ADDRESS(ROW(), 6 + $A$7, 1, 1, "Kreis TRADE - 2024")), "")</f>
        <v/>
      </c>
      <c r="K276" s="151" t="str" cm="1">
        <f t="array" aca="1" ref="K276" ca="1">IF('Kreis TRADE - 2024'!$E276 = 'PieChart Hilfstabelle'!K$1, INDIRECT(ADDRESS(ROW(), 6 + $A$7, 1, 1, "Kreis TRADE - 2024")), "")</f>
        <v/>
      </c>
      <c r="L276" s="151" t="str" cm="1">
        <f t="array" aca="1" ref="L276" ca="1">IF('Kreis TRADE - 2024'!$E276 = 'PieChart Hilfstabelle'!L$1, INDIRECT(ADDRESS(ROW(), 6 + $A$7, 1, 1, "Kreis TRADE - 2024")), "")</f>
        <v/>
      </c>
      <c r="M276" s="151" t="str" cm="1">
        <f t="array" aca="1" ref="M276" ca="1">IF('Kreis TRADE - 2024'!$E276 = 'PieChart Hilfstabelle'!M$1, INDIRECT(ADDRESS(ROW(), 6 + $A$7, 1, 1, "Kreis TRADE - 2024")), "")</f>
        <v/>
      </c>
      <c r="N276" s="151" t="str" cm="1">
        <f t="array" aca="1" ref="N276" ca="1">IF('Kreis TRADE - 2024'!$E276 = 'PieChart Hilfstabelle'!N$1, INDIRECT(ADDRESS(ROW(), 6 + $A$7, 1, 1, "Kreis TRADE - 2024")), "")</f>
        <v/>
      </c>
      <c r="O276" s="151" t="str" cm="1">
        <f t="array" aca="1" ref="O276" ca="1">IF('Kreis TRADE - 2024'!$E276 = 'PieChart Hilfstabelle'!O$1, INDIRECT(ADDRESS(ROW(), 6 + $A$7, 1, 1, "Kreis TRADE - 2024")), "")</f>
        <v/>
      </c>
      <c r="P276" s="151" t="str" cm="1">
        <f t="array" aca="1" ref="P276" ca="1">IF('Kreis TRADE - 2024'!$E276 = 'PieChart Hilfstabelle'!P$1, INDIRECT(ADDRESS(ROW(), 6 + $A$7, 1, 1, "Kreis TRADE - 2024")), "")</f>
        <v/>
      </c>
      <c r="Q276" s="151" t="str" cm="1">
        <f t="array" aca="1" ref="Q276" ca="1">IF('Kreis TRADE - 2024'!$E276 = 'PieChart Hilfstabelle'!Q$1, INDIRECT(ADDRESS(ROW(), 6 + $A$7, 1, 1, "Kreis TRADE - 2024")), "")</f>
        <v/>
      </c>
      <c r="R276" s="151" t="str" cm="1">
        <f t="array" aca="1" ref="R276" ca="1">IF('Kreis TRADE - 2024'!$E276 = 'PieChart Hilfstabelle'!R$1, INDIRECT(ADDRESS(ROW(), 6 + $A$7, 1, 1, "Kreis TRADE - 2024")), "")</f>
        <v/>
      </c>
      <c r="S276" s="151" t="str" cm="1">
        <f t="array" aca="1" ref="S276" ca="1">IF('Kreis TRADE - 2024'!$E276 = 'PieChart Hilfstabelle'!S$1, INDIRECT(ADDRESS(ROW(), 6 + $A$7, 1, 1, "Kreis TRADE - 2024")), "")</f>
        <v/>
      </c>
      <c r="T276" s="151" t="str" cm="1">
        <f t="array" aca="1" ref="T276" ca="1">IF('Kreis TRADE - 2024'!$E276 = 'PieChart Hilfstabelle'!T$1, INDIRECT(ADDRESS(ROW(), 6 + $A$7, 1, 1, "Kreis TRADE - 2024")), "")</f>
        <v/>
      </c>
      <c r="U276" s="151" t="str" cm="1">
        <f t="array" aca="1" ref="U276" ca="1">IF('Kreis TRADE - 2024'!$E276 = 'PieChart Hilfstabelle'!U$1, INDIRECT(ADDRESS(ROW(), 6 + $A$7, 1, 1, "Kreis TRADE - 2024")), "")</f>
        <v/>
      </c>
      <c r="V276" s="151" t="str" cm="1">
        <f t="array" aca="1" ref="V276" ca="1">IF('Kreis TRADE - 2024'!$E276 = 'PieChart Hilfstabelle'!V$1, INDIRECT(ADDRESS(ROW(), 6 + $A$7, 1, 1, "Kreis TRADE - 2024")), "")</f>
        <v/>
      </c>
      <c r="W276" s="151" t="str" cm="1">
        <f t="array" aca="1" ref="W276" ca="1">IF('Kreis TRADE - 2024'!$E276 = 'PieChart Hilfstabelle'!W$1, INDIRECT(ADDRESS(ROW(), 6 + $A$7, 1, 1, "Kreis TRADE - 2024")), "")</f>
        <v/>
      </c>
      <c r="X276" s="152"/>
      <c r="Y276" s="151" t="str" cm="1">
        <f t="array" aca="1" ref="Y276" ca="1">IF('Kreis TRADE - 2024'!$D276 = 'PieChart Hilfstabelle'!Y$1, INDIRECT(ADDRESS(ROW(), 6 + $A$7, 1, 1, "Kreis TRADE - 2024")), "")</f>
        <v/>
      </c>
      <c r="Z276" s="151" t="str" cm="1">
        <f t="array" aca="1" ref="Z276" ca="1">IF('Kreis TRADE - 2024'!$D276 = 'PieChart Hilfstabelle'!Z$1, INDIRECT(ADDRESS(ROW(), 6 + $A$7, 1, 1, "Kreis TRADE - 2024")), "")</f>
        <v/>
      </c>
      <c r="AA276" s="151" t="str" cm="1">
        <f t="array" aca="1" ref="AA276" ca="1">IF('Kreis TRADE - 2024'!$D276 = 'PieChart Hilfstabelle'!AA$1, INDIRECT(ADDRESS(ROW(), 6 + $A$7, 1, 1, "Kreis TRADE - 2024")), "")</f>
        <v/>
      </c>
      <c r="AB276" s="151" t="str" cm="1">
        <f t="array" aca="1" ref="AB276" ca="1">IF('Kreis TRADE - 2024'!$D276 = 'PieChart Hilfstabelle'!AB$1, INDIRECT(ADDRESS(ROW(), 6 + $A$7, 1, 1, "Kreis TRADE - 2024")), "")</f>
        <v/>
      </c>
      <c r="AC276" s="151" t="str" cm="1">
        <f t="array" aca="1" ref="AC276" ca="1">IF('Kreis TRADE - 2024'!$D276 = 'PieChart Hilfstabelle'!AC$1, INDIRECT(ADDRESS(ROW(), 6 + $A$7, 1, 1, "Kreis TRADE - 2024")), "")</f>
        <v/>
      </c>
      <c r="AD276" s="151" t="str" cm="1">
        <f t="array" aca="1" ref="AD276" ca="1">IF('Kreis TRADE - 2024'!$D276 = 'PieChart Hilfstabelle'!AD$1, INDIRECT(ADDRESS(ROW(), 6 + $A$7, 1, 1, "Kreis TRADE - 2024")), "")</f>
        <v/>
      </c>
    </row>
    <row r="277" spans="1:30">
      <c r="A277" s="151"/>
      <c r="B277" s="151"/>
      <c r="C277" s="151"/>
      <c r="D277" s="151"/>
      <c r="E277" s="151"/>
      <c r="F277" s="151" t="str">
        <f>IF(AND('Kreis TRADE - 2024'!C277&lt;&gt;"",'Kreis TRADE - 2024'!D277&lt;&gt;"",'Kreis TRADE - 2024'!E277="Gebuchte Tage"),'Kreis TRADE - 2024'!C277 &amp; " " &amp; 'Kreis TRADE - 2024'!D277,"")</f>
        <v/>
      </c>
      <c r="G277" s="151" t="str" cm="1">
        <f t="array" aca="1" ref="G277" ca="1">IF('Kreis TRADE - 2024'!$E277 = 'PieChart Hilfstabelle'!G$1, INDIRECT(ADDRESS(ROW(), 6 + $A$7, 1, 1, "Kreis TRADE - 2024")), "")</f>
        <v/>
      </c>
      <c r="H277" s="151" t="str" cm="1">
        <f t="array" aca="1" ref="H277" ca="1">IF('Kreis TRADE - 2024'!$E277 = 'PieChart Hilfstabelle'!H$1, INDIRECT(ADDRESS(ROW(), 6 + $A$7, 1, 1, "Kreis TRADE - 2024")), "")</f>
        <v/>
      </c>
      <c r="I277" s="151" t="str" cm="1">
        <f t="array" aca="1" ref="I277" ca="1">IF('Kreis TRADE - 2024'!$E277 = 'PieChart Hilfstabelle'!I$1, INDIRECT(ADDRESS(ROW(), 6 + $A$7, 1, 1, "Kreis TRADE - 2024")), "")</f>
        <v/>
      </c>
      <c r="J277" s="151" t="str" cm="1">
        <f t="array" aca="1" ref="J277" ca="1">IF('Kreis TRADE - 2024'!$E277 = 'PieChart Hilfstabelle'!J$1, INDIRECT(ADDRESS(ROW(), 6 + $A$7, 1, 1, "Kreis TRADE - 2024")), "")</f>
        <v/>
      </c>
      <c r="K277" s="151" t="str" cm="1">
        <f t="array" aca="1" ref="K277" ca="1">IF('Kreis TRADE - 2024'!$E277 = 'PieChart Hilfstabelle'!K$1, INDIRECT(ADDRESS(ROW(), 6 + $A$7, 1, 1, "Kreis TRADE - 2024")), "")</f>
        <v/>
      </c>
      <c r="L277" s="151" t="str" cm="1">
        <f t="array" aca="1" ref="L277" ca="1">IF('Kreis TRADE - 2024'!$E277 = 'PieChart Hilfstabelle'!L$1, INDIRECT(ADDRESS(ROW(), 6 + $A$7, 1, 1, "Kreis TRADE - 2024")), "")</f>
        <v/>
      </c>
      <c r="M277" s="151" t="str" cm="1">
        <f t="array" aca="1" ref="M277" ca="1">IF('Kreis TRADE - 2024'!$E277 = 'PieChart Hilfstabelle'!M$1, INDIRECT(ADDRESS(ROW(), 6 + $A$7, 1, 1, "Kreis TRADE - 2024")), "")</f>
        <v/>
      </c>
      <c r="N277" s="151" t="str" cm="1">
        <f t="array" aca="1" ref="N277" ca="1">IF('Kreis TRADE - 2024'!$E277 = 'PieChart Hilfstabelle'!N$1, INDIRECT(ADDRESS(ROW(), 6 + $A$7, 1, 1, "Kreis TRADE - 2024")), "")</f>
        <v/>
      </c>
      <c r="O277" s="151" t="str" cm="1">
        <f t="array" aca="1" ref="O277" ca="1">IF('Kreis TRADE - 2024'!$E277 = 'PieChart Hilfstabelle'!O$1, INDIRECT(ADDRESS(ROW(), 6 + $A$7, 1, 1, "Kreis TRADE - 2024")), "")</f>
        <v/>
      </c>
      <c r="P277" s="151" cm="1">
        <f t="array" aca="1" ref="P277" ca="1">IF('Kreis TRADE - 2024'!$E277 = 'PieChart Hilfstabelle'!P$1, INDIRECT(ADDRESS(ROW(), 6 + $A$7, 1, 1, "Kreis TRADE - 2024")), "")</f>
        <v>0</v>
      </c>
      <c r="Q277" s="151" t="str" cm="1">
        <f t="array" aca="1" ref="Q277" ca="1">IF('Kreis TRADE - 2024'!$E277 = 'PieChart Hilfstabelle'!Q$1, INDIRECT(ADDRESS(ROW(), 6 + $A$7, 1, 1, "Kreis TRADE - 2024")), "")</f>
        <v/>
      </c>
      <c r="R277" s="151" t="str" cm="1">
        <f t="array" aca="1" ref="R277" ca="1">IF('Kreis TRADE - 2024'!$E277 = 'PieChart Hilfstabelle'!R$1, INDIRECT(ADDRESS(ROW(), 6 + $A$7, 1, 1, "Kreis TRADE - 2024")), "")</f>
        <v/>
      </c>
      <c r="S277" s="151" t="str" cm="1">
        <f t="array" aca="1" ref="S277" ca="1">IF('Kreis TRADE - 2024'!$E277 = 'PieChart Hilfstabelle'!S$1, INDIRECT(ADDRESS(ROW(), 6 + $A$7, 1, 1, "Kreis TRADE - 2024")), "")</f>
        <v/>
      </c>
      <c r="T277" s="151" t="str" cm="1">
        <f t="array" aca="1" ref="T277" ca="1">IF('Kreis TRADE - 2024'!$E277 = 'PieChart Hilfstabelle'!T$1, INDIRECT(ADDRESS(ROW(), 6 + $A$7, 1, 1, "Kreis TRADE - 2024")), "")</f>
        <v/>
      </c>
      <c r="U277" s="151" t="str" cm="1">
        <f t="array" aca="1" ref="U277" ca="1">IF('Kreis TRADE - 2024'!$E277 = 'PieChart Hilfstabelle'!U$1, INDIRECT(ADDRESS(ROW(), 6 + $A$7, 1, 1, "Kreis TRADE - 2024")), "")</f>
        <v/>
      </c>
      <c r="V277" s="151" t="str" cm="1">
        <f t="array" aca="1" ref="V277" ca="1">IF('Kreis TRADE - 2024'!$E277 = 'PieChart Hilfstabelle'!V$1, INDIRECT(ADDRESS(ROW(), 6 + $A$7, 1, 1, "Kreis TRADE - 2024")), "")</f>
        <v/>
      </c>
      <c r="W277" s="151" t="str" cm="1">
        <f t="array" aca="1" ref="W277" ca="1">IF('Kreis TRADE - 2024'!$E277 = 'PieChart Hilfstabelle'!W$1, INDIRECT(ADDRESS(ROW(), 6 + $A$7, 1, 1, "Kreis TRADE - 2024")), "")</f>
        <v/>
      </c>
      <c r="X277" s="152"/>
      <c r="Y277" s="151" t="str" cm="1">
        <f t="array" aca="1" ref="Y277" ca="1">IF('Kreis TRADE - 2024'!$D277 = 'PieChart Hilfstabelle'!Y$1, INDIRECT(ADDRESS(ROW(), 6 + $A$7, 1, 1, "Kreis TRADE - 2024")), "")</f>
        <v/>
      </c>
      <c r="Z277" s="151" t="str" cm="1">
        <f t="array" aca="1" ref="Z277" ca="1">IF('Kreis TRADE - 2024'!$D277 = 'PieChart Hilfstabelle'!Z$1, INDIRECT(ADDRESS(ROW(), 6 + $A$7, 1, 1, "Kreis TRADE - 2024")), "")</f>
        <v/>
      </c>
      <c r="AA277" s="151" t="str" cm="1">
        <f t="array" aca="1" ref="AA277" ca="1">IF('Kreis TRADE - 2024'!$D277 = 'PieChart Hilfstabelle'!AA$1, INDIRECT(ADDRESS(ROW(), 6 + $A$7, 1, 1, "Kreis TRADE - 2024")), "")</f>
        <v/>
      </c>
      <c r="AB277" s="151" t="str" cm="1">
        <f t="array" aca="1" ref="AB277" ca="1">IF('Kreis TRADE - 2024'!$D277 = 'PieChart Hilfstabelle'!AB$1, INDIRECT(ADDRESS(ROW(), 6 + $A$7, 1, 1, "Kreis TRADE - 2024")), "")</f>
        <v/>
      </c>
      <c r="AC277" s="151" t="str" cm="1">
        <f t="array" aca="1" ref="AC277" ca="1">IF('Kreis TRADE - 2024'!$D277 = 'PieChart Hilfstabelle'!AC$1, INDIRECT(ADDRESS(ROW(), 6 + $A$7, 1, 1, "Kreis TRADE - 2024")), "")</f>
        <v/>
      </c>
      <c r="AD277" s="151" t="str" cm="1">
        <f t="array" aca="1" ref="AD277" ca="1">IF('Kreis TRADE - 2024'!$D277 = 'PieChart Hilfstabelle'!AD$1, INDIRECT(ADDRESS(ROW(), 6 + $A$7, 1, 1, "Kreis TRADE - 2024")), "")</f>
        <v/>
      </c>
    </row>
    <row r="278" spans="1:30">
      <c r="A278" s="151"/>
      <c r="B278" s="151"/>
      <c r="C278" s="151"/>
      <c r="D278" s="151"/>
      <c r="E278" s="151"/>
      <c r="F278" s="151" t="str">
        <f>IF(AND('Kreis TRADE - 2024'!C278&lt;&gt;"",'Kreis TRADE - 2024'!D278&lt;&gt;"",'Kreis TRADE - 2024'!E278="Gebuchte Tage"),'Kreis TRADE - 2024'!C278 &amp; " " &amp; 'Kreis TRADE - 2024'!D278,"")</f>
        <v/>
      </c>
      <c r="G278" s="151" t="str" cm="1">
        <f t="array" aca="1" ref="G278" ca="1">IF('Kreis TRADE - 2024'!$E278 = 'PieChart Hilfstabelle'!G$1, INDIRECT(ADDRESS(ROW(), 6 + $A$7, 1, 1, "Kreis TRADE - 2024")), "")</f>
        <v/>
      </c>
      <c r="H278" s="151" t="str" cm="1">
        <f t="array" aca="1" ref="H278" ca="1">IF('Kreis TRADE - 2024'!$E278 = 'PieChart Hilfstabelle'!H$1, INDIRECT(ADDRESS(ROW(), 6 + $A$7, 1, 1, "Kreis TRADE - 2024")), "")</f>
        <v/>
      </c>
      <c r="I278" s="151" t="str" cm="1">
        <f t="array" aca="1" ref="I278" ca="1">IF('Kreis TRADE - 2024'!$E278 = 'PieChart Hilfstabelle'!I$1, INDIRECT(ADDRESS(ROW(), 6 + $A$7, 1, 1, "Kreis TRADE - 2024")), "")</f>
        <v/>
      </c>
      <c r="J278" s="151" t="str" cm="1">
        <f t="array" aca="1" ref="J278" ca="1">IF('Kreis TRADE - 2024'!$E278 = 'PieChart Hilfstabelle'!J$1, INDIRECT(ADDRESS(ROW(), 6 + $A$7, 1, 1, "Kreis TRADE - 2024")), "")</f>
        <v/>
      </c>
      <c r="K278" s="151" t="str" cm="1">
        <f t="array" aca="1" ref="K278" ca="1">IF('Kreis TRADE - 2024'!$E278 = 'PieChart Hilfstabelle'!K$1, INDIRECT(ADDRESS(ROW(), 6 + $A$7, 1, 1, "Kreis TRADE - 2024")), "")</f>
        <v/>
      </c>
      <c r="L278" s="151" t="str" cm="1">
        <f t="array" aca="1" ref="L278" ca="1">IF('Kreis TRADE - 2024'!$E278 = 'PieChart Hilfstabelle'!L$1, INDIRECT(ADDRESS(ROW(), 6 + $A$7, 1, 1, "Kreis TRADE - 2024")), "")</f>
        <v/>
      </c>
      <c r="M278" s="151" t="str" cm="1">
        <f t="array" aca="1" ref="M278" ca="1">IF('Kreis TRADE - 2024'!$E278 = 'PieChart Hilfstabelle'!M$1, INDIRECT(ADDRESS(ROW(), 6 + $A$7, 1, 1, "Kreis TRADE - 2024")), "")</f>
        <v/>
      </c>
      <c r="N278" s="151" t="str" cm="1">
        <f t="array" aca="1" ref="N278" ca="1">IF('Kreis TRADE - 2024'!$E278 = 'PieChart Hilfstabelle'!N$1, INDIRECT(ADDRESS(ROW(), 6 + $A$7, 1, 1, "Kreis TRADE - 2024")), "")</f>
        <v/>
      </c>
      <c r="O278" s="151" t="str" cm="1">
        <f t="array" aca="1" ref="O278" ca="1">IF('Kreis TRADE - 2024'!$E278 = 'PieChart Hilfstabelle'!O$1, INDIRECT(ADDRESS(ROW(), 6 + $A$7, 1, 1, "Kreis TRADE - 2024")), "")</f>
        <v/>
      </c>
      <c r="P278" s="151" t="str" cm="1">
        <f t="array" aca="1" ref="P278" ca="1">IF('Kreis TRADE - 2024'!$E278 = 'PieChart Hilfstabelle'!P$1, INDIRECT(ADDRESS(ROW(), 6 + $A$7, 1, 1, "Kreis TRADE - 2024")), "")</f>
        <v/>
      </c>
      <c r="Q278" s="151" cm="1">
        <f t="array" aca="1" ref="Q278" ca="1">IF('Kreis TRADE - 2024'!$E278 = 'PieChart Hilfstabelle'!Q$1, INDIRECT(ADDRESS(ROW(), 6 + $A$7, 1, 1, "Kreis TRADE - 2024")), "")</f>
        <v>0</v>
      </c>
      <c r="R278" s="151" t="str" cm="1">
        <f t="array" aca="1" ref="R278" ca="1">IF('Kreis TRADE - 2024'!$E278 = 'PieChart Hilfstabelle'!R$1, INDIRECT(ADDRESS(ROW(), 6 + $A$7, 1, 1, "Kreis TRADE - 2024")), "")</f>
        <v/>
      </c>
      <c r="S278" s="151" t="str" cm="1">
        <f t="array" aca="1" ref="S278" ca="1">IF('Kreis TRADE - 2024'!$E278 = 'PieChart Hilfstabelle'!S$1, INDIRECT(ADDRESS(ROW(), 6 + $A$7, 1, 1, "Kreis TRADE - 2024")), "")</f>
        <v/>
      </c>
      <c r="T278" s="151" t="str" cm="1">
        <f t="array" aca="1" ref="T278" ca="1">IF('Kreis TRADE - 2024'!$E278 = 'PieChart Hilfstabelle'!T$1, INDIRECT(ADDRESS(ROW(), 6 + $A$7, 1, 1, "Kreis TRADE - 2024")), "")</f>
        <v/>
      </c>
      <c r="U278" s="151" t="str" cm="1">
        <f t="array" aca="1" ref="U278" ca="1">IF('Kreis TRADE - 2024'!$E278 = 'PieChart Hilfstabelle'!U$1, INDIRECT(ADDRESS(ROW(), 6 + $A$7, 1, 1, "Kreis TRADE - 2024")), "")</f>
        <v/>
      </c>
      <c r="V278" s="151" t="str" cm="1">
        <f t="array" aca="1" ref="V278" ca="1">IF('Kreis TRADE - 2024'!$E278 = 'PieChart Hilfstabelle'!V$1, INDIRECT(ADDRESS(ROW(), 6 + $A$7, 1, 1, "Kreis TRADE - 2024")), "")</f>
        <v/>
      </c>
      <c r="W278" s="151" t="str" cm="1">
        <f t="array" aca="1" ref="W278" ca="1">IF('Kreis TRADE - 2024'!$E278 = 'PieChart Hilfstabelle'!W$1, INDIRECT(ADDRESS(ROW(), 6 + $A$7, 1, 1, "Kreis TRADE - 2024")), "")</f>
        <v/>
      </c>
      <c r="X278" s="152"/>
      <c r="Y278" s="151" t="str" cm="1">
        <f t="array" aca="1" ref="Y278" ca="1">IF('Kreis TRADE - 2024'!$D278 = 'PieChart Hilfstabelle'!Y$1, INDIRECT(ADDRESS(ROW(), 6 + $A$7, 1, 1, "Kreis TRADE - 2024")), "")</f>
        <v/>
      </c>
      <c r="Z278" s="151" t="str" cm="1">
        <f t="array" aca="1" ref="Z278" ca="1">IF('Kreis TRADE - 2024'!$D278 = 'PieChart Hilfstabelle'!Z$1, INDIRECT(ADDRESS(ROW(), 6 + $A$7, 1, 1, "Kreis TRADE - 2024")), "")</f>
        <v/>
      </c>
      <c r="AA278" s="151" t="str" cm="1">
        <f t="array" aca="1" ref="AA278" ca="1">IF('Kreis TRADE - 2024'!$D278 = 'PieChart Hilfstabelle'!AA$1, INDIRECT(ADDRESS(ROW(), 6 + $A$7, 1, 1, "Kreis TRADE - 2024")), "")</f>
        <v/>
      </c>
      <c r="AB278" s="151" t="str" cm="1">
        <f t="array" aca="1" ref="AB278" ca="1">IF('Kreis TRADE - 2024'!$D278 = 'PieChart Hilfstabelle'!AB$1, INDIRECT(ADDRESS(ROW(), 6 + $A$7, 1, 1, "Kreis TRADE - 2024")), "")</f>
        <v/>
      </c>
      <c r="AC278" s="151" t="str" cm="1">
        <f t="array" aca="1" ref="AC278" ca="1">IF('Kreis TRADE - 2024'!$D278 = 'PieChart Hilfstabelle'!AC$1, INDIRECT(ADDRESS(ROW(), 6 + $A$7, 1, 1, "Kreis TRADE - 2024")), "")</f>
        <v/>
      </c>
      <c r="AD278" s="151" t="str" cm="1">
        <f t="array" aca="1" ref="AD278" ca="1">IF('Kreis TRADE - 2024'!$D278 = 'PieChart Hilfstabelle'!AD$1, INDIRECT(ADDRESS(ROW(), 6 + $A$7, 1, 1, "Kreis TRADE - 2024")), "")</f>
        <v/>
      </c>
    </row>
    <row r="279" spans="1:30">
      <c r="A279" s="151"/>
      <c r="B279" s="151"/>
      <c r="C279" s="151"/>
      <c r="D279" s="151"/>
      <c r="E279" s="151"/>
      <c r="F279" s="151" t="str">
        <f>IF(AND('Kreis TRADE - 2024'!C279&lt;&gt;"",'Kreis TRADE - 2024'!D279&lt;&gt;"",'Kreis TRADE - 2024'!E279="Gebuchte Tage"),'Kreis TRADE - 2024'!C279 &amp; " " &amp; 'Kreis TRADE - 2024'!D279,"")</f>
        <v/>
      </c>
      <c r="G279" s="151" t="str" cm="1">
        <f t="array" aca="1" ref="G279" ca="1">IF('Kreis TRADE - 2024'!$E279 = 'PieChart Hilfstabelle'!G$1, INDIRECT(ADDRESS(ROW(), 6 + $A$7, 1, 1, "Kreis TRADE - 2024")), "")</f>
        <v/>
      </c>
      <c r="H279" s="151" t="str" cm="1">
        <f t="array" aca="1" ref="H279" ca="1">IF('Kreis TRADE - 2024'!$E279 = 'PieChart Hilfstabelle'!H$1, INDIRECT(ADDRESS(ROW(), 6 + $A$7, 1, 1, "Kreis TRADE - 2024")), "")</f>
        <v/>
      </c>
      <c r="I279" s="151" t="str" cm="1">
        <f t="array" aca="1" ref="I279" ca="1">IF('Kreis TRADE - 2024'!$E279 = 'PieChart Hilfstabelle'!I$1, INDIRECT(ADDRESS(ROW(), 6 + $A$7, 1, 1, "Kreis TRADE - 2024")), "")</f>
        <v/>
      </c>
      <c r="J279" s="151" t="str" cm="1">
        <f t="array" aca="1" ref="J279" ca="1">IF('Kreis TRADE - 2024'!$E279 = 'PieChart Hilfstabelle'!J$1, INDIRECT(ADDRESS(ROW(), 6 + $A$7, 1, 1, "Kreis TRADE - 2024")), "")</f>
        <v/>
      </c>
      <c r="K279" s="151" t="str" cm="1">
        <f t="array" aca="1" ref="K279" ca="1">IF('Kreis TRADE - 2024'!$E279 = 'PieChart Hilfstabelle'!K$1, INDIRECT(ADDRESS(ROW(), 6 + $A$7, 1, 1, "Kreis TRADE - 2024")), "")</f>
        <v/>
      </c>
      <c r="L279" s="151" cm="1">
        <f t="array" aca="1" ref="L279" ca="1">IF('Kreis TRADE - 2024'!$E279 = 'PieChart Hilfstabelle'!L$1, INDIRECT(ADDRESS(ROW(), 6 + $A$7, 1, 1, "Kreis TRADE - 2024")), "")</f>
        <v>7.31</v>
      </c>
      <c r="M279" s="151" t="str" cm="1">
        <f t="array" aca="1" ref="M279" ca="1">IF('Kreis TRADE - 2024'!$E279 = 'PieChart Hilfstabelle'!M$1, INDIRECT(ADDRESS(ROW(), 6 + $A$7, 1, 1, "Kreis TRADE - 2024")), "")</f>
        <v/>
      </c>
      <c r="N279" s="151" t="str" cm="1">
        <f t="array" aca="1" ref="N279" ca="1">IF('Kreis TRADE - 2024'!$E279 = 'PieChart Hilfstabelle'!N$1, INDIRECT(ADDRESS(ROW(), 6 + $A$7, 1, 1, "Kreis TRADE - 2024")), "")</f>
        <v/>
      </c>
      <c r="O279" s="151" t="str" cm="1">
        <f t="array" aca="1" ref="O279" ca="1">IF('Kreis TRADE - 2024'!$E279 = 'PieChart Hilfstabelle'!O$1, INDIRECT(ADDRESS(ROW(), 6 + $A$7, 1, 1, "Kreis TRADE - 2024")), "")</f>
        <v/>
      </c>
      <c r="P279" s="151" t="str" cm="1">
        <f t="array" aca="1" ref="P279" ca="1">IF('Kreis TRADE - 2024'!$E279 = 'PieChart Hilfstabelle'!P$1, INDIRECT(ADDRESS(ROW(), 6 + $A$7, 1, 1, "Kreis TRADE - 2024")), "")</f>
        <v/>
      </c>
      <c r="Q279" s="151" t="str" cm="1">
        <f t="array" aca="1" ref="Q279" ca="1">IF('Kreis TRADE - 2024'!$E279 = 'PieChart Hilfstabelle'!Q$1, INDIRECT(ADDRESS(ROW(), 6 + $A$7, 1, 1, "Kreis TRADE - 2024")), "")</f>
        <v/>
      </c>
      <c r="R279" s="151" t="str" cm="1">
        <f t="array" aca="1" ref="R279" ca="1">IF('Kreis TRADE - 2024'!$E279 = 'PieChart Hilfstabelle'!R$1, INDIRECT(ADDRESS(ROW(), 6 + $A$7, 1, 1, "Kreis TRADE - 2024")), "")</f>
        <v/>
      </c>
      <c r="S279" s="151" t="str" cm="1">
        <f t="array" aca="1" ref="S279" ca="1">IF('Kreis TRADE - 2024'!$E279 = 'PieChart Hilfstabelle'!S$1, INDIRECT(ADDRESS(ROW(), 6 + $A$7, 1, 1, "Kreis TRADE - 2024")), "")</f>
        <v/>
      </c>
      <c r="T279" s="151" t="str" cm="1">
        <f t="array" aca="1" ref="T279" ca="1">IF('Kreis TRADE - 2024'!$E279 = 'PieChart Hilfstabelle'!T$1, INDIRECT(ADDRESS(ROW(), 6 + $A$7, 1, 1, "Kreis TRADE - 2024")), "")</f>
        <v/>
      </c>
      <c r="U279" s="151" t="str" cm="1">
        <f t="array" aca="1" ref="U279" ca="1">IF('Kreis TRADE - 2024'!$E279 = 'PieChart Hilfstabelle'!U$1, INDIRECT(ADDRESS(ROW(), 6 + $A$7, 1, 1, "Kreis TRADE - 2024")), "")</f>
        <v/>
      </c>
      <c r="V279" s="151" t="str" cm="1">
        <f t="array" aca="1" ref="V279" ca="1">IF('Kreis TRADE - 2024'!$E279 = 'PieChart Hilfstabelle'!V$1, INDIRECT(ADDRESS(ROW(), 6 + $A$7, 1, 1, "Kreis TRADE - 2024")), "")</f>
        <v/>
      </c>
      <c r="W279" s="151" t="str" cm="1">
        <f t="array" aca="1" ref="W279" ca="1">IF('Kreis TRADE - 2024'!$E279 = 'PieChart Hilfstabelle'!W$1, INDIRECT(ADDRESS(ROW(), 6 + $A$7, 1, 1, "Kreis TRADE - 2024")), "")</f>
        <v/>
      </c>
      <c r="X279" s="152"/>
      <c r="Y279" s="151" t="str" cm="1">
        <f t="array" aca="1" ref="Y279" ca="1">IF('Kreis TRADE - 2024'!$D279 = 'PieChart Hilfstabelle'!Y$1, INDIRECT(ADDRESS(ROW(), 6 + $A$7, 1, 1, "Kreis TRADE - 2024")), "")</f>
        <v/>
      </c>
      <c r="Z279" s="151" t="str" cm="1">
        <f t="array" aca="1" ref="Z279" ca="1">IF('Kreis TRADE - 2024'!$D279 = 'PieChart Hilfstabelle'!Z$1, INDIRECT(ADDRESS(ROW(), 6 + $A$7, 1, 1, "Kreis TRADE - 2024")), "")</f>
        <v/>
      </c>
      <c r="AA279" s="151" t="str" cm="1">
        <f t="array" aca="1" ref="AA279" ca="1">IF('Kreis TRADE - 2024'!$D279 = 'PieChart Hilfstabelle'!AA$1, INDIRECT(ADDRESS(ROW(), 6 + $A$7, 1, 1, "Kreis TRADE - 2024")), "")</f>
        <v/>
      </c>
      <c r="AB279" s="151" t="str" cm="1">
        <f t="array" aca="1" ref="AB279" ca="1">IF('Kreis TRADE - 2024'!$D279 = 'PieChart Hilfstabelle'!AB$1, INDIRECT(ADDRESS(ROW(), 6 + $A$7, 1, 1, "Kreis TRADE - 2024")), "")</f>
        <v/>
      </c>
      <c r="AC279" s="151" t="str" cm="1">
        <f t="array" aca="1" ref="AC279" ca="1">IF('Kreis TRADE - 2024'!$D279 = 'PieChart Hilfstabelle'!AC$1, INDIRECT(ADDRESS(ROW(), 6 + $A$7, 1, 1, "Kreis TRADE - 2024")), "")</f>
        <v/>
      </c>
      <c r="AD279" s="151" t="str" cm="1">
        <f t="array" aca="1" ref="AD279" ca="1">IF('Kreis TRADE - 2024'!$D279 = 'PieChart Hilfstabelle'!AD$1, INDIRECT(ADDRESS(ROW(), 6 + $A$7, 1, 1, "Kreis TRADE - 2024")), "")</f>
        <v/>
      </c>
    </row>
    <row r="280" spans="1:30">
      <c r="A280" s="151"/>
      <c r="B280" s="151"/>
      <c r="C280" s="151"/>
      <c r="D280" s="151"/>
      <c r="E280" s="151"/>
      <c r="F280" s="151" t="str">
        <f>IF(AND('Kreis TRADE - 2024'!C280&lt;&gt;"",'Kreis TRADE - 2024'!D280&lt;&gt;"",'Kreis TRADE - 2024'!E280="Gebuchte Tage"),'Kreis TRADE - 2024'!C280 &amp; " " &amp; 'Kreis TRADE - 2024'!D280,"")</f>
        <v/>
      </c>
      <c r="G280" s="151" t="str" cm="1">
        <f t="array" aca="1" ref="G280" ca="1">IF('Kreis TRADE - 2024'!$E280 = 'PieChart Hilfstabelle'!G$1, INDIRECT(ADDRESS(ROW(), 6 + $A$7, 1, 1, "Kreis TRADE - 2024")), "")</f>
        <v/>
      </c>
      <c r="H280" s="151" t="str" cm="1">
        <f t="array" aca="1" ref="H280" ca="1">IF('Kreis TRADE - 2024'!$E280 = 'PieChart Hilfstabelle'!H$1, INDIRECT(ADDRESS(ROW(), 6 + $A$7, 1, 1, "Kreis TRADE - 2024")), "")</f>
        <v/>
      </c>
      <c r="I280" s="151" t="str" cm="1">
        <f t="array" aca="1" ref="I280" ca="1">IF('Kreis TRADE - 2024'!$E280 = 'PieChart Hilfstabelle'!I$1, INDIRECT(ADDRESS(ROW(), 6 + $A$7, 1, 1, "Kreis TRADE - 2024")), "")</f>
        <v/>
      </c>
      <c r="J280" s="151" t="str" cm="1">
        <f t="array" aca="1" ref="J280" ca="1">IF('Kreis TRADE - 2024'!$E280 = 'PieChart Hilfstabelle'!J$1, INDIRECT(ADDRESS(ROW(), 6 + $A$7, 1, 1, "Kreis TRADE - 2024")), "")</f>
        <v/>
      </c>
      <c r="K280" s="151" t="str" cm="1">
        <f t="array" aca="1" ref="K280" ca="1">IF('Kreis TRADE - 2024'!$E280 = 'PieChart Hilfstabelle'!K$1, INDIRECT(ADDRESS(ROW(), 6 + $A$7, 1, 1, "Kreis TRADE - 2024")), "")</f>
        <v/>
      </c>
      <c r="L280" s="151" t="str" cm="1">
        <f t="array" aca="1" ref="L280" ca="1">IF('Kreis TRADE - 2024'!$E280 = 'PieChart Hilfstabelle'!L$1, INDIRECT(ADDRESS(ROW(), 6 + $A$7, 1, 1, "Kreis TRADE - 2024")), "")</f>
        <v/>
      </c>
      <c r="M280" s="151" t="str" cm="1">
        <f t="array" aca="1" ref="M280" ca="1">IF('Kreis TRADE - 2024'!$E280 = 'PieChart Hilfstabelle'!M$1, INDIRECT(ADDRESS(ROW(), 6 + $A$7, 1, 1, "Kreis TRADE - 2024")), "")</f>
        <v/>
      </c>
      <c r="N280" s="151" t="str" cm="1">
        <f t="array" aca="1" ref="N280" ca="1">IF('Kreis TRADE - 2024'!$E280 = 'PieChart Hilfstabelle'!N$1, INDIRECT(ADDRESS(ROW(), 6 + $A$7, 1, 1, "Kreis TRADE - 2024")), "")</f>
        <v/>
      </c>
      <c r="O280" s="151" t="str" cm="1">
        <f t="array" aca="1" ref="O280" ca="1">IF('Kreis TRADE - 2024'!$E280 = 'PieChart Hilfstabelle'!O$1, INDIRECT(ADDRESS(ROW(), 6 + $A$7, 1, 1, "Kreis TRADE - 2024")), "")</f>
        <v/>
      </c>
      <c r="P280" s="151" t="str" cm="1">
        <f t="array" aca="1" ref="P280" ca="1">IF('Kreis TRADE - 2024'!$E280 = 'PieChart Hilfstabelle'!P$1, INDIRECT(ADDRESS(ROW(), 6 + $A$7, 1, 1, "Kreis TRADE - 2024")), "")</f>
        <v/>
      </c>
      <c r="Q280" s="151" t="str" cm="1">
        <f t="array" aca="1" ref="Q280" ca="1">IF('Kreis TRADE - 2024'!$E280 = 'PieChart Hilfstabelle'!Q$1, INDIRECT(ADDRESS(ROW(), 6 + $A$7, 1, 1, "Kreis TRADE - 2024")), "")</f>
        <v/>
      </c>
      <c r="R280" s="151" t="str" cm="1">
        <f t="array" aca="1" ref="R280" ca="1">IF('Kreis TRADE - 2024'!$E280 = 'PieChart Hilfstabelle'!R$1, INDIRECT(ADDRESS(ROW(), 6 + $A$7, 1, 1, "Kreis TRADE - 2024")), "")</f>
        <v/>
      </c>
      <c r="S280" s="151" t="str" cm="1">
        <f t="array" aca="1" ref="S280" ca="1">IF('Kreis TRADE - 2024'!$E280 = 'PieChart Hilfstabelle'!S$1, INDIRECT(ADDRESS(ROW(), 6 + $A$7, 1, 1, "Kreis TRADE - 2024")), "")</f>
        <v/>
      </c>
      <c r="T280" s="151" t="str" cm="1">
        <f t="array" aca="1" ref="T280" ca="1">IF('Kreis TRADE - 2024'!$E280 = 'PieChart Hilfstabelle'!T$1, INDIRECT(ADDRESS(ROW(), 6 + $A$7, 1, 1, "Kreis TRADE - 2024")), "")</f>
        <v/>
      </c>
      <c r="U280" s="151" t="str" cm="1">
        <f t="array" aca="1" ref="U280" ca="1">IF('Kreis TRADE - 2024'!$E280 = 'PieChart Hilfstabelle'!U$1, INDIRECT(ADDRESS(ROW(), 6 + $A$7, 1, 1, "Kreis TRADE - 2024")), "")</f>
        <v/>
      </c>
      <c r="V280" s="151" t="str" cm="1">
        <f t="array" aca="1" ref="V280" ca="1">IF('Kreis TRADE - 2024'!$E280 = 'PieChart Hilfstabelle'!V$1, INDIRECT(ADDRESS(ROW(), 6 + $A$7, 1, 1, "Kreis TRADE - 2024")), "")</f>
        <v/>
      </c>
      <c r="W280" s="151" t="str" cm="1">
        <f t="array" aca="1" ref="W280" ca="1">IF('Kreis TRADE - 2024'!$E280 = 'PieChart Hilfstabelle'!W$1, INDIRECT(ADDRESS(ROW(), 6 + $A$7, 1, 1, "Kreis TRADE - 2024")), "")</f>
        <v/>
      </c>
      <c r="X280" s="152"/>
      <c r="Y280" s="151" cm="1">
        <f t="array" aca="1" ref="Y280" ca="1">IF('Kreis TRADE - 2024'!$D280 = 'PieChart Hilfstabelle'!Y$1, INDIRECT(ADDRESS(ROW(), 6 + $A$7, 1, 1, "Kreis TRADE - 2024")), "")</f>
        <v>0.06</v>
      </c>
      <c r="Z280" s="151" t="str" cm="1">
        <f t="array" aca="1" ref="Z280" ca="1">IF('Kreis TRADE - 2024'!$D280 = 'PieChart Hilfstabelle'!Z$1, INDIRECT(ADDRESS(ROW(), 6 + $A$7, 1, 1, "Kreis TRADE - 2024")), "")</f>
        <v/>
      </c>
      <c r="AA280" s="151" t="str" cm="1">
        <f t="array" aca="1" ref="AA280" ca="1">IF('Kreis TRADE - 2024'!$D280 = 'PieChart Hilfstabelle'!AA$1, INDIRECT(ADDRESS(ROW(), 6 + $A$7, 1, 1, "Kreis TRADE - 2024")), "")</f>
        <v/>
      </c>
      <c r="AB280" s="151" t="str" cm="1">
        <f t="array" aca="1" ref="AB280" ca="1">IF('Kreis TRADE - 2024'!$D280 = 'PieChart Hilfstabelle'!AB$1, INDIRECT(ADDRESS(ROW(), 6 + $A$7, 1, 1, "Kreis TRADE - 2024")), "")</f>
        <v/>
      </c>
      <c r="AC280" s="151" t="str" cm="1">
        <f t="array" aca="1" ref="AC280" ca="1">IF('Kreis TRADE - 2024'!$D280 = 'PieChart Hilfstabelle'!AC$1, INDIRECT(ADDRESS(ROW(), 6 + $A$7, 1, 1, "Kreis TRADE - 2024")), "")</f>
        <v/>
      </c>
      <c r="AD280" s="151" t="str" cm="1">
        <f t="array" aca="1" ref="AD280" ca="1">IF('Kreis TRADE - 2024'!$D280 = 'PieChart Hilfstabelle'!AD$1, INDIRECT(ADDRESS(ROW(), 6 + $A$7, 1, 1, "Kreis TRADE - 2024")), "")</f>
        <v/>
      </c>
    </row>
    <row r="281" spans="1:30">
      <c r="A281" s="151"/>
      <c r="B281" s="151"/>
      <c r="C281" s="151"/>
      <c r="D281" s="151"/>
      <c r="E281" s="151"/>
      <c r="F281" s="151" t="str">
        <f>IF(AND('Kreis TRADE - 2024'!C281&lt;&gt;"",'Kreis TRADE - 2024'!D281&lt;&gt;"",'Kreis TRADE - 2024'!E281="Gebuchte Tage"),'Kreis TRADE - 2024'!C281 &amp; " " &amp; 'Kreis TRADE - 2024'!D281,"")</f>
        <v/>
      </c>
      <c r="G281" s="151" t="str" cm="1">
        <f t="array" aca="1" ref="G281" ca="1">IF('Kreis TRADE - 2024'!$E281 = 'PieChart Hilfstabelle'!G$1, INDIRECT(ADDRESS(ROW(), 6 + $A$7, 1, 1, "Kreis TRADE - 2024")), "")</f>
        <v/>
      </c>
      <c r="H281" s="151" t="str" cm="1">
        <f t="array" aca="1" ref="H281" ca="1">IF('Kreis TRADE - 2024'!$E281 = 'PieChart Hilfstabelle'!H$1, INDIRECT(ADDRESS(ROW(), 6 + $A$7, 1, 1, "Kreis TRADE - 2024")), "")</f>
        <v/>
      </c>
      <c r="I281" s="151" t="str" cm="1">
        <f t="array" aca="1" ref="I281" ca="1">IF('Kreis TRADE - 2024'!$E281 = 'PieChart Hilfstabelle'!I$1, INDIRECT(ADDRESS(ROW(), 6 + $A$7, 1, 1, "Kreis TRADE - 2024")), "")</f>
        <v/>
      </c>
      <c r="J281" s="151" t="str" cm="1">
        <f t="array" aca="1" ref="J281" ca="1">IF('Kreis TRADE - 2024'!$E281 = 'PieChart Hilfstabelle'!J$1, INDIRECT(ADDRESS(ROW(), 6 + $A$7, 1, 1, "Kreis TRADE - 2024")), "")</f>
        <v/>
      </c>
      <c r="K281" s="151" t="str" cm="1">
        <f t="array" aca="1" ref="K281" ca="1">IF('Kreis TRADE - 2024'!$E281 = 'PieChart Hilfstabelle'!K$1, INDIRECT(ADDRESS(ROW(), 6 + $A$7, 1, 1, "Kreis TRADE - 2024")), "")</f>
        <v/>
      </c>
      <c r="L281" s="151" t="str" cm="1">
        <f t="array" aca="1" ref="L281" ca="1">IF('Kreis TRADE - 2024'!$E281 = 'PieChart Hilfstabelle'!L$1, INDIRECT(ADDRESS(ROW(), 6 + $A$7, 1, 1, "Kreis TRADE - 2024")), "")</f>
        <v/>
      </c>
      <c r="M281" s="151" t="str" cm="1">
        <f t="array" aca="1" ref="M281" ca="1">IF('Kreis TRADE - 2024'!$E281 = 'PieChart Hilfstabelle'!M$1, INDIRECT(ADDRESS(ROW(), 6 + $A$7, 1, 1, "Kreis TRADE - 2024")), "")</f>
        <v/>
      </c>
      <c r="N281" s="151" t="str" cm="1">
        <f t="array" aca="1" ref="N281" ca="1">IF('Kreis TRADE - 2024'!$E281 = 'PieChart Hilfstabelle'!N$1, INDIRECT(ADDRESS(ROW(), 6 + $A$7, 1, 1, "Kreis TRADE - 2024")), "")</f>
        <v/>
      </c>
      <c r="O281" s="151" t="str" cm="1">
        <f t="array" aca="1" ref="O281" ca="1">IF('Kreis TRADE - 2024'!$E281 = 'PieChart Hilfstabelle'!O$1, INDIRECT(ADDRESS(ROW(), 6 + $A$7, 1, 1, "Kreis TRADE - 2024")), "")</f>
        <v/>
      </c>
      <c r="P281" s="151" t="str" cm="1">
        <f t="array" aca="1" ref="P281" ca="1">IF('Kreis TRADE - 2024'!$E281 = 'PieChart Hilfstabelle'!P$1, INDIRECT(ADDRESS(ROW(), 6 + $A$7, 1, 1, "Kreis TRADE - 2024")), "")</f>
        <v/>
      </c>
      <c r="Q281" s="151" t="str" cm="1">
        <f t="array" aca="1" ref="Q281" ca="1">IF('Kreis TRADE - 2024'!$E281 = 'PieChart Hilfstabelle'!Q$1, INDIRECT(ADDRESS(ROW(), 6 + $A$7, 1, 1, "Kreis TRADE - 2024")), "")</f>
        <v/>
      </c>
      <c r="R281" s="151" t="str" cm="1">
        <f t="array" aca="1" ref="R281" ca="1">IF('Kreis TRADE - 2024'!$E281 = 'PieChart Hilfstabelle'!R$1, INDIRECT(ADDRESS(ROW(), 6 + $A$7, 1, 1, "Kreis TRADE - 2024")), "")</f>
        <v/>
      </c>
      <c r="S281" s="151" t="str" cm="1">
        <f t="array" aca="1" ref="S281" ca="1">IF('Kreis TRADE - 2024'!$E281 = 'PieChart Hilfstabelle'!S$1, INDIRECT(ADDRESS(ROW(), 6 + $A$7, 1, 1, "Kreis TRADE - 2024")), "")</f>
        <v/>
      </c>
      <c r="T281" s="151" t="str" cm="1">
        <f t="array" aca="1" ref="T281" ca="1">IF('Kreis TRADE - 2024'!$E281 = 'PieChart Hilfstabelle'!T$1, INDIRECT(ADDRESS(ROW(), 6 + $A$7, 1, 1, "Kreis TRADE - 2024")), "")</f>
        <v/>
      </c>
      <c r="U281" s="151" t="str" cm="1">
        <f t="array" aca="1" ref="U281" ca="1">IF('Kreis TRADE - 2024'!$E281 = 'PieChart Hilfstabelle'!U$1, INDIRECT(ADDRESS(ROW(), 6 + $A$7, 1, 1, "Kreis TRADE - 2024")), "")</f>
        <v/>
      </c>
      <c r="V281" s="151" t="str" cm="1">
        <f t="array" aca="1" ref="V281" ca="1">IF('Kreis TRADE - 2024'!$E281 = 'PieChart Hilfstabelle'!V$1, INDIRECT(ADDRESS(ROW(), 6 + $A$7, 1, 1, "Kreis TRADE - 2024")), "")</f>
        <v/>
      </c>
      <c r="W281" s="151" t="str" cm="1">
        <f t="array" aca="1" ref="W281" ca="1">IF('Kreis TRADE - 2024'!$E281 = 'PieChart Hilfstabelle'!W$1, INDIRECT(ADDRESS(ROW(), 6 + $A$7, 1, 1, "Kreis TRADE - 2024")), "")</f>
        <v/>
      </c>
      <c r="X281" s="152"/>
      <c r="Y281" s="151" t="str" cm="1">
        <f t="array" aca="1" ref="Y281" ca="1">IF('Kreis TRADE - 2024'!$D281 = 'PieChart Hilfstabelle'!Y$1, INDIRECT(ADDRESS(ROW(), 6 + $A$7, 1, 1, "Kreis TRADE - 2024")), "")</f>
        <v/>
      </c>
      <c r="Z281" s="151" cm="1">
        <f t="array" aca="1" ref="Z281" ca="1">IF('Kreis TRADE - 2024'!$D281 = 'PieChart Hilfstabelle'!Z$1, INDIRECT(ADDRESS(ROW(), 6 + $A$7, 1, 1, "Kreis TRADE - 2024")), "")</f>
        <v>0.06</v>
      </c>
      <c r="AA281" s="151" t="str" cm="1">
        <f t="array" aca="1" ref="AA281" ca="1">IF('Kreis TRADE - 2024'!$D281 = 'PieChart Hilfstabelle'!AA$1, INDIRECT(ADDRESS(ROW(), 6 + $A$7, 1, 1, "Kreis TRADE - 2024")), "")</f>
        <v/>
      </c>
      <c r="AB281" s="151" t="str" cm="1">
        <f t="array" aca="1" ref="AB281" ca="1">IF('Kreis TRADE - 2024'!$D281 = 'PieChart Hilfstabelle'!AB$1, INDIRECT(ADDRESS(ROW(), 6 + $A$7, 1, 1, "Kreis TRADE - 2024")), "")</f>
        <v/>
      </c>
      <c r="AC281" s="151" t="str" cm="1">
        <f t="array" aca="1" ref="AC281" ca="1">IF('Kreis TRADE - 2024'!$D281 = 'PieChart Hilfstabelle'!AC$1, INDIRECT(ADDRESS(ROW(), 6 + $A$7, 1, 1, "Kreis TRADE - 2024")), "")</f>
        <v/>
      </c>
      <c r="AD281" s="151" t="str" cm="1">
        <f t="array" aca="1" ref="AD281" ca="1">IF('Kreis TRADE - 2024'!$D281 = 'PieChart Hilfstabelle'!AD$1, INDIRECT(ADDRESS(ROW(), 6 + $A$7, 1, 1, "Kreis TRADE - 2024")), "")</f>
        <v/>
      </c>
    </row>
    <row r="282" spans="1:30">
      <c r="A282" s="151"/>
      <c r="B282" s="151"/>
      <c r="C282" s="151"/>
      <c r="D282" s="151"/>
      <c r="E282" s="151"/>
      <c r="F282" s="151" t="str">
        <f>IF(AND('Kreis TRADE - 2024'!C282&lt;&gt;"",'Kreis TRADE - 2024'!D282&lt;&gt;"",'Kreis TRADE - 2024'!E282="Gebuchte Tage"),'Kreis TRADE - 2024'!C282 &amp; " " &amp; 'Kreis TRADE - 2024'!D282,"")</f>
        <v/>
      </c>
      <c r="G282" s="151" t="str" cm="1">
        <f t="array" aca="1" ref="G282" ca="1">IF('Kreis TRADE - 2024'!$E282 = 'PieChart Hilfstabelle'!G$1, INDIRECT(ADDRESS(ROW(), 6 + $A$7, 1, 1, "Kreis TRADE - 2024")), "")</f>
        <v/>
      </c>
      <c r="H282" s="151" t="str" cm="1">
        <f t="array" aca="1" ref="H282" ca="1">IF('Kreis TRADE - 2024'!$E282 = 'PieChart Hilfstabelle'!H$1, INDIRECT(ADDRESS(ROW(), 6 + $A$7, 1, 1, "Kreis TRADE - 2024")), "")</f>
        <v/>
      </c>
      <c r="I282" s="151" t="str" cm="1">
        <f t="array" aca="1" ref="I282" ca="1">IF('Kreis TRADE - 2024'!$E282 = 'PieChart Hilfstabelle'!I$1, INDIRECT(ADDRESS(ROW(), 6 + $A$7, 1, 1, "Kreis TRADE - 2024")), "")</f>
        <v/>
      </c>
      <c r="J282" s="151" t="str" cm="1">
        <f t="array" aca="1" ref="J282" ca="1">IF('Kreis TRADE - 2024'!$E282 = 'PieChart Hilfstabelle'!J$1, INDIRECT(ADDRESS(ROW(), 6 + $A$7, 1, 1, "Kreis TRADE - 2024")), "")</f>
        <v/>
      </c>
      <c r="K282" s="151" t="str" cm="1">
        <f t="array" aca="1" ref="K282" ca="1">IF('Kreis TRADE - 2024'!$E282 = 'PieChart Hilfstabelle'!K$1, INDIRECT(ADDRESS(ROW(), 6 + $A$7, 1, 1, "Kreis TRADE - 2024")), "")</f>
        <v/>
      </c>
      <c r="L282" s="151" t="str" cm="1">
        <f t="array" aca="1" ref="L282" ca="1">IF('Kreis TRADE - 2024'!$E282 = 'PieChart Hilfstabelle'!L$1, INDIRECT(ADDRESS(ROW(), 6 + $A$7, 1, 1, "Kreis TRADE - 2024")), "")</f>
        <v/>
      </c>
      <c r="M282" s="151" t="str" cm="1">
        <f t="array" aca="1" ref="M282" ca="1">IF('Kreis TRADE - 2024'!$E282 = 'PieChart Hilfstabelle'!M$1, INDIRECT(ADDRESS(ROW(), 6 + $A$7, 1, 1, "Kreis TRADE - 2024")), "")</f>
        <v/>
      </c>
      <c r="N282" s="151" t="str" cm="1">
        <f t="array" aca="1" ref="N282" ca="1">IF('Kreis TRADE - 2024'!$E282 = 'PieChart Hilfstabelle'!N$1, INDIRECT(ADDRESS(ROW(), 6 + $A$7, 1, 1, "Kreis TRADE - 2024")), "")</f>
        <v/>
      </c>
      <c r="O282" s="151" t="str" cm="1">
        <f t="array" aca="1" ref="O282" ca="1">IF('Kreis TRADE - 2024'!$E282 = 'PieChart Hilfstabelle'!O$1, INDIRECT(ADDRESS(ROW(), 6 + $A$7, 1, 1, "Kreis TRADE - 2024")), "")</f>
        <v/>
      </c>
      <c r="P282" s="151" t="str" cm="1">
        <f t="array" aca="1" ref="P282" ca="1">IF('Kreis TRADE - 2024'!$E282 = 'PieChart Hilfstabelle'!P$1, INDIRECT(ADDRESS(ROW(), 6 + $A$7, 1, 1, "Kreis TRADE - 2024")), "")</f>
        <v/>
      </c>
      <c r="Q282" s="151" t="str" cm="1">
        <f t="array" aca="1" ref="Q282" ca="1">IF('Kreis TRADE - 2024'!$E282 = 'PieChart Hilfstabelle'!Q$1, INDIRECT(ADDRESS(ROW(), 6 + $A$7, 1, 1, "Kreis TRADE - 2024")), "")</f>
        <v/>
      </c>
      <c r="R282" s="151" t="str" cm="1">
        <f t="array" aca="1" ref="R282" ca="1">IF('Kreis TRADE - 2024'!$E282 = 'PieChart Hilfstabelle'!R$1, INDIRECT(ADDRESS(ROW(), 6 + $A$7, 1, 1, "Kreis TRADE - 2024")), "")</f>
        <v/>
      </c>
      <c r="S282" s="151" t="str" cm="1">
        <f t="array" aca="1" ref="S282" ca="1">IF('Kreis TRADE - 2024'!$E282 = 'PieChart Hilfstabelle'!S$1, INDIRECT(ADDRESS(ROW(), 6 + $A$7, 1, 1, "Kreis TRADE - 2024")), "")</f>
        <v/>
      </c>
      <c r="T282" s="151" t="str" cm="1">
        <f t="array" aca="1" ref="T282" ca="1">IF('Kreis TRADE - 2024'!$E282 = 'PieChart Hilfstabelle'!T$1, INDIRECT(ADDRESS(ROW(), 6 + $A$7, 1, 1, "Kreis TRADE - 2024")), "")</f>
        <v/>
      </c>
      <c r="U282" s="151" t="str" cm="1">
        <f t="array" aca="1" ref="U282" ca="1">IF('Kreis TRADE - 2024'!$E282 = 'PieChart Hilfstabelle'!U$1, INDIRECT(ADDRESS(ROW(), 6 + $A$7, 1, 1, "Kreis TRADE - 2024")), "")</f>
        <v/>
      </c>
      <c r="V282" s="151" t="str" cm="1">
        <f t="array" aca="1" ref="V282" ca="1">IF('Kreis TRADE - 2024'!$E282 = 'PieChart Hilfstabelle'!V$1, INDIRECT(ADDRESS(ROW(), 6 + $A$7, 1, 1, "Kreis TRADE - 2024")), "")</f>
        <v/>
      </c>
      <c r="W282" s="151" t="str" cm="1">
        <f t="array" aca="1" ref="W282" ca="1">IF('Kreis TRADE - 2024'!$E282 = 'PieChart Hilfstabelle'!W$1, INDIRECT(ADDRESS(ROW(), 6 + $A$7, 1, 1, "Kreis TRADE - 2024")), "")</f>
        <v/>
      </c>
      <c r="X282" s="152"/>
      <c r="Y282" s="151" t="str" cm="1">
        <f t="array" aca="1" ref="Y282" ca="1">IF('Kreis TRADE - 2024'!$D282 = 'PieChart Hilfstabelle'!Y$1, INDIRECT(ADDRESS(ROW(), 6 + $A$7, 1, 1, "Kreis TRADE - 2024")), "")</f>
        <v/>
      </c>
      <c r="Z282" s="151" t="str" cm="1">
        <f t="array" aca="1" ref="Z282" ca="1">IF('Kreis TRADE - 2024'!$D282 = 'PieChart Hilfstabelle'!Z$1, INDIRECT(ADDRESS(ROW(), 6 + $A$7, 1, 1, "Kreis TRADE - 2024")), "")</f>
        <v/>
      </c>
      <c r="AA282" s="151" cm="1">
        <f t="array" aca="1" ref="AA282" ca="1">IF('Kreis TRADE - 2024'!$D282 = 'PieChart Hilfstabelle'!AA$1, INDIRECT(ADDRESS(ROW(), 6 + $A$7, 1, 1, "Kreis TRADE - 2024")), "")</f>
        <v>0</v>
      </c>
      <c r="AB282" s="151" t="str" cm="1">
        <f t="array" aca="1" ref="AB282" ca="1">IF('Kreis TRADE - 2024'!$D282 = 'PieChart Hilfstabelle'!AB$1, INDIRECT(ADDRESS(ROW(), 6 + $A$7, 1, 1, "Kreis TRADE - 2024")), "")</f>
        <v/>
      </c>
      <c r="AC282" s="151" t="str" cm="1">
        <f t="array" aca="1" ref="AC282" ca="1">IF('Kreis TRADE - 2024'!$D282 = 'PieChart Hilfstabelle'!AC$1, INDIRECT(ADDRESS(ROW(), 6 + $A$7, 1, 1, "Kreis TRADE - 2024")), "")</f>
        <v/>
      </c>
      <c r="AD282" s="151" t="str" cm="1">
        <f t="array" aca="1" ref="AD282" ca="1">IF('Kreis TRADE - 2024'!$D282 = 'PieChart Hilfstabelle'!AD$1, INDIRECT(ADDRESS(ROW(), 6 + $A$7, 1, 1, "Kreis TRADE - 2024")), "")</f>
        <v/>
      </c>
    </row>
    <row r="283" spans="1:30">
      <c r="A283" s="151"/>
      <c r="B283" s="151"/>
      <c r="C283" s="151"/>
      <c r="D283" s="151"/>
      <c r="E283" s="151"/>
      <c r="F283" s="151" t="str">
        <f>IF(AND('Kreis TRADE - 2024'!C283&lt;&gt;"",'Kreis TRADE - 2024'!D283&lt;&gt;"",'Kreis TRADE - 2024'!E283="Gebuchte Tage"),'Kreis TRADE - 2024'!C283 &amp; " " &amp; 'Kreis TRADE - 2024'!D283,"")</f>
        <v/>
      </c>
      <c r="G283" s="151" t="str" cm="1">
        <f t="array" aca="1" ref="G283" ca="1">IF('Kreis TRADE - 2024'!$E283 = 'PieChart Hilfstabelle'!G$1, INDIRECT(ADDRESS(ROW(), 6 + $A$7, 1, 1, "Kreis TRADE - 2024")), "")</f>
        <v/>
      </c>
      <c r="H283" s="151" t="str" cm="1">
        <f t="array" aca="1" ref="H283" ca="1">IF('Kreis TRADE - 2024'!$E283 = 'PieChart Hilfstabelle'!H$1, INDIRECT(ADDRESS(ROW(), 6 + $A$7, 1, 1, "Kreis TRADE - 2024")), "")</f>
        <v/>
      </c>
      <c r="I283" s="151" t="str" cm="1">
        <f t="array" aca="1" ref="I283" ca="1">IF('Kreis TRADE - 2024'!$E283 = 'PieChart Hilfstabelle'!I$1, INDIRECT(ADDRESS(ROW(), 6 + $A$7, 1, 1, "Kreis TRADE - 2024")), "")</f>
        <v/>
      </c>
      <c r="J283" s="151" t="str" cm="1">
        <f t="array" aca="1" ref="J283" ca="1">IF('Kreis TRADE - 2024'!$E283 = 'PieChart Hilfstabelle'!J$1, INDIRECT(ADDRESS(ROW(), 6 + $A$7, 1, 1, "Kreis TRADE - 2024")), "")</f>
        <v/>
      </c>
      <c r="K283" s="151" t="str" cm="1">
        <f t="array" aca="1" ref="K283" ca="1">IF('Kreis TRADE - 2024'!$E283 = 'PieChart Hilfstabelle'!K$1, INDIRECT(ADDRESS(ROW(), 6 + $A$7, 1, 1, "Kreis TRADE - 2024")), "")</f>
        <v/>
      </c>
      <c r="L283" s="151" t="str" cm="1">
        <f t="array" aca="1" ref="L283" ca="1">IF('Kreis TRADE - 2024'!$E283 = 'PieChart Hilfstabelle'!L$1, INDIRECT(ADDRESS(ROW(), 6 + $A$7, 1, 1, "Kreis TRADE - 2024")), "")</f>
        <v/>
      </c>
      <c r="M283" s="151" t="str" cm="1">
        <f t="array" aca="1" ref="M283" ca="1">IF('Kreis TRADE - 2024'!$E283 = 'PieChart Hilfstabelle'!M$1, INDIRECT(ADDRESS(ROW(), 6 + $A$7, 1, 1, "Kreis TRADE - 2024")), "")</f>
        <v/>
      </c>
      <c r="N283" s="151" t="str" cm="1">
        <f t="array" aca="1" ref="N283" ca="1">IF('Kreis TRADE - 2024'!$E283 = 'PieChart Hilfstabelle'!N$1, INDIRECT(ADDRESS(ROW(), 6 + $A$7, 1, 1, "Kreis TRADE - 2024")), "")</f>
        <v/>
      </c>
      <c r="O283" s="151" t="str" cm="1">
        <f t="array" aca="1" ref="O283" ca="1">IF('Kreis TRADE - 2024'!$E283 = 'PieChart Hilfstabelle'!O$1, INDIRECT(ADDRESS(ROW(), 6 + $A$7, 1, 1, "Kreis TRADE - 2024")), "")</f>
        <v/>
      </c>
      <c r="P283" s="151" t="str" cm="1">
        <f t="array" aca="1" ref="P283" ca="1">IF('Kreis TRADE - 2024'!$E283 = 'PieChart Hilfstabelle'!P$1, INDIRECT(ADDRESS(ROW(), 6 + $A$7, 1, 1, "Kreis TRADE - 2024")), "")</f>
        <v/>
      </c>
      <c r="Q283" s="151" t="str" cm="1">
        <f t="array" aca="1" ref="Q283" ca="1">IF('Kreis TRADE - 2024'!$E283 = 'PieChart Hilfstabelle'!Q$1, INDIRECT(ADDRESS(ROW(), 6 + $A$7, 1, 1, "Kreis TRADE - 2024")), "")</f>
        <v/>
      </c>
      <c r="R283" s="151" t="str" cm="1">
        <f t="array" aca="1" ref="R283" ca="1">IF('Kreis TRADE - 2024'!$E283 = 'PieChart Hilfstabelle'!R$1, INDIRECT(ADDRESS(ROW(), 6 + $A$7, 1, 1, "Kreis TRADE - 2024")), "")</f>
        <v/>
      </c>
      <c r="S283" s="151" t="str" cm="1">
        <f t="array" aca="1" ref="S283" ca="1">IF('Kreis TRADE - 2024'!$E283 = 'PieChart Hilfstabelle'!S$1, INDIRECT(ADDRESS(ROW(), 6 + $A$7, 1, 1, "Kreis TRADE - 2024")), "")</f>
        <v/>
      </c>
      <c r="T283" s="151" t="str" cm="1">
        <f t="array" aca="1" ref="T283" ca="1">IF('Kreis TRADE - 2024'!$E283 = 'PieChart Hilfstabelle'!T$1, INDIRECT(ADDRESS(ROW(), 6 + $A$7, 1, 1, "Kreis TRADE - 2024")), "")</f>
        <v/>
      </c>
      <c r="U283" s="151" t="str" cm="1">
        <f t="array" aca="1" ref="U283" ca="1">IF('Kreis TRADE - 2024'!$E283 = 'PieChart Hilfstabelle'!U$1, INDIRECT(ADDRESS(ROW(), 6 + $A$7, 1, 1, "Kreis TRADE - 2024")), "")</f>
        <v/>
      </c>
      <c r="V283" s="151" t="str" cm="1">
        <f t="array" aca="1" ref="V283" ca="1">IF('Kreis TRADE - 2024'!$E283 = 'PieChart Hilfstabelle'!V$1, INDIRECT(ADDRESS(ROW(), 6 + $A$7, 1, 1, "Kreis TRADE - 2024")), "")</f>
        <v/>
      </c>
      <c r="W283" s="151" t="str" cm="1">
        <f t="array" aca="1" ref="W283" ca="1">IF('Kreis TRADE - 2024'!$E283 = 'PieChart Hilfstabelle'!W$1, INDIRECT(ADDRESS(ROW(), 6 + $A$7, 1, 1, "Kreis TRADE - 2024")), "")</f>
        <v/>
      </c>
      <c r="X283" s="152"/>
      <c r="Y283" s="151" t="str" cm="1">
        <f t="array" aca="1" ref="Y283" ca="1">IF('Kreis TRADE - 2024'!$D283 = 'PieChart Hilfstabelle'!Y$1, INDIRECT(ADDRESS(ROW(), 6 + $A$7, 1, 1, "Kreis TRADE - 2024")), "")</f>
        <v/>
      </c>
      <c r="Z283" s="151" t="str" cm="1">
        <f t="array" aca="1" ref="Z283" ca="1">IF('Kreis TRADE - 2024'!$D283 = 'PieChart Hilfstabelle'!Z$1, INDIRECT(ADDRESS(ROW(), 6 + $A$7, 1, 1, "Kreis TRADE - 2024")), "")</f>
        <v/>
      </c>
      <c r="AA283" s="151" t="str" cm="1">
        <f t="array" aca="1" ref="AA283" ca="1">IF('Kreis TRADE - 2024'!$D283 = 'PieChart Hilfstabelle'!AA$1, INDIRECT(ADDRESS(ROW(), 6 + $A$7, 1, 1, "Kreis TRADE - 2024")), "")</f>
        <v/>
      </c>
      <c r="AB283" s="151" cm="1">
        <f t="array" aca="1" ref="AB283" ca="1">IF('Kreis TRADE - 2024'!$D283 = 'PieChart Hilfstabelle'!AB$1, INDIRECT(ADDRESS(ROW(), 6 + $A$7, 1, 1, "Kreis TRADE - 2024")), "")</f>
        <v>0</v>
      </c>
      <c r="AC283" s="151" t="str" cm="1">
        <f t="array" aca="1" ref="AC283" ca="1">IF('Kreis TRADE - 2024'!$D283 = 'PieChart Hilfstabelle'!AC$1, INDIRECT(ADDRESS(ROW(), 6 + $A$7, 1, 1, "Kreis TRADE - 2024")), "")</f>
        <v/>
      </c>
      <c r="AD283" s="151" t="str" cm="1">
        <f t="array" aca="1" ref="AD283" ca="1">IF('Kreis TRADE - 2024'!$D283 = 'PieChart Hilfstabelle'!AD$1, INDIRECT(ADDRESS(ROW(), 6 + $A$7, 1, 1, "Kreis TRADE - 2024")), "")</f>
        <v/>
      </c>
    </row>
    <row r="284" spans="1:30">
      <c r="A284" s="151"/>
      <c r="B284" s="151"/>
      <c r="C284" s="151"/>
      <c r="D284" s="151"/>
      <c r="E284" s="151"/>
      <c r="F284" s="151" t="str">
        <f>IF(AND('Kreis TRADE - 2024'!C284&lt;&gt;"",'Kreis TRADE - 2024'!D284&lt;&gt;"",'Kreis TRADE - 2024'!E284="Gebuchte Tage"),'Kreis TRADE - 2024'!C284 &amp; " " &amp; 'Kreis TRADE - 2024'!D284,"")</f>
        <v/>
      </c>
      <c r="G284" s="151" t="str" cm="1">
        <f t="array" aca="1" ref="G284" ca="1">IF('Kreis TRADE - 2024'!$E284 = 'PieChart Hilfstabelle'!G$1, INDIRECT(ADDRESS(ROW(), 6 + $A$7, 1, 1, "Kreis TRADE - 2024")), "")</f>
        <v/>
      </c>
      <c r="H284" s="151" t="str" cm="1">
        <f t="array" aca="1" ref="H284" ca="1">IF('Kreis TRADE - 2024'!$E284 = 'PieChart Hilfstabelle'!H$1, INDIRECT(ADDRESS(ROW(), 6 + $A$7, 1, 1, "Kreis TRADE - 2024")), "")</f>
        <v/>
      </c>
      <c r="I284" s="151" t="str" cm="1">
        <f t="array" aca="1" ref="I284" ca="1">IF('Kreis TRADE - 2024'!$E284 = 'PieChart Hilfstabelle'!I$1, INDIRECT(ADDRESS(ROW(), 6 + $A$7, 1, 1, "Kreis TRADE - 2024")), "")</f>
        <v/>
      </c>
      <c r="J284" s="151" t="str" cm="1">
        <f t="array" aca="1" ref="J284" ca="1">IF('Kreis TRADE - 2024'!$E284 = 'PieChart Hilfstabelle'!J$1, INDIRECT(ADDRESS(ROW(), 6 + $A$7, 1, 1, "Kreis TRADE - 2024")), "")</f>
        <v/>
      </c>
      <c r="K284" s="151" t="str" cm="1">
        <f t="array" aca="1" ref="K284" ca="1">IF('Kreis TRADE - 2024'!$E284 = 'PieChart Hilfstabelle'!K$1, INDIRECT(ADDRESS(ROW(), 6 + $A$7, 1, 1, "Kreis TRADE - 2024")), "")</f>
        <v/>
      </c>
      <c r="L284" s="151" t="str" cm="1">
        <f t="array" aca="1" ref="L284" ca="1">IF('Kreis TRADE - 2024'!$E284 = 'PieChart Hilfstabelle'!L$1, INDIRECT(ADDRESS(ROW(), 6 + $A$7, 1, 1, "Kreis TRADE - 2024")), "")</f>
        <v/>
      </c>
      <c r="M284" s="151" t="str" cm="1">
        <f t="array" aca="1" ref="M284" ca="1">IF('Kreis TRADE - 2024'!$E284 = 'PieChart Hilfstabelle'!M$1, INDIRECT(ADDRESS(ROW(), 6 + $A$7, 1, 1, "Kreis TRADE - 2024")), "")</f>
        <v/>
      </c>
      <c r="N284" s="151" t="str" cm="1">
        <f t="array" aca="1" ref="N284" ca="1">IF('Kreis TRADE - 2024'!$E284 = 'PieChart Hilfstabelle'!N$1, INDIRECT(ADDRESS(ROW(), 6 + $A$7, 1, 1, "Kreis TRADE - 2024")), "")</f>
        <v/>
      </c>
      <c r="O284" s="151" t="str" cm="1">
        <f t="array" aca="1" ref="O284" ca="1">IF('Kreis TRADE - 2024'!$E284 = 'PieChart Hilfstabelle'!O$1, INDIRECT(ADDRESS(ROW(), 6 + $A$7, 1, 1, "Kreis TRADE - 2024")), "")</f>
        <v/>
      </c>
      <c r="P284" s="151" t="str" cm="1">
        <f t="array" aca="1" ref="P284" ca="1">IF('Kreis TRADE - 2024'!$E284 = 'PieChart Hilfstabelle'!P$1, INDIRECT(ADDRESS(ROW(), 6 + $A$7, 1, 1, "Kreis TRADE - 2024")), "")</f>
        <v/>
      </c>
      <c r="Q284" s="151" t="str" cm="1">
        <f t="array" aca="1" ref="Q284" ca="1">IF('Kreis TRADE - 2024'!$E284 = 'PieChart Hilfstabelle'!Q$1, INDIRECT(ADDRESS(ROW(), 6 + $A$7, 1, 1, "Kreis TRADE - 2024")), "")</f>
        <v/>
      </c>
      <c r="R284" s="151" t="str" cm="1">
        <f t="array" aca="1" ref="R284" ca="1">IF('Kreis TRADE - 2024'!$E284 = 'PieChart Hilfstabelle'!R$1, INDIRECT(ADDRESS(ROW(), 6 + $A$7, 1, 1, "Kreis TRADE - 2024")), "")</f>
        <v/>
      </c>
      <c r="S284" s="151" t="str" cm="1">
        <f t="array" aca="1" ref="S284" ca="1">IF('Kreis TRADE - 2024'!$E284 = 'PieChart Hilfstabelle'!S$1, INDIRECT(ADDRESS(ROW(), 6 + $A$7, 1, 1, "Kreis TRADE - 2024")), "")</f>
        <v/>
      </c>
      <c r="T284" s="151" t="str" cm="1">
        <f t="array" aca="1" ref="T284" ca="1">IF('Kreis TRADE - 2024'!$E284 = 'PieChart Hilfstabelle'!T$1, INDIRECT(ADDRESS(ROW(), 6 + $A$7, 1, 1, "Kreis TRADE - 2024")), "")</f>
        <v/>
      </c>
      <c r="U284" s="151" t="str" cm="1">
        <f t="array" aca="1" ref="U284" ca="1">IF('Kreis TRADE - 2024'!$E284 = 'PieChart Hilfstabelle'!U$1, INDIRECT(ADDRESS(ROW(), 6 + $A$7, 1, 1, "Kreis TRADE - 2024")), "")</f>
        <v/>
      </c>
      <c r="V284" s="151" t="str" cm="1">
        <f t="array" aca="1" ref="V284" ca="1">IF('Kreis TRADE - 2024'!$E284 = 'PieChart Hilfstabelle'!V$1, INDIRECT(ADDRESS(ROW(), 6 + $A$7, 1, 1, "Kreis TRADE - 2024")), "")</f>
        <v/>
      </c>
      <c r="W284" s="151" t="str" cm="1">
        <f t="array" aca="1" ref="W284" ca="1">IF('Kreis TRADE - 2024'!$E284 = 'PieChart Hilfstabelle'!W$1, INDIRECT(ADDRESS(ROW(), 6 + $A$7, 1, 1, "Kreis TRADE - 2024")), "")</f>
        <v/>
      </c>
      <c r="X284" s="152"/>
      <c r="Y284" s="151" t="str" cm="1">
        <f t="array" aca="1" ref="Y284" ca="1">IF('Kreis TRADE - 2024'!$D284 = 'PieChart Hilfstabelle'!Y$1, INDIRECT(ADDRESS(ROW(), 6 + $A$7, 1, 1, "Kreis TRADE - 2024")), "")</f>
        <v/>
      </c>
      <c r="Z284" s="151" t="str" cm="1">
        <f t="array" aca="1" ref="Z284" ca="1">IF('Kreis TRADE - 2024'!$D284 = 'PieChart Hilfstabelle'!Z$1, INDIRECT(ADDRESS(ROW(), 6 + $A$7, 1, 1, "Kreis TRADE - 2024")), "")</f>
        <v/>
      </c>
      <c r="AA284" s="151" t="str" cm="1">
        <f t="array" aca="1" ref="AA284" ca="1">IF('Kreis TRADE - 2024'!$D284 = 'PieChart Hilfstabelle'!AA$1, INDIRECT(ADDRESS(ROW(), 6 + $A$7, 1, 1, "Kreis TRADE - 2024")), "")</f>
        <v/>
      </c>
      <c r="AB284" s="151" t="str" cm="1">
        <f t="array" aca="1" ref="AB284" ca="1">IF('Kreis TRADE - 2024'!$D284 = 'PieChart Hilfstabelle'!AB$1, INDIRECT(ADDRESS(ROW(), 6 + $A$7, 1, 1, "Kreis TRADE - 2024")), "")</f>
        <v/>
      </c>
      <c r="AC284" s="151" cm="1">
        <f t="array" aca="1" ref="AC284" ca="1">IF('Kreis TRADE - 2024'!$D284 = 'PieChart Hilfstabelle'!AC$1, INDIRECT(ADDRESS(ROW(), 6 + $A$7, 1, 1, "Kreis TRADE - 2024")), "")</f>
        <v>0</v>
      </c>
      <c r="AD284" s="151" t="str" cm="1">
        <f t="array" aca="1" ref="AD284" ca="1">IF('Kreis TRADE - 2024'!$D284 = 'PieChart Hilfstabelle'!AD$1, INDIRECT(ADDRESS(ROW(), 6 + $A$7, 1, 1, "Kreis TRADE - 2024")), "")</f>
        <v/>
      </c>
    </row>
    <row r="285" spans="1:30">
      <c r="A285" s="151"/>
      <c r="B285" s="151"/>
      <c r="C285" s="151"/>
      <c r="D285" s="151"/>
      <c r="E285" s="151"/>
      <c r="F285" s="151" t="str">
        <f>IF(AND('Kreis TRADE - 2024'!C285&lt;&gt;"",'Kreis TRADE - 2024'!D285&lt;&gt;"",'Kreis TRADE - 2024'!E285="Gebuchte Tage"),'Kreis TRADE - 2024'!C285 &amp; " " &amp; 'Kreis TRADE - 2024'!D285,"")</f>
        <v/>
      </c>
      <c r="G285" s="151" t="str" cm="1">
        <f t="array" aca="1" ref="G285" ca="1">IF('Kreis TRADE - 2024'!$E285 = 'PieChart Hilfstabelle'!G$1, INDIRECT(ADDRESS(ROW(), 6 + $A$7, 1, 1, "Kreis TRADE - 2024")), "")</f>
        <v/>
      </c>
      <c r="H285" s="151" t="str" cm="1">
        <f t="array" aca="1" ref="H285" ca="1">IF('Kreis TRADE - 2024'!$E285 = 'PieChart Hilfstabelle'!H$1, INDIRECT(ADDRESS(ROW(), 6 + $A$7, 1, 1, "Kreis TRADE - 2024")), "")</f>
        <v/>
      </c>
      <c r="I285" s="151" t="str" cm="1">
        <f t="array" aca="1" ref="I285" ca="1">IF('Kreis TRADE - 2024'!$E285 = 'PieChart Hilfstabelle'!I$1, INDIRECT(ADDRESS(ROW(), 6 + $A$7, 1, 1, "Kreis TRADE - 2024")), "")</f>
        <v/>
      </c>
      <c r="J285" s="151" t="str" cm="1">
        <f t="array" aca="1" ref="J285" ca="1">IF('Kreis TRADE - 2024'!$E285 = 'PieChart Hilfstabelle'!J$1, INDIRECT(ADDRESS(ROW(), 6 + $A$7, 1, 1, "Kreis TRADE - 2024")), "")</f>
        <v/>
      </c>
      <c r="K285" s="151" t="str" cm="1">
        <f t="array" aca="1" ref="K285" ca="1">IF('Kreis TRADE - 2024'!$E285 = 'PieChart Hilfstabelle'!K$1, INDIRECT(ADDRESS(ROW(), 6 + $A$7, 1, 1, "Kreis TRADE - 2024")), "")</f>
        <v/>
      </c>
      <c r="L285" s="151" t="str" cm="1">
        <f t="array" aca="1" ref="L285" ca="1">IF('Kreis TRADE - 2024'!$E285 = 'PieChart Hilfstabelle'!L$1, INDIRECT(ADDRESS(ROW(), 6 + $A$7, 1, 1, "Kreis TRADE - 2024")), "")</f>
        <v/>
      </c>
      <c r="M285" s="151" cm="1">
        <f t="array" aca="1" ref="M285" ca="1">IF('Kreis TRADE - 2024'!$E285 = 'PieChart Hilfstabelle'!M$1, INDIRECT(ADDRESS(ROW(), 6 + $A$7, 1, 1, "Kreis TRADE - 2024")), "")</f>
        <v>0</v>
      </c>
      <c r="N285" s="151" t="str" cm="1">
        <f t="array" aca="1" ref="N285" ca="1">IF('Kreis TRADE - 2024'!$E285 = 'PieChart Hilfstabelle'!N$1, INDIRECT(ADDRESS(ROW(), 6 + $A$7, 1, 1, "Kreis TRADE - 2024")), "")</f>
        <v/>
      </c>
      <c r="O285" s="151" t="str" cm="1">
        <f t="array" aca="1" ref="O285" ca="1">IF('Kreis TRADE - 2024'!$E285 = 'PieChart Hilfstabelle'!O$1, INDIRECT(ADDRESS(ROW(), 6 + $A$7, 1, 1, "Kreis TRADE - 2024")), "")</f>
        <v/>
      </c>
      <c r="P285" s="151" t="str" cm="1">
        <f t="array" aca="1" ref="P285" ca="1">IF('Kreis TRADE - 2024'!$E285 = 'PieChart Hilfstabelle'!P$1, INDIRECT(ADDRESS(ROW(), 6 + $A$7, 1, 1, "Kreis TRADE - 2024")), "")</f>
        <v/>
      </c>
      <c r="Q285" s="151" t="str" cm="1">
        <f t="array" aca="1" ref="Q285" ca="1">IF('Kreis TRADE - 2024'!$E285 = 'PieChart Hilfstabelle'!Q$1, INDIRECT(ADDRESS(ROW(), 6 + $A$7, 1, 1, "Kreis TRADE - 2024")), "")</f>
        <v/>
      </c>
      <c r="R285" s="151" t="str" cm="1">
        <f t="array" aca="1" ref="R285" ca="1">IF('Kreis TRADE - 2024'!$E285 = 'PieChart Hilfstabelle'!R$1, INDIRECT(ADDRESS(ROW(), 6 + $A$7, 1, 1, "Kreis TRADE - 2024")), "")</f>
        <v/>
      </c>
      <c r="S285" s="151" t="str" cm="1">
        <f t="array" aca="1" ref="S285" ca="1">IF('Kreis TRADE - 2024'!$E285 = 'PieChart Hilfstabelle'!S$1, INDIRECT(ADDRESS(ROW(), 6 + $A$7, 1, 1, "Kreis TRADE - 2024")), "")</f>
        <v/>
      </c>
      <c r="T285" s="151" t="str" cm="1">
        <f t="array" aca="1" ref="T285" ca="1">IF('Kreis TRADE - 2024'!$E285 = 'PieChart Hilfstabelle'!T$1, INDIRECT(ADDRESS(ROW(), 6 + $A$7, 1, 1, "Kreis TRADE - 2024")), "")</f>
        <v/>
      </c>
      <c r="U285" s="151" t="str" cm="1">
        <f t="array" aca="1" ref="U285" ca="1">IF('Kreis TRADE - 2024'!$E285 = 'PieChart Hilfstabelle'!U$1, INDIRECT(ADDRESS(ROW(), 6 + $A$7, 1, 1, "Kreis TRADE - 2024")), "")</f>
        <v/>
      </c>
      <c r="V285" s="151" t="str" cm="1">
        <f t="array" aca="1" ref="V285" ca="1">IF('Kreis TRADE - 2024'!$E285 = 'PieChart Hilfstabelle'!V$1, INDIRECT(ADDRESS(ROW(), 6 + $A$7, 1, 1, "Kreis TRADE - 2024")), "")</f>
        <v/>
      </c>
      <c r="W285" s="151" t="str" cm="1">
        <f t="array" aca="1" ref="W285" ca="1">IF('Kreis TRADE - 2024'!$E285 = 'PieChart Hilfstabelle'!W$1, INDIRECT(ADDRESS(ROW(), 6 + $A$7, 1, 1, "Kreis TRADE - 2024")), "")</f>
        <v/>
      </c>
      <c r="X285" s="152"/>
      <c r="Y285" s="151" t="str" cm="1">
        <f t="array" aca="1" ref="Y285" ca="1">IF('Kreis TRADE - 2024'!$D285 = 'PieChart Hilfstabelle'!Y$1, INDIRECT(ADDRESS(ROW(), 6 + $A$7, 1, 1, "Kreis TRADE - 2024")), "")</f>
        <v/>
      </c>
      <c r="Z285" s="151" t="str" cm="1">
        <f t="array" aca="1" ref="Z285" ca="1">IF('Kreis TRADE - 2024'!$D285 = 'PieChart Hilfstabelle'!Z$1, INDIRECT(ADDRESS(ROW(), 6 + $A$7, 1, 1, "Kreis TRADE - 2024")), "")</f>
        <v/>
      </c>
      <c r="AA285" s="151" t="str" cm="1">
        <f t="array" aca="1" ref="AA285" ca="1">IF('Kreis TRADE - 2024'!$D285 = 'PieChart Hilfstabelle'!AA$1, INDIRECT(ADDRESS(ROW(), 6 + $A$7, 1, 1, "Kreis TRADE - 2024")), "")</f>
        <v/>
      </c>
      <c r="AB285" s="151" t="str" cm="1">
        <f t="array" aca="1" ref="AB285" ca="1">IF('Kreis TRADE - 2024'!$D285 = 'PieChart Hilfstabelle'!AB$1, INDIRECT(ADDRESS(ROW(), 6 + $A$7, 1, 1, "Kreis TRADE - 2024")), "")</f>
        <v/>
      </c>
      <c r="AC285" s="151" t="str" cm="1">
        <f t="array" aca="1" ref="AC285" ca="1">IF('Kreis TRADE - 2024'!$D285 = 'PieChart Hilfstabelle'!AC$1, INDIRECT(ADDRESS(ROW(), 6 + $A$7, 1, 1, "Kreis TRADE - 2024")), "")</f>
        <v/>
      </c>
      <c r="AD285" s="151" t="str" cm="1">
        <f t="array" aca="1" ref="AD285" ca="1">IF('Kreis TRADE - 2024'!$D285 = 'PieChart Hilfstabelle'!AD$1, INDIRECT(ADDRESS(ROW(), 6 + $A$7, 1, 1, "Kreis TRADE - 2024")), "")</f>
        <v/>
      </c>
    </row>
    <row r="286" spans="1:30">
      <c r="A286" s="151"/>
      <c r="B286" s="151"/>
      <c r="C286" s="151"/>
      <c r="D286" s="151"/>
      <c r="E286" s="151"/>
      <c r="F286" s="151" t="str">
        <f>IF(AND('Kreis TRADE - 2024'!C286&lt;&gt;"",'Kreis TRADE - 2024'!D286&lt;&gt;"",'Kreis TRADE - 2024'!E286="Gebuchte Tage"),'Kreis TRADE - 2024'!C286 &amp; " " &amp; 'Kreis TRADE - 2024'!D286,"")</f>
        <v/>
      </c>
      <c r="G286" s="151" t="str" cm="1">
        <f t="array" aca="1" ref="G286" ca="1">IF('Kreis TRADE - 2024'!$E286 = 'PieChart Hilfstabelle'!G$1, INDIRECT(ADDRESS(ROW(), 6 + $A$7, 1, 1, "Kreis TRADE - 2024")), "")</f>
        <v/>
      </c>
      <c r="H286" s="151" t="str" cm="1">
        <f t="array" aca="1" ref="H286" ca="1">IF('Kreis TRADE - 2024'!$E286 = 'PieChart Hilfstabelle'!H$1, INDIRECT(ADDRESS(ROW(), 6 + $A$7, 1, 1, "Kreis TRADE - 2024")), "")</f>
        <v/>
      </c>
      <c r="I286" s="151" t="str" cm="1">
        <f t="array" aca="1" ref="I286" ca="1">IF('Kreis TRADE - 2024'!$E286 = 'PieChart Hilfstabelle'!I$1, INDIRECT(ADDRESS(ROW(), 6 + $A$7, 1, 1, "Kreis TRADE - 2024")), "")</f>
        <v/>
      </c>
      <c r="J286" s="151" t="str" cm="1">
        <f t="array" aca="1" ref="J286" ca="1">IF('Kreis TRADE - 2024'!$E286 = 'PieChart Hilfstabelle'!J$1, INDIRECT(ADDRESS(ROW(), 6 + $A$7, 1, 1, "Kreis TRADE - 2024")), "")</f>
        <v/>
      </c>
      <c r="K286" s="151" t="str" cm="1">
        <f t="array" aca="1" ref="K286" ca="1">IF('Kreis TRADE - 2024'!$E286 = 'PieChart Hilfstabelle'!K$1, INDIRECT(ADDRESS(ROW(), 6 + $A$7, 1, 1, "Kreis TRADE - 2024")), "")</f>
        <v/>
      </c>
      <c r="L286" s="151" t="str" cm="1">
        <f t="array" aca="1" ref="L286" ca="1">IF('Kreis TRADE - 2024'!$E286 = 'PieChart Hilfstabelle'!L$1, INDIRECT(ADDRESS(ROW(), 6 + $A$7, 1, 1, "Kreis TRADE - 2024")), "")</f>
        <v/>
      </c>
      <c r="M286" s="151" t="str" cm="1">
        <f t="array" aca="1" ref="M286" ca="1">IF('Kreis TRADE - 2024'!$E286 = 'PieChart Hilfstabelle'!M$1, INDIRECT(ADDRESS(ROW(), 6 + $A$7, 1, 1, "Kreis TRADE - 2024")), "")</f>
        <v/>
      </c>
      <c r="N286" s="151" cm="1">
        <f t="array" aca="1" ref="N286" ca="1">IF('Kreis TRADE - 2024'!$E286 = 'PieChart Hilfstabelle'!N$1, INDIRECT(ADDRESS(ROW(), 6 + $A$7, 1, 1, "Kreis TRADE - 2024")), "")</f>
        <v>3.44</v>
      </c>
      <c r="O286" s="151" t="str" cm="1">
        <f t="array" aca="1" ref="O286" ca="1">IF('Kreis TRADE - 2024'!$E286 = 'PieChart Hilfstabelle'!O$1, INDIRECT(ADDRESS(ROW(), 6 + $A$7, 1, 1, "Kreis TRADE - 2024")), "")</f>
        <v/>
      </c>
      <c r="P286" s="151" t="str" cm="1">
        <f t="array" aca="1" ref="P286" ca="1">IF('Kreis TRADE - 2024'!$E286 = 'PieChart Hilfstabelle'!P$1, INDIRECT(ADDRESS(ROW(), 6 + $A$7, 1, 1, "Kreis TRADE - 2024")), "")</f>
        <v/>
      </c>
      <c r="Q286" s="151" t="str" cm="1">
        <f t="array" aca="1" ref="Q286" ca="1">IF('Kreis TRADE - 2024'!$E286 = 'PieChart Hilfstabelle'!Q$1, INDIRECT(ADDRESS(ROW(), 6 + $A$7, 1, 1, "Kreis TRADE - 2024")), "")</f>
        <v/>
      </c>
      <c r="R286" s="151" t="str" cm="1">
        <f t="array" aca="1" ref="R286" ca="1">IF('Kreis TRADE - 2024'!$E286 = 'PieChart Hilfstabelle'!R$1, INDIRECT(ADDRESS(ROW(), 6 + $A$7, 1, 1, "Kreis TRADE - 2024")), "")</f>
        <v/>
      </c>
      <c r="S286" s="151" t="str" cm="1">
        <f t="array" aca="1" ref="S286" ca="1">IF('Kreis TRADE - 2024'!$E286 = 'PieChart Hilfstabelle'!S$1, INDIRECT(ADDRESS(ROW(), 6 + $A$7, 1, 1, "Kreis TRADE - 2024")), "")</f>
        <v/>
      </c>
      <c r="T286" s="151" t="str" cm="1">
        <f t="array" aca="1" ref="T286" ca="1">IF('Kreis TRADE - 2024'!$E286 = 'PieChart Hilfstabelle'!T$1, INDIRECT(ADDRESS(ROW(), 6 + $A$7, 1, 1, "Kreis TRADE - 2024")), "")</f>
        <v/>
      </c>
      <c r="U286" s="151" t="str" cm="1">
        <f t="array" aca="1" ref="U286" ca="1">IF('Kreis TRADE - 2024'!$E286 = 'PieChart Hilfstabelle'!U$1, INDIRECT(ADDRESS(ROW(), 6 + $A$7, 1, 1, "Kreis TRADE - 2024")), "")</f>
        <v/>
      </c>
      <c r="V286" s="151" t="str" cm="1">
        <f t="array" aca="1" ref="V286" ca="1">IF('Kreis TRADE - 2024'!$E286 = 'PieChart Hilfstabelle'!V$1, INDIRECT(ADDRESS(ROW(), 6 + $A$7, 1, 1, "Kreis TRADE - 2024")), "")</f>
        <v/>
      </c>
      <c r="W286" s="151" t="str" cm="1">
        <f t="array" aca="1" ref="W286" ca="1">IF('Kreis TRADE - 2024'!$E286 = 'PieChart Hilfstabelle'!W$1, INDIRECT(ADDRESS(ROW(), 6 + $A$7, 1, 1, "Kreis TRADE - 2024")), "")</f>
        <v/>
      </c>
      <c r="X286" s="152"/>
      <c r="Y286" s="151" t="str" cm="1">
        <f t="array" aca="1" ref="Y286" ca="1">IF('Kreis TRADE - 2024'!$D286 = 'PieChart Hilfstabelle'!Y$1, INDIRECT(ADDRESS(ROW(), 6 + $A$7, 1, 1, "Kreis TRADE - 2024")), "")</f>
        <v/>
      </c>
      <c r="Z286" s="151" t="str" cm="1">
        <f t="array" aca="1" ref="Z286" ca="1">IF('Kreis TRADE - 2024'!$D286 = 'PieChart Hilfstabelle'!Z$1, INDIRECT(ADDRESS(ROW(), 6 + $A$7, 1, 1, "Kreis TRADE - 2024")), "")</f>
        <v/>
      </c>
      <c r="AA286" s="151" t="str" cm="1">
        <f t="array" aca="1" ref="AA286" ca="1">IF('Kreis TRADE - 2024'!$D286 = 'PieChart Hilfstabelle'!AA$1, INDIRECT(ADDRESS(ROW(), 6 + $A$7, 1, 1, "Kreis TRADE - 2024")), "")</f>
        <v/>
      </c>
      <c r="AB286" s="151" t="str" cm="1">
        <f t="array" aca="1" ref="AB286" ca="1">IF('Kreis TRADE - 2024'!$D286 = 'PieChart Hilfstabelle'!AB$1, INDIRECT(ADDRESS(ROW(), 6 + $A$7, 1, 1, "Kreis TRADE - 2024")), "")</f>
        <v/>
      </c>
      <c r="AC286" s="151" t="str" cm="1">
        <f t="array" aca="1" ref="AC286" ca="1">IF('Kreis TRADE - 2024'!$D286 = 'PieChart Hilfstabelle'!AC$1, INDIRECT(ADDRESS(ROW(), 6 + $A$7, 1, 1, "Kreis TRADE - 2024")), "")</f>
        <v/>
      </c>
      <c r="AD286" s="151" t="str" cm="1">
        <f t="array" aca="1" ref="AD286" ca="1">IF('Kreis TRADE - 2024'!$D286 = 'PieChart Hilfstabelle'!AD$1, INDIRECT(ADDRESS(ROW(), 6 + $A$7, 1, 1, "Kreis TRADE - 2024")), "")</f>
        <v/>
      </c>
    </row>
    <row r="287" spans="1:30">
      <c r="A287" s="151"/>
      <c r="B287" s="151"/>
      <c r="C287" s="151"/>
      <c r="D287" s="151"/>
      <c r="E287" s="151"/>
      <c r="F287" s="151" t="str">
        <f>IF(AND('Kreis TRADE - 2024'!C287&lt;&gt;"",'Kreis TRADE - 2024'!D287&lt;&gt;"",'Kreis TRADE - 2024'!E287="Gebuchte Tage"),'Kreis TRADE - 2024'!C287 &amp; " " &amp; 'Kreis TRADE - 2024'!D287,"")</f>
        <v/>
      </c>
      <c r="G287" s="151" t="str" cm="1">
        <f t="array" aca="1" ref="G287" ca="1">IF('Kreis TRADE - 2024'!$E287 = 'PieChart Hilfstabelle'!G$1, INDIRECT(ADDRESS(ROW(), 6 + $A$7, 1, 1, "Kreis TRADE - 2024")), "")</f>
        <v/>
      </c>
      <c r="H287" s="151" t="str" cm="1">
        <f t="array" aca="1" ref="H287" ca="1">IF('Kreis TRADE - 2024'!$E287 = 'PieChart Hilfstabelle'!H$1, INDIRECT(ADDRESS(ROW(), 6 + $A$7, 1, 1, "Kreis TRADE - 2024")), "")</f>
        <v/>
      </c>
      <c r="I287" s="151" t="str" cm="1">
        <f t="array" aca="1" ref="I287" ca="1">IF('Kreis TRADE - 2024'!$E287 = 'PieChart Hilfstabelle'!I$1, INDIRECT(ADDRESS(ROW(), 6 + $A$7, 1, 1, "Kreis TRADE - 2024")), "")</f>
        <v/>
      </c>
      <c r="J287" s="151" t="str" cm="1">
        <f t="array" aca="1" ref="J287" ca="1">IF('Kreis TRADE - 2024'!$E287 = 'PieChart Hilfstabelle'!J$1, INDIRECT(ADDRESS(ROW(), 6 + $A$7, 1, 1, "Kreis TRADE - 2024")), "")</f>
        <v/>
      </c>
      <c r="K287" s="151" t="str" cm="1">
        <f t="array" aca="1" ref="K287" ca="1">IF('Kreis TRADE - 2024'!$E287 = 'PieChart Hilfstabelle'!K$1, INDIRECT(ADDRESS(ROW(), 6 + $A$7, 1, 1, "Kreis TRADE - 2024")), "")</f>
        <v/>
      </c>
      <c r="L287" s="151" t="str" cm="1">
        <f t="array" aca="1" ref="L287" ca="1">IF('Kreis TRADE - 2024'!$E287 = 'PieChart Hilfstabelle'!L$1, INDIRECT(ADDRESS(ROW(), 6 + $A$7, 1, 1, "Kreis TRADE - 2024")), "")</f>
        <v/>
      </c>
      <c r="M287" s="151" t="str" cm="1">
        <f t="array" aca="1" ref="M287" ca="1">IF('Kreis TRADE - 2024'!$E287 = 'PieChart Hilfstabelle'!M$1, INDIRECT(ADDRESS(ROW(), 6 + $A$7, 1, 1, "Kreis TRADE - 2024")), "")</f>
        <v/>
      </c>
      <c r="N287" s="151" t="str" cm="1">
        <f t="array" aca="1" ref="N287" ca="1">IF('Kreis TRADE - 2024'!$E287 = 'PieChart Hilfstabelle'!N$1, INDIRECT(ADDRESS(ROW(), 6 + $A$7, 1, 1, "Kreis TRADE - 2024")), "")</f>
        <v/>
      </c>
      <c r="O287" s="151" t="str" cm="1">
        <f t="array" aca="1" ref="O287" ca="1">IF('Kreis TRADE - 2024'!$E287 = 'PieChart Hilfstabelle'!O$1, INDIRECT(ADDRESS(ROW(), 6 + $A$7, 1, 1, "Kreis TRADE - 2024")), "")</f>
        <v/>
      </c>
      <c r="P287" s="151" t="str" cm="1">
        <f t="array" aca="1" ref="P287" ca="1">IF('Kreis TRADE - 2024'!$E287 = 'PieChart Hilfstabelle'!P$1, INDIRECT(ADDRESS(ROW(), 6 + $A$7, 1, 1, "Kreis TRADE - 2024")), "")</f>
        <v/>
      </c>
      <c r="Q287" s="151" t="str" cm="1">
        <f t="array" aca="1" ref="Q287" ca="1">IF('Kreis TRADE - 2024'!$E287 = 'PieChart Hilfstabelle'!Q$1, INDIRECT(ADDRESS(ROW(), 6 + $A$7, 1, 1, "Kreis TRADE - 2024")), "")</f>
        <v/>
      </c>
      <c r="R287" s="151" t="str" cm="1">
        <f t="array" aca="1" ref="R287" ca="1">IF('Kreis TRADE - 2024'!$E287 = 'PieChart Hilfstabelle'!R$1, INDIRECT(ADDRESS(ROW(), 6 + $A$7, 1, 1, "Kreis TRADE - 2024")), "")</f>
        <v/>
      </c>
      <c r="S287" s="151" t="str" cm="1">
        <f t="array" aca="1" ref="S287" ca="1">IF('Kreis TRADE - 2024'!$E287 = 'PieChart Hilfstabelle'!S$1, INDIRECT(ADDRESS(ROW(), 6 + $A$7, 1, 1, "Kreis TRADE - 2024")), "")</f>
        <v/>
      </c>
      <c r="T287" s="151" t="str" cm="1">
        <f t="array" aca="1" ref="T287" ca="1">IF('Kreis TRADE - 2024'!$E287 = 'PieChart Hilfstabelle'!T$1, INDIRECT(ADDRESS(ROW(), 6 + $A$7, 1, 1, "Kreis TRADE - 2024")), "")</f>
        <v/>
      </c>
      <c r="U287" s="151" t="str" cm="1">
        <f t="array" aca="1" ref="U287" ca="1">IF('Kreis TRADE - 2024'!$E287 = 'PieChart Hilfstabelle'!U$1, INDIRECT(ADDRESS(ROW(), 6 + $A$7, 1, 1, "Kreis TRADE - 2024")), "")</f>
        <v/>
      </c>
      <c r="V287" s="151" t="str" cm="1">
        <f t="array" aca="1" ref="V287" ca="1">IF('Kreis TRADE - 2024'!$E287 = 'PieChart Hilfstabelle'!V$1, INDIRECT(ADDRESS(ROW(), 6 + $A$7, 1, 1, "Kreis TRADE - 2024")), "")</f>
        <v/>
      </c>
      <c r="W287" s="151" t="str" cm="1">
        <f t="array" aca="1" ref="W287" ca="1">IF('Kreis TRADE - 2024'!$E287 = 'PieChart Hilfstabelle'!W$1, INDIRECT(ADDRESS(ROW(), 6 + $A$7, 1, 1, "Kreis TRADE - 2024")), "")</f>
        <v/>
      </c>
      <c r="X287" s="152"/>
      <c r="Y287" s="151" t="str" cm="1">
        <f t="array" aca="1" ref="Y287" ca="1">IF('Kreis TRADE - 2024'!$D287 = 'PieChart Hilfstabelle'!Y$1, INDIRECT(ADDRESS(ROW(), 6 + $A$7, 1, 1, "Kreis TRADE - 2024")), "")</f>
        <v/>
      </c>
      <c r="Z287" s="151" t="str" cm="1">
        <f t="array" aca="1" ref="Z287" ca="1">IF('Kreis TRADE - 2024'!$D287 = 'PieChart Hilfstabelle'!Z$1, INDIRECT(ADDRESS(ROW(), 6 + $A$7, 1, 1, "Kreis TRADE - 2024")), "")</f>
        <v/>
      </c>
      <c r="AA287" s="151" t="str" cm="1">
        <f t="array" aca="1" ref="AA287" ca="1">IF('Kreis TRADE - 2024'!$D287 = 'PieChart Hilfstabelle'!AA$1, INDIRECT(ADDRESS(ROW(), 6 + $A$7, 1, 1, "Kreis TRADE - 2024")), "")</f>
        <v/>
      </c>
      <c r="AB287" s="151" t="str" cm="1">
        <f t="array" aca="1" ref="AB287" ca="1">IF('Kreis TRADE - 2024'!$D287 = 'PieChart Hilfstabelle'!AB$1, INDIRECT(ADDRESS(ROW(), 6 + $A$7, 1, 1, "Kreis TRADE - 2024")), "")</f>
        <v/>
      </c>
      <c r="AC287" s="151" t="str" cm="1">
        <f t="array" aca="1" ref="AC287" ca="1">IF('Kreis TRADE - 2024'!$D287 = 'PieChart Hilfstabelle'!AC$1, INDIRECT(ADDRESS(ROW(), 6 + $A$7, 1, 1, "Kreis TRADE - 2024")), "")</f>
        <v/>
      </c>
      <c r="AD287" s="151" t="str" cm="1">
        <f t="array" aca="1" ref="AD287" ca="1">IF('Kreis TRADE - 2024'!$D287 = 'PieChart Hilfstabelle'!AD$1, INDIRECT(ADDRESS(ROW(), 6 + $A$7, 1, 1, "Kreis TRADE - 2024")), "")</f>
        <v/>
      </c>
    </row>
    <row r="288" spans="1:30">
      <c r="A288" s="151"/>
      <c r="B288" s="151"/>
      <c r="C288" s="151"/>
      <c r="D288" s="151"/>
      <c r="E288" s="151"/>
      <c r="F288" s="151" t="str">
        <f>IF(AND('Kreis TRADE - 2024'!C288&lt;&gt;"",'Kreis TRADE - 2024'!D288&lt;&gt;"",'Kreis TRADE - 2024'!E288="Gebuchte Tage"),'Kreis TRADE - 2024'!C288 &amp; " " &amp; 'Kreis TRADE - 2024'!D288,"")</f>
        <v/>
      </c>
      <c r="G288" s="151" t="str" cm="1">
        <f t="array" aca="1" ref="G288" ca="1">IF('Kreis TRADE - 2024'!$E288 = 'PieChart Hilfstabelle'!G$1, INDIRECT(ADDRESS(ROW(), 6 + $A$7, 1, 1, "Kreis TRADE - 2024")), "")</f>
        <v/>
      </c>
      <c r="H288" s="151" t="str" cm="1">
        <f t="array" aca="1" ref="H288" ca="1">IF('Kreis TRADE - 2024'!$E288 = 'PieChart Hilfstabelle'!H$1, INDIRECT(ADDRESS(ROW(), 6 + $A$7, 1, 1, "Kreis TRADE - 2024")), "")</f>
        <v/>
      </c>
      <c r="I288" s="151" t="str" cm="1">
        <f t="array" aca="1" ref="I288" ca="1">IF('Kreis TRADE - 2024'!$E288 = 'PieChart Hilfstabelle'!I$1, INDIRECT(ADDRESS(ROW(), 6 + $A$7, 1, 1, "Kreis TRADE - 2024")), "")</f>
        <v/>
      </c>
      <c r="J288" s="151" t="str" cm="1">
        <f t="array" aca="1" ref="J288" ca="1">IF('Kreis TRADE - 2024'!$E288 = 'PieChart Hilfstabelle'!J$1, INDIRECT(ADDRESS(ROW(), 6 + $A$7, 1, 1, "Kreis TRADE - 2024")), "")</f>
        <v/>
      </c>
      <c r="K288" s="151" t="str" cm="1">
        <f t="array" aca="1" ref="K288" ca="1">IF('Kreis TRADE - 2024'!$E288 = 'PieChart Hilfstabelle'!K$1, INDIRECT(ADDRESS(ROW(), 6 + $A$7, 1, 1, "Kreis TRADE - 2024")), "")</f>
        <v/>
      </c>
      <c r="L288" s="151" t="str" cm="1">
        <f t="array" aca="1" ref="L288" ca="1">IF('Kreis TRADE - 2024'!$E288 = 'PieChart Hilfstabelle'!L$1, INDIRECT(ADDRESS(ROW(), 6 + $A$7, 1, 1, "Kreis TRADE - 2024")), "")</f>
        <v/>
      </c>
      <c r="M288" s="151" t="str" cm="1">
        <f t="array" aca="1" ref="M288" ca="1">IF('Kreis TRADE - 2024'!$E288 = 'PieChart Hilfstabelle'!M$1, INDIRECT(ADDRESS(ROW(), 6 + $A$7, 1, 1, "Kreis TRADE - 2024")), "")</f>
        <v/>
      </c>
      <c r="N288" s="151" t="str" cm="1">
        <f t="array" aca="1" ref="N288" ca="1">IF('Kreis TRADE - 2024'!$E288 = 'PieChart Hilfstabelle'!N$1, INDIRECT(ADDRESS(ROW(), 6 + $A$7, 1, 1, "Kreis TRADE - 2024")), "")</f>
        <v/>
      </c>
      <c r="O288" s="151" t="str" cm="1">
        <f t="array" aca="1" ref="O288" ca="1">IF('Kreis TRADE - 2024'!$E288 = 'PieChart Hilfstabelle'!O$1, INDIRECT(ADDRESS(ROW(), 6 + $A$7, 1, 1, "Kreis TRADE - 2024")), "")</f>
        <v/>
      </c>
      <c r="P288" s="151" t="str" cm="1">
        <f t="array" aca="1" ref="P288" ca="1">IF('Kreis TRADE - 2024'!$E288 = 'PieChart Hilfstabelle'!P$1, INDIRECT(ADDRESS(ROW(), 6 + $A$7, 1, 1, "Kreis TRADE - 2024")), "")</f>
        <v/>
      </c>
      <c r="Q288" s="151" t="str" cm="1">
        <f t="array" aca="1" ref="Q288" ca="1">IF('Kreis TRADE - 2024'!$E288 = 'PieChart Hilfstabelle'!Q$1, INDIRECT(ADDRESS(ROW(), 6 + $A$7, 1, 1, "Kreis TRADE - 2024")), "")</f>
        <v/>
      </c>
      <c r="R288" s="151" t="str" cm="1">
        <f t="array" aca="1" ref="R288" ca="1">IF('Kreis TRADE - 2024'!$E288 = 'PieChart Hilfstabelle'!R$1, INDIRECT(ADDRESS(ROW(), 6 + $A$7, 1, 1, "Kreis TRADE - 2024")), "")</f>
        <v/>
      </c>
      <c r="S288" s="151" t="str" cm="1">
        <f t="array" aca="1" ref="S288" ca="1">IF('Kreis TRADE - 2024'!$E288 = 'PieChart Hilfstabelle'!S$1, INDIRECT(ADDRESS(ROW(), 6 + $A$7, 1, 1, "Kreis TRADE - 2024")), "")</f>
        <v/>
      </c>
      <c r="T288" s="151" cm="1">
        <f t="array" aca="1" ref="T288" ca="1">IF('Kreis TRADE - 2024'!$E288 = 'PieChart Hilfstabelle'!T$1, INDIRECT(ADDRESS(ROW(), 6 + $A$7, 1, 1, "Kreis TRADE - 2024")), "")</f>
        <v>4</v>
      </c>
      <c r="U288" s="151" t="str" cm="1">
        <f t="array" aca="1" ref="U288" ca="1">IF('Kreis TRADE - 2024'!$E288 = 'PieChart Hilfstabelle'!U$1, INDIRECT(ADDRESS(ROW(), 6 + $A$7, 1, 1, "Kreis TRADE - 2024")), "")</f>
        <v/>
      </c>
      <c r="V288" s="151" t="str" cm="1">
        <f t="array" aca="1" ref="V288" ca="1">IF('Kreis TRADE - 2024'!$E288 = 'PieChart Hilfstabelle'!V$1, INDIRECT(ADDRESS(ROW(), 6 + $A$7, 1, 1, "Kreis TRADE - 2024")), "")</f>
        <v/>
      </c>
      <c r="W288" s="151" t="str" cm="1">
        <f t="array" aca="1" ref="W288" ca="1">IF('Kreis TRADE - 2024'!$E288 = 'PieChart Hilfstabelle'!W$1, INDIRECT(ADDRESS(ROW(), 6 + $A$7, 1, 1, "Kreis TRADE - 2024")), "")</f>
        <v/>
      </c>
      <c r="X288" s="152"/>
      <c r="Y288" s="151" t="str" cm="1">
        <f t="array" aca="1" ref="Y288" ca="1">IF('Kreis TRADE - 2024'!$D288 = 'PieChart Hilfstabelle'!Y$1, INDIRECT(ADDRESS(ROW(), 6 + $A$7, 1, 1, "Kreis TRADE - 2024")), "")</f>
        <v/>
      </c>
      <c r="Z288" s="151" t="str" cm="1">
        <f t="array" aca="1" ref="Z288" ca="1">IF('Kreis TRADE - 2024'!$D288 = 'PieChart Hilfstabelle'!Z$1, INDIRECT(ADDRESS(ROW(), 6 + $A$7, 1, 1, "Kreis TRADE - 2024")), "")</f>
        <v/>
      </c>
      <c r="AA288" s="151" t="str" cm="1">
        <f t="array" aca="1" ref="AA288" ca="1">IF('Kreis TRADE - 2024'!$D288 = 'PieChart Hilfstabelle'!AA$1, INDIRECT(ADDRESS(ROW(), 6 + $A$7, 1, 1, "Kreis TRADE - 2024")), "")</f>
        <v/>
      </c>
      <c r="AB288" s="151" t="str" cm="1">
        <f t="array" aca="1" ref="AB288" ca="1">IF('Kreis TRADE - 2024'!$D288 = 'PieChart Hilfstabelle'!AB$1, INDIRECT(ADDRESS(ROW(), 6 + $A$7, 1, 1, "Kreis TRADE - 2024")), "")</f>
        <v/>
      </c>
      <c r="AC288" s="151" t="str" cm="1">
        <f t="array" aca="1" ref="AC288" ca="1">IF('Kreis TRADE - 2024'!$D288 = 'PieChart Hilfstabelle'!AC$1, INDIRECT(ADDRESS(ROW(), 6 + $A$7, 1, 1, "Kreis TRADE - 2024")), "")</f>
        <v/>
      </c>
      <c r="AD288" s="151" t="str" cm="1">
        <f t="array" aca="1" ref="AD288" ca="1">IF('Kreis TRADE - 2024'!$D288 = 'PieChart Hilfstabelle'!AD$1, INDIRECT(ADDRESS(ROW(), 6 + $A$7, 1, 1, "Kreis TRADE - 2024")), "")</f>
        <v/>
      </c>
    </row>
    <row r="289" spans="1:30">
      <c r="A289" s="151"/>
      <c r="B289" s="151"/>
      <c r="C289" s="151"/>
      <c r="D289" s="151"/>
      <c r="E289" s="151"/>
      <c r="F289" s="151" t="str">
        <f>IF(AND('Kreis TRADE - 2024'!C289&lt;&gt;"",'Kreis TRADE - 2024'!D289&lt;&gt;"",'Kreis TRADE - 2024'!E289="Gebuchte Tage"),'Kreis TRADE - 2024'!C289 &amp; " " &amp; 'Kreis TRADE - 2024'!D289,"")</f>
        <v/>
      </c>
      <c r="G289" s="151" t="str" cm="1">
        <f t="array" aca="1" ref="G289" ca="1">IF('Kreis TRADE - 2024'!$E289 = 'PieChart Hilfstabelle'!G$1, INDIRECT(ADDRESS(ROW(), 6 + $A$7, 1, 1, "Kreis TRADE - 2024")), "")</f>
        <v/>
      </c>
      <c r="H289" s="151" t="str" cm="1">
        <f t="array" aca="1" ref="H289" ca="1">IF('Kreis TRADE - 2024'!$E289 = 'PieChart Hilfstabelle'!H$1, INDIRECT(ADDRESS(ROW(), 6 + $A$7, 1, 1, "Kreis TRADE - 2024")), "")</f>
        <v/>
      </c>
      <c r="I289" s="151" t="str" cm="1">
        <f t="array" aca="1" ref="I289" ca="1">IF('Kreis TRADE - 2024'!$E289 = 'PieChart Hilfstabelle'!I$1, INDIRECT(ADDRESS(ROW(), 6 + $A$7, 1, 1, "Kreis TRADE - 2024")), "")</f>
        <v/>
      </c>
      <c r="J289" s="151" t="str" cm="1">
        <f t="array" aca="1" ref="J289" ca="1">IF('Kreis TRADE - 2024'!$E289 = 'PieChart Hilfstabelle'!J$1, INDIRECT(ADDRESS(ROW(), 6 + $A$7, 1, 1, "Kreis TRADE - 2024")), "")</f>
        <v/>
      </c>
      <c r="K289" s="151" t="str" cm="1">
        <f t="array" aca="1" ref="K289" ca="1">IF('Kreis TRADE - 2024'!$E289 = 'PieChart Hilfstabelle'!K$1, INDIRECT(ADDRESS(ROW(), 6 + $A$7, 1, 1, "Kreis TRADE - 2024")), "")</f>
        <v/>
      </c>
      <c r="L289" s="151" t="str" cm="1">
        <f t="array" aca="1" ref="L289" ca="1">IF('Kreis TRADE - 2024'!$E289 = 'PieChart Hilfstabelle'!L$1, INDIRECT(ADDRESS(ROW(), 6 + $A$7, 1, 1, "Kreis TRADE - 2024")), "")</f>
        <v/>
      </c>
      <c r="M289" s="151" t="str" cm="1">
        <f t="array" aca="1" ref="M289" ca="1">IF('Kreis TRADE - 2024'!$E289 = 'PieChart Hilfstabelle'!M$1, INDIRECT(ADDRESS(ROW(), 6 + $A$7, 1, 1, "Kreis TRADE - 2024")), "")</f>
        <v/>
      </c>
      <c r="N289" s="151" t="str" cm="1">
        <f t="array" aca="1" ref="N289" ca="1">IF('Kreis TRADE - 2024'!$E289 = 'PieChart Hilfstabelle'!N$1, INDIRECT(ADDRESS(ROW(), 6 + $A$7, 1, 1, "Kreis TRADE - 2024")), "")</f>
        <v/>
      </c>
      <c r="O289" s="151" cm="1">
        <f t="array" aca="1" ref="O289" ca="1">IF('Kreis TRADE - 2024'!$E289 = 'PieChart Hilfstabelle'!O$1, INDIRECT(ADDRESS(ROW(), 6 + $A$7, 1, 1, "Kreis TRADE - 2024")), "")</f>
        <v>0</v>
      </c>
      <c r="P289" s="151" t="str" cm="1">
        <f t="array" aca="1" ref="P289" ca="1">IF('Kreis TRADE - 2024'!$E289 = 'PieChart Hilfstabelle'!P$1, INDIRECT(ADDRESS(ROW(), 6 + $A$7, 1, 1, "Kreis TRADE - 2024")), "")</f>
        <v/>
      </c>
      <c r="Q289" s="151" t="str" cm="1">
        <f t="array" aca="1" ref="Q289" ca="1">IF('Kreis TRADE - 2024'!$E289 = 'PieChart Hilfstabelle'!Q$1, INDIRECT(ADDRESS(ROW(), 6 + $A$7, 1, 1, "Kreis TRADE - 2024")), "")</f>
        <v/>
      </c>
      <c r="R289" s="151" t="str" cm="1">
        <f t="array" aca="1" ref="R289" ca="1">IF('Kreis TRADE - 2024'!$E289 = 'PieChart Hilfstabelle'!R$1, INDIRECT(ADDRESS(ROW(), 6 + $A$7, 1, 1, "Kreis TRADE - 2024")), "")</f>
        <v/>
      </c>
      <c r="S289" s="151" t="str" cm="1">
        <f t="array" aca="1" ref="S289" ca="1">IF('Kreis TRADE - 2024'!$E289 = 'PieChart Hilfstabelle'!S$1, INDIRECT(ADDRESS(ROW(), 6 + $A$7, 1, 1, "Kreis TRADE - 2024")), "")</f>
        <v/>
      </c>
      <c r="T289" s="151" t="str" cm="1">
        <f t="array" aca="1" ref="T289" ca="1">IF('Kreis TRADE - 2024'!$E289 = 'PieChart Hilfstabelle'!T$1, INDIRECT(ADDRESS(ROW(), 6 + $A$7, 1, 1, "Kreis TRADE - 2024")), "")</f>
        <v/>
      </c>
      <c r="U289" s="151" t="str" cm="1">
        <f t="array" aca="1" ref="U289" ca="1">IF('Kreis TRADE - 2024'!$E289 = 'PieChart Hilfstabelle'!U$1, INDIRECT(ADDRESS(ROW(), 6 + $A$7, 1, 1, "Kreis TRADE - 2024")), "")</f>
        <v/>
      </c>
      <c r="V289" s="151" t="str" cm="1">
        <f t="array" aca="1" ref="V289" ca="1">IF('Kreis TRADE - 2024'!$E289 = 'PieChart Hilfstabelle'!V$1, INDIRECT(ADDRESS(ROW(), 6 + $A$7, 1, 1, "Kreis TRADE - 2024")), "")</f>
        <v/>
      </c>
      <c r="W289" s="151" t="str" cm="1">
        <f t="array" aca="1" ref="W289" ca="1">IF('Kreis TRADE - 2024'!$E289 = 'PieChart Hilfstabelle'!W$1, INDIRECT(ADDRESS(ROW(), 6 + $A$7, 1, 1, "Kreis TRADE - 2024")), "")</f>
        <v/>
      </c>
      <c r="X289" s="152"/>
      <c r="Y289" s="151" t="str" cm="1">
        <f t="array" aca="1" ref="Y289" ca="1">IF('Kreis TRADE - 2024'!$D289 = 'PieChart Hilfstabelle'!Y$1, INDIRECT(ADDRESS(ROW(), 6 + $A$7, 1, 1, "Kreis TRADE - 2024")), "")</f>
        <v/>
      </c>
      <c r="Z289" s="151" t="str" cm="1">
        <f t="array" aca="1" ref="Z289" ca="1">IF('Kreis TRADE - 2024'!$D289 = 'PieChart Hilfstabelle'!Z$1, INDIRECT(ADDRESS(ROW(), 6 + $A$7, 1, 1, "Kreis TRADE - 2024")), "")</f>
        <v/>
      </c>
      <c r="AA289" s="151" t="str" cm="1">
        <f t="array" aca="1" ref="AA289" ca="1">IF('Kreis TRADE - 2024'!$D289 = 'PieChart Hilfstabelle'!AA$1, INDIRECT(ADDRESS(ROW(), 6 + $A$7, 1, 1, "Kreis TRADE - 2024")), "")</f>
        <v/>
      </c>
      <c r="AB289" s="151" t="str" cm="1">
        <f t="array" aca="1" ref="AB289" ca="1">IF('Kreis TRADE - 2024'!$D289 = 'PieChart Hilfstabelle'!AB$1, INDIRECT(ADDRESS(ROW(), 6 + $A$7, 1, 1, "Kreis TRADE - 2024")), "")</f>
        <v/>
      </c>
      <c r="AC289" s="151" t="str" cm="1">
        <f t="array" aca="1" ref="AC289" ca="1">IF('Kreis TRADE - 2024'!$D289 = 'PieChart Hilfstabelle'!AC$1, INDIRECT(ADDRESS(ROW(), 6 + $A$7, 1, 1, "Kreis TRADE - 2024")), "")</f>
        <v/>
      </c>
      <c r="AD289" s="151" t="str" cm="1">
        <f t="array" aca="1" ref="AD289" ca="1">IF('Kreis TRADE - 2024'!$D289 = 'PieChart Hilfstabelle'!AD$1, INDIRECT(ADDRESS(ROW(), 6 + $A$7, 1, 1, "Kreis TRADE - 2024")), "")</f>
        <v/>
      </c>
    </row>
    <row r="290" spans="1:30">
      <c r="A290" s="151"/>
      <c r="B290" s="151"/>
      <c r="C290" s="151"/>
      <c r="D290" s="151"/>
      <c r="E290" s="151"/>
      <c r="F290" s="151" t="str">
        <f>IF(AND('Kreis TRADE - 2024'!C290&lt;&gt;"",'Kreis TRADE - 2024'!D290&lt;&gt;"",'Kreis TRADE - 2024'!E290="Gebuchte Tage"),'Kreis TRADE - 2024'!C290 &amp; " " &amp; 'Kreis TRADE - 2024'!D290,"")</f>
        <v/>
      </c>
      <c r="G290" s="151" t="str" cm="1">
        <f t="array" aca="1" ref="G290" ca="1">IF('Kreis TRADE - 2024'!$E290 = 'PieChart Hilfstabelle'!G$1, INDIRECT(ADDRESS(ROW(), 6 + $A$7, 1, 1, "Kreis TRADE - 2024")), "")</f>
        <v/>
      </c>
      <c r="H290" s="151" t="str" cm="1">
        <f t="array" aca="1" ref="H290" ca="1">IF('Kreis TRADE - 2024'!$E290 = 'PieChart Hilfstabelle'!H$1, INDIRECT(ADDRESS(ROW(), 6 + $A$7, 1, 1, "Kreis TRADE - 2024")), "")</f>
        <v/>
      </c>
      <c r="I290" s="151" t="str" cm="1">
        <f t="array" aca="1" ref="I290" ca="1">IF('Kreis TRADE - 2024'!$E290 = 'PieChart Hilfstabelle'!I$1, INDIRECT(ADDRESS(ROW(), 6 + $A$7, 1, 1, "Kreis TRADE - 2024")), "")</f>
        <v/>
      </c>
      <c r="J290" s="151" t="str" cm="1">
        <f t="array" aca="1" ref="J290" ca="1">IF('Kreis TRADE - 2024'!$E290 = 'PieChart Hilfstabelle'!J$1, INDIRECT(ADDRESS(ROW(), 6 + $A$7, 1, 1, "Kreis TRADE - 2024")), "")</f>
        <v/>
      </c>
      <c r="K290" s="151" cm="1">
        <f t="array" aca="1" ref="K290" ca="1">IF('Kreis TRADE - 2024'!$E290 = 'PieChart Hilfstabelle'!K$1, INDIRECT(ADDRESS(ROW(), 6 + $A$7, 1, 1, "Kreis TRADE - 2024")), "")</f>
        <v>1</v>
      </c>
      <c r="L290" s="151" t="str" cm="1">
        <f t="array" aca="1" ref="L290" ca="1">IF('Kreis TRADE - 2024'!$E290 = 'PieChart Hilfstabelle'!L$1, INDIRECT(ADDRESS(ROW(), 6 + $A$7, 1, 1, "Kreis TRADE - 2024")), "")</f>
        <v/>
      </c>
      <c r="M290" s="151" t="str" cm="1">
        <f t="array" aca="1" ref="M290" ca="1">IF('Kreis TRADE - 2024'!$E290 = 'PieChart Hilfstabelle'!M$1, INDIRECT(ADDRESS(ROW(), 6 + $A$7, 1, 1, "Kreis TRADE - 2024")), "")</f>
        <v/>
      </c>
      <c r="N290" s="151" t="str" cm="1">
        <f t="array" aca="1" ref="N290" ca="1">IF('Kreis TRADE - 2024'!$E290 = 'PieChart Hilfstabelle'!N$1, INDIRECT(ADDRESS(ROW(), 6 + $A$7, 1, 1, "Kreis TRADE - 2024")), "")</f>
        <v/>
      </c>
      <c r="O290" s="151" t="str" cm="1">
        <f t="array" aca="1" ref="O290" ca="1">IF('Kreis TRADE - 2024'!$E290 = 'PieChart Hilfstabelle'!O$1, INDIRECT(ADDRESS(ROW(), 6 + $A$7, 1, 1, "Kreis TRADE - 2024")), "")</f>
        <v/>
      </c>
      <c r="P290" s="151" t="str" cm="1">
        <f t="array" aca="1" ref="P290" ca="1">IF('Kreis TRADE - 2024'!$E290 = 'PieChart Hilfstabelle'!P$1, INDIRECT(ADDRESS(ROW(), 6 + $A$7, 1, 1, "Kreis TRADE - 2024")), "")</f>
        <v/>
      </c>
      <c r="Q290" s="151" t="str" cm="1">
        <f t="array" aca="1" ref="Q290" ca="1">IF('Kreis TRADE - 2024'!$E290 = 'PieChart Hilfstabelle'!Q$1, INDIRECT(ADDRESS(ROW(), 6 + $A$7, 1, 1, "Kreis TRADE - 2024")), "")</f>
        <v/>
      </c>
      <c r="R290" s="151" t="str" cm="1">
        <f t="array" aca="1" ref="R290" ca="1">IF('Kreis TRADE - 2024'!$E290 = 'PieChart Hilfstabelle'!R$1, INDIRECT(ADDRESS(ROW(), 6 + $A$7, 1, 1, "Kreis TRADE - 2024")), "")</f>
        <v/>
      </c>
      <c r="S290" s="151" t="str" cm="1">
        <f t="array" aca="1" ref="S290" ca="1">IF('Kreis TRADE - 2024'!$E290 = 'PieChart Hilfstabelle'!S$1, INDIRECT(ADDRESS(ROW(), 6 + $A$7, 1, 1, "Kreis TRADE - 2024")), "")</f>
        <v/>
      </c>
      <c r="T290" s="151" t="str" cm="1">
        <f t="array" aca="1" ref="T290" ca="1">IF('Kreis TRADE - 2024'!$E290 = 'PieChart Hilfstabelle'!T$1, INDIRECT(ADDRESS(ROW(), 6 + $A$7, 1, 1, "Kreis TRADE - 2024")), "")</f>
        <v/>
      </c>
      <c r="U290" s="151" t="str" cm="1">
        <f t="array" aca="1" ref="U290" ca="1">IF('Kreis TRADE - 2024'!$E290 = 'PieChart Hilfstabelle'!U$1, INDIRECT(ADDRESS(ROW(), 6 + $A$7, 1, 1, "Kreis TRADE - 2024")), "")</f>
        <v/>
      </c>
      <c r="V290" s="151" t="str" cm="1">
        <f t="array" aca="1" ref="V290" ca="1">IF('Kreis TRADE - 2024'!$E290 = 'PieChart Hilfstabelle'!V$1, INDIRECT(ADDRESS(ROW(), 6 + $A$7, 1, 1, "Kreis TRADE - 2024")), "")</f>
        <v/>
      </c>
      <c r="W290" s="151" t="str" cm="1">
        <f t="array" aca="1" ref="W290" ca="1">IF('Kreis TRADE - 2024'!$E290 = 'PieChart Hilfstabelle'!W$1, INDIRECT(ADDRESS(ROW(), 6 + $A$7, 1, 1, "Kreis TRADE - 2024")), "")</f>
        <v/>
      </c>
      <c r="X290" s="152"/>
      <c r="Y290" s="151" t="str" cm="1">
        <f t="array" aca="1" ref="Y290" ca="1">IF('Kreis TRADE - 2024'!$D290 = 'PieChart Hilfstabelle'!Y$1, INDIRECT(ADDRESS(ROW(), 6 + $A$7, 1, 1, "Kreis TRADE - 2024")), "")</f>
        <v/>
      </c>
      <c r="Z290" s="151" t="str" cm="1">
        <f t="array" aca="1" ref="Z290" ca="1">IF('Kreis TRADE - 2024'!$D290 = 'PieChart Hilfstabelle'!Z$1, INDIRECT(ADDRESS(ROW(), 6 + $A$7, 1, 1, "Kreis TRADE - 2024")), "")</f>
        <v/>
      </c>
      <c r="AA290" s="151" t="str" cm="1">
        <f t="array" aca="1" ref="AA290" ca="1">IF('Kreis TRADE - 2024'!$D290 = 'PieChart Hilfstabelle'!AA$1, INDIRECT(ADDRESS(ROW(), 6 + $A$7, 1, 1, "Kreis TRADE - 2024")), "")</f>
        <v/>
      </c>
      <c r="AB290" s="151" t="str" cm="1">
        <f t="array" aca="1" ref="AB290" ca="1">IF('Kreis TRADE - 2024'!$D290 = 'PieChart Hilfstabelle'!AB$1, INDIRECT(ADDRESS(ROW(), 6 + $A$7, 1, 1, "Kreis TRADE - 2024")), "")</f>
        <v/>
      </c>
      <c r="AC290" s="151" t="str" cm="1">
        <f t="array" aca="1" ref="AC290" ca="1">IF('Kreis TRADE - 2024'!$D290 = 'PieChart Hilfstabelle'!AC$1, INDIRECT(ADDRESS(ROW(), 6 + $A$7, 1, 1, "Kreis TRADE - 2024")), "")</f>
        <v/>
      </c>
      <c r="AD290" s="151" t="str" cm="1">
        <f t="array" aca="1" ref="AD290" ca="1">IF('Kreis TRADE - 2024'!$D290 = 'PieChart Hilfstabelle'!AD$1, INDIRECT(ADDRESS(ROW(), 6 + $A$7, 1, 1, "Kreis TRADE - 2024")), "")</f>
        <v/>
      </c>
    </row>
    <row r="291" spans="1:30">
      <c r="A291" s="151"/>
      <c r="B291" s="151"/>
      <c r="C291" s="151"/>
      <c r="D291" s="151"/>
      <c r="E291" s="151"/>
      <c r="F291" s="151" t="str">
        <f>IF(AND('Kreis TRADE - 2024'!C291&lt;&gt;"",'Kreis TRADE - 2024'!D291&lt;&gt;"",'Kreis TRADE - 2024'!E291="Gebuchte Tage"),'Kreis TRADE - 2024'!C291 &amp; " " &amp; 'Kreis TRADE - 2024'!D291,"")</f>
        <v/>
      </c>
      <c r="G291" s="151" t="str" cm="1">
        <f t="array" aca="1" ref="G291" ca="1">IF('Kreis TRADE - 2024'!$E291 = 'PieChart Hilfstabelle'!G$1, INDIRECT(ADDRESS(ROW(), 6 + $A$7, 1, 1, "Kreis TRADE - 2024")), "")</f>
        <v/>
      </c>
      <c r="H291" s="151" t="str" cm="1">
        <f t="array" aca="1" ref="H291" ca="1">IF('Kreis TRADE - 2024'!$E291 = 'PieChart Hilfstabelle'!H$1, INDIRECT(ADDRESS(ROW(), 6 + $A$7, 1, 1, "Kreis TRADE - 2024")), "")</f>
        <v/>
      </c>
      <c r="I291" s="151" t="str" cm="1">
        <f t="array" aca="1" ref="I291" ca="1">IF('Kreis TRADE - 2024'!$E291 = 'PieChart Hilfstabelle'!I$1, INDIRECT(ADDRESS(ROW(), 6 + $A$7, 1, 1, "Kreis TRADE - 2024")), "")</f>
        <v/>
      </c>
      <c r="J291" s="151" cm="1">
        <f t="array" aca="1" ref="J291" ca="1">IF('Kreis TRADE - 2024'!$E291 = 'PieChart Hilfstabelle'!J$1, INDIRECT(ADDRESS(ROW(), 6 + $A$7, 1, 1, "Kreis TRADE - 2024")), "")</f>
        <v>1</v>
      </c>
      <c r="K291" s="151" t="str" cm="1">
        <f t="array" aca="1" ref="K291" ca="1">IF('Kreis TRADE - 2024'!$E291 = 'PieChart Hilfstabelle'!K$1, INDIRECT(ADDRESS(ROW(), 6 + $A$7, 1, 1, "Kreis TRADE - 2024")), "")</f>
        <v/>
      </c>
      <c r="L291" s="151" t="str" cm="1">
        <f t="array" aca="1" ref="L291" ca="1">IF('Kreis TRADE - 2024'!$E291 = 'PieChart Hilfstabelle'!L$1, INDIRECT(ADDRESS(ROW(), 6 + $A$7, 1, 1, "Kreis TRADE - 2024")), "")</f>
        <v/>
      </c>
      <c r="M291" s="151" t="str" cm="1">
        <f t="array" aca="1" ref="M291" ca="1">IF('Kreis TRADE - 2024'!$E291 = 'PieChart Hilfstabelle'!M$1, INDIRECT(ADDRESS(ROW(), 6 + $A$7, 1, 1, "Kreis TRADE - 2024")), "")</f>
        <v/>
      </c>
      <c r="N291" s="151" t="str" cm="1">
        <f t="array" aca="1" ref="N291" ca="1">IF('Kreis TRADE - 2024'!$E291 = 'PieChart Hilfstabelle'!N$1, INDIRECT(ADDRESS(ROW(), 6 + $A$7, 1, 1, "Kreis TRADE - 2024")), "")</f>
        <v/>
      </c>
      <c r="O291" s="151" t="str" cm="1">
        <f t="array" aca="1" ref="O291" ca="1">IF('Kreis TRADE - 2024'!$E291 = 'PieChart Hilfstabelle'!O$1, INDIRECT(ADDRESS(ROW(), 6 + $A$7, 1, 1, "Kreis TRADE - 2024")), "")</f>
        <v/>
      </c>
      <c r="P291" s="151" t="str" cm="1">
        <f t="array" aca="1" ref="P291" ca="1">IF('Kreis TRADE - 2024'!$E291 = 'PieChart Hilfstabelle'!P$1, INDIRECT(ADDRESS(ROW(), 6 + $A$7, 1, 1, "Kreis TRADE - 2024")), "")</f>
        <v/>
      </c>
      <c r="Q291" s="151" t="str" cm="1">
        <f t="array" aca="1" ref="Q291" ca="1">IF('Kreis TRADE - 2024'!$E291 = 'PieChart Hilfstabelle'!Q$1, INDIRECT(ADDRESS(ROW(), 6 + $A$7, 1, 1, "Kreis TRADE - 2024")), "")</f>
        <v/>
      </c>
      <c r="R291" s="151" t="str" cm="1">
        <f t="array" aca="1" ref="R291" ca="1">IF('Kreis TRADE - 2024'!$E291 = 'PieChart Hilfstabelle'!R$1, INDIRECT(ADDRESS(ROW(), 6 + $A$7, 1, 1, "Kreis TRADE - 2024")), "")</f>
        <v/>
      </c>
      <c r="S291" s="151" t="str" cm="1">
        <f t="array" aca="1" ref="S291" ca="1">IF('Kreis TRADE - 2024'!$E291 = 'PieChart Hilfstabelle'!S$1, INDIRECT(ADDRESS(ROW(), 6 + $A$7, 1, 1, "Kreis TRADE - 2024")), "")</f>
        <v/>
      </c>
      <c r="T291" s="151" t="str" cm="1">
        <f t="array" aca="1" ref="T291" ca="1">IF('Kreis TRADE - 2024'!$E291 = 'PieChart Hilfstabelle'!T$1, INDIRECT(ADDRESS(ROW(), 6 + $A$7, 1, 1, "Kreis TRADE - 2024")), "")</f>
        <v/>
      </c>
      <c r="U291" s="151" t="str" cm="1">
        <f t="array" aca="1" ref="U291" ca="1">IF('Kreis TRADE - 2024'!$E291 = 'PieChart Hilfstabelle'!U$1, INDIRECT(ADDRESS(ROW(), 6 + $A$7, 1, 1, "Kreis TRADE - 2024")), "")</f>
        <v/>
      </c>
      <c r="V291" s="151" t="str" cm="1">
        <f t="array" aca="1" ref="V291" ca="1">IF('Kreis TRADE - 2024'!$E291 = 'PieChart Hilfstabelle'!V$1, INDIRECT(ADDRESS(ROW(), 6 + $A$7, 1, 1, "Kreis TRADE - 2024")), "")</f>
        <v/>
      </c>
      <c r="W291" s="151" t="str" cm="1">
        <f t="array" aca="1" ref="W291" ca="1">IF('Kreis TRADE - 2024'!$E291 = 'PieChart Hilfstabelle'!W$1, INDIRECT(ADDRESS(ROW(), 6 + $A$7, 1, 1, "Kreis TRADE - 2024")), "")</f>
        <v/>
      </c>
      <c r="X291" s="152"/>
      <c r="Y291" s="151" t="str" cm="1">
        <f t="array" aca="1" ref="Y291" ca="1">IF('Kreis TRADE - 2024'!$D291 = 'PieChart Hilfstabelle'!Y$1, INDIRECT(ADDRESS(ROW(), 6 + $A$7, 1, 1, "Kreis TRADE - 2024")), "")</f>
        <v/>
      </c>
      <c r="Z291" s="151" t="str" cm="1">
        <f t="array" aca="1" ref="Z291" ca="1">IF('Kreis TRADE - 2024'!$D291 = 'PieChart Hilfstabelle'!Z$1, INDIRECT(ADDRESS(ROW(), 6 + $A$7, 1, 1, "Kreis TRADE - 2024")), "")</f>
        <v/>
      </c>
      <c r="AA291" s="151" t="str" cm="1">
        <f t="array" aca="1" ref="AA291" ca="1">IF('Kreis TRADE - 2024'!$D291 = 'PieChart Hilfstabelle'!AA$1, INDIRECT(ADDRESS(ROW(), 6 + $A$7, 1, 1, "Kreis TRADE - 2024")), "")</f>
        <v/>
      </c>
      <c r="AB291" s="151" t="str" cm="1">
        <f t="array" aca="1" ref="AB291" ca="1">IF('Kreis TRADE - 2024'!$D291 = 'PieChart Hilfstabelle'!AB$1, INDIRECT(ADDRESS(ROW(), 6 + $A$7, 1, 1, "Kreis TRADE - 2024")), "")</f>
        <v/>
      </c>
      <c r="AC291" s="151" t="str" cm="1">
        <f t="array" aca="1" ref="AC291" ca="1">IF('Kreis TRADE - 2024'!$D291 = 'PieChart Hilfstabelle'!AC$1, INDIRECT(ADDRESS(ROW(), 6 + $A$7, 1, 1, "Kreis TRADE - 2024")), "")</f>
        <v/>
      </c>
      <c r="AD291" s="151" t="str" cm="1">
        <f t="array" aca="1" ref="AD291" ca="1">IF('Kreis TRADE - 2024'!$D291 = 'PieChart Hilfstabelle'!AD$1, INDIRECT(ADDRESS(ROW(), 6 + $A$7, 1, 1, "Kreis TRADE - 2024")), "")</f>
        <v/>
      </c>
    </row>
    <row r="292" spans="1:30">
      <c r="A292" s="151"/>
      <c r="B292" s="151"/>
      <c r="C292" s="151"/>
      <c r="D292" s="151"/>
      <c r="E292" s="151"/>
      <c r="F292" s="151" t="str">
        <f>IF(AND('Kreis TRADE - 2024'!C292&lt;&gt;"",'Kreis TRADE - 2024'!D292&lt;&gt;"",'Kreis TRADE - 2024'!E292="Gebuchte Tage"),'Kreis TRADE - 2024'!C292 &amp; " " &amp; 'Kreis TRADE - 2024'!D292,"")</f>
        <v/>
      </c>
      <c r="G292" s="151" t="str" cm="1">
        <f t="array" aca="1" ref="G292" ca="1">IF('Kreis TRADE - 2024'!$E292 = 'PieChart Hilfstabelle'!G$1, INDIRECT(ADDRESS(ROW(), 6 + $A$7, 1, 1, "Kreis TRADE - 2024")), "")</f>
        <v/>
      </c>
      <c r="H292" s="151" t="str" cm="1">
        <f t="array" aca="1" ref="H292" ca="1">IF('Kreis TRADE - 2024'!$E292 = 'PieChart Hilfstabelle'!H$1, INDIRECT(ADDRESS(ROW(), 6 + $A$7, 1, 1, "Kreis TRADE - 2024")), "")</f>
        <v/>
      </c>
      <c r="I292" s="151" t="str" cm="1">
        <f t="array" aca="1" ref="I292" ca="1">IF('Kreis TRADE - 2024'!$E292 = 'PieChart Hilfstabelle'!I$1, INDIRECT(ADDRESS(ROW(), 6 + $A$7, 1, 1, "Kreis TRADE - 2024")), "")</f>
        <v/>
      </c>
      <c r="J292" s="151" t="str" cm="1">
        <f t="array" aca="1" ref="J292" ca="1">IF('Kreis TRADE - 2024'!$E292 = 'PieChart Hilfstabelle'!J$1, INDIRECT(ADDRESS(ROW(), 6 + $A$7, 1, 1, "Kreis TRADE - 2024")), "")</f>
        <v/>
      </c>
      <c r="K292" s="151" t="str" cm="1">
        <f t="array" aca="1" ref="K292" ca="1">IF('Kreis TRADE - 2024'!$E292 = 'PieChart Hilfstabelle'!K$1, INDIRECT(ADDRESS(ROW(), 6 + $A$7, 1, 1, "Kreis TRADE - 2024")), "")</f>
        <v/>
      </c>
      <c r="L292" s="151" t="str" cm="1">
        <f t="array" aca="1" ref="L292" ca="1">IF('Kreis TRADE - 2024'!$E292 = 'PieChart Hilfstabelle'!L$1, INDIRECT(ADDRESS(ROW(), 6 + $A$7, 1, 1, "Kreis TRADE - 2024")), "")</f>
        <v/>
      </c>
      <c r="M292" s="151" t="str" cm="1">
        <f t="array" aca="1" ref="M292" ca="1">IF('Kreis TRADE - 2024'!$E292 = 'PieChart Hilfstabelle'!M$1, INDIRECT(ADDRESS(ROW(), 6 + $A$7, 1, 1, "Kreis TRADE - 2024")), "")</f>
        <v/>
      </c>
      <c r="N292" s="151" t="str" cm="1">
        <f t="array" aca="1" ref="N292" ca="1">IF('Kreis TRADE - 2024'!$E292 = 'PieChart Hilfstabelle'!N$1, INDIRECT(ADDRESS(ROW(), 6 + $A$7, 1, 1, "Kreis TRADE - 2024")), "")</f>
        <v/>
      </c>
      <c r="O292" s="151" t="str" cm="1">
        <f t="array" aca="1" ref="O292" ca="1">IF('Kreis TRADE - 2024'!$E292 = 'PieChart Hilfstabelle'!O$1, INDIRECT(ADDRESS(ROW(), 6 + $A$7, 1, 1, "Kreis TRADE - 2024")), "")</f>
        <v/>
      </c>
      <c r="P292" s="151" t="str" cm="1">
        <f t="array" aca="1" ref="P292" ca="1">IF('Kreis TRADE - 2024'!$E292 = 'PieChart Hilfstabelle'!P$1, INDIRECT(ADDRESS(ROW(), 6 + $A$7, 1, 1, "Kreis TRADE - 2024")), "")</f>
        <v/>
      </c>
      <c r="Q292" s="151" t="str" cm="1">
        <f t="array" aca="1" ref="Q292" ca="1">IF('Kreis TRADE - 2024'!$E292 = 'PieChart Hilfstabelle'!Q$1, INDIRECT(ADDRESS(ROW(), 6 + $A$7, 1, 1, "Kreis TRADE - 2024")), "")</f>
        <v/>
      </c>
      <c r="R292" s="151" t="str" cm="1">
        <f t="array" aca="1" ref="R292" ca="1">IF('Kreis TRADE - 2024'!$E292 = 'PieChart Hilfstabelle'!R$1, INDIRECT(ADDRESS(ROW(), 6 + $A$7, 1, 1, "Kreis TRADE - 2024")), "")</f>
        <v/>
      </c>
      <c r="S292" s="151" t="str" cm="1">
        <f t="array" aca="1" ref="S292" ca="1">IF('Kreis TRADE - 2024'!$E292 = 'PieChart Hilfstabelle'!S$1, INDIRECT(ADDRESS(ROW(), 6 + $A$7, 1, 1, "Kreis TRADE - 2024")), "")</f>
        <v/>
      </c>
      <c r="T292" s="151" t="str" cm="1">
        <f t="array" aca="1" ref="T292" ca="1">IF('Kreis TRADE - 2024'!$E292 = 'PieChart Hilfstabelle'!T$1, INDIRECT(ADDRESS(ROW(), 6 + $A$7, 1, 1, "Kreis TRADE - 2024")), "")</f>
        <v/>
      </c>
      <c r="U292" s="151" t="str" cm="1">
        <f t="array" aca="1" ref="U292" ca="1">IF('Kreis TRADE - 2024'!$E292 = 'PieChart Hilfstabelle'!U$1, INDIRECT(ADDRESS(ROW(), 6 + $A$7, 1, 1, "Kreis TRADE - 2024")), "")</f>
        <v/>
      </c>
      <c r="V292" s="151" t="str" cm="1">
        <f t="array" aca="1" ref="V292" ca="1">IF('Kreis TRADE - 2024'!$E292 = 'PieChart Hilfstabelle'!V$1, INDIRECT(ADDRESS(ROW(), 6 + $A$7, 1, 1, "Kreis TRADE - 2024")), "")</f>
        <v/>
      </c>
      <c r="W292" s="151" t="str" cm="1">
        <f t="array" aca="1" ref="W292" ca="1">IF('Kreis TRADE - 2024'!$E292 = 'PieChart Hilfstabelle'!W$1, INDIRECT(ADDRESS(ROW(), 6 + $A$7, 1, 1, "Kreis TRADE - 2024")), "")</f>
        <v/>
      </c>
      <c r="X292" s="152"/>
      <c r="Y292" s="151" t="str" cm="1">
        <f t="array" aca="1" ref="Y292" ca="1">IF('Kreis TRADE - 2024'!$D292 = 'PieChart Hilfstabelle'!Y$1, INDIRECT(ADDRESS(ROW(), 6 + $A$7, 1, 1, "Kreis TRADE - 2024")), "")</f>
        <v/>
      </c>
      <c r="Z292" s="151" t="str" cm="1">
        <f t="array" aca="1" ref="Z292" ca="1">IF('Kreis TRADE - 2024'!$D292 = 'PieChart Hilfstabelle'!Z$1, INDIRECT(ADDRESS(ROW(), 6 + $A$7, 1, 1, "Kreis TRADE - 2024")), "")</f>
        <v/>
      </c>
      <c r="AA292" s="151" t="str" cm="1">
        <f t="array" aca="1" ref="AA292" ca="1">IF('Kreis TRADE - 2024'!$D292 = 'PieChart Hilfstabelle'!AA$1, INDIRECT(ADDRESS(ROW(), 6 + $A$7, 1, 1, "Kreis TRADE - 2024")), "")</f>
        <v/>
      </c>
      <c r="AB292" s="151" t="str" cm="1">
        <f t="array" aca="1" ref="AB292" ca="1">IF('Kreis TRADE - 2024'!$D292 = 'PieChart Hilfstabelle'!AB$1, INDIRECT(ADDRESS(ROW(), 6 + $A$7, 1, 1, "Kreis TRADE - 2024")), "")</f>
        <v/>
      </c>
      <c r="AC292" s="151" t="str" cm="1">
        <f t="array" aca="1" ref="AC292" ca="1">IF('Kreis TRADE - 2024'!$D292 = 'PieChart Hilfstabelle'!AC$1, INDIRECT(ADDRESS(ROW(), 6 + $A$7, 1, 1, "Kreis TRADE - 2024")), "")</f>
        <v/>
      </c>
      <c r="AD292" s="151" t="str" cm="1">
        <f t="array" aca="1" ref="AD292" ca="1">IF('Kreis TRADE - 2024'!$D292 = 'PieChart Hilfstabelle'!AD$1, INDIRECT(ADDRESS(ROW(), 6 + $A$7, 1, 1, "Kreis TRADE - 2024")), "")</f>
        <v/>
      </c>
    </row>
    <row r="293" spans="1:30">
      <c r="A293" s="151"/>
      <c r="B293" s="151"/>
      <c r="C293" s="151"/>
      <c r="D293" s="151"/>
      <c r="E293" s="151"/>
      <c r="F293" s="151" t="str">
        <f>IF(AND('Kreis TRADE - 2024'!C293&lt;&gt;"",'Kreis TRADE - 2024'!D293&lt;&gt;"",'Kreis TRADE - 2024'!E293="Gebuchte Tage"),'Kreis TRADE - 2024'!C293 &amp; " " &amp; 'Kreis TRADE - 2024'!D293,"")</f>
        <v/>
      </c>
      <c r="G293" s="151" t="str" cm="1">
        <f t="array" aca="1" ref="G293" ca="1">IF('Kreis TRADE - 2024'!$E293 = 'PieChart Hilfstabelle'!G$1, INDIRECT(ADDRESS(ROW(), 6 + $A$7, 1, 1, "Kreis TRADE - 2024")), "")</f>
        <v/>
      </c>
      <c r="H293" s="151" t="str" cm="1">
        <f t="array" aca="1" ref="H293" ca="1">IF('Kreis TRADE - 2024'!$E293 = 'PieChart Hilfstabelle'!H$1, INDIRECT(ADDRESS(ROW(), 6 + $A$7, 1, 1, "Kreis TRADE - 2024")), "")</f>
        <v/>
      </c>
      <c r="I293" s="151" t="str" cm="1">
        <f t="array" aca="1" ref="I293" ca="1">IF('Kreis TRADE - 2024'!$E293 = 'PieChart Hilfstabelle'!I$1, INDIRECT(ADDRESS(ROW(), 6 + $A$7, 1, 1, "Kreis TRADE - 2024")), "")</f>
        <v/>
      </c>
      <c r="J293" s="151" t="str" cm="1">
        <f t="array" aca="1" ref="J293" ca="1">IF('Kreis TRADE - 2024'!$E293 = 'PieChart Hilfstabelle'!J$1, INDIRECT(ADDRESS(ROW(), 6 + $A$7, 1, 1, "Kreis TRADE - 2024")), "")</f>
        <v/>
      </c>
      <c r="K293" s="151" t="str" cm="1">
        <f t="array" aca="1" ref="K293" ca="1">IF('Kreis TRADE - 2024'!$E293 = 'PieChart Hilfstabelle'!K$1, INDIRECT(ADDRESS(ROW(), 6 + $A$7, 1, 1, "Kreis TRADE - 2024")), "")</f>
        <v/>
      </c>
      <c r="L293" s="151" t="str" cm="1">
        <f t="array" aca="1" ref="L293" ca="1">IF('Kreis TRADE - 2024'!$E293 = 'PieChart Hilfstabelle'!L$1, INDIRECT(ADDRESS(ROW(), 6 + $A$7, 1, 1, "Kreis TRADE - 2024")), "")</f>
        <v/>
      </c>
      <c r="M293" s="151" t="str" cm="1">
        <f t="array" aca="1" ref="M293" ca="1">IF('Kreis TRADE - 2024'!$E293 = 'PieChart Hilfstabelle'!M$1, INDIRECT(ADDRESS(ROW(), 6 + $A$7, 1, 1, "Kreis TRADE - 2024")), "")</f>
        <v/>
      </c>
      <c r="N293" s="151" t="str" cm="1">
        <f t="array" aca="1" ref="N293" ca="1">IF('Kreis TRADE - 2024'!$E293 = 'PieChart Hilfstabelle'!N$1, INDIRECT(ADDRESS(ROW(), 6 + $A$7, 1, 1, "Kreis TRADE - 2024")), "")</f>
        <v/>
      </c>
      <c r="O293" s="151" t="str" cm="1">
        <f t="array" aca="1" ref="O293" ca="1">IF('Kreis TRADE - 2024'!$E293 = 'PieChart Hilfstabelle'!O$1, INDIRECT(ADDRESS(ROW(), 6 + $A$7, 1, 1, "Kreis TRADE - 2024")), "")</f>
        <v/>
      </c>
      <c r="P293" s="151" t="str" cm="1">
        <f t="array" aca="1" ref="P293" ca="1">IF('Kreis TRADE - 2024'!$E293 = 'PieChart Hilfstabelle'!P$1, INDIRECT(ADDRESS(ROW(), 6 + $A$7, 1, 1, "Kreis TRADE - 2024")), "")</f>
        <v/>
      </c>
      <c r="Q293" s="151" t="str" cm="1">
        <f t="array" aca="1" ref="Q293" ca="1">IF('Kreis TRADE - 2024'!$E293 = 'PieChart Hilfstabelle'!Q$1, INDIRECT(ADDRESS(ROW(), 6 + $A$7, 1, 1, "Kreis TRADE - 2024")), "")</f>
        <v/>
      </c>
      <c r="R293" s="151" t="str" cm="1">
        <f t="array" aca="1" ref="R293" ca="1">IF('Kreis TRADE - 2024'!$E293 = 'PieChart Hilfstabelle'!R$1, INDIRECT(ADDRESS(ROW(), 6 + $A$7, 1, 1, "Kreis TRADE - 2024")), "")</f>
        <v/>
      </c>
      <c r="S293" s="151" t="str" cm="1">
        <f t="array" aca="1" ref="S293" ca="1">IF('Kreis TRADE - 2024'!$E293 = 'PieChart Hilfstabelle'!S$1, INDIRECT(ADDRESS(ROW(), 6 + $A$7, 1, 1, "Kreis TRADE - 2024")), "")</f>
        <v/>
      </c>
      <c r="T293" s="151" t="str" cm="1">
        <f t="array" aca="1" ref="T293" ca="1">IF('Kreis TRADE - 2024'!$E293 = 'PieChart Hilfstabelle'!T$1, INDIRECT(ADDRESS(ROW(), 6 + $A$7, 1, 1, "Kreis TRADE - 2024")), "")</f>
        <v/>
      </c>
      <c r="U293" s="151" t="str" cm="1">
        <f t="array" aca="1" ref="U293" ca="1">IF('Kreis TRADE - 2024'!$E293 = 'PieChart Hilfstabelle'!U$1, INDIRECT(ADDRESS(ROW(), 6 + $A$7, 1, 1, "Kreis TRADE - 2024")), "")</f>
        <v/>
      </c>
      <c r="V293" s="151" t="str" cm="1">
        <f t="array" aca="1" ref="V293" ca="1">IF('Kreis TRADE - 2024'!$E293 = 'PieChart Hilfstabelle'!V$1, INDIRECT(ADDRESS(ROW(), 6 + $A$7, 1, 1, "Kreis TRADE - 2024")), "")</f>
        <v/>
      </c>
      <c r="W293" s="151" t="str" cm="1">
        <f t="array" aca="1" ref="W293" ca="1">IF('Kreis TRADE - 2024'!$E293 = 'PieChart Hilfstabelle'!W$1, INDIRECT(ADDRESS(ROW(), 6 + $A$7, 1, 1, "Kreis TRADE - 2024")), "")</f>
        <v/>
      </c>
      <c r="X293" s="152"/>
      <c r="Y293" s="151" t="str" cm="1">
        <f t="array" aca="1" ref="Y293" ca="1">IF('Kreis TRADE - 2024'!$D293 = 'PieChart Hilfstabelle'!Y$1, INDIRECT(ADDRESS(ROW(), 6 + $A$7, 1, 1, "Kreis TRADE - 2024")), "")</f>
        <v/>
      </c>
      <c r="Z293" s="151" t="str" cm="1">
        <f t="array" aca="1" ref="Z293" ca="1">IF('Kreis TRADE - 2024'!$D293 = 'PieChart Hilfstabelle'!Z$1, INDIRECT(ADDRESS(ROW(), 6 + $A$7, 1, 1, "Kreis TRADE - 2024")), "")</f>
        <v/>
      </c>
      <c r="AA293" s="151" t="str" cm="1">
        <f t="array" aca="1" ref="AA293" ca="1">IF('Kreis TRADE - 2024'!$D293 = 'PieChart Hilfstabelle'!AA$1, INDIRECT(ADDRESS(ROW(), 6 + $A$7, 1, 1, "Kreis TRADE - 2024")), "")</f>
        <v/>
      </c>
      <c r="AB293" s="151" t="str" cm="1">
        <f t="array" aca="1" ref="AB293" ca="1">IF('Kreis TRADE - 2024'!$D293 = 'PieChart Hilfstabelle'!AB$1, INDIRECT(ADDRESS(ROW(), 6 + $A$7, 1, 1, "Kreis TRADE - 2024")), "")</f>
        <v/>
      </c>
      <c r="AC293" s="151" t="str" cm="1">
        <f t="array" aca="1" ref="AC293" ca="1">IF('Kreis TRADE - 2024'!$D293 = 'PieChart Hilfstabelle'!AC$1, INDIRECT(ADDRESS(ROW(), 6 + $A$7, 1, 1, "Kreis TRADE - 2024")), "")</f>
        <v/>
      </c>
      <c r="AD293" s="151" t="str" cm="1">
        <f t="array" aca="1" ref="AD293" ca="1">IF('Kreis TRADE - 2024'!$D293 = 'PieChart Hilfstabelle'!AD$1, INDIRECT(ADDRESS(ROW(), 6 + $A$7, 1, 1, "Kreis TRADE - 2024")), "")</f>
        <v/>
      </c>
    </row>
    <row r="294" spans="1:30">
      <c r="A294" s="151"/>
      <c r="B294" s="151"/>
      <c r="C294" s="151"/>
      <c r="D294" s="151"/>
      <c r="E294" s="151"/>
      <c r="F294" s="151" t="str">
        <f>IF(AND('Kreis TRADE - 2024'!C294&lt;&gt;"",'Kreis TRADE - 2024'!D294&lt;&gt;"",'Kreis TRADE - 2024'!E294="Gebuchte Tage"),'Kreis TRADE - 2024'!C294 &amp; " " &amp; 'Kreis TRADE - 2024'!D294,"")</f>
        <v/>
      </c>
      <c r="G294" s="151" t="str" cm="1">
        <f t="array" aca="1" ref="G294" ca="1">IF('Kreis TRADE - 2024'!$E294 = 'PieChart Hilfstabelle'!G$1, INDIRECT(ADDRESS(ROW(), 6 + $A$7, 1, 1, "Kreis TRADE - 2024")), "")</f>
        <v/>
      </c>
      <c r="H294" s="151" t="str" cm="1">
        <f t="array" aca="1" ref="H294" ca="1">IF('Kreis TRADE - 2024'!$E294 = 'PieChart Hilfstabelle'!H$1, INDIRECT(ADDRESS(ROW(), 6 + $A$7, 1, 1, "Kreis TRADE - 2024")), "")</f>
        <v/>
      </c>
      <c r="I294" s="151" t="str" cm="1">
        <f t="array" aca="1" ref="I294" ca="1">IF('Kreis TRADE - 2024'!$E294 = 'PieChart Hilfstabelle'!I$1, INDIRECT(ADDRESS(ROW(), 6 + $A$7, 1, 1, "Kreis TRADE - 2024")), "")</f>
        <v/>
      </c>
      <c r="J294" s="151" t="str" cm="1">
        <f t="array" aca="1" ref="J294" ca="1">IF('Kreis TRADE - 2024'!$E294 = 'PieChart Hilfstabelle'!J$1, INDIRECT(ADDRESS(ROW(), 6 + $A$7, 1, 1, "Kreis TRADE - 2024")), "")</f>
        <v/>
      </c>
      <c r="K294" s="151" t="str" cm="1">
        <f t="array" aca="1" ref="K294" ca="1">IF('Kreis TRADE - 2024'!$E294 = 'PieChart Hilfstabelle'!K$1, INDIRECT(ADDRESS(ROW(), 6 + $A$7, 1, 1, "Kreis TRADE - 2024")), "")</f>
        <v/>
      </c>
      <c r="L294" s="151" t="str" cm="1">
        <f t="array" aca="1" ref="L294" ca="1">IF('Kreis TRADE - 2024'!$E294 = 'PieChart Hilfstabelle'!L$1, INDIRECT(ADDRESS(ROW(), 6 + $A$7, 1, 1, "Kreis TRADE - 2024")), "")</f>
        <v/>
      </c>
      <c r="M294" s="151" t="str" cm="1">
        <f t="array" aca="1" ref="M294" ca="1">IF('Kreis TRADE - 2024'!$E294 = 'PieChart Hilfstabelle'!M$1, INDIRECT(ADDRESS(ROW(), 6 + $A$7, 1, 1, "Kreis TRADE - 2024")), "")</f>
        <v/>
      </c>
      <c r="N294" s="151" t="str" cm="1">
        <f t="array" aca="1" ref="N294" ca="1">IF('Kreis TRADE - 2024'!$E294 = 'PieChart Hilfstabelle'!N$1, INDIRECT(ADDRESS(ROW(), 6 + $A$7, 1, 1, "Kreis TRADE - 2024")), "")</f>
        <v/>
      </c>
      <c r="O294" s="151" t="str" cm="1">
        <f t="array" aca="1" ref="O294" ca="1">IF('Kreis TRADE - 2024'!$E294 = 'PieChart Hilfstabelle'!O$1, INDIRECT(ADDRESS(ROW(), 6 + $A$7, 1, 1, "Kreis TRADE - 2024")), "")</f>
        <v/>
      </c>
      <c r="P294" s="151" t="str" cm="1">
        <f t="array" aca="1" ref="P294" ca="1">IF('Kreis TRADE - 2024'!$E294 = 'PieChart Hilfstabelle'!P$1, INDIRECT(ADDRESS(ROW(), 6 + $A$7, 1, 1, "Kreis TRADE - 2024")), "")</f>
        <v/>
      </c>
      <c r="Q294" s="151" t="str" cm="1">
        <f t="array" aca="1" ref="Q294" ca="1">IF('Kreis TRADE - 2024'!$E294 = 'PieChart Hilfstabelle'!Q$1, INDIRECT(ADDRESS(ROW(), 6 + $A$7, 1, 1, "Kreis TRADE - 2024")), "")</f>
        <v/>
      </c>
      <c r="R294" s="151" t="str" cm="1">
        <f t="array" aca="1" ref="R294" ca="1">IF('Kreis TRADE - 2024'!$E294 = 'PieChart Hilfstabelle'!R$1, INDIRECT(ADDRESS(ROW(), 6 + $A$7, 1, 1, "Kreis TRADE - 2024")), "")</f>
        <v/>
      </c>
      <c r="S294" s="151" t="str" cm="1">
        <f t="array" aca="1" ref="S294" ca="1">IF('Kreis TRADE - 2024'!$E294 = 'PieChart Hilfstabelle'!S$1, INDIRECT(ADDRESS(ROW(), 6 + $A$7, 1, 1, "Kreis TRADE - 2024")), "")</f>
        <v/>
      </c>
      <c r="T294" s="151" t="str" cm="1">
        <f t="array" aca="1" ref="T294" ca="1">IF('Kreis TRADE - 2024'!$E294 = 'PieChart Hilfstabelle'!T$1, INDIRECT(ADDRESS(ROW(), 6 + $A$7, 1, 1, "Kreis TRADE - 2024")), "")</f>
        <v/>
      </c>
      <c r="U294" s="151" t="str" cm="1">
        <f t="array" aca="1" ref="U294" ca="1">IF('Kreis TRADE - 2024'!$E294 = 'PieChart Hilfstabelle'!U$1, INDIRECT(ADDRESS(ROW(), 6 + $A$7, 1, 1, "Kreis TRADE - 2024")), "")</f>
        <v/>
      </c>
      <c r="V294" s="151" t="str" cm="1">
        <f t="array" aca="1" ref="V294" ca="1">IF('Kreis TRADE - 2024'!$E294 = 'PieChart Hilfstabelle'!V$1, INDIRECT(ADDRESS(ROW(), 6 + $A$7, 1, 1, "Kreis TRADE - 2024")), "")</f>
        <v/>
      </c>
      <c r="W294" s="151" t="str" cm="1">
        <f t="array" aca="1" ref="W294" ca="1">IF('Kreis TRADE - 2024'!$E294 = 'PieChart Hilfstabelle'!W$1, INDIRECT(ADDRESS(ROW(), 6 + $A$7, 1, 1, "Kreis TRADE - 2024")), "")</f>
        <v/>
      </c>
      <c r="X294" s="152"/>
      <c r="Y294" s="151" t="str" cm="1">
        <f t="array" aca="1" ref="Y294" ca="1">IF('Kreis TRADE - 2024'!$D294 = 'PieChart Hilfstabelle'!Y$1, INDIRECT(ADDRESS(ROW(), 6 + $A$7, 1, 1, "Kreis TRADE - 2024")), "")</f>
        <v/>
      </c>
      <c r="Z294" s="151" t="str" cm="1">
        <f t="array" aca="1" ref="Z294" ca="1">IF('Kreis TRADE - 2024'!$D294 = 'PieChart Hilfstabelle'!Z$1, INDIRECT(ADDRESS(ROW(), 6 + $A$7, 1, 1, "Kreis TRADE - 2024")), "")</f>
        <v/>
      </c>
      <c r="AA294" s="151" t="str" cm="1">
        <f t="array" aca="1" ref="AA294" ca="1">IF('Kreis TRADE - 2024'!$D294 = 'PieChart Hilfstabelle'!AA$1, INDIRECT(ADDRESS(ROW(), 6 + $A$7, 1, 1, "Kreis TRADE - 2024")), "")</f>
        <v/>
      </c>
      <c r="AB294" s="151" t="str" cm="1">
        <f t="array" aca="1" ref="AB294" ca="1">IF('Kreis TRADE - 2024'!$D294 = 'PieChart Hilfstabelle'!AB$1, INDIRECT(ADDRESS(ROW(), 6 + $A$7, 1, 1, "Kreis TRADE - 2024")), "")</f>
        <v/>
      </c>
      <c r="AC294" s="151" t="str" cm="1">
        <f t="array" aca="1" ref="AC294" ca="1">IF('Kreis TRADE - 2024'!$D294 = 'PieChart Hilfstabelle'!AC$1, INDIRECT(ADDRESS(ROW(), 6 + $A$7, 1, 1, "Kreis TRADE - 2024")), "")</f>
        <v/>
      </c>
      <c r="AD294" s="151" t="str" cm="1">
        <f t="array" aca="1" ref="AD294" ca="1">IF('Kreis TRADE - 2024'!$D294 = 'PieChart Hilfstabelle'!AD$1, INDIRECT(ADDRESS(ROW(), 6 + $A$7, 1, 1, "Kreis TRADE - 2024")), "")</f>
        <v/>
      </c>
    </row>
    <row r="295" spans="1:30">
      <c r="A295" s="151"/>
      <c r="B295" s="151"/>
      <c r="C295" s="151"/>
      <c r="D295" s="151"/>
      <c r="E295" s="151"/>
      <c r="F295" s="151" t="str">
        <f>IF(AND('Kreis TRADE - 2024'!C295&lt;&gt;"",'Kreis TRADE - 2024'!D295&lt;&gt;"",'Kreis TRADE - 2024'!E295="Gebuchte Tage"),'Kreis TRADE - 2024'!C295 &amp; " " &amp; 'Kreis TRADE - 2024'!D295,"")</f>
        <v/>
      </c>
      <c r="G295" s="151" t="str" cm="1">
        <f t="array" aca="1" ref="G295" ca="1">IF('Kreis TRADE - 2024'!$E295 = 'PieChart Hilfstabelle'!G$1, INDIRECT(ADDRESS(ROW(), 6 + $A$7, 1, 1, "Kreis TRADE - 2024")), "")</f>
        <v/>
      </c>
      <c r="H295" s="151" t="str" cm="1">
        <f t="array" aca="1" ref="H295" ca="1">IF('Kreis TRADE - 2024'!$E295 = 'PieChart Hilfstabelle'!H$1, INDIRECT(ADDRESS(ROW(), 6 + $A$7, 1, 1, "Kreis TRADE - 2024")), "")</f>
        <v/>
      </c>
      <c r="I295" s="151" t="str" cm="1">
        <f t="array" aca="1" ref="I295" ca="1">IF('Kreis TRADE - 2024'!$E295 = 'PieChart Hilfstabelle'!I$1, INDIRECT(ADDRESS(ROW(), 6 + $A$7, 1, 1, "Kreis TRADE - 2024")), "")</f>
        <v/>
      </c>
      <c r="J295" s="151" t="str" cm="1">
        <f t="array" aca="1" ref="J295" ca="1">IF('Kreis TRADE - 2024'!$E295 = 'PieChart Hilfstabelle'!J$1, INDIRECT(ADDRESS(ROW(), 6 + $A$7, 1, 1, "Kreis TRADE - 2024")), "")</f>
        <v/>
      </c>
      <c r="K295" s="151" t="str" cm="1">
        <f t="array" aca="1" ref="K295" ca="1">IF('Kreis TRADE - 2024'!$E295 = 'PieChart Hilfstabelle'!K$1, INDIRECT(ADDRESS(ROW(), 6 + $A$7, 1, 1, "Kreis TRADE - 2024")), "")</f>
        <v/>
      </c>
      <c r="L295" s="151" t="str" cm="1">
        <f t="array" aca="1" ref="L295" ca="1">IF('Kreis TRADE - 2024'!$E295 = 'PieChart Hilfstabelle'!L$1, INDIRECT(ADDRESS(ROW(), 6 + $A$7, 1, 1, "Kreis TRADE - 2024")), "")</f>
        <v/>
      </c>
      <c r="M295" s="151" t="str" cm="1">
        <f t="array" aca="1" ref="M295" ca="1">IF('Kreis TRADE - 2024'!$E295 = 'PieChart Hilfstabelle'!M$1, INDIRECT(ADDRESS(ROW(), 6 + $A$7, 1, 1, "Kreis TRADE - 2024")), "")</f>
        <v/>
      </c>
      <c r="N295" s="151" t="str" cm="1">
        <f t="array" aca="1" ref="N295" ca="1">IF('Kreis TRADE - 2024'!$E295 = 'PieChart Hilfstabelle'!N$1, INDIRECT(ADDRESS(ROW(), 6 + $A$7, 1, 1, "Kreis TRADE - 2024")), "")</f>
        <v/>
      </c>
      <c r="O295" s="151" t="str" cm="1">
        <f t="array" aca="1" ref="O295" ca="1">IF('Kreis TRADE - 2024'!$E295 = 'PieChart Hilfstabelle'!O$1, INDIRECT(ADDRESS(ROW(), 6 + $A$7, 1, 1, "Kreis TRADE - 2024")), "")</f>
        <v/>
      </c>
      <c r="P295" s="151" t="str" cm="1">
        <f t="array" aca="1" ref="P295" ca="1">IF('Kreis TRADE - 2024'!$E295 = 'PieChart Hilfstabelle'!P$1, INDIRECT(ADDRESS(ROW(), 6 + $A$7, 1, 1, "Kreis TRADE - 2024")), "")</f>
        <v/>
      </c>
      <c r="Q295" s="151" t="str" cm="1">
        <f t="array" aca="1" ref="Q295" ca="1">IF('Kreis TRADE - 2024'!$E295 = 'PieChart Hilfstabelle'!Q$1, INDIRECT(ADDRESS(ROW(), 6 + $A$7, 1, 1, "Kreis TRADE - 2024")), "")</f>
        <v/>
      </c>
      <c r="R295" s="151" t="str" cm="1">
        <f t="array" aca="1" ref="R295" ca="1">IF('Kreis TRADE - 2024'!$E295 = 'PieChart Hilfstabelle'!R$1, INDIRECT(ADDRESS(ROW(), 6 + $A$7, 1, 1, "Kreis TRADE - 2024")), "")</f>
        <v/>
      </c>
      <c r="S295" s="151" t="str" cm="1">
        <f t="array" aca="1" ref="S295" ca="1">IF('Kreis TRADE - 2024'!$E295 = 'PieChart Hilfstabelle'!S$1, INDIRECT(ADDRESS(ROW(), 6 + $A$7, 1, 1, "Kreis TRADE - 2024")), "")</f>
        <v/>
      </c>
      <c r="T295" s="151" t="str" cm="1">
        <f t="array" aca="1" ref="T295" ca="1">IF('Kreis TRADE - 2024'!$E295 = 'PieChart Hilfstabelle'!T$1, INDIRECT(ADDRESS(ROW(), 6 + $A$7, 1, 1, "Kreis TRADE - 2024")), "")</f>
        <v/>
      </c>
      <c r="U295" s="151" t="str" cm="1">
        <f t="array" aca="1" ref="U295" ca="1">IF('Kreis TRADE - 2024'!$E295 = 'PieChart Hilfstabelle'!U$1, INDIRECT(ADDRESS(ROW(), 6 + $A$7, 1, 1, "Kreis TRADE - 2024")), "")</f>
        <v/>
      </c>
      <c r="V295" s="151" t="str" cm="1">
        <f t="array" aca="1" ref="V295" ca="1">IF('Kreis TRADE - 2024'!$E295 = 'PieChart Hilfstabelle'!V$1, INDIRECT(ADDRESS(ROW(), 6 + $A$7, 1, 1, "Kreis TRADE - 2024")), "")</f>
        <v/>
      </c>
      <c r="W295" s="151" t="str" cm="1">
        <f t="array" aca="1" ref="W295" ca="1">IF('Kreis TRADE - 2024'!$E295 = 'PieChart Hilfstabelle'!W$1, INDIRECT(ADDRESS(ROW(), 6 + $A$7, 1, 1, "Kreis TRADE - 2024")), "")</f>
        <v/>
      </c>
      <c r="X295" s="152"/>
      <c r="Y295" s="151" t="str" cm="1">
        <f t="array" aca="1" ref="Y295" ca="1">IF('Kreis TRADE - 2024'!$D295 = 'PieChart Hilfstabelle'!Y$1, INDIRECT(ADDRESS(ROW(), 6 + $A$7, 1, 1, "Kreis TRADE - 2024")), "")</f>
        <v/>
      </c>
      <c r="Z295" s="151" t="str" cm="1">
        <f t="array" aca="1" ref="Z295" ca="1">IF('Kreis TRADE - 2024'!$D295 = 'PieChart Hilfstabelle'!Z$1, INDIRECT(ADDRESS(ROW(), 6 + $A$7, 1, 1, "Kreis TRADE - 2024")), "")</f>
        <v/>
      </c>
      <c r="AA295" s="151" t="str" cm="1">
        <f t="array" aca="1" ref="AA295" ca="1">IF('Kreis TRADE - 2024'!$D295 = 'PieChart Hilfstabelle'!AA$1, INDIRECT(ADDRESS(ROW(), 6 + $A$7, 1, 1, "Kreis TRADE - 2024")), "")</f>
        <v/>
      </c>
      <c r="AB295" s="151" t="str" cm="1">
        <f t="array" aca="1" ref="AB295" ca="1">IF('Kreis TRADE - 2024'!$D295 = 'PieChart Hilfstabelle'!AB$1, INDIRECT(ADDRESS(ROW(), 6 + $A$7, 1, 1, "Kreis TRADE - 2024")), "")</f>
        <v/>
      </c>
      <c r="AC295" s="151" t="str" cm="1">
        <f t="array" aca="1" ref="AC295" ca="1">IF('Kreis TRADE - 2024'!$D295 = 'PieChart Hilfstabelle'!AC$1, INDIRECT(ADDRESS(ROW(), 6 + $A$7, 1, 1, "Kreis TRADE - 2024")), "")</f>
        <v/>
      </c>
      <c r="AD295" s="151" t="str" cm="1">
        <f t="array" aca="1" ref="AD295" ca="1">IF('Kreis TRADE - 2024'!$D295 = 'PieChart Hilfstabelle'!AD$1, INDIRECT(ADDRESS(ROW(), 6 + $A$7, 1, 1, "Kreis TRADE - 2024")), "")</f>
        <v/>
      </c>
    </row>
    <row r="296" spans="1:30">
      <c r="A296" s="151"/>
      <c r="B296" s="151"/>
      <c r="C296" s="151"/>
      <c r="D296" s="151"/>
      <c r="E296" s="151"/>
      <c r="F296" s="151" t="str">
        <f>IF(AND('Kreis TRADE - 2024'!C296&lt;&gt;"",'Kreis TRADE - 2024'!D296&lt;&gt;"",'Kreis TRADE - 2024'!E296="Gebuchte Tage"),'Kreis TRADE - 2024'!C296 &amp; " " &amp; 'Kreis TRADE - 2024'!D296,"")</f>
        <v/>
      </c>
      <c r="G296" s="151" t="str" cm="1">
        <f t="array" aca="1" ref="G296" ca="1">IF('Kreis TRADE - 2024'!$E296 = 'PieChart Hilfstabelle'!G$1, INDIRECT(ADDRESS(ROW(), 6 + $A$7, 1, 1, "Kreis TRADE - 2024")), "")</f>
        <v/>
      </c>
      <c r="H296" s="151" t="str" cm="1">
        <f t="array" aca="1" ref="H296" ca="1">IF('Kreis TRADE - 2024'!$E296 = 'PieChart Hilfstabelle'!H$1, INDIRECT(ADDRESS(ROW(), 6 + $A$7, 1, 1, "Kreis TRADE - 2024")), "")</f>
        <v/>
      </c>
      <c r="I296" s="151" t="str" cm="1">
        <f t="array" aca="1" ref="I296" ca="1">IF('Kreis TRADE - 2024'!$E296 = 'PieChart Hilfstabelle'!I$1, INDIRECT(ADDRESS(ROW(), 6 + $A$7, 1, 1, "Kreis TRADE - 2024")), "")</f>
        <v/>
      </c>
      <c r="J296" s="151" t="str" cm="1">
        <f t="array" aca="1" ref="J296" ca="1">IF('Kreis TRADE - 2024'!$E296 = 'PieChart Hilfstabelle'!J$1, INDIRECT(ADDRESS(ROW(), 6 + $A$7, 1, 1, "Kreis TRADE - 2024")), "")</f>
        <v/>
      </c>
      <c r="K296" s="151" t="str" cm="1">
        <f t="array" aca="1" ref="K296" ca="1">IF('Kreis TRADE - 2024'!$E296 = 'PieChart Hilfstabelle'!K$1, INDIRECT(ADDRESS(ROW(), 6 + $A$7, 1, 1, "Kreis TRADE - 2024")), "")</f>
        <v/>
      </c>
      <c r="L296" s="151" t="str" cm="1">
        <f t="array" aca="1" ref="L296" ca="1">IF('Kreis TRADE - 2024'!$E296 = 'PieChart Hilfstabelle'!L$1, INDIRECT(ADDRESS(ROW(), 6 + $A$7, 1, 1, "Kreis TRADE - 2024")), "")</f>
        <v/>
      </c>
      <c r="M296" s="151" t="str" cm="1">
        <f t="array" aca="1" ref="M296" ca="1">IF('Kreis TRADE - 2024'!$E296 = 'PieChart Hilfstabelle'!M$1, INDIRECT(ADDRESS(ROW(), 6 + $A$7, 1, 1, "Kreis TRADE - 2024")), "")</f>
        <v/>
      </c>
      <c r="N296" s="151" t="str" cm="1">
        <f t="array" aca="1" ref="N296" ca="1">IF('Kreis TRADE - 2024'!$E296 = 'PieChart Hilfstabelle'!N$1, INDIRECT(ADDRESS(ROW(), 6 + $A$7, 1, 1, "Kreis TRADE - 2024")), "")</f>
        <v/>
      </c>
      <c r="O296" s="151" t="str" cm="1">
        <f t="array" aca="1" ref="O296" ca="1">IF('Kreis TRADE - 2024'!$E296 = 'PieChart Hilfstabelle'!O$1, INDIRECT(ADDRESS(ROW(), 6 + $A$7, 1, 1, "Kreis TRADE - 2024")), "")</f>
        <v/>
      </c>
      <c r="P296" s="151" t="str" cm="1">
        <f t="array" aca="1" ref="P296" ca="1">IF('Kreis TRADE - 2024'!$E296 = 'PieChart Hilfstabelle'!P$1, INDIRECT(ADDRESS(ROW(), 6 + $A$7, 1, 1, "Kreis TRADE - 2024")), "")</f>
        <v/>
      </c>
      <c r="Q296" s="151" t="str" cm="1">
        <f t="array" aca="1" ref="Q296" ca="1">IF('Kreis TRADE - 2024'!$E296 = 'PieChart Hilfstabelle'!Q$1, INDIRECT(ADDRESS(ROW(), 6 + $A$7, 1, 1, "Kreis TRADE - 2024")), "")</f>
        <v/>
      </c>
      <c r="R296" s="151" t="str" cm="1">
        <f t="array" aca="1" ref="R296" ca="1">IF('Kreis TRADE - 2024'!$E296 = 'PieChart Hilfstabelle'!R$1, INDIRECT(ADDRESS(ROW(), 6 + $A$7, 1, 1, "Kreis TRADE - 2024")), "")</f>
        <v/>
      </c>
      <c r="S296" s="151" t="str" cm="1">
        <f t="array" aca="1" ref="S296" ca="1">IF('Kreis TRADE - 2024'!$E296 = 'PieChart Hilfstabelle'!S$1, INDIRECT(ADDRESS(ROW(), 6 + $A$7, 1, 1, "Kreis TRADE - 2024")), "")</f>
        <v/>
      </c>
      <c r="T296" s="151" t="str" cm="1">
        <f t="array" aca="1" ref="T296" ca="1">IF('Kreis TRADE - 2024'!$E296 = 'PieChart Hilfstabelle'!T$1, INDIRECT(ADDRESS(ROW(), 6 + $A$7, 1, 1, "Kreis TRADE - 2024")), "")</f>
        <v/>
      </c>
      <c r="U296" s="151" t="str" cm="1">
        <f t="array" aca="1" ref="U296" ca="1">IF('Kreis TRADE - 2024'!$E296 = 'PieChart Hilfstabelle'!U$1, INDIRECT(ADDRESS(ROW(), 6 + $A$7, 1, 1, "Kreis TRADE - 2024")), "")</f>
        <v/>
      </c>
      <c r="V296" s="151" t="str" cm="1">
        <f t="array" aca="1" ref="V296" ca="1">IF('Kreis TRADE - 2024'!$E296 = 'PieChart Hilfstabelle'!V$1, INDIRECT(ADDRESS(ROW(), 6 + $A$7, 1, 1, "Kreis TRADE - 2024")), "")</f>
        <v/>
      </c>
      <c r="W296" s="151" t="str" cm="1">
        <f t="array" aca="1" ref="W296" ca="1">IF('Kreis TRADE - 2024'!$E296 = 'PieChart Hilfstabelle'!W$1, INDIRECT(ADDRESS(ROW(), 6 + $A$7, 1, 1, "Kreis TRADE - 2024")), "")</f>
        <v/>
      </c>
      <c r="X296" s="152"/>
      <c r="Y296" s="151" t="str" cm="1">
        <f t="array" aca="1" ref="Y296" ca="1">IF('Kreis TRADE - 2024'!$D296 = 'PieChart Hilfstabelle'!Y$1, INDIRECT(ADDRESS(ROW(), 6 + $A$7, 1, 1, "Kreis TRADE - 2024")), "")</f>
        <v/>
      </c>
      <c r="Z296" s="151" t="str" cm="1">
        <f t="array" aca="1" ref="Z296" ca="1">IF('Kreis TRADE - 2024'!$D296 = 'PieChart Hilfstabelle'!Z$1, INDIRECT(ADDRESS(ROW(), 6 + $A$7, 1, 1, "Kreis TRADE - 2024")), "")</f>
        <v/>
      </c>
      <c r="AA296" s="151" t="str" cm="1">
        <f t="array" aca="1" ref="AA296" ca="1">IF('Kreis TRADE - 2024'!$D296 = 'PieChart Hilfstabelle'!AA$1, INDIRECT(ADDRESS(ROW(), 6 + $A$7, 1, 1, "Kreis TRADE - 2024")), "")</f>
        <v/>
      </c>
      <c r="AB296" s="151" t="str" cm="1">
        <f t="array" aca="1" ref="AB296" ca="1">IF('Kreis TRADE - 2024'!$D296 = 'PieChart Hilfstabelle'!AB$1, INDIRECT(ADDRESS(ROW(), 6 + $A$7, 1, 1, "Kreis TRADE - 2024")), "")</f>
        <v/>
      </c>
      <c r="AC296" s="151" t="str" cm="1">
        <f t="array" aca="1" ref="AC296" ca="1">IF('Kreis TRADE - 2024'!$D296 = 'PieChart Hilfstabelle'!AC$1, INDIRECT(ADDRESS(ROW(), 6 + $A$7, 1, 1, "Kreis TRADE - 2024")), "")</f>
        <v/>
      </c>
      <c r="AD296" s="151" t="str" cm="1">
        <f t="array" aca="1" ref="AD296" ca="1">IF('Kreis TRADE - 2024'!$D296 = 'PieChart Hilfstabelle'!AD$1, INDIRECT(ADDRESS(ROW(), 6 + $A$7, 1, 1, "Kreis TRADE - 2024")), "")</f>
        <v/>
      </c>
    </row>
    <row r="297" spans="1:30">
      <c r="A297" s="151"/>
      <c r="B297" s="151"/>
      <c r="C297" s="151"/>
      <c r="D297" s="151"/>
      <c r="E297" s="151"/>
      <c r="F297" s="151" t="str">
        <f>IF(AND('Kreis TRADE - 2024'!C297&lt;&gt;"",'Kreis TRADE - 2024'!D297&lt;&gt;"",'Kreis TRADE - 2024'!E297="Gebuchte Tage"),'Kreis TRADE - 2024'!C297 &amp; " " &amp; 'Kreis TRADE - 2024'!D297,"")</f>
        <v/>
      </c>
      <c r="G297" s="151" t="str" cm="1">
        <f t="array" aca="1" ref="G297" ca="1">IF('Kreis TRADE - 2024'!$E297 = 'PieChart Hilfstabelle'!G$1, INDIRECT(ADDRESS(ROW(), 6 + $A$7, 1, 1, "Kreis TRADE - 2024")), "")</f>
        <v/>
      </c>
      <c r="H297" s="151" t="str" cm="1">
        <f t="array" aca="1" ref="H297" ca="1">IF('Kreis TRADE - 2024'!$E297 = 'PieChart Hilfstabelle'!H$1, INDIRECT(ADDRESS(ROW(), 6 + $A$7, 1, 1, "Kreis TRADE - 2024")), "")</f>
        <v/>
      </c>
      <c r="I297" s="151" t="str" cm="1">
        <f t="array" aca="1" ref="I297" ca="1">IF('Kreis TRADE - 2024'!$E297 = 'PieChart Hilfstabelle'!I$1, INDIRECT(ADDRESS(ROW(), 6 + $A$7, 1, 1, "Kreis TRADE - 2024")), "")</f>
        <v/>
      </c>
      <c r="J297" s="151" t="str" cm="1">
        <f t="array" aca="1" ref="J297" ca="1">IF('Kreis TRADE - 2024'!$E297 = 'PieChart Hilfstabelle'!J$1, INDIRECT(ADDRESS(ROW(), 6 + $A$7, 1, 1, "Kreis TRADE - 2024")), "")</f>
        <v/>
      </c>
      <c r="K297" s="151" t="str" cm="1">
        <f t="array" aca="1" ref="K297" ca="1">IF('Kreis TRADE - 2024'!$E297 = 'PieChart Hilfstabelle'!K$1, INDIRECT(ADDRESS(ROW(), 6 + $A$7, 1, 1, "Kreis TRADE - 2024")), "")</f>
        <v/>
      </c>
      <c r="L297" s="151" t="str" cm="1">
        <f t="array" aca="1" ref="L297" ca="1">IF('Kreis TRADE - 2024'!$E297 = 'PieChart Hilfstabelle'!L$1, INDIRECT(ADDRESS(ROW(), 6 + $A$7, 1, 1, "Kreis TRADE - 2024")), "")</f>
        <v/>
      </c>
      <c r="M297" s="151" t="str" cm="1">
        <f t="array" aca="1" ref="M297" ca="1">IF('Kreis TRADE - 2024'!$E297 = 'PieChart Hilfstabelle'!M$1, INDIRECT(ADDRESS(ROW(), 6 + $A$7, 1, 1, "Kreis TRADE - 2024")), "")</f>
        <v/>
      </c>
      <c r="N297" s="151" t="str" cm="1">
        <f t="array" aca="1" ref="N297" ca="1">IF('Kreis TRADE - 2024'!$E297 = 'PieChart Hilfstabelle'!N$1, INDIRECT(ADDRESS(ROW(), 6 + $A$7, 1, 1, "Kreis TRADE - 2024")), "")</f>
        <v/>
      </c>
      <c r="O297" s="151" t="str" cm="1">
        <f t="array" aca="1" ref="O297" ca="1">IF('Kreis TRADE - 2024'!$E297 = 'PieChart Hilfstabelle'!O$1, INDIRECT(ADDRESS(ROW(), 6 + $A$7, 1, 1, "Kreis TRADE - 2024")), "")</f>
        <v/>
      </c>
      <c r="P297" s="151" t="str" cm="1">
        <f t="array" aca="1" ref="P297" ca="1">IF('Kreis TRADE - 2024'!$E297 = 'PieChart Hilfstabelle'!P$1, INDIRECT(ADDRESS(ROW(), 6 + $A$7, 1, 1, "Kreis TRADE - 2024")), "")</f>
        <v/>
      </c>
      <c r="Q297" s="151" t="str" cm="1">
        <f t="array" aca="1" ref="Q297" ca="1">IF('Kreis TRADE - 2024'!$E297 = 'PieChart Hilfstabelle'!Q$1, INDIRECT(ADDRESS(ROW(), 6 + $A$7, 1, 1, "Kreis TRADE - 2024")), "")</f>
        <v/>
      </c>
      <c r="R297" s="151" t="str" cm="1">
        <f t="array" aca="1" ref="R297" ca="1">IF('Kreis TRADE - 2024'!$E297 = 'PieChart Hilfstabelle'!R$1, INDIRECT(ADDRESS(ROW(), 6 + $A$7, 1, 1, "Kreis TRADE - 2024")), "")</f>
        <v/>
      </c>
      <c r="S297" s="151" t="str" cm="1">
        <f t="array" aca="1" ref="S297" ca="1">IF('Kreis TRADE - 2024'!$E297 = 'PieChart Hilfstabelle'!S$1, INDIRECT(ADDRESS(ROW(), 6 + $A$7, 1, 1, "Kreis TRADE - 2024")), "")</f>
        <v/>
      </c>
      <c r="T297" s="151" t="str" cm="1">
        <f t="array" aca="1" ref="T297" ca="1">IF('Kreis TRADE - 2024'!$E297 = 'PieChart Hilfstabelle'!T$1, INDIRECT(ADDRESS(ROW(), 6 + $A$7, 1, 1, "Kreis TRADE - 2024")), "")</f>
        <v/>
      </c>
      <c r="U297" s="151" t="str" cm="1">
        <f t="array" aca="1" ref="U297" ca="1">IF('Kreis TRADE - 2024'!$E297 = 'PieChart Hilfstabelle'!U$1, INDIRECT(ADDRESS(ROW(), 6 + $A$7, 1, 1, "Kreis TRADE - 2024")), "")</f>
        <v/>
      </c>
      <c r="V297" s="151" t="str" cm="1">
        <f t="array" aca="1" ref="V297" ca="1">IF('Kreis TRADE - 2024'!$E297 = 'PieChart Hilfstabelle'!V$1, INDIRECT(ADDRESS(ROW(), 6 + $A$7, 1, 1, "Kreis TRADE - 2024")), "")</f>
        <v/>
      </c>
      <c r="W297" s="151" t="str" cm="1">
        <f t="array" aca="1" ref="W297" ca="1">IF('Kreis TRADE - 2024'!$E297 = 'PieChart Hilfstabelle'!W$1, INDIRECT(ADDRESS(ROW(), 6 + $A$7, 1, 1, "Kreis TRADE - 2024")), "")</f>
        <v/>
      </c>
      <c r="X297" s="152"/>
      <c r="Y297" s="151" t="str" cm="1">
        <f t="array" aca="1" ref="Y297" ca="1">IF('Kreis TRADE - 2024'!$D297 = 'PieChart Hilfstabelle'!Y$1, INDIRECT(ADDRESS(ROW(), 6 + $A$7, 1, 1, "Kreis TRADE - 2024")), "")</f>
        <v/>
      </c>
      <c r="Z297" s="151" t="str" cm="1">
        <f t="array" aca="1" ref="Z297" ca="1">IF('Kreis TRADE - 2024'!$D297 = 'PieChart Hilfstabelle'!Z$1, INDIRECT(ADDRESS(ROW(), 6 + $A$7, 1, 1, "Kreis TRADE - 2024")), "")</f>
        <v/>
      </c>
      <c r="AA297" s="151" t="str" cm="1">
        <f t="array" aca="1" ref="AA297" ca="1">IF('Kreis TRADE - 2024'!$D297 = 'PieChart Hilfstabelle'!AA$1, INDIRECT(ADDRESS(ROW(), 6 + $A$7, 1, 1, "Kreis TRADE - 2024")), "")</f>
        <v/>
      </c>
      <c r="AB297" s="151" t="str" cm="1">
        <f t="array" aca="1" ref="AB297" ca="1">IF('Kreis TRADE - 2024'!$D297 = 'PieChart Hilfstabelle'!AB$1, INDIRECT(ADDRESS(ROW(), 6 + $A$7, 1, 1, "Kreis TRADE - 2024")), "")</f>
        <v/>
      </c>
      <c r="AC297" s="151" t="str" cm="1">
        <f t="array" aca="1" ref="AC297" ca="1">IF('Kreis TRADE - 2024'!$D297 = 'PieChart Hilfstabelle'!AC$1, INDIRECT(ADDRESS(ROW(), 6 + $A$7, 1, 1, "Kreis TRADE - 2024")), "")</f>
        <v/>
      </c>
      <c r="AD297" s="151" t="str" cm="1">
        <f t="array" aca="1" ref="AD297" ca="1">IF('Kreis TRADE - 2024'!$D297 = 'PieChart Hilfstabelle'!AD$1, INDIRECT(ADDRESS(ROW(), 6 + $A$7, 1, 1, "Kreis TRADE - 2024")), "")</f>
        <v/>
      </c>
    </row>
    <row r="298" spans="1:30">
      <c r="A298" s="151"/>
      <c r="B298" s="151"/>
      <c r="C298" s="151"/>
      <c r="D298" s="151"/>
      <c r="E298" s="151"/>
      <c r="F298" s="151" t="str">
        <f>IF(AND('Kreis TRADE - 2024'!C298&lt;&gt;"",'Kreis TRADE - 2024'!D298&lt;&gt;"",'Kreis TRADE - 2024'!E298="Gebuchte Tage"),'Kreis TRADE - 2024'!C298 &amp; " " &amp; 'Kreis TRADE - 2024'!D298,"")</f>
        <v/>
      </c>
      <c r="G298" s="151" t="str" cm="1">
        <f t="array" aca="1" ref="G298" ca="1">IF('Kreis TRADE - 2024'!$E298 = 'PieChart Hilfstabelle'!G$1, INDIRECT(ADDRESS(ROW(), 6 + $A$7, 1, 1, "Kreis TRADE - 2024")), "")</f>
        <v/>
      </c>
      <c r="H298" s="151" t="str" cm="1">
        <f t="array" aca="1" ref="H298" ca="1">IF('Kreis TRADE - 2024'!$E298 = 'PieChart Hilfstabelle'!H$1, INDIRECT(ADDRESS(ROW(), 6 + $A$7, 1, 1, "Kreis TRADE - 2024")), "")</f>
        <v/>
      </c>
      <c r="I298" s="151" t="str" cm="1">
        <f t="array" aca="1" ref="I298" ca="1">IF('Kreis TRADE - 2024'!$E298 = 'PieChart Hilfstabelle'!I$1, INDIRECT(ADDRESS(ROW(), 6 + $A$7, 1, 1, "Kreis TRADE - 2024")), "")</f>
        <v/>
      </c>
      <c r="J298" s="151" t="str" cm="1">
        <f t="array" aca="1" ref="J298" ca="1">IF('Kreis TRADE - 2024'!$E298 = 'PieChart Hilfstabelle'!J$1, INDIRECT(ADDRESS(ROW(), 6 + $A$7, 1, 1, "Kreis TRADE - 2024")), "")</f>
        <v/>
      </c>
      <c r="K298" s="151" t="str" cm="1">
        <f t="array" aca="1" ref="K298" ca="1">IF('Kreis TRADE - 2024'!$E298 = 'PieChart Hilfstabelle'!K$1, INDIRECT(ADDRESS(ROW(), 6 + $A$7, 1, 1, "Kreis TRADE - 2024")), "")</f>
        <v/>
      </c>
      <c r="L298" s="151" t="str" cm="1">
        <f t="array" aca="1" ref="L298" ca="1">IF('Kreis TRADE - 2024'!$E298 = 'PieChart Hilfstabelle'!L$1, INDIRECT(ADDRESS(ROW(), 6 + $A$7, 1, 1, "Kreis TRADE - 2024")), "")</f>
        <v/>
      </c>
      <c r="M298" s="151" t="str" cm="1">
        <f t="array" aca="1" ref="M298" ca="1">IF('Kreis TRADE - 2024'!$E298 = 'PieChart Hilfstabelle'!M$1, INDIRECT(ADDRESS(ROW(), 6 + $A$7, 1, 1, "Kreis TRADE - 2024")), "")</f>
        <v/>
      </c>
      <c r="N298" s="151" t="str" cm="1">
        <f t="array" aca="1" ref="N298" ca="1">IF('Kreis TRADE - 2024'!$E298 = 'PieChart Hilfstabelle'!N$1, INDIRECT(ADDRESS(ROW(), 6 + $A$7, 1, 1, "Kreis TRADE - 2024")), "")</f>
        <v/>
      </c>
      <c r="O298" s="151" t="str" cm="1">
        <f t="array" aca="1" ref="O298" ca="1">IF('Kreis TRADE - 2024'!$E298 = 'PieChart Hilfstabelle'!O$1, INDIRECT(ADDRESS(ROW(), 6 + $A$7, 1, 1, "Kreis TRADE - 2024")), "")</f>
        <v/>
      </c>
      <c r="P298" s="151" t="str" cm="1">
        <f t="array" aca="1" ref="P298" ca="1">IF('Kreis TRADE - 2024'!$E298 = 'PieChart Hilfstabelle'!P$1, INDIRECT(ADDRESS(ROW(), 6 + $A$7, 1, 1, "Kreis TRADE - 2024")), "")</f>
        <v/>
      </c>
      <c r="Q298" s="151" t="str" cm="1">
        <f t="array" aca="1" ref="Q298" ca="1">IF('Kreis TRADE - 2024'!$E298 = 'PieChart Hilfstabelle'!Q$1, INDIRECT(ADDRESS(ROW(), 6 + $A$7, 1, 1, "Kreis TRADE - 2024")), "")</f>
        <v/>
      </c>
      <c r="R298" s="151" t="str" cm="1">
        <f t="array" aca="1" ref="R298" ca="1">IF('Kreis TRADE - 2024'!$E298 = 'PieChart Hilfstabelle'!R$1, INDIRECT(ADDRESS(ROW(), 6 + $A$7, 1, 1, "Kreis TRADE - 2024")), "")</f>
        <v/>
      </c>
      <c r="S298" s="151" t="str" cm="1">
        <f t="array" aca="1" ref="S298" ca="1">IF('Kreis TRADE - 2024'!$E298 = 'PieChart Hilfstabelle'!S$1, INDIRECT(ADDRESS(ROW(), 6 + $A$7, 1, 1, "Kreis TRADE - 2024")), "")</f>
        <v/>
      </c>
      <c r="T298" s="151" t="str" cm="1">
        <f t="array" aca="1" ref="T298" ca="1">IF('Kreis TRADE - 2024'!$E298 = 'PieChart Hilfstabelle'!T$1, INDIRECT(ADDRESS(ROW(), 6 + $A$7, 1, 1, "Kreis TRADE - 2024")), "")</f>
        <v/>
      </c>
      <c r="U298" s="151" t="str" cm="1">
        <f t="array" aca="1" ref="U298" ca="1">IF('Kreis TRADE - 2024'!$E298 = 'PieChart Hilfstabelle'!U$1, INDIRECT(ADDRESS(ROW(), 6 + $A$7, 1, 1, "Kreis TRADE - 2024")), "")</f>
        <v/>
      </c>
      <c r="V298" s="151" t="str" cm="1">
        <f t="array" aca="1" ref="V298" ca="1">IF('Kreis TRADE - 2024'!$E298 = 'PieChart Hilfstabelle'!V$1, INDIRECT(ADDRESS(ROW(), 6 + $A$7, 1, 1, "Kreis TRADE - 2024")), "")</f>
        <v/>
      </c>
      <c r="W298" s="151" t="str" cm="1">
        <f t="array" aca="1" ref="W298" ca="1">IF('Kreis TRADE - 2024'!$E298 = 'PieChart Hilfstabelle'!W$1, INDIRECT(ADDRESS(ROW(), 6 + $A$7, 1, 1, "Kreis TRADE - 2024")), "")</f>
        <v/>
      </c>
      <c r="X298" s="152"/>
      <c r="Y298" s="151" t="str" cm="1">
        <f t="array" aca="1" ref="Y298" ca="1">IF('Kreis TRADE - 2024'!$D298 = 'PieChart Hilfstabelle'!Y$1, INDIRECT(ADDRESS(ROW(), 6 + $A$7, 1, 1, "Kreis TRADE - 2024")), "")</f>
        <v/>
      </c>
      <c r="Z298" s="151" t="str" cm="1">
        <f t="array" aca="1" ref="Z298" ca="1">IF('Kreis TRADE - 2024'!$D298 = 'PieChart Hilfstabelle'!Z$1, INDIRECT(ADDRESS(ROW(), 6 + $A$7, 1, 1, "Kreis TRADE - 2024")), "")</f>
        <v/>
      </c>
      <c r="AA298" s="151" t="str" cm="1">
        <f t="array" aca="1" ref="AA298" ca="1">IF('Kreis TRADE - 2024'!$D298 = 'PieChart Hilfstabelle'!AA$1, INDIRECT(ADDRESS(ROW(), 6 + $A$7, 1, 1, "Kreis TRADE - 2024")), "")</f>
        <v/>
      </c>
      <c r="AB298" s="151" t="str" cm="1">
        <f t="array" aca="1" ref="AB298" ca="1">IF('Kreis TRADE - 2024'!$D298 = 'PieChart Hilfstabelle'!AB$1, INDIRECT(ADDRESS(ROW(), 6 + $A$7, 1, 1, "Kreis TRADE - 2024")), "")</f>
        <v/>
      </c>
      <c r="AC298" s="151" t="str" cm="1">
        <f t="array" aca="1" ref="AC298" ca="1">IF('Kreis TRADE - 2024'!$D298 = 'PieChart Hilfstabelle'!AC$1, INDIRECT(ADDRESS(ROW(), 6 + $A$7, 1, 1, "Kreis TRADE - 2024")), "")</f>
        <v/>
      </c>
      <c r="AD298" s="151" t="str" cm="1">
        <f t="array" aca="1" ref="AD298" ca="1">IF('Kreis TRADE - 2024'!$D298 = 'PieChart Hilfstabelle'!AD$1, INDIRECT(ADDRESS(ROW(), 6 + $A$7, 1, 1, "Kreis TRADE - 2024")), "")</f>
        <v/>
      </c>
    </row>
    <row r="299" spans="1:30">
      <c r="A299" s="151"/>
      <c r="B299" s="151"/>
      <c r="C299" s="151"/>
      <c r="D299" s="151"/>
      <c r="E299" s="151"/>
      <c r="F299" s="151" t="str">
        <f>IF(AND('Kreis TRADE - 2024'!C299&lt;&gt;"",'Kreis TRADE - 2024'!D299&lt;&gt;"",'Kreis TRADE - 2024'!E299="Gebuchte Tage"),'Kreis TRADE - 2024'!C299 &amp; " " &amp; 'Kreis TRADE - 2024'!D299,"")</f>
        <v/>
      </c>
      <c r="G299" s="151" t="str" cm="1">
        <f t="array" aca="1" ref="G299" ca="1">IF('Kreis TRADE - 2024'!$E299 = 'PieChart Hilfstabelle'!G$1, INDIRECT(ADDRESS(ROW(), 6 + $A$7, 1, 1, "Kreis TRADE - 2024")), "")</f>
        <v/>
      </c>
      <c r="H299" s="151" t="str" cm="1">
        <f t="array" aca="1" ref="H299" ca="1">IF('Kreis TRADE - 2024'!$E299 = 'PieChart Hilfstabelle'!H$1, INDIRECT(ADDRESS(ROW(), 6 + $A$7, 1, 1, "Kreis TRADE - 2024")), "")</f>
        <v/>
      </c>
      <c r="I299" s="151" t="str" cm="1">
        <f t="array" aca="1" ref="I299" ca="1">IF('Kreis TRADE - 2024'!$E299 = 'PieChart Hilfstabelle'!I$1, INDIRECT(ADDRESS(ROW(), 6 + $A$7, 1, 1, "Kreis TRADE - 2024")), "")</f>
        <v/>
      </c>
      <c r="J299" s="151" t="str" cm="1">
        <f t="array" aca="1" ref="J299" ca="1">IF('Kreis TRADE - 2024'!$E299 = 'PieChart Hilfstabelle'!J$1, INDIRECT(ADDRESS(ROW(), 6 + $A$7, 1, 1, "Kreis TRADE - 2024")), "")</f>
        <v/>
      </c>
      <c r="K299" s="151" t="str" cm="1">
        <f t="array" aca="1" ref="K299" ca="1">IF('Kreis TRADE - 2024'!$E299 = 'PieChart Hilfstabelle'!K$1, INDIRECT(ADDRESS(ROW(), 6 + $A$7, 1, 1, "Kreis TRADE - 2024")), "")</f>
        <v/>
      </c>
      <c r="L299" s="151" t="str" cm="1">
        <f t="array" aca="1" ref="L299" ca="1">IF('Kreis TRADE - 2024'!$E299 = 'PieChart Hilfstabelle'!L$1, INDIRECT(ADDRESS(ROW(), 6 + $A$7, 1, 1, "Kreis TRADE - 2024")), "")</f>
        <v/>
      </c>
      <c r="M299" s="151" t="str" cm="1">
        <f t="array" aca="1" ref="M299" ca="1">IF('Kreis TRADE - 2024'!$E299 = 'PieChart Hilfstabelle'!M$1, INDIRECT(ADDRESS(ROW(), 6 + $A$7, 1, 1, "Kreis TRADE - 2024")), "")</f>
        <v/>
      </c>
      <c r="N299" s="151" t="str" cm="1">
        <f t="array" aca="1" ref="N299" ca="1">IF('Kreis TRADE - 2024'!$E299 = 'PieChart Hilfstabelle'!N$1, INDIRECT(ADDRESS(ROW(), 6 + $A$7, 1, 1, "Kreis TRADE - 2024")), "")</f>
        <v/>
      </c>
      <c r="O299" s="151" t="str" cm="1">
        <f t="array" aca="1" ref="O299" ca="1">IF('Kreis TRADE - 2024'!$E299 = 'PieChart Hilfstabelle'!O$1, INDIRECT(ADDRESS(ROW(), 6 + $A$7, 1, 1, "Kreis TRADE - 2024")), "")</f>
        <v/>
      </c>
      <c r="P299" s="151" t="str" cm="1">
        <f t="array" aca="1" ref="P299" ca="1">IF('Kreis TRADE - 2024'!$E299 = 'PieChart Hilfstabelle'!P$1, INDIRECT(ADDRESS(ROW(), 6 + $A$7, 1, 1, "Kreis TRADE - 2024")), "")</f>
        <v/>
      </c>
      <c r="Q299" s="151" t="str" cm="1">
        <f t="array" aca="1" ref="Q299" ca="1">IF('Kreis TRADE - 2024'!$E299 = 'PieChart Hilfstabelle'!Q$1, INDIRECT(ADDRESS(ROW(), 6 + $A$7, 1, 1, "Kreis TRADE - 2024")), "")</f>
        <v/>
      </c>
      <c r="R299" s="151" t="str" cm="1">
        <f t="array" aca="1" ref="R299" ca="1">IF('Kreis TRADE - 2024'!$E299 = 'PieChart Hilfstabelle'!R$1, INDIRECT(ADDRESS(ROW(), 6 + $A$7, 1, 1, "Kreis TRADE - 2024")), "")</f>
        <v/>
      </c>
      <c r="S299" s="151" t="str" cm="1">
        <f t="array" aca="1" ref="S299" ca="1">IF('Kreis TRADE - 2024'!$E299 = 'PieChart Hilfstabelle'!S$1, INDIRECT(ADDRESS(ROW(), 6 + $A$7, 1, 1, "Kreis TRADE - 2024")), "")</f>
        <v/>
      </c>
      <c r="T299" s="151" t="str" cm="1">
        <f t="array" aca="1" ref="T299" ca="1">IF('Kreis TRADE - 2024'!$E299 = 'PieChart Hilfstabelle'!T$1, INDIRECT(ADDRESS(ROW(), 6 + $A$7, 1, 1, "Kreis TRADE - 2024")), "")</f>
        <v/>
      </c>
      <c r="U299" s="151" t="str" cm="1">
        <f t="array" aca="1" ref="U299" ca="1">IF('Kreis TRADE - 2024'!$E299 = 'PieChart Hilfstabelle'!U$1, INDIRECT(ADDRESS(ROW(), 6 + $A$7, 1, 1, "Kreis TRADE - 2024")), "")</f>
        <v/>
      </c>
      <c r="V299" s="151" t="str" cm="1">
        <f t="array" aca="1" ref="V299" ca="1">IF('Kreis TRADE - 2024'!$E299 = 'PieChart Hilfstabelle'!V$1, INDIRECT(ADDRESS(ROW(), 6 + $A$7, 1, 1, "Kreis TRADE - 2024")), "")</f>
        <v/>
      </c>
      <c r="W299" s="151" t="str" cm="1">
        <f t="array" aca="1" ref="W299" ca="1">IF('Kreis TRADE - 2024'!$E299 = 'PieChart Hilfstabelle'!W$1, INDIRECT(ADDRESS(ROW(), 6 + $A$7, 1, 1, "Kreis TRADE - 2024")), "")</f>
        <v/>
      </c>
      <c r="X299" s="152"/>
      <c r="Y299" s="151" t="str" cm="1">
        <f t="array" aca="1" ref="Y299" ca="1">IF('Kreis TRADE - 2024'!$D299 = 'PieChart Hilfstabelle'!Y$1, INDIRECT(ADDRESS(ROW(), 6 + $A$7, 1, 1, "Kreis TRADE - 2024")), "")</f>
        <v/>
      </c>
      <c r="Z299" s="151" t="str" cm="1">
        <f t="array" aca="1" ref="Z299" ca="1">IF('Kreis TRADE - 2024'!$D299 = 'PieChart Hilfstabelle'!Z$1, INDIRECT(ADDRESS(ROW(), 6 + $A$7, 1, 1, "Kreis TRADE - 2024")), "")</f>
        <v/>
      </c>
      <c r="AA299" s="151" t="str" cm="1">
        <f t="array" aca="1" ref="AA299" ca="1">IF('Kreis TRADE - 2024'!$D299 = 'PieChart Hilfstabelle'!AA$1, INDIRECT(ADDRESS(ROW(), 6 + $A$7, 1, 1, "Kreis TRADE - 2024")), "")</f>
        <v/>
      </c>
      <c r="AB299" s="151" t="str" cm="1">
        <f t="array" aca="1" ref="AB299" ca="1">IF('Kreis TRADE - 2024'!$D299 = 'PieChart Hilfstabelle'!AB$1, INDIRECT(ADDRESS(ROW(), 6 + $A$7, 1, 1, "Kreis TRADE - 2024")), "")</f>
        <v/>
      </c>
      <c r="AC299" s="151" t="str" cm="1">
        <f t="array" aca="1" ref="AC299" ca="1">IF('Kreis TRADE - 2024'!$D299 = 'PieChart Hilfstabelle'!AC$1, INDIRECT(ADDRESS(ROW(), 6 + $A$7, 1, 1, "Kreis TRADE - 2024")), "")</f>
        <v/>
      </c>
      <c r="AD299" s="151" t="str" cm="1">
        <f t="array" aca="1" ref="AD299" ca="1">IF('Kreis TRADE - 2024'!$D299 = 'PieChart Hilfstabelle'!AD$1, INDIRECT(ADDRESS(ROW(), 6 + $A$7, 1, 1, "Kreis TRADE - 2024")), "")</f>
        <v/>
      </c>
    </row>
    <row r="300" spans="1:30">
      <c r="A300" s="151"/>
      <c r="B300" s="151"/>
      <c r="C300" s="151"/>
      <c r="D300" s="151"/>
      <c r="E300" s="151"/>
      <c r="F300" s="151" t="str">
        <f>IF(AND('Kreis TRADE - 2024'!C300&lt;&gt;"",'Kreis TRADE - 2024'!D300&lt;&gt;"",'Kreis TRADE - 2024'!E300="Gebuchte Tage"),'Kreis TRADE - 2024'!C300 &amp; " " &amp; 'Kreis TRADE - 2024'!D300,"")</f>
        <v/>
      </c>
      <c r="G300" s="151" t="str" cm="1">
        <f t="array" aca="1" ref="G300" ca="1">IF('Kreis TRADE - 2024'!$E300 = 'PieChart Hilfstabelle'!G$1, INDIRECT(ADDRESS(ROW(), 6 + $A$7, 1, 1, "Kreis TRADE - 2024")), "")</f>
        <v/>
      </c>
      <c r="H300" s="151" t="str" cm="1">
        <f t="array" aca="1" ref="H300" ca="1">IF('Kreis TRADE - 2024'!$E300 = 'PieChart Hilfstabelle'!H$1, INDIRECT(ADDRESS(ROW(), 6 + $A$7, 1, 1, "Kreis TRADE - 2024")), "")</f>
        <v/>
      </c>
      <c r="I300" s="151" t="str" cm="1">
        <f t="array" aca="1" ref="I300" ca="1">IF('Kreis TRADE - 2024'!$E300 = 'PieChart Hilfstabelle'!I$1, INDIRECT(ADDRESS(ROW(), 6 + $A$7, 1, 1, "Kreis TRADE - 2024")), "")</f>
        <v/>
      </c>
      <c r="J300" s="151" t="str" cm="1">
        <f t="array" aca="1" ref="J300" ca="1">IF('Kreis TRADE - 2024'!$E300 = 'PieChart Hilfstabelle'!J$1, INDIRECT(ADDRESS(ROW(), 6 + $A$7, 1, 1, "Kreis TRADE - 2024")), "")</f>
        <v/>
      </c>
      <c r="K300" s="151" t="str" cm="1">
        <f t="array" aca="1" ref="K300" ca="1">IF('Kreis TRADE - 2024'!$E300 = 'PieChart Hilfstabelle'!K$1, INDIRECT(ADDRESS(ROW(), 6 + $A$7, 1, 1, "Kreis TRADE - 2024")), "")</f>
        <v/>
      </c>
      <c r="L300" s="151" t="str" cm="1">
        <f t="array" aca="1" ref="L300" ca="1">IF('Kreis TRADE - 2024'!$E300 = 'PieChart Hilfstabelle'!L$1, INDIRECT(ADDRESS(ROW(), 6 + $A$7, 1, 1, "Kreis TRADE - 2024")), "")</f>
        <v/>
      </c>
      <c r="M300" s="151" t="str" cm="1">
        <f t="array" aca="1" ref="M300" ca="1">IF('Kreis TRADE - 2024'!$E300 = 'PieChart Hilfstabelle'!M$1, INDIRECT(ADDRESS(ROW(), 6 + $A$7, 1, 1, "Kreis TRADE - 2024")), "")</f>
        <v/>
      </c>
      <c r="N300" s="151" t="str" cm="1">
        <f t="array" aca="1" ref="N300" ca="1">IF('Kreis TRADE - 2024'!$E300 = 'PieChart Hilfstabelle'!N$1, INDIRECT(ADDRESS(ROW(), 6 + $A$7, 1, 1, "Kreis TRADE - 2024")), "")</f>
        <v/>
      </c>
      <c r="O300" s="151" t="str" cm="1">
        <f t="array" aca="1" ref="O300" ca="1">IF('Kreis TRADE - 2024'!$E300 = 'PieChart Hilfstabelle'!O$1, INDIRECT(ADDRESS(ROW(), 6 + $A$7, 1, 1, "Kreis TRADE - 2024")), "")</f>
        <v/>
      </c>
      <c r="P300" s="151" t="str" cm="1">
        <f t="array" aca="1" ref="P300" ca="1">IF('Kreis TRADE - 2024'!$E300 = 'PieChart Hilfstabelle'!P$1, INDIRECT(ADDRESS(ROW(), 6 + $A$7, 1, 1, "Kreis TRADE - 2024")), "")</f>
        <v/>
      </c>
      <c r="Q300" s="151" t="str" cm="1">
        <f t="array" aca="1" ref="Q300" ca="1">IF('Kreis TRADE - 2024'!$E300 = 'PieChart Hilfstabelle'!Q$1, INDIRECT(ADDRESS(ROW(), 6 + $A$7, 1, 1, "Kreis TRADE - 2024")), "")</f>
        <v/>
      </c>
      <c r="R300" s="151" t="str" cm="1">
        <f t="array" aca="1" ref="R300" ca="1">IF('Kreis TRADE - 2024'!$E300 = 'PieChart Hilfstabelle'!R$1, INDIRECT(ADDRESS(ROW(), 6 + $A$7, 1, 1, "Kreis TRADE - 2024")), "")</f>
        <v/>
      </c>
      <c r="S300" s="151" t="str" cm="1">
        <f t="array" aca="1" ref="S300" ca="1">IF('Kreis TRADE - 2024'!$E300 = 'PieChart Hilfstabelle'!S$1, INDIRECT(ADDRESS(ROW(), 6 + $A$7, 1, 1, "Kreis TRADE - 2024")), "")</f>
        <v/>
      </c>
      <c r="T300" s="151" t="str" cm="1">
        <f t="array" aca="1" ref="T300" ca="1">IF('Kreis TRADE - 2024'!$E300 = 'PieChart Hilfstabelle'!T$1, INDIRECT(ADDRESS(ROW(), 6 + $A$7, 1, 1, "Kreis TRADE - 2024")), "")</f>
        <v/>
      </c>
      <c r="U300" s="151" t="str" cm="1">
        <f t="array" aca="1" ref="U300" ca="1">IF('Kreis TRADE - 2024'!$E300 = 'PieChart Hilfstabelle'!U$1, INDIRECT(ADDRESS(ROW(), 6 + $A$7, 1, 1, "Kreis TRADE - 2024")), "")</f>
        <v/>
      </c>
      <c r="V300" s="151" t="str" cm="1">
        <f t="array" aca="1" ref="V300" ca="1">IF('Kreis TRADE - 2024'!$E300 = 'PieChart Hilfstabelle'!V$1, INDIRECT(ADDRESS(ROW(), 6 + $A$7, 1, 1, "Kreis TRADE - 2024")), "")</f>
        <v/>
      </c>
      <c r="W300" s="151" t="str" cm="1">
        <f t="array" aca="1" ref="W300" ca="1">IF('Kreis TRADE - 2024'!$E300 = 'PieChart Hilfstabelle'!W$1, INDIRECT(ADDRESS(ROW(), 6 + $A$7, 1, 1, "Kreis TRADE - 2024")), "")</f>
        <v/>
      </c>
      <c r="X300" s="152"/>
      <c r="Y300" s="151" t="str" cm="1">
        <f t="array" aca="1" ref="Y300" ca="1">IF('Kreis TRADE - 2024'!$D300 = 'PieChart Hilfstabelle'!Y$1, INDIRECT(ADDRESS(ROW(), 6 + $A$7, 1, 1, "Kreis TRADE - 2024")), "")</f>
        <v/>
      </c>
      <c r="Z300" s="151" t="str" cm="1">
        <f t="array" aca="1" ref="Z300" ca="1">IF('Kreis TRADE - 2024'!$D300 = 'PieChart Hilfstabelle'!Z$1, INDIRECT(ADDRESS(ROW(), 6 + $A$7, 1, 1, "Kreis TRADE - 2024")), "")</f>
        <v/>
      </c>
      <c r="AA300" s="151" t="str" cm="1">
        <f t="array" aca="1" ref="AA300" ca="1">IF('Kreis TRADE - 2024'!$D300 = 'PieChart Hilfstabelle'!AA$1, INDIRECT(ADDRESS(ROW(), 6 + $A$7, 1, 1, "Kreis TRADE - 2024")), "")</f>
        <v/>
      </c>
      <c r="AB300" s="151" t="str" cm="1">
        <f t="array" aca="1" ref="AB300" ca="1">IF('Kreis TRADE - 2024'!$D300 = 'PieChart Hilfstabelle'!AB$1, INDIRECT(ADDRESS(ROW(), 6 + $A$7, 1, 1, "Kreis TRADE - 2024")), "")</f>
        <v/>
      </c>
      <c r="AC300" s="151" t="str" cm="1">
        <f t="array" aca="1" ref="AC300" ca="1">IF('Kreis TRADE - 2024'!$D300 = 'PieChart Hilfstabelle'!AC$1, INDIRECT(ADDRESS(ROW(), 6 + $A$7, 1, 1, "Kreis TRADE - 2024")), "")</f>
        <v/>
      </c>
      <c r="AD300" s="151" t="str" cm="1">
        <f t="array" aca="1" ref="AD300" ca="1">IF('Kreis TRADE - 2024'!$D300 = 'PieChart Hilfstabelle'!AD$1, INDIRECT(ADDRESS(ROW(), 6 + $A$7, 1, 1, "Kreis TRADE - 2024")), "")</f>
        <v/>
      </c>
    </row>
    <row r="301" spans="1:30">
      <c r="A301" s="151"/>
      <c r="B301" s="151"/>
      <c r="C301" s="151"/>
      <c r="D301" s="151"/>
      <c r="E301" s="151"/>
      <c r="F301" s="151" t="str">
        <f>IF(AND('Kreis TRADE - 2024'!C301&lt;&gt;"",'Kreis TRADE - 2024'!D301&lt;&gt;"",'Kreis TRADE - 2024'!E301="Gebuchte Tage"),'Kreis TRADE - 2024'!C301 &amp; " " &amp; 'Kreis TRADE - 2024'!D301,"")</f>
        <v/>
      </c>
      <c r="G301" s="151" t="str" cm="1">
        <f t="array" aca="1" ref="G301" ca="1">IF('Kreis TRADE - 2024'!$E301 = 'PieChart Hilfstabelle'!G$1, INDIRECT(ADDRESS(ROW(), 6 + $A$7, 1, 1, "Kreis TRADE - 2024")), "")</f>
        <v/>
      </c>
      <c r="H301" s="151" t="str" cm="1">
        <f t="array" aca="1" ref="H301" ca="1">IF('Kreis TRADE - 2024'!$E301 = 'PieChart Hilfstabelle'!H$1, INDIRECT(ADDRESS(ROW(), 6 + $A$7, 1, 1, "Kreis TRADE - 2024")), "")</f>
        <v/>
      </c>
      <c r="I301" s="151" t="str" cm="1">
        <f t="array" aca="1" ref="I301" ca="1">IF('Kreis TRADE - 2024'!$E301 = 'PieChart Hilfstabelle'!I$1, INDIRECT(ADDRESS(ROW(), 6 + $A$7, 1, 1, "Kreis TRADE - 2024")), "")</f>
        <v/>
      </c>
      <c r="J301" s="151" t="str" cm="1">
        <f t="array" aca="1" ref="J301" ca="1">IF('Kreis TRADE - 2024'!$E301 = 'PieChart Hilfstabelle'!J$1, INDIRECT(ADDRESS(ROW(), 6 + $A$7, 1, 1, "Kreis TRADE - 2024")), "")</f>
        <v/>
      </c>
      <c r="K301" s="151" t="str" cm="1">
        <f t="array" aca="1" ref="K301" ca="1">IF('Kreis TRADE - 2024'!$E301 = 'PieChart Hilfstabelle'!K$1, INDIRECT(ADDRESS(ROW(), 6 + $A$7, 1, 1, "Kreis TRADE - 2024")), "")</f>
        <v/>
      </c>
      <c r="L301" s="151" t="str" cm="1">
        <f t="array" aca="1" ref="L301" ca="1">IF('Kreis TRADE - 2024'!$E301 = 'PieChart Hilfstabelle'!L$1, INDIRECT(ADDRESS(ROW(), 6 + $A$7, 1, 1, "Kreis TRADE - 2024")), "")</f>
        <v/>
      </c>
      <c r="M301" s="151" t="str" cm="1">
        <f t="array" aca="1" ref="M301" ca="1">IF('Kreis TRADE - 2024'!$E301 = 'PieChart Hilfstabelle'!M$1, INDIRECT(ADDRESS(ROW(), 6 + $A$7, 1, 1, "Kreis TRADE - 2024")), "")</f>
        <v/>
      </c>
      <c r="N301" s="151" t="str" cm="1">
        <f t="array" aca="1" ref="N301" ca="1">IF('Kreis TRADE - 2024'!$E301 = 'PieChart Hilfstabelle'!N$1, INDIRECT(ADDRESS(ROW(), 6 + $A$7, 1, 1, "Kreis TRADE - 2024")), "")</f>
        <v/>
      </c>
      <c r="O301" s="151" t="str" cm="1">
        <f t="array" aca="1" ref="O301" ca="1">IF('Kreis TRADE - 2024'!$E301 = 'PieChart Hilfstabelle'!O$1, INDIRECT(ADDRESS(ROW(), 6 + $A$7, 1, 1, "Kreis TRADE - 2024")), "")</f>
        <v/>
      </c>
      <c r="P301" s="151" t="str" cm="1">
        <f t="array" aca="1" ref="P301" ca="1">IF('Kreis TRADE - 2024'!$E301 = 'PieChart Hilfstabelle'!P$1, INDIRECT(ADDRESS(ROW(), 6 + $A$7, 1, 1, "Kreis TRADE - 2024")), "")</f>
        <v/>
      </c>
      <c r="Q301" s="151" t="str" cm="1">
        <f t="array" aca="1" ref="Q301" ca="1">IF('Kreis TRADE - 2024'!$E301 = 'PieChart Hilfstabelle'!Q$1, INDIRECT(ADDRESS(ROW(), 6 + $A$7, 1, 1, "Kreis TRADE - 2024")), "")</f>
        <v/>
      </c>
      <c r="R301" s="151" t="str" cm="1">
        <f t="array" aca="1" ref="R301" ca="1">IF('Kreis TRADE - 2024'!$E301 = 'PieChart Hilfstabelle'!R$1, INDIRECT(ADDRESS(ROW(), 6 + $A$7, 1, 1, "Kreis TRADE - 2024")), "")</f>
        <v/>
      </c>
      <c r="S301" s="151" t="str" cm="1">
        <f t="array" aca="1" ref="S301" ca="1">IF('Kreis TRADE - 2024'!$E301 = 'PieChart Hilfstabelle'!S$1, INDIRECT(ADDRESS(ROW(), 6 + $A$7, 1, 1, "Kreis TRADE - 2024")), "")</f>
        <v/>
      </c>
      <c r="T301" s="151" t="str" cm="1">
        <f t="array" aca="1" ref="T301" ca="1">IF('Kreis TRADE - 2024'!$E301 = 'PieChart Hilfstabelle'!T$1, INDIRECT(ADDRESS(ROW(), 6 + $A$7, 1, 1, "Kreis TRADE - 2024")), "")</f>
        <v/>
      </c>
      <c r="U301" s="151" t="str" cm="1">
        <f t="array" aca="1" ref="U301" ca="1">IF('Kreis TRADE - 2024'!$E301 = 'PieChart Hilfstabelle'!U$1, INDIRECT(ADDRESS(ROW(), 6 + $A$7, 1, 1, "Kreis TRADE - 2024")), "")</f>
        <v/>
      </c>
      <c r="V301" s="151" t="str" cm="1">
        <f t="array" aca="1" ref="V301" ca="1">IF('Kreis TRADE - 2024'!$E301 = 'PieChart Hilfstabelle'!V$1, INDIRECT(ADDRESS(ROW(), 6 + $A$7, 1, 1, "Kreis TRADE - 2024")), "")</f>
        <v/>
      </c>
      <c r="W301" s="151" t="str" cm="1">
        <f t="array" aca="1" ref="W301" ca="1">IF('Kreis TRADE - 2024'!$E301 = 'PieChart Hilfstabelle'!W$1, INDIRECT(ADDRESS(ROW(), 6 + $A$7, 1, 1, "Kreis TRADE - 2024")), "")</f>
        <v/>
      </c>
      <c r="X301" s="152"/>
      <c r="Y301" s="151" t="str" cm="1">
        <f t="array" aca="1" ref="Y301" ca="1">IF('Kreis TRADE - 2024'!$D301 = 'PieChart Hilfstabelle'!Y$1, INDIRECT(ADDRESS(ROW(), 6 + $A$7, 1, 1, "Kreis TRADE - 2024")), "")</f>
        <v/>
      </c>
      <c r="Z301" s="151" t="str" cm="1">
        <f t="array" aca="1" ref="Z301" ca="1">IF('Kreis TRADE - 2024'!$D301 = 'PieChart Hilfstabelle'!Z$1, INDIRECT(ADDRESS(ROW(), 6 + $A$7, 1, 1, "Kreis TRADE - 2024")), "")</f>
        <v/>
      </c>
      <c r="AA301" s="151" t="str" cm="1">
        <f t="array" aca="1" ref="AA301" ca="1">IF('Kreis TRADE - 2024'!$D301 = 'PieChart Hilfstabelle'!AA$1, INDIRECT(ADDRESS(ROW(), 6 + $A$7, 1, 1, "Kreis TRADE - 2024")), "")</f>
        <v/>
      </c>
      <c r="AB301" s="151" t="str" cm="1">
        <f t="array" aca="1" ref="AB301" ca="1">IF('Kreis TRADE - 2024'!$D301 = 'PieChart Hilfstabelle'!AB$1, INDIRECT(ADDRESS(ROW(), 6 + $A$7, 1, 1, "Kreis TRADE - 2024")), "")</f>
        <v/>
      </c>
      <c r="AC301" s="151" t="str" cm="1">
        <f t="array" aca="1" ref="AC301" ca="1">IF('Kreis TRADE - 2024'!$D301 = 'PieChart Hilfstabelle'!AC$1, INDIRECT(ADDRESS(ROW(), 6 + $A$7, 1, 1, "Kreis TRADE - 2024")), "")</f>
        <v/>
      </c>
      <c r="AD301" s="151" t="str" cm="1">
        <f t="array" aca="1" ref="AD301" ca="1">IF('Kreis TRADE - 2024'!$D301 = 'PieChart Hilfstabelle'!AD$1, INDIRECT(ADDRESS(ROW(), 6 + $A$7, 1, 1, "Kreis TRADE - 2024")), "")</f>
        <v/>
      </c>
    </row>
    <row r="302" spans="1:30">
      <c r="A302" s="151"/>
      <c r="B302" s="151"/>
      <c r="C302" s="151"/>
      <c r="D302" s="151"/>
      <c r="E302" s="151"/>
      <c r="F302" s="151" t="str">
        <f>IF(AND('Kreis TRADE - 2024'!C302&lt;&gt;"",'Kreis TRADE - 2024'!D302&lt;&gt;"",'Kreis TRADE - 2024'!E302="Gebuchte Tage"),'Kreis TRADE - 2024'!C302 &amp; " " &amp; 'Kreis TRADE - 2024'!D302,"")</f>
        <v/>
      </c>
      <c r="G302" s="151" t="str" cm="1">
        <f t="array" aca="1" ref="G302" ca="1">IF('Kreis TRADE - 2024'!$E302 = 'PieChart Hilfstabelle'!G$1, INDIRECT(ADDRESS(ROW(), 6 + $A$7, 1, 1, "Kreis TRADE - 2024")), "")</f>
        <v/>
      </c>
      <c r="H302" s="151" t="str" cm="1">
        <f t="array" aca="1" ref="H302" ca="1">IF('Kreis TRADE - 2024'!$E302 = 'PieChart Hilfstabelle'!H$1, INDIRECT(ADDRESS(ROW(), 6 + $A$7, 1, 1, "Kreis TRADE - 2024")), "")</f>
        <v/>
      </c>
      <c r="I302" s="151" t="str" cm="1">
        <f t="array" aca="1" ref="I302" ca="1">IF('Kreis TRADE - 2024'!$E302 = 'PieChart Hilfstabelle'!I$1, INDIRECT(ADDRESS(ROW(), 6 + $A$7, 1, 1, "Kreis TRADE - 2024")), "")</f>
        <v/>
      </c>
      <c r="J302" s="151" t="str" cm="1">
        <f t="array" aca="1" ref="J302" ca="1">IF('Kreis TRADE - 2024'!$E302 = 'PieChart Hilfstabelle'!J$1, INDIRECT(ADDRESS(ROW(), 6 + $A$7, 1, 1, "Kreis TRADE - 2024")), "")</f>
        <v/>
      </c>
      <c r="K302" s="151" t="str" cm="1">
        <f t="array" aca="1" ref="K302" ca="1">IF('Kreis TRADE - 2024'!$E302 = 'PieChart Hilfstabelle'!K$1, INDIRECT(ADDRESS(ROW(), 6 + $A$7, 1, 1, "Kreis TRADE - 2024")), "")</f>
        <v/>
      </c>
      <c r="L302" s="151" t="str" cm="1">
        <f t="array" aca="1" ref="L302" ca="1">IF('Kreis TRADE - 2024'!$E302 = 'PieChart Hilfstabelle'!L$1, INDIRECT(ADDRESS(ROW(), 6 + $A$7, 1, 1, "Kreis TRADE - 2024")), "")</f>
        <v/>
      </c>
      <c r="M302" s="151" t="str" cm="1">
        <f t="array" aca="1" ref="M302" ca="1">IF('Kreis TRADE - 2024'!$E302 = 'PieChart Hilfstabelle'!M$1, INDIRECT(ADDRESS(ROW(), 6 + $A$7, 1, 1, "Kreis TRADE - 2024")), "")</f>
        <v/>
      </c>
      <c r="N302" s="151" t="str" cm="1">
        <f t="array" aca="1" ref="N302" ca="1">IF('Kreis TRADE - 2024'!$E302 = 'PieChart Hilfstabelle'!N$1, INDIRECT(ADDRESS(ROW(), 6 + $A$7, 1, 1, "Kreis TRADE - 2024")), "")</f>
        <v/>
      </c>
      <c r="O302" s="151" t="str" cm="1">
        <f t="array" aca="1" ref="O302" ca="1">IF('Kreis TRADE - 2024'!$E302 = 'PieChart Hilfstabelle'!O$1, INDIRECT(ADDRESS(ROW(), 6 + $A$7, 1, 1, "Kreis TRADE - 2024")), "")</f>
        <v/>
      </c>
      <c r="P302" s="151" t="str" cm="1">
        <f t="array" aca="1" ref="P302" ca="1">IF('Kreis TRADE - 2024'!$E302 = 'PieChart Hilfstabelle'!P$1, INDIRECT(ADDRESS(ROW(), 6 + $A$7, 1, 1, "Kreis TRADE - 2024")), "")</f>
        <v/>
      </c>
      <c r="Q302" s="151" t="str" cm="1">
        <f t="array" aca="1" ref="Q302" ca="1">IF('Kreis TRADE - 2024'!$E302 = 'PieChart Hilfstabelle'!Q$1, INDIRECT(ADDRESS(ROW(), 6 + $A$7, 1, 1, "Kreis TRADE - 2024")), "")</f>
        <v/>
      </c>
      <c r="R302" s="151" t="str" cm="1">
        <f t="array" aca="1" ref="R302" ca="1">IF('Kreis TRADE - 2024'!$E302 = 'PieChart Hilfstabelle'!R$1, INDIRECT(ADDRESS(ROW(), 6 + $A$7, 1, 1, "Kreis TRADE - 2024")), "")</f>
        <v/>
      </c>
      <c r="S302" s="151" t="str" cm="1">
        <f t="array" aca="1" ref="S302" ca="1">IF('Kreis TRADE - 2024'!$E302 = 'PieChart Hilfstabelle'!S$1, INDIRECT(ADDRESS(ROW(), 6 + $A$7, 1, 1, "Kreis TRADE - 2024")), "")</f>
        <v/>
      </c>
      <c r="T302" s="151" t="str" cm="1">
        <f t="array" aca="1" ref="T302" ca="1">IF('Kreis TRADE - 2024'!$E302 = 'PieChart Hilfstabelle'!T$1, INDIRECT(ADDRESS(ROW(), 6 + $A$7, 1, 1, "Kreis TRADE - 2024")), "")</f>
        <v/>
      </c>
      <c r="U302" s="151" t="str" cm="1">
        <f t="array" aca="1" ref="U302" ca="1">IF('Kreis TRADE - 2024'!$E302 = 'PieChart Hilfstabelle'!U$1, INDIRECT(ADDRESS(ROW(), 6 + $A$7, 1, 1, "Kreis TRADE - 2024")), "")</f>
        <v/>
      </c>
      <c r="V302" s="151" t="str" cm="1">
        <f t="array" aca="1" ref="V302" ca="1">IF('Kreis TRADE - 2024'!$E302 = 'PieChart Hilfstabelle'!V$1, INDIRECT(ADDRESS(ROW(), 6 + $A$7, 1, 1, "Kreis TRADE - 2024")), "")</f>
        <v/>
      </c>
      <c r="W302" s="151" t="str" cm="1">
        <f t="array" aca="1" ref="W302" ca="1">IF('Kreis TRADE - 2024'!$E302 = 'PieChart Hilfstabelle'!W$1, INDIRECT(ADDRESS(ROW(), 6 + $A$7, 1, 1, "Kreis TRADE - 2024")), "")</f>
        <v/>
      </c>
      <c r="X302" s="152"/>
      <c r="Y302" s="151" t="str" cm="1">
        <f t="array" aca="1" ref="Y302" ca="1">IF('Kreis TRADE - 2024'!$D302 = 'PieChart Hilfstabelle'!Y$1, INDIRECT(ADDRESS(ROW(), 6 + $A$7, 1, 1, "Kreis TRADE - 2024")), "")</f>
        <v/>
      </c>
      <c r="Z302" s="151" t="str" cm="1">
        <f t="array" aca="1" ref="Z302" ca="1">IF('Kreis TRADE - 2024'!$D302 = 'PieChart Hilfstabelle'!Z$1, INDIRECT(ADDRESS(ROW(), 6 + $A$7, 1, 1, "Kreis TRADE - 2024")), "")</f>
        <v/>
      </c>
      <c r="AA302" s="151" t="str" cm="1">
        <f t="array" aca="1" ref="AA302" ca="1">IF('Kreis TRADE - 2024'!$D302 = 'PieChart Hilfstabelle'!AA$1, INDIRECT(ADDRESS(ROW(), 6 + $A$7, 1, 1, "Kreis TRADE - 2024")), "")</f>
        <v/>
      </c>
      <c r="AB302" s="151" t="str" cm="1">
        <f t="array" aca="1" ref="AB302" ca="1">IF('Kreis TRADE - 2024'!$D302 = 'PieChart Hilfstabelle'!AB$1, INDIRECT(ADDRESS(ROW(), 6 + $A$7, 1, 1, "Kreis TRADE - 2024")), "")</f>
        <v/>
      </c>
      <c r="AC302" s="151" t="str" cm="1">
        <f t="array" aca="1" ref="AC302" ca="1">IF('Kreis TRADE - 2024'!$D302 = 'PieChart Hilfstabelle'!AC$1, INDIRECT(ADDRESS(ROW(), 6 + $A$7, 1, 1, "Kreis TRADE - 2024")), "")</f>
        <v/>
      </c>
      <c r="AD302" s="151" t="str" cm="1">
        <f t="array" aca="1" ref="AD302" ca="1">IF('Kreis TRADE - 2024'!$D302 = 'PieChart Hilfstabelle'!AD$1, INDIRECT(ADDRESS(ROW(), 6 + $A$7, 1, 1, "Kreis TRADE - 2024")), "")</f>
        <v/>
      </c>
    </row>
    <row r="303" spans="1:30">
      <c r="A303" s="151"/>
      <c r="B303" s="151"/>
      <c r="C303" s="151"/>
      <c r="D303" s="151"/>
      <c r="E303" s="151"/>
      <c r="F303" s="151" t="str">
        <f>IF(AND('Kreis TRADE - 2024'!C303&lt;&gt;"",'Kreis TRADE - 2024'!D303&lt;&gt;"",'Kreis TRADE - 2024'!E303="Gebuchte Tage"),'Kreis TRADE - 2024'!C303 &amp; " " &amp; 'Kreis TRADE - 2024'!D303,"")</f>
        <v/>
      </c>
      <c r="G303" s="151" t="str" cm="1">
        <f t="array" aca="1" ref="G303" ca="1">IF('Kreis TRADE - 2024'!$E303 = 'PieChart Hilfstabelle'!G$1, INDIRECT(ADDRESS(ROW(), 6 + $A$7, 1, 1, "Kreis TRADE - 2024")), "")</f>
        <v/>
      </c>
      <c r="H303" s="151" t="str" cm="1">
        <f t="array" aca="1" ref="H303" ca="1">IF('Kreis TRADE - 2024'!$E303 = 'PieChart Hilfstabelle'!H$1, INDIRECT(ADDRESS(ROW(), 6 + $A$7, 1, 1, "Kreis TRADE - 2024")), "")</f>
        <v/>
      </c>
      <c r="I303" s="151" t="str" cm="1">
        <f t="array" aca="1" ref="I303" ca="1">IF('Kreis TRADE - 2024'!$E303 = 'PieChart Hilfstabelle'!I$1, INDIRECT(ADDRESS(ROW(), 6 + $A$7, 1, 1, "Kreis TRADE - 2024")), "")</f>
        <v/>
      </c>
      <c r="J303" s="151" t="str" cm="1">
        <f t="array" aca="1" ref="J303" ca="1">IF('Kreis TRADE - 2024'!$E303 = 'PieChart Hilfstabelle'!J$1, INDIRECT(ADDRESS(ROW(), 6 + $A$7, 1, 1, "Kreis TRADE - 2024")), "")</f>
        <v/>
      </c>
      <c r="K303" s="151" t="str" cm="1">
        <f t="array" aca="1" ref="K303" ca="1">IF('Kreis TRADE - 2024'!$E303 = 'PieChart Hilfstabelle'!K$1, INDIRECT(ADDRESS(ROW(), 6 + $A$7, 1, 1, "Kreis TRADE - 2024")), "")</f>
        <v/>
      </c>
      <c r="L303" s="151" t="str" cm="1">
        <f t="array" aca="1" ref="L303" ca="1">IF('Kreis TRADE - 2024'!$E303 = 'PieChart Hilfstabelle'!L$1, INDIRECT(ADDRESS(ROW(), 6 + $A$7, 1, 1, "Kreis TRADE - 2024")), "")</f>
        <v/>
      </c>
      <c r="M303" s="151" t="str" cm="1">
        <f t="array" aca="1" ref="M303" ca="1">IF('Kreis TRADE - 2024'!$E303 = 'PieChart Hilfstabelle'!M$1, INDIRECT(ADDRESS(ROW(), 6 + $A$7, 1, 1, "Kreis TRADE - 2024")), "")</f>
        <v/>
      </c>
      <c r="N303" s="151" t="str" cm="1">
        <f t="array" aca="1" ref="N303" ca="1">IF('Kreis TRADE - 2024'!$E303 = 'PieChart Hilfstabelle'!N$1, INDIRECT(ADDRESS(ROW(), 6 + $A$7, 1, 1, "Kreis TRADE - 2024")), "")</f>
        <v/>
      </c>
      <c r="O303" s="151" t="str" cm="1">
        <f t="array" aca="1" ref="O303" ca="1">IF('Kreis TRADE - 2024'!$E303 = 'PieChart Hilfstabelle'!O$1, INDIRECT(ADDRESS(ROW(), 6 + $A$7, 1, 1, "Kreis TRADE - 2024")), "")</f>
        <v/>
      </c>
      <c r="P303" s="151" t="str" cm="1">
        <f t="array" aca="1" ref="P303" ca="1">IF('Kreis TRADE - 2024'!$E303 = 'PieChart Hilfstabelle'!P$1, INDIRECT(ADDRESS(ROW(), 6 + $A$7, 1, 1, "Kreis TRADE - 2024")), "")</f>
        <v/>
      </c>
      <c r="Q303" s="151" t="str" cm="1">
        <f t="array" aca="1" ref="Q303" ca="1">IF('Kreis TRADE - 2024'!$E303 = 'PieChart Hilfstabelle'!Q$1, INDIRECT(ADDRESS(ROW(), 6 + $A$7, 1, 1, "Kreis TRADE - 2024")), "")</f>
        <v/>
      </c>
      <c r="R303" s="151" t="str" cm="1">
        <f t="array" aca="1" ref="R303" ca="1">IF('Kreis TRADE - 2024'!$E303 = 'PieChart Hilfstabelle'!R$1, INDIRECT(ADDRESS(ROW(), 6 + $A$7, 1, 1, "Kreis TRADE - 2024")), "")</f>
        <v/>
      </c>
      <c r="S303" s="151" t="str" cm="1">
        <f t="array" aca="1" ref="S303" ca="1">IF('Kreis TRADE - 2024'!$E303 = 'PieChart Hilfstabelle'!S$1, INDIRECT(ADDRESS(ROW(), 6 + $A$7, 1, 1, "Kreis TRADE - 2024")), "")</f>
        <v/>
      </c>
      <c r="T303" s="151" t="str" cm="1">
        <f t="array" aca="1" ref="T303" ca="1">IF('Kreis TRADE - 2024'!$E303 = 'PieChart Hilfstabelle'!T$1, INDIRECT(ADDRESS(ROW(), 6 + $A$7, 1, 1, "Kreis TRADE - 2024")), "")</f>
        <v/>
      </c>
      <c r="U303" s="151" t="str" cm="1">
        <f t="array" aca="1" ref="U303" ca="1">IF('Kreis TRADE - 2024'!$E303 = 'PieChart Hilfstabelle'!U$1, INDIRECT(ADDRESS(ROW(), 6 + $A$7, 1, 1, "Kreis TRADE - 2024")), "")</f>
        <v/>
      </c>
      <c r="V303" s="151" t="str" cm="1">
        <f t="array" aca="1" ref="V303" ca="1">IF('Kreis TRADE - 2024'!$E303 = 'PieChart Hilfstabelle'!V$1, INDIRECT(ADDRESS(ROW(), 6 + $A$7, 1, 1, "Kreis TRADE - 2024")), "")</f>
        <v/>
      </c>
      <c r="W303" s="151" t="str" cm="1">
        <f t="array" aca="1" ref="W303" ca="1">IF('Kreis TRADE - 2024'!$E303 = 'PieChart Hilfstabelle'!W$1, INDIRECT(ADDRESS(ROW(), 6 + $A$7, 1, 1, "Kreis TRADE - 2024")), "")</f>
        <v/>
      </c>
      <c r="X303" s="152"/>
      <c r="Y303" s="151" t="str" cm="1">
        <f t="array" aca="1" ref="Y303" ca="1">IF('Kreis TRADE - 2024'!$D303 = 'PieChart Hilfstabelle'!Y$1, INDIRECT(ADDRESS(ROW(), 6 + $A$7, 1, 1, "Kreis TRADE - 2024")), "")</f>
        <v/>
      </c>
      <c r="Z303" s="151" t="str" cm="1">
        <f t="array" aca="1" ref="Z303" ca="1">IF('Kreis TRADE - 2024'!$D303 = 'PieChart Hilfstabelle'!Z$1, INDIRECT(ADDRESS(ROW(), 6 + $A$7, 1, 1, "Kreis TRADE - 2024")), "")</f>
        <v/>
      </c>
      <c r="AA303" s="151" t="str" cm="1">
        <f t="array" aca="1" ref="AA303" ca="1">IF('Kreis TRADE - 2024'!$D303 = 'PieChart Hilfstabelle'!AA$1, INDIRECT(ADDRESS(ROW(), 6 + $A$7, 1, 1, "Kreis TRADE - 2024")), "")</f>
        <v/>
      </c>
      <c r="AB303" s="151" t="str" cm="1">
        <f t="array" aca="1" ref="AB303" ca="1">IF('Kreis TRADE - 2024'!$D303 = 'PieChart Hilfstabelle'!AB$1, INDIRECT(ADDRESS(ROW(), 6 + $A$7, 1, 1, "Kreis TRADE - 2024")), "")</f>
        <v/>
      </c>
      <c r="AC303" s="151" t="str" cm="1">
        <f t="array" aca="1" ref="AC303" ca="1">IF('Kreis TRADE - 2024'!$D303 = 'PieChart Hilfstabelle'!AC$1, INDIRECT(ADDRESS(ROW(), 6 + $A$7, 1, 1, "Kreis TRADE - 2024")), "")</f>
        <v/>
      </c>
      <c r="AD303" s="151" t="str" cm="1">
        <f t="array" aca="1" ref="AD303" ca="1">IF('Kreis TRADE - 2024'!$D303 = 'PieChart Hilfstabelle'!AD$1, INDIRECT(ADDRESS(ROW(), 6 + $A$7, 1, 1, "Kreis TRADE - 2024")), "")</f>
        <v/>
      </c>
    </row>
    <row r="304" spans="1:30">
      <c r="A304" s="151"/>
      <c r="B304" s="151"/>
      <c r="C304" s="151"/>
      <c r="D304" s="151"/>
      <c r="E304" s="151"/>
      <c r="F304" s="151" t="str">
        <f>IF(AND('Kreis TRADE - 2024'!C304&lt;&gt;"",'Kreis TRADE - 2024'!D304&lt;&gt;"",'Kreis TRADE - 2024'!E304="Gebuchte Tage"),'Kreis TRADE - 2024'!C304 &amp; " " &amp; 'Kreis TRADE - 2024'!D304,"")</f>
        <v/>
      </c>
      <c r="G304" s="151" t="str" cm="1">
        <f t="array" aca="1" ref="G304" ca="1">IF('Kreis TRADE - 2024'!$E304 = 'PieChart Hilfstabelle'!G$1, INDIRECT(ADDRESS(ROW(), 6 + $A$7, 1, 1, "Kreis TRADE - 2024")), "")</f>
        <v/>
      </c>
      <c r="H304" s="151" t="str" cm="1">
        <f t="array" aca="1" ref="H304" ca="1">IF('Kreis TRADE - 2024'!$E304 = 'PieChart Hilfstabelle'!H$1, INDIRECT(ADDRESS(ROW(), 6 + $A$7, 1, 1, "Kreis TRADE - 2024")), "")</f>
        <v/>
      </c>
      <c r="I304" s="151" t="str" cm="1">
        <f t="array" aca="1" ref="I304" ca="1">IF('Kreis TRADE - 2024'!$E304 = 'PieChart Hilfstabelle'!I$1, INDIRECT(ADDRESS(ROW(), 6 + $A$7, 1, 1, "Kreis TRADE - 2024")), "")</f>
        <v/>
      </c>
      <c r="J304" s="151" t="str" cm="1">
        <f t="array" aca="1" ref="J304" ca="1">IF('Kreis TRADE - 2024'!$E304 = 'PieChart Hilfstabelle'!J$1, INDIRECT(ADDRESS(ROW(), 6 + $A$7, 1, 1, "Kreis TRADE - 2024")), "")</f>
        <v/>
      </c>
      <c r="K304" s="151" t="str" cm="1">
        <f t="array" aca="1" ref="K304" ca="1">IF('Kreis TRADE - 2024'!$E304 = 'PieChart Hilfstabelle'!K$1, INDIRECT(ADDRESS(ROW(), 6 + $A$7, 1, 1, "Kreis TRADE - 2024")), "")</f>
        <v/>
      </c>
      <c r="L304" s="151" t="str" cm="1">
        <f t="array" aca="1" ref="L304" ca="1">IF('Kreis TRADE - 2024'!$E304 = 'PieChart Hilfstabelle'!L$1, INDIRECT(ADDRESS(ROW(), 6 + $A$7, 1, 1, "Kreis TRADE - 2024")), "")</f>
        <v/>
      </c>
      <c r="M304" s="151" t="str" cm="1">
        <f t="array" aca="1" ref="M304" ca="1">IF('Kreis TRADE - 2024'!$E304 = 'PieChart Hilfstabelle'!M$1, INDIRECT(ADDRESS(ROW(), 6 + $A$7, 1, 1, "Kreis TRADE - 2024")), "")</f>
        <v/>
      </c>
      <c r="N304" s="151" t="str" cm="1">
        <f t="array" aca="1" ref="N304" ca="1">IF('Kreis TRADE - 2024'!$E304 = 'PieChart Hilfstabelle'!N$1, INDIRECT(ADDRESS(ROW(), 6 + $A$7, 1, 1, "Kreis TRADE - 2024")), "")</f>
        <v/>
      </c>
      <c r="O304" s="151" t="str" cm="1">
        <f t="array" aca="1" ref="O304" ca="1">IF('Kreis TRADE - 2024'!$E304 = 'PieChart Hilfstabelle'!O$1, INDIRECT(ADDRESS(ROW(), 6 + $A$7, 1, 1, "Kreis TRADE - 2024")), "")</f>
        <v/>
      </c>
      <c r="P304" s="151" t="str" cm="1">
        <f t="array" aca="1" ref="P304" ca="1">IF('Kreis TRADE - 2024'!$E304 = 'PieChart Hilfstabelle'!P$1, INDIRECT(ADDRESS(ROW(), 6 + $A$7, 1, 1, "Kreis TRADE - 2024")), "")</f>
        <v/>
      </c>
      <c r="Q304" s="151" t="str" cm="1">
        <f t="array" aca="1" ref="Q304" ca="1">IF('Kreis TRADE - 2024'!$E304 = 'PieChart Hilfstabelle'!Q$1, INDIRECT(ADDRESS(ROW(), 6 + $A$7, 1, 1, "Kreis TRADE - 2024")), "")</f>
        <v/>
      </c>
      <c r="R304" s="151" t="str" cm="1">
        <f t="array" aca="1" ref="R304" ca="1">IF('Kreis TRADE - 2024'!$E304 = 'PieChart Hilfstabelle'!R$1, INDIRECT(ADDRESS(ROW(), 6 + $A$7, 1, 1, "Kreis TRADE - 2024")), "")</f>
        <v/>
      </c>
      <c r="S304" s="151" t="str" cm="1">
        <f t="array" aca="1" ref="S304" ca="1">IF('Kreis TRADE - 2024'!$E304 = 'PieChart Hilfstabelle'!S$1, INDIRECT(ADDRESS(ROW(), 6 + $A$7, 1, 1, "Kreis TRADE - 2024")), "")</f>
        <v/>
      </c>
      <c r="T304" s="151" t="str" cm="1">
        <f t="array" aca="1" ref="T304" ca="1">IF('Kreis TRADE - 2024'!$E304 = 'PieChart Hilfstabelle'!T$1, INDIRECT(ADDRESS(ROW(), 6 + $A$7, 1, 1, "Kreis TRADE - 2024")), "")</f>
        <v/>
      </c>
      <c r="U304" s="151" t="str" cm="1">
        <f t="array" aca="1" ref="U304" ca="1">IF('Kreis TRADE - 2024'!$E304 = 'PieChart Hilfstabelle'!U$1, INDIRECT(ADDRESS(ROW(), 6 + $A$7, 1, 1, "Kreis TRADE - 2024")), "")</f>
        <v/>
      </c>
      <c r="V304" s="151" t="str" cm="1">
        <f t="array" aca="1" ref="V304" ca="1">IF('Kreis TRADE - 2024'!$E304 = 'PieChart Hilfstabelle'!V$1, INDIRECT(ADDRESS(ROW(), 6 + $A$7, 1, 1, "Kreis TRADE - 2024")), "")</f>
        <v/>
      </c>
      <c r="W304" s="151" t="str" cm="1">
        <f t="array" aca="1" ref="W304" ca="1">IF('Kreis TRADE - 2024'!$E304 = 'PieChart Hilfstabelle'!W$1, INDIRECT(ADDRESS(ROW(), 6 + $A$7, 1, 1, "Kreis TRADE - 2024")), "")</f>
        <v/>
      </c>
      <c r="X304" s="152"/>
      <c r="Y304" s="151" t="str" cm="1">
        <f t="array" aca="1" ref="Y304" ca="1">IF('Kreis TRADE - 2024'!$D304 = 'PieChart Hilfstabelle'!Y$1, INDIRECT(ADDRESS(ROW(), 6 + $A$7, 1, 1, "Kreis TRADE - 2024")), "")</f>
        <v/>
      </c>
      <c r="Z304" s="151" t="str" cm="1">
        <f t="array" aca="1" ref="Z304" ca="1">IF('Kreis TRADE - 2024'!$D304 = 'PieChart Hilfstabelle'!Z$1, INDIRECT(ADDRESS(ROW(), 6 + $A$7, 1, 1, "Kreis TRADE - 2024")), "")</f>
        <v/>
      </c>
      <c r="AA304" s="151" t="str" cm="1">
        <f t="array" aca="1" ref="AA304" ca="1">IF('Kreis TRADE - 2024'!$D304 = 'PieChart Hilfstabelle'!AA$1, INDIRECT(ADDRESS(ROW(), 6 + $A$7, 1, 1, "Kreis TRADE - 2024")), "")</f>
        <v/>
      </c>
      <c r="AB304" s="151" t="str" cm="1">
        <f t="array" aca="1" ref="AB304" ca="1">IF('Kreis TRADE - 2024'!$D304 = 'PieChart Hilfstabelle'!AB$1, INDIRECT(ADDRESS(ROW(), 6 + $A$7, 1, 1, "Kreis TRADE - 2024")), "")</f>
        <v/>
      </c>
      <c r="AC304" s="151" t="str" cm="1">
        <f t="array" aca="1" ref="AC304" ca="1">IF('Kreis TRADE - 2024'!$D304 = 'PieChart Hilfstabelle'!AC$1, INDIRECT(ADDRESS(ROW(), 6 + $A$7, 1, 1, "Kreis TRADE - 2024")), "")</f>
        <v/>
      </c>
      <c r="AD304" s="151" t="str" cm="1">
        <f t="array" aca="1" ref="AD304" ca="1">IF('Kreis TRADE - 2024'!$D304 = 'PieChart Hilfstabelle'!AD$1, INDIRECT(ADDRESS(ROW(), 6 + $A$7, 1, 1, "Kreis TRADE - 2024")), "")</f>
        <v/>
      </c>
    </row>
    <row r="305" spans="1:30">
      <c r="A305" s="151"/>
      <c r="B305" s="151"/>
      <c r="C305" s="151"/>
      <c r="D305" s="151"/>
      <c r="E305" s="151"/>
      <c r="F305" s="151" t="str">
        <f>IF(AND('Kreis TRADE - 2024'!C305&lt;&gt;"",'Kreis TRADE - 2024'!D305&lt;&gt;"",'Kreis TRADE - 2024'!E305="Gebuchte Tage"),'Kreis TRADE - 2024'!C305 &amp; " " &amp; 'Kreis TRADE - 2024'!D305,"")</f>
        <v/>
      </c>
      <c r="G305" s="151" t="str" cm="1">
        <f t="array" aca="1" ref="G305" ca="1">IF('Kreis TRADE - 2024'!$E305 = 'PieChart Hilfstabelle'!G$1, INDIRECT(ADDRESS(ROW(), 6 + $A$7, 1, 1, "Kreis TRADE - 2024")), "")</f>
        <v/>
      </c>
      <c r="H305" s="151" t="str" cm="1">
        <f t="array" aca="1" ref="H305" ca="1">IF('Kreis TRADE - 2024'!$E305 = 'PieChart Hilfstabelle'!H$1, INDIRECT(ADDRESS(ROW(), 6 + $A$7, 1, 1, "Kreis TRADE - 2024")), "")</f>
        <v/>
      </c>
      <c r="I305" s="151" t="str" cm="1">
        <f t="array" aca="1" ref="I305" ca="1">IF('Kreis TRADE - 2024'!$E305 = 'PieChart Hilfstabelle'!I$1, INDIRECT(ADDRESS(ROW(), 6 + $A$7, 1, 1, "Kreis TRADE - 2024")), "")</f>
        <v/>
      </c>
      <c r="J305" s="151" t="str" cm="1">
        <f t="array" aca="1" ref="J305" ca="1">IF('Kreis TRADE - 2024'!$E305 = 'PieChart Hilfstabelle'!J$1, INDIRECT(ADDRESS(ROW(), 6 + $A$7, 1, 1, "Kreis TRADE - 2024")), "")</f>
        <v/>
      </c>
      <c r="K305" s="151" t="str" cm="1">
        <f t="array" aca="1" ref="K305" ca="1">IF('Kreis TRADE - 2024'!$E305 = 'PieChart Hilfstabelle'!K$1, INDIRECT(ADDRESS(ROW(), 6 + $A$7, 1, 1, "Kreis TRADE - 2024")), "")</f>
        <v/>
      </c>
      <c r="L305" s="151" t="str" cm="1">
        <f t="array" aca="1" ref="L305" ca="1">IF('Kreis TRADE - 2024'!$E305 = 'PieChart Hilfstabelle'!L$1, INDIRECT(ADDRESS(ROW(), 6 + $A$7, 1, 1, "Kreis TRADE - 2024")), "")</f>
        <v/>
      </c>
      <c r="M305" s="151" t="str" cm="1">
        <f t="array" aca="1" ref="M305" ca="1">IF('Kreis TRADE - 2024'!$E305 = 'PieChart Hilfstabelle'!M$1, INDIRECT(ADDRESS(ROW(), 6 + $A$7, 1, 1, "Kreis TRADE - 2024")), "")</f>
        <v/>
      </c>
      <c r="N305" s="151" t="str" cm="1">
        <f t="array" aca="1" ref="N305" ca="1">IF('Kreis TRADE - 2024'!$E305 = 'PieChart Hilfstabelle'!N$1, INDIRECT(ADDRESS(ROW(), 6 + $A$7, 1, 1, "Kreis TRADE - 2024")), "")</f>
        <v/>
      </c>
      <c r="O305" s="151" t="str" cm="1">
        <f t="array" aca="1" ref="O305" ca="1">IF('Kreis TRADE - 2024'!$E305 = 'PieChart Hilfstabelle'!O$1, INDIRECT(ADDRESS(ROW(), 6 + $A$7, 1, 1, "Kreis TRADE - 2024")), "")</f>
        <v/>
      </c>
      <c r="P305" s="151" t="str" cm="1">
        <f t="array" aca="1" ref="P305" ca="1">IF('Kreis TRADE - 2024'!$E305 = 'PieChart Hilfstabelle'!P$1, INDIRECT(ADDRESS(ROW(), 6 + $A$7, 1, 1, "Kreis TRADE - 2024")), "")</f>
        <v/>
      </c>
      <c r="Q305" s="151" t="str" cm="1">
        <f t="array" aca="1" ref="Q305" ca="1">IF('Kreis TRADE - 2024'!$E305 = 'PieChart Hilfstabelle'!Q$1, INDIRECT(ADDRESS(ROW(), 6 + $A$7, 1, 1, "Kreis TRADE - 2024")), "")</f>
        <v/>
      </c>
      <c r="R305" s="151" t="str" cm="1">
        <f t="array" aca="1" ref="R305" ca="1">IF('Kreis TRADE - 2024'!$E305 = 'PieChart Hilfstabelle'!R$1, INDIRECT(ADDRESS(ROW(), 6 + $A$7, 1, 1, "Kreis TRADE - 2024")), "")</f>
        <v/>
      </c>
      <c r="S305" s="151" t="str" cm="1">
        <f t="array" aca="1" ref="S305" ca="1">IF('Kreis TRADE - 2024'!$E305 = 'PieChart Hilfstabelle'!S$1, INDIRECT(ADDRESS(ROW(), 6 + $A$7, 1, 1, "Kreis TRADE - 2024")), "")</f>
        <v/>
      </c>
      <c r="T305" s="151" t="str" cm="1">
        <f t="array" aca="1" ref="T305" ca="1">IF('Kreis TRADE - 2024'!$E305 = 'PieChart Hilfstabelle'!T$1, INDIRECT(ADDRESS(ROW(), 6 + $A$7, 1, 1, "Kreis TRADE - 2024")), "")</f>
        <v/>
      </c>
      <c r="U305" s="151" t="str" cm="1">
        <f t="array" aca="1" ref="U305" ca="1">IF('Kreis TRADE - 2024'!$E305 = 'PieChart Hilfstabelle'!U$1, INDIRECT(ADDRESS(ROW(), 6 + $A$7, 1, 1, "Kreis TRADE - 2024")), "")</f>
        <v/>
      </c>
      <c r="V305" s="151" t="str" cm="1">
        <f t="array" aca="1" ref="V305" ca="1">IF('Kreis TRADE - 2024'!$E305 = 'PieChart Hilfstabelle'!V$1, INDIRECT(ADDRESS(ROW(), 6 + $A$7, 1, 1, "Kreis TRADE - 2024")), "")</f>
        <v/>
      </c>
      <c r="W305" s="151" t="str" cm="1">
        <f t="array" aca="1" ref="W305" ca="1">IF('Kreis TRADE - 2024'!$E305 = 'PieChart Hilfstabelle'!W$1, INDIRECT(ADDRESS(ROW(), 6 + $A$7, 1, 1, "Kreis TRADE - 2024")), "")</f>
        <v/>
      </c>
      <c r="X305" s="152"/>
      <c r="Y305" s="151" t="str" cm="1">
        <f t="array" aca="1" ref="Y305" ca="1">IF('Kreis TRADE - 2024'!$D305 = 'PieChart Hilfstabelle'!Y$1, INDIRECT(ADDRESS(ROW(), 6 + $A$7, 1, 1, "Kreis TRADE - 2024")), "")</f>
        <v/>
      </c>
      <c r="Z305" s="151" t="str" cm="1">
        <f t="array" aca="1" ref="Z305" ca="1">IF('Kreis TRADE - 2024'!$D305 = 'PieChart Hilfstabelle'!Z$1, INDIRECT(ADDRESS(ROW(), 6 + $A$7, 1, 1, "Kreis TRADE - 2024")), "")</f>
        <v/>
      </c>
      <c r="AA305" s="151" t="str" cm="1">
        <f t="array" aca="1" ref="AA305" ca="1">IF('Kreis TRADE - 2024'!$D305 = 'PieChart Hilfstabelle'!AA$1, INDIRECT(ADDRESS(ROW(), 6 + $A$7, 1, 1, "Kreis TRADE - 2024")), "")</f>
        <v/>
      </c>
      <c r="AB305" s="151" t="str" cm="1">
        <f t="array" aca="1" ref="AB305" ca="1">IF('Kreis TRADE - 2024'!$D305 = 'PieChart Hilfstabelle'!AB$1, INDIRECT(ADDRESS(ROW(), 6 + $A$7, 1, 1, "Kreis TRADE - 2024")), "")</f>
        <v/>
      </c>
      <c r="AC305" s="151" t="str" cm="1">
        <f t="array" aca="1" ref="AC305" ca="1">IF('Kreis TRADE - 2024'!$D305 = 'PieChart Hilfstabelle'!AC$1, INDIRECT(ADDRESS(ROW(), 6 + $A$7, 1, 1, "Kreis TRADE - 2024")), "")</f>
        <v/>
      </c>
      <c r="AD305" s="151" t="str" cm="1">
        <f t="array" aca="1" ref="AD305" ca="1">IF('Kreis TRADE - 2024'!$D305 = 'PieChart Hilfstabelle'!AD$1, INDIRECT(ADDRESS(ROW(), 6 + $A$7, 1, 1, "Kreis TRADE - 2024")), "")</f>
        <v/>
      </c>
    </row>
    <row r="306" spans="1:30">
      <c r="A306" s="151"/>
      <c r="B306" s="151"/>
      <c r="C306" s="151"/>
      <c r="D306" s="151"/>
      <c r="E306" s="151"/>
      <c r="F306" s="151" t="str">
        <f>IF(AND('Kreis TRADE - 2024'!C306&lt;&gt;"",'Kreis TRADE - 2024'!D306&lt;&gt;"",'Kreis TRADE - 2024'!E306="Gebuchte Tage"),'Kreis TRADE - 2024'!C306 &amp; " " &amp; 'Kreis TRADE - 2024'!D306,"")</f>
        <v/>
      </c>
      <c r="G306" s="151" t="str" cm="1">
        <f t="array" aca="1" ref="G306" ca="1">IF('Kreis TRADE - 2024'!$E306 = 'PieChart Hilfstabelle'!G$1, INDIRECT(ADDRESS(ROW(), 6 + $A$7, 1, 1, "Kreis TRADE - 2024")), "")</f>
        <v/>
      </c>
      <c r="H306" s="151" t="str" cm="1">
        <f t="array" aca="1" ref="H306" ca="1">IF('Kreis TRADE - 2024'!$E306 = 'PieChart Hilfstabelle'!H$1, INDIRECT(ADDRESS(ROW(), 6 + $A$7, 1, 1, "Kreis TRADE - 2024")), "")</f>
        <v/>
      </c>
      <c r="I306" s="151" t="str" cm="1">
        <f t="array" aca="1" ref="I306" ca="1">IF('Kreis TRADE - 2024'!$E306 = 'PieChart Hilfstabelle'!I$1, INDIRECT(ADDRESS(ROW(), 6 + $A$7, 1, 1, "Kreis TRADE - 2024")), "")</f>
        <v/>
      </c>
      <c r="J306" s="151" t="str" cm="1">
        <f t="array" aca="1" ref="J306" ca="1">IF('Kreis TRADE - 2024'!$E306 = 'PieChart Hilfstabelle'!J$1, INDIRECT(ADDRESS(ROW(), 6 + $A$7, 1, 1, "Kreis TRADE - 2024")), "")</f>
        <v/>
      </c>
      <c r="K306" s="151" t="str" cm="1">
        <f t="array" aca="1" ref="K306" ca="1">IF('Kreis TRADE - 2024'!$E306 = 'PieChart Hilfstabelle'!K$1, INDIRECT(ADDRESS(ROW(), 6 + $A$7, 1, 1, "Kreis TRADE - 2024")), "")</f>
        <v/>
      </c>
      <c r="L306" s="151" t="str" cm="1">
        <f t="array" aca="1" ref="L306" ca="1">IF('Kreis TRADE - 2024'!$E306 = 'PieChart Hilfstabelle'!L$1, INDIRECT(ADDRESS(ROW(), 6 + $A$7, 1, 1, "Kreis TRADE - 2024")), "")</f>
        <v/>
      </c>
      <c r="M306" s="151" t="str" cm="1">
        <f t="array" aca="1" ref="M306" ca="1">IF('Kreis TRADE - 2024'!$E306 = 'PieChart Hilfstabelle'!M$1, INDIRECT(ADDRESS(ROW(), 6 + $A$7, 1, 1, "Kreis TRADE - 2024")), "")</f>
        <v/>
      </c>
      <c r="N306" s="151" t="str" cm="1">
        <f t="array" aca="1" ref="N306" ca="1">IF('Kreis TRADE - 2024'!$E306 = 'PieChart Hilfstabelle'!N$1, INDIRECT(ADDRESS(ROW(), 6 + $A$7, 1, 1, "Kreis TRADE - 2024")), "")</f>
        <v/>
      </c>
      <c r="O306" s="151" t="str" cm="1">
        <f t="array" aca="1" ref="O306" ca="1">IF('Kreis TRADE - 2024'!$E306 = 'PieChart Hilfstabelle'!O$1, INDIRECT(ADDRESS(ROW(), 6 + $A$7, 1, 1, "Kreis TRADE - 2024")), "")</f>
        <v/>
      </c>
      <c r="P306" s="151" t="str" cm="1">
        <f t="array" aca="1" ref="P306" ca="1">IF('Kreis TRADE - 2024'!$E306 = 'PieChart Hilfstabelle'!P$1, INDIRECT(ADDRESS(ROW(), 6 + $A$7, 1, 1, "Kreis TRADE - 2024")), "")</f>
        <v/>
      </c>
      <c r="Q306" s="151" t="str" cm="1">
        <f t="array" aca="1" ref="Q306" ca="1">IF('Kreis TRADE - 2024'!$E306 = 'PieChart Hilfstabelle'!Q$1, INDIRECT(ADDRESS(ROW(), 6 + $A$7, 1, 1, "Kreis TRADE - 2024")), "")</f>
        <v/>
      </c>
      <c r="R306" s="151" t="str" cm="1">
        <f t="array" aca="1" ref="R306" ca="1">IF('Kreis TRADE - 2024'!$E306 = 'PieChart Hilfstabelle'!R$1, INDIRECT(ADDRESS(ROW(), 6 + $A$7, 1, 1, "Kreis TRADE - 2024")), "")</f>
        <v/>
      </c>
      <c r="S306" s="151" t="str" cm="1">
        <f t="array" aca="1" ref="S306" ca="1">IF('Kreis TRADE - 2024'!$E306 = 'PieChart Hilfstabelle'!S$1, INDIRECT(ADDRESS(ROW(), 6 + $A$7, 1, 1, "Kreis TRADE - 2024")), "")</f>
        <v/>
      </c>
      <c r="T306" s="151" t="str" cm="1">
        <f t="array" aca="1" ref="T306" ca="1">IF('Kreis TRADE - 2024'!$E306 = 'PieChart Hilfstabelle'!T$1, INDIRECT(ADDRESS(ROW(), 6 + $A$7, 1, 1, "Kreis TRADE - 2024")), "")</f>
        <v/>
      </c>
      <c r="U306" s="151" t="str" cm="1">
        <f t="array" aca="1" ref="U306" ca="1">IF('Kreis TRADE - 2024'!$E306 = 'PieChart Hilfstabelle'!U$1, INDIRECT(ADDRESS(ROW(), 6 + $A$7, 1, 1, "Kreis TRADE - 2024")), "")</f>
        <v/>
      </c>
      <c r="V306" s="151" t="str" cm="1">
        <f t="array" aca="1" ref="V306" ca="1">IF('Kreis TRADE - 2024'!$E306 = 'PieChart Hilfstabelle'!V$1, INDIRECT(ADDRESS(ROW(), 6 + $A$7, 1, 1, "Kreis TRADE - 2024")), "")</f>
        <v/>
      </c>
      <c r="W306" s="151" t="str" cm="1">
        <f t="array" aca="1" ref="W306" ca="1">IF('Kreis TRADE - 2024'!$E306 = 'PieChart Hilfstabelle'!W$1, INDIRECT(ADDRESS(ROW(), 6 + $A$7, 1, 1, "Kreis TRADE - 2024")), "")</f>
        <v/>
      </c>
      <c r="X306" s="152"/>
      <c r="Y306" s="151" t="str" cm="1">
        <f t="array" aca="1" ref="Y306" ca="1">IF('Kreis TRADE - 2024'!$D306 = 'PieChart Hilfstabelle'!Y$1, INDIRECT(ADDRESS(ROW(), 6 + $A$7, 1, 1, "Kreis TRADE - 2024")), "")</f>
        <v/>
      </c>
      <c r="Z306" s="151" t="str" cm="1">
        <f t="array" aca="1" ref="Z306" ca="1">IF('Kreis TRADE - 2024'!$D306 = 'PieChart Hilfstabelle'!Z$1, INDIRECT(ADDRESS(ROW(), 6 + $A$7, 1, 1, "Kreis TRADE - 2024")), "")</f>
        <v/>
      </c>
      <c r="AA306" s="151" t="str" cm="1">
        <f t="array" aca="1" ref="AA306" ca="1">IF('Kreis TRADE - 2024'!$D306 = 'PieChart Hilfstabelle'!AA$1, INDIRECT(ADDRESS(ROW(), 6 + $A$7, 1, 1, "Kreis TRADE - 2024")), "")</f>
        <v/>
      </c>
      <c r="AB306" s="151" t="str" cm="1">
        <f t="array" aca="1" ref="AB306" ca="1">IF('Kreis TRADE - 2024'!$D306 = 'PieChart Hilfstabelle'!AB$1, INDIRECT(ADDRESS(ROW(), 6 + $A$7, 1, 1, "Kreis TRADE - 2024")), "")</f>
        <v/>
      </c>
      <c r="AC306" s="151" t="str" cm="1">
        <f t="array" aca="1" ref="AC306" ca="1">IF('Kreis TRADE - 2024'!$D306 = 'PieChart Hilfstabelle'!AC$1, INDIRECT(ADDRESS(ROW(), 6 + $A$7, 1, 1, "Kreis TRADE - 2024")), "")</f>
        <v/>
      </c>
      <c r="AD306" s="151" t="str" cm="1">
        <f t="array" aca="1" ref="AD306" ca="1">IF('Kreis TRADE - 2024'!$D306 = 'PieChart Hilfstabelle'!AD$1, INDIRECT(ADDRESS(ROW(), 6 + $A$7, 1, 1, "Kreis TRADE - 2024")), "")</f>
        <v/>
      </c>
    </row>
    <row r="307" spans="1:30">
      <c r="A307" s="151"/>
      <c r="B307" s="151"/>
      <c r="C307" s="151"/>
      <c r="D307" s="151"/>
      <c r="E307" s="151"/>
      <c r="F307" s="151" t="str">
        <f>IF(AND('Kreis TRADE - 2024'!C307&lt;&gt;"",'Kreis TRADE - 2024'!D307&lt;&gt;"",'Kreis TRADE - 2024'!E307="Gebuchte Tage"),'Kreis TRADE - 2024'!C307 &amp; " " &amp; 'Kreis TRADE - 2024'!D307,"")</f>
        <v/>
      </c>
      <c r="G307" s="151" t="str" cm="1">
        <f t="array" aca="1" ref="G307" ca="1">IF('Kreis TRADE - 2024'!$E307 = 'PieChart Hilfstabelle'!G$1, INDIRECT(ADDRESS(ROW(), 6 + $A$7, 1, 1, "Kreis TRADE - 2024")), "")</f>
        <v/>
      </c>
      <c r="H307" s="151" t="str" cm="1">
        <f t="array" aca="1" ref="H307" ca="1">IF('Kreis TRADE - 2024'!$E307 = 'PieChart Hilfstabelle'!H$1, INDIRECT(ADDRESS(ROW(), 6 + $A$7, 1, 1, "Kreis TRADE - 2024")), "")</f>
        <v/>
      </c>
      <c r="I307" s="151" t="str" cm="1">
        <f t="array" aca="1" ref="I307" ca="1">IF('Kreis TRADE - 2024'!$E307 = 'PieChart Hilfstabelle'!I$1, INDIRECT(ADDRESS(ROW(), 6 + $A$7, 1, 1, "Kreis TRADE - 2024")), "")</f>
        <v/>
      </c>
      <c r="J307" s="151" t="str" cm="1">
        <f t="array" aca="1" ref="J307" ca="1">IF('Kreis TRADE - 2024'!$E307 = 'PieChart Hilfstabelle'!J$1, INDIRECT(ADDRESS(ROW(), 6 + $A$7, 1, 1, "Kreis TRADE - 2024")), "")</f>
        <v/>
      </c>
      <c r="K307" s="151" t="str" cm="1">
        <f t="array" aca="1" ref="K307" ca="1">IF('Kreis TRADE - 2024'!$E307 = 'PieChart Hilfstabelle'!K$1, INDIRECT(ADDRESS(ROW(), 6 + $A$7, 1, 1, "Kreis TRADE - 2024")), "")</f>
        <v/>
      </c>
      <c r="L307" s="151" t="str" cm="1">
        <f t="array" aca="1" ref="L307" ca="1">IF('Kreis TRADE - 2024'!$E307 = 'PieChart Hilfstabelle'!L$1, INDIRECT(ADDRESS(ROW(), 6 + $A$7, 1, 1, "Kreis TRADE - 2024")), "")</f>
        <v/>
      </c>
      <c r="M307" s="151" t="str" cm="1">
        <f t="array" aca="1" ref="M307" ca="1">IF('Kreis TRADE - 2024'!$E307 = 'PieChart Hilfstabelle'!M$1, INDIRECT(ADDRESS(ROW(), 6 + $A$7, 1, 1, "Kreis TRADE - 2024")), "")</f>
        <v/>
      </c>
      <c r="N307" s="151" t="str" cm="1">
        <f t="array" aca="1" ref="N307" ca="1">IF('Kreis TRADE - 2024'!$E307 = 'PieChart Hilfstabelle'!N$1, INDIRECT(ADDRESS(ROW(), 6 + $A$7, 1, 1, "Kreis TRADE - 2024")), "")</f>
        <v/>
      </c>
      <c r="O307" s="151" t="str" cm="1">
        <f t="array" aca="1" ref="O307" ca="1">IF('Kreis TRADE - 2024'!$E307 = 'PieChart Hilfstabelle'!O$1, INDIRECT(ADDRESS(ROW(), 6 + $A$7, 1, 1, "Kreis TRADE - 2024")), "")</f>
        <v/>
      </c>
      <c r="P307" s="151" t="str" cm="1">
        <f t="array" aca="1" ref="P307" ca="1">IF('Kreis TRADE - 2024'!$E307 = 'PieChart Hilfstabelle'!P$1, INDIRECT(ADDRESS(ROW(), 6 + $A$7, 1, 1, "Kreis TRADE - 2024")), "")</f>
        <v/>
      </c>
      <c r="Q307" s="151" t="str" cm="1">
        <f t="array" aca="1" ref="Q307" ca="1">IF('Kreis TRADE - 2024'!$E307 = 'PieChart Hilfstabelle'!Q$1, INDIRECT(ADDRESS(ROW(), 6 + $A$7, 1, 1, "Kreis TRADE - 2024")), "")</f>
        <v/>
      </c>
      <c r="R307" s="151" t="str" cm="1">
        <f t="array" aca="1" ref="R307" ca="1">IF('Kreis TRADE - 2024'!$E307 = 'PieChart Hilfstabelle'!R$1, INDIRECT(ADDRESS(ROW(), 6 + $A$7, 1, 1, "Kreis TRADE - 2024")), "")</f>
        <v/>
      </c>
      <c r="S307" s="151" t="str" cm="1">
        <f t="array" aca="1" ref="S307" ca="1">IF('Kreis TRADE - 2024'!$E307 = 'PieChart Hilfstabelle'!S$1, INDIRECT(ADDRESS(ROW(), 6 + $A$7, 1, 1, "Kreis TRADE - 2024")), "")</f>
        <v/>
      </c>
      <c r="T307" s="151" t="str" cm="1">
        <f t="array" aca="1" ref="T307" ca="1">IF('Kreis TRADE - 2024'!$E307 = 'PieChart Hilfstabelle'!T$1, INDIRECT(ADDRESS(ROW(), 6 + $A$7, 1, 1, "Kreis TRADE - 2024")), "")</f>
        <v/>
      </c>
      <c r="U307" s="151" t="str" cm="1">
        <f t="array" aca="1" ref="U307" ca="1">IF('Kreis TRADE - 2024'!$E307 = 'PieChart Hilfstabelle'!U$1, INDIRECT(ADDRESS(ROW(), 6 + $A$7, 1, 1, "Kreis TRADE - 2024")), "")</f>
        <v/>
      </c>
      <c r="V307" s="151" t="str" cm="1">
        <f t="array" aca="1" ref="V307" ca="1">IF('Kreis TRADE - 2024'!$E307 = 'PieChart Hilfstabelle'!V$1, INDIRECT(ADDRESS(ROW(), 6 + $A$7, 1, 1, "Kreis TRADE - 2024")), "")</f>
        <v/>
      </c>
      <c r="W307" s="151" t="str" cm="1">
        <f t="array" aca="1" ref="W307" ca="1">IF('Kreis TRADE - 2024'!$E307 = 'PieChart Hilfstabelle'!W$1, INDIRECT(ADDRESS(ROW(), 6 + $A$7, 1, 1, "Kreis TRADE - 2024")), "")</f>
        <v/>
      </c>
      <c r="X307" s="152"/>
      <c r="Y307" s="151" t="str" cm="1">
        <f t="array" aca="1" ref="Y307" ca="1">IF('Kreis TRADE - 2024'!$D307 = 'PieChart Hilfstabelle'!Y$1, INDIRECT(ADDRESS(ROW(), 6 + $A$7, 1, 1, "Kreis TRADE - 2024")), "")</f>
        <v/>
      </c>
      <c r="Z307" s="151" t="str" cm="1">
        <f t="array" aca="1" ref="Z307" ca="1">IF('Kreis TRADE - 2024'!$D307 = 'PieChart Hilfstabelle'!Z$1, INDIRECT(ADDRESS(ROW(), 6 + $A$7, 1, 1, "Kreis TRADE - 2024")), "")</f>
        <v/>
      </c>
      <c r="AA307" s="151" t="str" cm="1">
        <f t="array" aca="1" ref="AA307" ca="1">IF('Kreis TRADE - 2024'!$D307 = 'PieChart Hilfstabelle'!AA$1, INDIRECT(ADDRESS(ROW(), 6 + $A$7, 1, 1, "Kreis TRADE - 2024")), "")</f>
        <v/>
      </c>
      <c r="AB307" s="151" t="str" cm="1">
        <f t="array" aca="1" ref="AB307" ca="1">IF('Kreis TRADE - 2024'!$D307 = 'PieChart Hilfstabelle'!AB$1, INDIRECT(ADDRESS(ROW(), 6 + $A$7, 1, 1, "Kreis TRADE - 2024")), "")</f>
        <v/>
      </c>
      <c r="AC307" s="151" t="str" cm="1">
        <f t="array" aca="1" ref="AC307" ca="1">IF('Kreis TRADE - 2024'!$D307 = 'PieChart Hilfstabelle'!AC$1, INDIRECT(ADDRESS(ROW(), 6 + $A$7, 1, 1, "Kreis TRADE - 2024")), "")</f>
        <v/>
      </c>
      <c r="AD307" s="151" t="str" cm="1">
        <f t="array" aca="1" ref="AD307" ca="1">IF('Kreis TRADE - 2024'!$D307 = 'PieChart Hilfstabelle'!AD$1, INDIRECT(ADDRESS(ROW(), 6 + $A$7, 1, 1, "Kreis TRADE - 2024")), "")</f>
        <v/>
      </c>
    </row>
    <row r="308" spans="1:30">
      <c r="A308" s="151"/>
      <c r="B308" s="151"/>
      <c r="C308" s="151"/>
      <c r="D308" s="151"/>
      <c r="E308" s="151"/>
      <c r="F308" s="151" t="str">
        <f>IF(AND('Kreis TRADE - 2024'!C308&lt;&gt;"",'Kreis TRADE - 2024'!D308&lt;&gt;"",'Kreis TRADE - 2024'!E308="Gebuchte Tage"),'Kreis TRADE - 2024'!C308 &amp; " " &amp; 'Kreis TRADE - 2024'!D308,"")</f>
        <v/>
      </c>
      <c r="G308" s="151" t="str" cm="1">
        <f t="array" aca="1" ref="G308" ca="1">IF('Kreis TRADE - 2024'!$E308 = 'PieChart Hilfstabelle'!G$1, INDIRECT(ADDRESS(ROW(), 6 + $A$7, 1, 1, "Kreis TRADE - 2024")), "")</f>
        <v/>
      </c>
      <c r="H308" s="151" t="str" cm="1">
        <f t="array" aca="1" ref="H308" ca="1">IF('Kreis TRADE - 2024'!$E308 = 'PieChart Hilfstabelle'!H$1, INDIRECT(ADDRESS(ROW(), 6 + $A$7, 1, 1, "Kreis TRADE - 2024")), "")</f>
        <v/>
      </c>
      <c r="I308" s="151" t="str" cm="1">
        <f t="array" aca="1" ref="I308" ca="1">IF('Kreis TRADE - 2024'!$E308 = 'PieChart Hilfstabelle'!I$1, INDIRECT(ADDRESS(ROW(), 6 + $A$7, 1, 1, "Kreis TRADE - 2024")), "")</f>
        <v/>
      </c>
      <c r="J308" s="151" t="str" cm="1">
        <f t="array" aca="1" ref="J308" ca="1">IF('Kreis TRADE - 2024'!$E308 = 'PieChart Hilfstabelle'!J$1, INDIRECT(ADDRESS(ROW(), 6 + $A$7, 1, 1, "Kreis TRADE - 2024")), "")</f>
        <v/>
      </c>
      <c r="K308" s="151" t="str" cm="1">
        <f t="array" aca="1" ref="K308" ca="1">IF('Kreis TRADE - 2024'!$E308 = 'PieChart Hilfstabelle'!K$1, INDIRECT(ADDRESS(ROW(), 6 + $A$7, 1, 1, "Kreis TRADE - 2024")), "")</f>
        <v/>
      </c>
      <c r="L308" s="151" t="str" cm="1">
        <f t="array" aca="1" ref="L308" ca="1">IF('Kreis TRADE - 2024'!$E308 = 'PieChart Hilfstabelle'!L$1, INDIRECT(ADDRESS(ROW(), 6 + $A$7, 1, 1, "Kreis TRADE - 2024")), "")</f>
        <v/>
      </c>
      <c r="M308" s="151" t="str" cm="1">
        <f t="array" aca="1" ref="M308" ca="1">IF('Kreis TRADE - 2024'!$E308 = 'PieChart Hilfstabelle'!M$1, INDIRECT(ADDRESS(ROW(), 6 + $A$7, 1, 1, "Kreis TRADE - 2024")), "")</f>
        <v/>
      </c>
      <c r="N308" s="151" t="str" cm="1">
        <f t="array" aca="1" ref="N308" ca="1">IF('Kreis TRADE - 2024'!$E308 = 'PieChart Hilfstabelle'!N$1, INDIRECT(ADDRESS(ROW(), 6 + $A$7, 1, 1, "Kreis TRADE - 2024")), "")</f>
        <v/>
      </c>
      <c r="O308" s="151" t="str" cm="1">
        <f t="array" aca="1" ref="O308" ca="1">IF('Kreis TRADE - 2024'!$E308 = 'PieChart Hilfstabelle'!O$1, INDIRECT(ADDRESS(ROW(), 6 + $A$7, 1, 1, "Kreis TRADE - 2024")), "")</f>
        <v/>
      </c>
      <c r="P308" s="151" t="str" cm="1">
        <f t="array" aca="1" ref="P308" ca="1">IF('Kreis TRADE - 2024'!$E308 = 'PieChart Hilfstabelle'!P$1, INDIRECT(ADDRESS(ROW(), 6 + $A$7, 1, 1, "Kreis TRADE - 2024")), "")</f>
        <v/>
      </c>
      <c r="Q308" s="151" t="str" cm="1">
        <f t="array" aca="1" ref="Q308" ca="1">IF('Kreis TRADE - 2024'!$E308 = 'PieChart Hilfstabelle'!Q$1, INDIRECT(ADDRESS(ROW(), 6 + $A$7, 1, 1, "Kreis TRADE - 2024")), "")</f>
        <v/>
      </c>
      <c r="R308" s="151" t="str" cm="1">
        <f t="array" aca="1" ref="R308" ca="1">IF('Kreis TRADE - 2024'!$E308 = 'PieChart Hilfstabelle'!R$1, INDIRECT(ADDRESS(ROW(), 6 + $A$7, 1, 1, "Kreis TRADE - 2024")), "")</f>
        <v/>
      </c>
      <c r="S308" s="151" t="str" cm="1">
        <f t="array" aca="1" ref="S308" ca="1">IF('Kreis TRADE - 2024'!$E308 = 'PieChart Hilfstabelle'!S$1, INDIRECT(ADDRESS(ROW(), 6 + $A$7, 1, 1, "Kreis TRADE - 2024")), "")</f>
        <v/>
      </c>
      <c r="T308" s="151" t="str" cm="1">
        <f t="array" aca="1" ref="T308" ca="1">IF('Kreis TRADE - 2024'!$E308 = 'PieChart Hilfstabelle'!T$1, INDIRECT(ADDRESS(ROW(), 6 + $A$7, 1, 1, "Kreis TRADE - 2024")), "")</f>
        <v/>
      </c>
      <c r="U308" s="151" t="str" cm="1">
        <f t="array" aca="1" ref="U308" ca="1">IF('Kreis TRADE - 2024'!$E308 = 'PieChart Hilfstabelle'!U$1, INDIRECT(ADDRESS(ROW(), 6 + $A$7, 1, 1, "Kreis TRADE - 2024")), "")</f>
        <v/>
      </c>
      <c r="V308" s="151" t="str" cm="1">
        <f t="array" aca="1" ref="V308" ca="1">IF('Kreis TRADE - 2024'!$E308 = 'PieChart Hilfstabelle'!V$1, INDIRECT(ADDRESS(ROW(), 6 + $A$7, 1, 1, "Kreis TRADE - 2024")), "")</f>
        <v/>
      </c>
      <c r="W308" s="151" t="str" cm="1">
        <f t="array" aca="1" ref="W308" ca="1">IF('Kreis TRADE - 2024'!$E308 = 'PieChart Hilfstabelle'!W$1, INDIRECT(ADDRESS(ROW(), 6 + $A$7, 1, 1, "Kreis TRADE - 2024")), "")</f>
        <v/>
      </c>
      <c r="X308" s="152"/>
      <c r="Y308" s="151" t="str" cm="1">
        <f t="array" aca="1" ref="Y308" ca="1">IF('Kreis TRADE - 2024'!$D308 = 'PieChart Hilfstabelle'!Y$1, INDIRECT(ADDRESS(ROW(), 6 + $A$7, 1, 1, "Kreis TRADE - 2024")), "")</f>
        <v/>
      </c>
      <c r="Z308" s="151" t="str" cm="1">
        <f t="array" aca="1" ref="Z308" ca="1">IF('Kreis TRADE - 2024'!$D308 = 'PieChart Hilfstabelle'!Z$1, INDIRECT(ADDRESS(ROW(), 6 + $A$7, 1, 1, "Kreis TRADE - 2024")), "")</f>
        <v/>
      </c>
      <c r="AA308" s="151" t="str" cm="1">
        <f t="array" aca="1" ref="AA308" ca="1">IF('Kreis TRADE - 2024'!$D308 = 'PieChart Hilfstabelle'!AA$1, INDIRECT(ADDRESS(ROW(), 6 + $A$7, 1, 1, "Kreis TRADE - 2024")), "")</f>
        <v/>
      </c>
      <c r="AB308" s="151" t="str" cm="1">
        <f t="array" aca="1" ref="AB308" ca="1">IF('Kreis TRADE - 2024'!$D308 = 'PieChart Hilfstabelle'!AB$1, INDIRECT(ADDRESS(ROW(), 6 + $A$7, 1, 1, "Kreis TRADE - 2024")), "")</f>
        <v/>
      </c>
      <c r="AC308" s="151" t="str" cm="1">
        <f t="array" aca="1" ref="AC308" ca="1">IF('Kreis TRADE - 2024'!$D308 = 'PieChart Hilfstabelle'!AC$1, INDIRECT(ADDRESS(ROW(), 6 + $A$7, 1, 1, "Kreis TRADE - 2024")), "")</f>
        <v/>
      </c>
      <c r="AD308" s="151" t="str" cm="1">
        <f t="array" aca="1" ref="AD308" ca="1">IF('Kreis TRADE - 2024'!$D308 = 'PieChart Hilfstabelle'!AD$1, INDIRECT(ADDRESS(ROW(), 6 + $A$7, 1, 1, "Kreis TRADE - 2024")), "")</f>
        <v/>
      </c>
    </row>
    <row r="309" spans="1:30">
      <c r="A309" s="151"/>
      <c r="B309" s="151"/>
      <c r="C309" s="151"/>
      <c r="D309" s="151"/>
      <c r="E309" s="151"/>
      <c r="F309" s="151" t="str">
        <f>IF(AND('Kreis TRADE - 2024'!C309&lt;&gt;"",'Kreis TRADE - 2024'!D309&lt;&gt;"",'Kreis TRADE - 2024'!E309="Gebuchte Tage"),'Kreis TRADE - 2024'!C309 &amp; " " &amp; 'Kreis TRADE - 2024'!D309,"")</f>
        <v/>
      </c>
      <c r="G309" s="151" t="str" cm="1">
        <f t="array" aca="1" ref="G309" ca="1">IF('Kreis TRADE - 2024'!$E309 = 'PieChart Hilfstabelle'!G$1, INDIRECT(ADDRESS(ROW(), 6 + $A$7, 1, 1, "Kreis TRADE - 2024")), "")</f>
        <v/>
      </c>
      <c r="H309" s="151" t="str" cm="1">
        <f t="array" aca="1" ref="H309" ca="1">IF('Kreis TRADE - 2024'!$E309 = 'PieChart Hilfstabelle'!H$1, INDIRECT(ADDRESS(ROW(), 6 + $A$7, 1, 1, "Kreis TRADE - 2024")), "")</f>
        <v/>
      </c>
      <c r="I309" s="151" t="str" cm="1">
        <f t="array" aca="1" ref="I309" ca="1">IF('Kreis TRADE - 2024'!$E309 = 'PieChart Hilfstabelle'!I$1, INDIRECT(ADDRESS(ROW(), 6 + $A$7, 1, 1, "Kreis TRADE - 2024")), "")</f>
        <v/>
      </c>
      <c r="J309" s="151" t="str" cm="1">
        <f t="array" aca="1" ref="J309" ca="1">IF('Kreis TRADE - 2024'!$E309 = 'PieChart Hilfstabelle'!J$1, INDIRECT(ADDRESS(ROW(), 6 + $A$7, 1, 1, "Kreis TRADE - 2024")), "")</f>
        <v/>
      </c>
      <c r="K309" s="151" t="str" cm="1">
        <f t="array" aca="1" ref="K309" ca="1">IF('Kreis TRADE - 2024'!$E309 = 'PieChart Hilfstabelle'!K$1, INDIRECT(ADDRESS(ROW(), 6 + $A$7, 1, 1, "Kreis TRADE - 2024")), "")</f>
        <v/>
      </c>
      <c r="L309" s="151" t="str" cm="1">
        <f t="array" aca="1" ref="L309" ca="1">IF('Kreis TRADE - 2024'!$E309 = 'PieChart Hilfstabelle'!L$1, INDIRECT(ADDRESS(ROW(), 6 + $A$7, 1, 1, "Kreis TRADE - 2024")), "")</f>
        <v/>
      </c>
      <c r="M309" s="151" t="str" cm="1">
        <f t="array" aca="1" ref="M309" ca="1">IF('Kreis TRADE - 2024'!$E309 = 'PieChart Hilfstabelle'!M$1, INDIRECT(ADDRESS(ROW(), 6 + $A$7, 1, 1, "Kreis TRADE - 2024")), "")</f>
        <v/>
      </c>
      <c r="N309" s="151" t="str" cm="1">
        <f t="array" aca="1" ref="N309" ca="1">IF('Kreis TRADE - 2024'!$E309 = 'PieChart Hilfstabelle'!N$1, INDIRECT(ADDRESS(ROW(), 6 + $A$7, 1, 1, "Kreis TRADE - 2024")), "")</f>
        <v/>
      </c>
      <c r="O309" s="151" t="str" cm="1">
        <f t="array" aca="1" ref="O309" ca="1">IF('Kreis TRADE - 2024'!$E309 = 'PieChart Hilfstabelle'!O$1, INDIRECT(ADDRESS(ROW(), 6 + $A$7, 1, 1, "Kreis TRADE - 2024")), "")</f>
        <v/>
      </c>
      <c r="P309" s="151" t="str" cm="1">
        <f t="array" aca="1" ref="P309" ca="1">IF('Kreis TRADE - 2024'!$E309 = 'PieChart Hilfstabelle'!P$1, INDIRECT(ADDRESS(ROW(), 6 + $A$7, 1, 1, "Kreis TRADE - 2024")), "")</f>
        <v/>
      </c>
      <c r="Q309" s="151" t="str" cm="1">
        <f t="array" aca="1" ref="Q309" ca="1">IF('Kreis TRADE - 2024'!$E309 = 'PieChart Hilfstabelle'!Q$1, INDIRECT(ADDRESS(ROW(), 6 + $A$7, 1, 1, "Kreis TRADE - 2024")), "")</f>
        <v/>
      </c>
      <c r="R309" s="151" t="str" cm="1">
        <f t="array" aca="1" ref="R309" ca="1">IF('Kreis TRADE - 2024'!$E309 = 'PieChart Hilfstabelle'!R$1, INDIRECT(ADDRESS(ROW(), 6 + $A$7, 1, 1, "Kreis TRADE - 2024")), "")</f>
        <v/>
      </c>
      <c r="S309" s="151" t="str" cm="1">
        <f t="array" aca="1" ref="S309" ca="1">IF('Kreis TRADE - 2024'!$E309 = 'PieChart Hilfstabelle'!S$1, INDIRECT(ADDRESS(ROW(), 6 + $A$7, 1, 1, "Kreis TRADE - 2024")), "")</f>
        <v/>
      </c>
      <c r="T309" s="151" t="str" cm="1">
        <f t="array" aca="1" ref="T309" ca="1">IF('Kreis TRADE - 2024'!$E309 = 'PieChart Hilfstabelle'!T$1, INDIRECT(ADDRESS(ROW(), 6 + $A$7, 1, 1, "Kreis TRADE - 2024")), "")</f>
        <v/>
      </c>
      <c r="U309" s="151" t="str" cm="1">
        <f t="array" aca="1" ref="U309" ca="1">IF('Kreis TRADE - 2024'!$E309 = 'PieChart Hilfstabelle'!U$1, INDIRECT(ADDRESS(ROW(), 6 + $A$7, 1, 1, "Kreis TRADE - 2024")), "")</f>
        <v/>
      </c>
      <c r="V309" s="151" t="str" cm="1">
        <f t="array" aca="1" ref="V309" ca="1">IF('Kreis TRADE - 2024'!$E309 = 'PieChart Hilfstabelle'!V$1, INDIRECT(ADDRESS(ROW(), 6 + $A$7, 1, 1, "Kreis TRADE - 2024")), "")</f>
        <v/>
      </c>
      <c r="W309" s="151" t="str" cm="1">
        <f t="array" aca="1" ref="W309" ca="1">IF('Kreis TRADE - 2024'!$E309 = 'PieChart Hilfstabelle'!W$1, INDIRECT(ADDRESS(ROW(), 6 + $A$7, 1, 1, "Kreis TRADE - 2024")), "")</f>
        <v/>
      </c>
      <c r="X309" s="152"/>
      <c r="Y309" s="151" t="str" cm="1">
        <f t="array" aca="1" ref="Y309" ca="1">IF('Kreis TRADE - 2024'!$D309 = 'PieChart Hilfstabelle'!Y$1, INDIRECT(ADDRESS(ROW(), 6 + $A$7, 1, 1, "Kreis TRADE - 2024")), "")</f>
        <v/>
      </c>
      <c r="Z309" s="151" t="str" cm="1">
        <f t="array" aca="1" ref="Z309" ca="1">IF('Kreis TRADE - 2024'!$D309 = 'PieChart Hilfstabelle'!Z$1, INDIRECT(ADDRESS(ROW(), 6 + $A$7, 1, 1, "Kreis TRADE - 2024")), "")</f>
        <v/>
      </c>
      <c r="AA309" s="151" t="str" cm="1">
        <f t="array" aca="1" ref="AA309" ca="1">IF('Kreis TRADE - 2024'!$D309 = 'PieChart Hilfstabelle'!AA$1, INDIRECT(ADDRESS(ROW(), 6 + $A$7, 1, 1, "Kreis TRADE - 2024")), "")</f>
        <v/>
      </c>
      <c r="AB309" s="151" t="str" cm="1">
        <f t="array" aca="1" ref="AB309" ca="1">IF('Kreis TRADE - 2024'!$D309 = 'PieChart Hilfstabelle'!AB$1, INDIRECT(ADDRESS(ROW(), 6 + $A$7, 1, 1, "Kreis TRADE - 2024")), "")</f>
        <v/>
      </c>
      <c r="AC309" s="151" t="str" cm="1">
        <f t="array" aca="1" ref="AC309" ca="1">IF('Kreis TRADE - 2024'!$D309 = 'PieChart Hilfstabelle'!AC$1, INDIRECT(ADDRESS(ROW(), 6 + $A$7, 1, 1, "Kreis TRADE - 2024")), "")</f>
        <v/>
      </c>
      <c r="AD309" s="151" t="str" cm="1">
        <f t="array" aca="1" ref="AD309" ca="1">IF('Kreis TRADE - 2024'!$D309 = 'PieChart Hilfstabelle'!AD$1, INDIRECT(ADDRESS(ROW(), 6 + $A$7, 1, 1, "Kreis TRADE - 2024")), "")</f>
        <v/>
      </c>
    </row>
    <row r="310" spans="1:30">
      <c r="A310" s="151"/>
      <c r="B310" s="151"/>
      <c r="C310" s="151"/>
      <c r="D310" s="151"/>
      <c r="E310" s="151"/>
      <c r="F310" s="151" t="str">
        <f>IF(AND('Kreis TRADE - 2024'!C310&lt;&gt;"",'Kreis TRADE - 2024'!D310&lt;&gt;"",'Kreis TRADE - 2024'!E310="Gebuchte Tage"),'Kreis TRADE - 2024'!C310 &amp; " " &amp; 'Kreis TRADE - 2024'!D310,"")</f>
        <v/>
      </c>
      <c r="G310" s="151" t="str" cm="1">
        <f t="array" aca="1" ref="G310" ca="1">IF('Kreis TRADE - 2024'!$E310 = 'PieChart Hilfstabelle'!G$1, INDIRECT(ADDRESS(ROW(), 6 + $A$7, 1, 1, "Kreis TRADE - 2024")), "")</f>
        <v/>
      </c>
      <c r="H310" s="151" t="str" cm="1">
        <f t="array" aca="1" ref="H310" ca="1">IF('Kreis TRADE - 2024'!$E310 = 'PieChart Hilfstabelle'!H$1, INDIRECT(ADDRESS(ROW(), 6 + $A$7, 1, 1, "Kreis TRADE - 2024")), "")</f>
        <v/>
      </c>
      <c r="I310" s="151" t="str" cm="1">
        <f t="array" aca="1" ref="I310" ca="1">IF('Kreis TRADE - 2024'!$E310 = 'PieChart Hilfstabelle'!I$1, INDIRECT(ADDRESS(ROW(), 6 + $A$7, 1, 1, "Kreis TRADE - 2024")), "")</f>
        <v/>
      </c>
      <c r="J310" s="151" t="str" cm="1">
        <f t="array" aca="1" ref="J310" ca="1">IF('Kreis TRADE - 2024'!$E310 = 'PieChart Hilfstabelle'!J$1, INDIRECT(ADDRESS(ROW(), 6 + $A$7, 1, 1, "Kreis TRADE - 2024")), "")</f>
        <v/>
      </c>
      <c r="K310" s="151" t="str" cm="1">
        <f t="array" aca="1" ref="K310" ca="1">IF('Kreis TRADE - 2024'!$E310 = 'PieChart Hilfstabelle'!K$1, INDIRECT(ADDRESS(ROW(), 6 + $A$7, 1, 1, "Kreis TRADE - 2024")), "")</f>
        <v/>
      </c>
      <c r="L310" s="151" t="str" cm="1">
        <f t="array" aca="1" ref="L310" ca="1">IF('Kreis TRADE - 2024'!$E310 = 'PieChart Hilfstabelle'!L$1, INDIRECT(ADDRESS(ROW(), 6 + $A$7, 1, 1, "Kreis TRADE - 2024")), "")</f>
        <v/>
      </c>
      <c r="M310" s="151" t="str" cm="1">
        <f t="array" aca="1" ref="M310" ca="1">IF('Kreis TRADE - 2024'!$E310 = 'PieChart Hilfstabelle'!M$1, INDIRECT(ADDRESS(ROW(), 6 + $A$7, 1, 1, "Kreis TRADE - 2024")), "")</f>
        <v/>
      </c>
      <c r="N310" s="151" t="str" cm="1">
        <f t="array" aca="1" ref="N310" ca="1">IF('Kreis TRADE - 2024'!$E310 = 'PieChart Hilfstabelle'!N$1, INDIRECT(ADDRESS(ROW(), 6 + $A$7, 1, 1, "Kreis TRADE - 2024")), "")</f>
        <v/>
      </c>
      <c r="O310" s="151" t="str" cm="1">
        <f t="array" aca="1" ref="O310" ca="1">IF('Kreis TRADE - 2024'!$E310 = 'PieChart Hilfstabelle'!O$1, INDIRECT(ADDRESS(ROW(), 6 + $A$7, 1, 1, "Kreis TRADE - 2024")), "")</f>
        <v/>
      </c>
      <c r="P310" s="151" t="str" cm="1">
        <f t="array" aca="1" ref="P310" ca="1">IF('Kreis TRADE - 2024'!$E310 = 'PieChart Hilfstabelle'!P$1, INDIRECT(ADDRESS(ROW(), 6 + $A$7, 1, 1, "Kreis TRADE - 2024")), "")</f>
        <v/>
      </c>
      <c r="Q310" s="151" t="str" cm="1">
        <f t="array" aca="1" ref="Q310" ca="1">IF('Kreis TRADE - 2024'!$E310 = 'PieChart Hilfstabelle'!Q$1, INDIRECT(ADDRESS(ROW(), 6 + $A$7, 1, 1, "Kreis TRADE - 2024")), "")</f>
        <v/>
      </c>
      <c r="R310" s="151" t="str" cm="1">
        <f t="array" aca="1" ref="R310" ca="1">IF('Kreis TRADE - 2024'!$E310 = 'PieChart Hilfstabelle'!R$1, INDIRECT(ADDRESS(ROW(), 6 + $A$7, 1, 1, "Kreis TRADE - 2024")), "")</f>
        <v/>
      </c>
      <c r="S310" s="151" t="str" cm="1">
        <f t="array" aca="1" ref="S310" ca="1">IF('Kreis TRADE - 2024'!$E310 = 'PieChart Hilfstabelle'!S$1, INDIRECT(ADDRESS(ROW(), 6 + $A$7, 1, 1, "Kreis TRADE - 2024")), "")</f>
        <v/>
      </c>
      <c r="T310" s="151" t="str" cm="1">
        <f t="array" aca="1" ref="T310" ca="1">IF('Kreis TRADE - 2024'!$E310 = 'PieChart Hilfstabelle'!T$1, INDIRECT(ADDRESS(ROW(), 6 + $A$7, 1, 1, "Kreis TRADE - 2024")), "")</f>
        <v/>
      </c>
      <c r="U310" s="151" t="str" cm="1">
        <f t="array" aca="1" ref="U310" ca="1">IF('Kreis TRADE - 2024'!$E310 = 'PieChart Hilfstabelle'!U$1, INDIRECT(ADDRESS(ROW(), 6 + $A$7, 1, 1, "Kreis TRADE - 2024")), "")</f>
        <v/>
      </c>
      <c r="V310" s="151" t="str" cm="1">
        <f t="array" aca="1" ref="V310" ca="1">IF('Kreis TRADE - 2024'!$E310 = 'PieChart Hilfstabelle'!V$1, INDIRECT(ADDRESS(ROW(), 6 + $A$7, 1, 1, "Kreis TRADE - 2024")), "")</f>
        <v/>
      </c>
      <c r="W310" s="151" t="str" cm="1">
        <f t="array" aca="1" ref="W310" ca="1">IF('Kreis TRADE - 2024'!$E310 = 'PieChart Hilfstabelle'!W$1, INDIRECT(ADDRESS(ROW(), 6 + $A$7, 1, 1, "Kreis TRADE - 2024")), "")</f>
        <v/>
      </c>
      <c r="X310" s="152"/>
      <c r="Y310" s="151" t="str" cm="1">
        <f t="array" aca="1" ref="Y310" ca="1">IF('Kreis TRADE - 2024'!$D310 = 'PieChart Hilfstabelle'!Y$1, INDIRECT(ADDRESS(ROW(), 6 + $A$7, 1, 1, "Kreis TRADE - 2024")), "")</f>
        <v/>
      </c>
      <c r="Z310" s="151" t="str" cm="1">
        <f t="array" aca="1" ref="Z310" ca="1">IF('Kreis TRADE - 2024'!$D310 = 'PieChart Hilfstabelle'!Z$1, INDIRECT(ADDRESS(ROW(), 6 + $A$7, 1, 1, "Kreis TRADE - 2024")), "")</f>
        <v/>
      </c>
      <c r="AA310" s="151" t="str" cm="1">
        <f t="array" aca="1" ref="AA310" ca="1">IF('Kreis TRADE - 2024'!$D310 = 'PieChart Hilfstabelle'!AA$1, INDIRECT(ADDRESS(ROW(), 6 + $A$7, 1, 1, "Kreis TRADE - 2024")), "")</f>
        <v/>
      </c>
      <c r="AB310" s="151" t="str" cm="1">
        <f t="array" aca="1" ref="AB310" ca="1">IF('Kreis TRADE - 2024'!$D310 = 'PieChart Hilfstabelle'!AB$1, INDIRECT(ADDRESS(ROW(), 6 + $A$7, 1, 1, "Kreis TRADE - 2024")), "")</f>
        <v/>
      </c>
      <c r="AC310" s="151" t="str" cm="1">
        <f t="array" aca="1" ref="AC310" ca="1">IF('Kreis TRADE - 2024'!$D310 = 'PieChart Hilfstabelle'!AC$1, INDIRECT(ADDRESS(ROW(), 6 + $A$7, 1, 1, "Kreis TRADE - 2024")), "")</f>
        <v/>
      </c>
      <c r="AD310" s="151" t="str" cm="1">
        <f t="array" aca="1" ref="AD310" ca="1">IF('Kreis TRADE - 2024'!$D310 = 'PieChart Hilfstabelle'!AD$1, INDIRECT(ADDRESS(ROW(), 6 + $A$7, 1, 1, "Kreis TRADE - 2024")), "")</f>
        <v/>
      </c>
    </row>
    <row r="311" spans="1:30">
      <c r="A311" s="151"/>
      <c r="B311" s="151"/>
      <c r="C311" s="151"/>
      <c r="D311" s="151"/>
      <c r="E311" s="151"/>
      <c r="F311" s="151" t="str">
        <f>IF(AND('Kreis TRADE - 2024'!C311&lt;&gt;"",'Kreis TRADE - 2024'!D311&lt;&gt;"",'Kreis TRADE - 2024'!E311="Gebuchte Tage"),'Kreis TRADE - 2024'!C311 &amp; " " &amp; 'Kreis TRADE - 2024'!D311,"")</f>
        <v/>
      </c>
      <c r="G311" s="151" t="str" cm="1">
        <f t="array" aca="1" ref="G311" ca="1">IF('Kreis TRADE - 2024'!$E311 = 'PieChart Hilfstabelle'!G$1, INDIRECT(ADDRESS(ROW(), 6 + $A$7, 1, 1, "Kreis TRADE - 2024")), "")</f>
        <v/>
      </c>
      <c r="H311" s="151" t="str" cm="1">
        <f t="array" aca="1" ref="H311" ca="1">IF('Kreis TRADE - 2024'!$E311 = 'PieChart Hilfstabelle'!H$1, INDIRECT(ADDRESS(ROW(), 6 + $A$7, 1, 1, "Kreis TRADE - 2024")), "")</f>
        <v/>
      </c>
      <c r="I311" s="151" t="str" cm="1">
        <f t="array" aca="1" ref="I311" ca="1">IF('Kreis TRADE - 2024'!$E311 = 'PieChart Hilfstabelle'!I$1, INDIRECT(ADDRESS(ROW(), 6 + $A$7, 1, 1, "Kreis TRADE - 2024")), "")</f>
        <v/>
      </c>
      <c r="J311" s="151" t="str" cm="1">
        <f t="array" aca="1" ref="J311" ca="1">IF('Kreis TRADE - 2024'!$E311 = 'PieChart Hilfstabelle'!J$1, INDIRECT(ADDRESS(ROW(), 6 + $A$7, 1, 1, "Kreis TRADE - 2024")), "")</f>
        <v/>
      </c>
      <c r="K311" s="151" t="str" cm="1">
        <f t="array" aca="1" ref="K311" ca="1">IF('Kreis TRADE - 2024'!$E311 = 'PieChart Hilfstabelle'!K$1, INDIRECT(ADDRESS(ROW(), 6 + $A$7, 1, 1, "Kreis TRADE - 2024")), "")</f>
        <v/>
      </c>
      <c r="L311" s="151" t="str" cm="1">
        <f t="array" aca="1" ref="L311" ca="1">IF('Kreis TRADE - 2024'!$E311 = 'PieChart Hilfstabelle'!L$1, INDIRECT(ADDRESS(ROW(), 6 + $A$7, 1, 1, "Kreis TRADE - 2024")), "")</f>
        <v/>
      </c>
      <c r="M311" s="151" t="str" cm="1">
        <f t="array" aca="1" ref="M311" ca="1">IF('Kreis TRADE - 2024'!$E311 = 'PieChart Hilfstabelle'!M$1, INDIRECT(ADDRESS(ROW(), 6 + $A$7, 1, 1, "Kreis TRADE - 2024")), "")</f>
        <v/>
      </c>
      <c r="N311" s="151" t="str" cm="1">
        <f t="array" aca="1" ref="N311" ca="1">IF('Kreis TRADE - 2024'!$E311 = 'PieChart Hilfstabelle'!N$1, INDIRECT(ADDRESS(ROW(), 6 + $A$7, 1, 1, "Kreis TRADE - 2024")), "")</f>
        <v/>
      </c>
      <c r="O311" s="151" t="str" cm="1">
        <f t="array" aca="1" ref="O311" ca="1">IF('Kreis TRADE - 2024'!$E311 = 'PieChart Hilfstabelle'!O$1, INDIRECT(ADDRESS(ROW(), 6 + $A$7, 1, 1, "Kreis TRADE - 2024")), "")</f>
        <v/>
      </c>
      <c r="P311" s="151" t="str" cm="1">
        <f t="array" aca="1" ref="P311" ca="1">IF('Kreis TRADE - 2024'!$E311 = 'PieChart Hilfstabelle'!P$1, INDIRECT(ADDRESS(ROW(), 6 + $A$7, 1, 1, "Kreis TRADE - 2024")), "")</f>
        <v/>
      </c>
      <c r="Q311" s="151" t="str" cm="1">
        <f t="array" aca="1" ref="Q311" ca="1">IF('Kreis TRADE - 2024'!$E311 = 'PieChart Hilfstabelle'!Q$1, INDIRECT(ADDRESS(ROW(), 6 + $A$7, 1, 1, "Kreis TRADE - 2024")), "")</f>
        <v/>
      </c>
      <c r="R311" s="151" t="str" cm="1">
        <f t="array" aca="1" ref="R311" ca="1">IF('Kreis TRADE - 2024'!$E311 = 'PieChart Hilfstabelle'!R$1, INDIRECT(ADDRESS(ROW(), 6 + $A$7, 1, 1, "Kreis TRADE - 2024")), "")</f>
        <v/>
      </c>
      <c r="S311" s="151" t="str" cm="1">
        <f t="array" aca="1" ref="S311" ca="1">IF('Kreis TRADE - 2024'!$E311 = 'PieChart Hilfstabelle'!S$1, INDIRECT(ADDRESS(ROW(), 6 + $A$7, 1, 1, "Kreis TRADE - 2024")), "")</f>
        <v/>
      </c>
      <c r="T311" s="151" t="str" cm="1">
        <f t="array" aca="1" ref="T311" ca="1">IF('Kreis TRADE - 2024'!$E311 = 'PieChart Hilfstabelle'!T$1, INDIRECT(ADDRESS(ROW(), 6 + $A$7, 1, 1, "Kreis TRADE - 2024")), "")</f>
        <v/>
      </c>
      <c r="U311" s="151" t="str" cm="1">
        <f t="array" aca="1" ref="U311" ca="1">IF('Kreis TRADE - 2024'!$E311 = 'PieChart Hilfstabelle'!U$1, INDIRECT(ADDRESS(ROW(), 6 + $A$7, 1, 1, "Kreis TRADE - 2024")), "")</f>
        <v/>
      </c>
      <c r="V311" s="151" t="str" cm="1">
        <f t="array" aca="1" ref="V311" ca="1">IF('Kreis TRADE - 2024'!$E311 = 'PieChart Hilfstabelle'!V$1, INDIRECT(ADDRESS(ROW(), 6 + $A$7, 1, 1, "Kreis TRADE - 2024")), "")</f>
        <v/>
      </c>
      <c r="W311" s="151" t="str" cm="1">
        <f t="array" aca="1" ref="W311" ca="1">IF('Kreis TRADE - 2024'!$E311 = 'PieChart Hilfstabelle'!W$1, INDIRECT(ADDRESS(ROW(), 6 + $A$7, 1, 1, "Kreis TRADE - 2024")), "")</f>
        <v/>
      </c>
      <c r="X311" s="152"/>
      <c r="Y311" s="151" t="str" cm="1">
        <f t="array" aca="1" ref="Y311" ca="1">IF('Kreis TRADE - 2024'!$D311 = 'PieChart Hilfstabelle'!Y$1, INDIRECT(ADDRESS(ROW(), 6 + $A$7, 1, 1, "Kreis TRADE - 2024")), "")</f>
        <v/>
      </c>
      <c r="Z311" s="151" t="str" cm="1">
        <f t="array" aca="1" ref="Z311" ca="1">IF('Kreis TRADE - 2024'!$D311 = 'PieChart Hilfstabelle'!Z$1, INDIRECT(ADDRESS(ROW(), 6 + $A$7, 1, 1, "Kreis TRADE - 2024")), "")</f>
        <v/>
      </c>
      <c r="AA311" s="151" t="str" cm="1">
        <f t="array" aca="1" ref="AA311" ca="1">IF('Kreis TRADE - 2024'!$D311 = 'PieChart Hilfstabelle'!AA$1, INDIRECT(ADDRESS(ROW(), 6 + $A$7, 1, 1, "Kreis TRADE - 2024")), "")</f>
        <v/>
      </c>
      <c r="AB311" s="151" t="str" cm="1">
        <f t="array" aca="1" ref="AB311" ca="1">IF('Kreis TRADE - 2024'!$D311 = 'PieChart Hilfstabelle'!AB$1, INDIRECT(ADDRESS(ROW(), 6 + $A$7, 1, 1, "Kreis TRADE - 2024")), "")</f>
        <v/>
      </c>
      <c r="AC311" s="151" t="str" cm="1">
        <f t="array" aca="1" ref="AC311" ca="1">IF('Kreis TRADE - 2024'!$D311 = 'PieChart Hilfstabelle'!AC$1, INDIRECT(ADDRESS(ROW(), 6 + $A$7, 1, 1, "Kreis TRADE - 2024")), "")</f>
        <v/>
      </c>
      <c r="AD311" s="151" t="str" cm="1">
        <f t="array" aca="1" ref="AD311" ca="1">IF('Kreis TRADE - 2024'!$D311 = 'PieChart Hilfstabelle'!AD$1, INDIRECT(ADDRESS(ROW(), 6 + $A$7, 1, 1, "Kreis TRADE - 2024")), "")</f>
        <v/>
      </c>
    </row>
    <row r="312" spans="1:30">
      <c r="A312" s="151"/>
      <c r="B312" s="151"/>
      <c r="C312" s="151"/>
      <c r="D312" s="151"/>
      <c r="E312" s="151"/>
      <c r="F312" s="151" t="str">
        <f>IF(AND('Kreis TRADE - 2024'!C312&lt;&gt;"",'Kreis TRADE - 2024'!D312&lt;&gt;"",'Kreis TRADE - 2024'!E312="Gebuchte Tage"),'Kreis TRADE - 2024'!C312 &amp; " " &amp; 'Kreis TRADE - 2024'!D312,"")</f>
        <v/>
      </c>
      <c r="G312" s="151" t="str" cm="1">
        <f t="array" aca="1" ref="G312" ca="1">IF('Kreis TRADE - 2024'!$E312 = 'PieChart Hilfstabelle'!G$1, INDIRECT(ADDRESS(ROW(), 6 + $A$7, 1, 1, "Kreis TRADE - 2024")), "")</f>
        <v/>
      </c>
      <c r="H312" s="151" t="str" cm="1">
        <f t="array" aca="1" ref="H312" ca="1">IF('Kreis TRADE - 2024'!$E312 = 'PieChart Hilfstabelle'!H$1, INDIRECT(ADDRESS(ROW(), 6 + $A$7, 1, 1, "Kreis TRADE - 2024")), "")</f>
        <v/>
      </c>
      <c r="I312" s="151" t="str" cm="1">
        <f t="array" aca="1" ref="I312" ca="1">IF('Kreis TRADE - 2024'!$E312 = 'PieChart Hilfstabelle'!I$1, INDIRECT(ADDRESS(ROW(), 6 + $A$7, 1, 1, "Kreis TRADE - 2024")), "")</f>
        <v/>
      </c>
      <c r="J312" s="151" t="str" cm="1">
        <f t="array" aca="1" ref="J312" ca="1">IF('Kreis TRADE - 2024'!$E312 = 'PieChart Hilfstabelle'!J$1, INDIRECT(ADDRESS(ROW(), 6 + $A$7, 1, 1, "Kreis TRADE - 2024")), "")</f>
        <v/>
      </c>
      <c r="K312" s="151" t="str" cm="1">
        <f t="array" aca="1" ref="K312" ca="1">IF('Kreis TRADE - 2024'!$E312 = 'PieChart Hilfstabelle'!K$1, INDIRECT(ADDRESS(ROW(), 6 + $A$7, 1, 1, "Kreis TRADE - 2024")), "")</f>
        <v/>
      </c>
      <c r="L312" s="151" t="str" cm="1">
        <f t="array" aca="1" ref="L312" ca="1">IF('Kreis TRADE - 2024'!$E312 = 'PieChart Hilfstabelle'!L$1, INDIRECT(ADDRESS(ROW(), 6 + $A$7, 1, 1, "Kreis TRADE - 2024")), "")</f>
        <v/>
      </c>
      <c r="M312" s="151" t="str" cm="1">
        <f t="array" aca="1" ref="M312" ca="1">IF('Kreis TRADE - 2024'!$E312 = 'PieChart Hilfstabelle'!M$1, INDIRECT(ADDRESS(ROW(), 6 + $A$7, 1, 1, "Kreis TRADE - 2024")), "")</f>
        <v/>
      </c>
      <c r="N312" s="151" t="str" cm="1">
        <f t="array" aca="1" ref="N312" ca="1">IF('Kreis TRADE - 2024'!$E312 = 'PieChart Hilfstabelle'!N$1, INDIRECT(ADDRESS(ROW(), 6 + $A$7, 1, 1, "Kreis TRADE - 2024")), "")</f>
        <v/>
      </c>
      <c r="O312" s="151" t="str" cm="1">
        <f t="array" aca="1" ref="O312" ca="1">IF('Kreis TRADE - 2024'!$E312 = 'PieChart Hilfstabelle'!O$1, INDIRECT(ADDRESS(ROW(), 6 + $A$7, 1, 1, "Kreis TRADE - 2024")), "")</f>
        <v/>
      </c>
      <c r="P312" s="151" t="str" cm="1">
        <f t="array" aca="1" ref="P312" ca="1">IF('Kreis TRADE - 2024'!$E312 = 'PieChart Hilfstabelle'!P$1, INDIRECT(ADDRESS(ROW(), 6 + $A$7, 1, 1, "Kreis TRADE - 2024")), "")</f>
        <v/>
      </c>
      <c r="Q312" s="151" t="str" cm="1">
        <f t="array" aca="1" ref="Q312" ca="1">IF('Kreis TRADE - 2024'!$E312 = 'PieChart Hilfstabelle'!Q$1, INDIRECT(ADDRESS(ROW(), 6 + $A$7, 1, 1, "Kreis TRADE - 2024")), "")</f>
        <v/>
      </c>
      <c r="R312" s="151" t="str" cm="1">
        <f t="array" aca="1" ref="R312" ca="1">IF('Kreis TRADE - 2024'!$E312 = 'PieChart Hilfstabelle'!R$1, INDIRECT(ADDRESS(ROW(), 6 + $A$7, 1, 1, "Kreis TRADE - 2024")), "")</f>
        <v/>
      </c>
      <c r="S312" s="151" t="str" cm="1">
        <f t="array" aca="1" ref="S312" ca="1">IF('Kreis TRADE - 2024'!$E312 = 'PieChart Hilfstabelle'!S$1, INDIRECT(ADDRESS(ROW(), 6 + $A$7, 1, 1, "Kreis TRADE - 2024")), "")</f>
        <v/>
      </c>
      <c r="T312" s="151" t="str" cm="1">
        <f t="array" aca="1" ref="T312" ca="1">IF('Kreis TRADE - 2024'!$E312 = 'PieChart Hilfstabelle'!T$1, INDIRECT(ADDRESS(ROW(), 6 + $A$7, 1, 1, "Kreis TRADE - 2024")), "")</f>
        <v/>
      </c>
      <c r="U312" s="151" t="str" cm="1">
        <f t="array" aca="1" ref="U312" ca="1">IF('Kreis TRADE - 2024'!$E312 = 'PieChart Hilfstabelle'!U$1, INDIRECT(ADDRESS(ROW(), 6 + $A$7, 1, 1, "Kreis TRADE - 2024")), "")</f>
        <v/>
      </c>
      <c r="V312" s="151" t="str" cm="1">
        <f t="array" aca="1" ref="V312" ca="1">IF('Kreis TRADE - 2024'!$E312 = 'PieChart Hilfstabelle'!V$1, INDIRECT(ADDRESS(ROW(), 6 + $A$7, 1, 1, "Kreis TRADE - 2024")), "")</f>
        <v/>
      </c>
      <c r="W312" s="151" t="str" cm="1">
        <f t="array" aca="1" ref="W312" ca="1">IF('Kreis TRADE - 2024'!$E312 = 'PieChart Hilfstabelle'!W$1, INDIRECT(ADDRESS(ROW(), 6 + $A$7, 1, 1, "Kreis TRADE - 2024")), "")</f>
        <v/>
      </c>
      <c r="X312" s="152"/>
      <c r="Y312" s="151" t="str" cm="1">
        <f t="array" aca="1" ref="Y312" ca="1">IF('Kreis TRADE - 2024'!$D312 = 'PieChart Hilfstabelle'!Y$1, INDIRECT(ADDRESS(ROW(), 6 + $A$7, 1, 1, "Kreis TRADE - 2024")), "")</f>
        <v/>
      </c>
      <c r="Z312" s="151" t="str" cm="1">
        <f t="array" aca="1" ref="Z312" ca="1">IF('Kreis TRADE - 2024'!$D312 = 'PieChart Hilfstabelle'!Z$1, INDIRECT(ADDRESS(ROW(), 6 + $A$7, 1, 1, "Kreis TRADE - 2024")), "")</f>
        <v/>
      </c>
      <c r="AA312" s="151" t="str" cm="1">
        <f t="array" aca="1" ref="AA312" ca="1">IF('Kreis TRADE - 2024'!$D312 = 'PieChart Hilfstabelle'!AA$1, INDIRECT(ADDRESS(ROW(), 6 + $A$7, 1, 1, "Kreis TRADE - 2024")), "")</f>
        <v/>
      </c>
      <c r="AB312" s="151" t="str" cm="1">
        <f t="array" aca="1" ref="AB312" ca="1">IF('Kreis TRADE - 2024'!$D312 = 'PieChart Hilfstabelle'!AB$1, INDIRECT(ADDRESS(ROW(), 6 + $A$7, 1, 1, "Kreis TRADE - 2024")), "")</f>
        <v/>
      </c>
      <c r="AC312" s="151" t="str" cm="1">
        <f t="array" aca="1" ref="AC312" ca="1">IF('Kreis TRADE - 2024'!$D312 = 'PieChart Hilfstabelle'!AC$1, INDIRECT(ADDRESS(ROW(), 6 + $A$7, 1, 1, "Kreis TRADE - 2024")), "")</f>
        <v/>
      </c>
      <c r="AD312" s="151" t="str" cm="1">
        <f t="array" aca="1" ref="AD312" ca="1">IF('Kreis TRADE - 2024'!$D312 = 'PieChart Hilfstabelle'!AD$1, INDIRECT(ADDRESS(ROW(), 6 + $A$7, 1, 1, "Kreis TRADE - 2024")), "")</f>
        <v/>
      </c>
    </row>
    <row r="313" spans="1:30">
      <c r="A313" s="151"/>
      <c r="B313" s="151"/>
      <c r="C313" s="151"/>
      <c r="D313" s="151"/>
      <c r="E313" s="151"/>
      <c r="F313" s="151" t="str">
        <f>IF(AND('Kreis TRADE - 2024'!C313&lt;&gt;"",'Kreis TRADE - 2024'!D313&lt;&gt;"",'Kreis TRADE - 2024'!E313="Gebuchte Tage"),'Kreis TRADE - 2024'!C313 &amp; " " &amp; 'Kreis TRADE - 2024'!D313,"")</f>
        <v/>
      </c>
      <c r="G313" s="151" t="str" cm="1">
        <f t="array" aca="1" ref="G313" ca="1">IF('Kreis TRADE - 2024'!$E313 = 'PieChart Hilfstabelle'!G$1, INDIRECT(ADDRESS(ROW(), 6 + $A$7, 1, 1, "Kreis TRADE - 2024")), "")</f>
        <v/>
      </c>
      <c r="H313" s="151" t="str" cm="1">
        <f t="array" aca="1" ref="H313" ca="1">IF('Kreis TRADE - 2024'!$E313 = 'PieChart Hilfstabelle'!H$1, INDIRECT(ADDRESS(ROW(), 6 + $A$7, 1, 1, "Kreis TRADE - 2024")), "")</f>
        <v/>
      </c>
      <c r="I313" s="151" t="str" cm="1">
        <f t="array" aca="1" ref="I313" ca="1">IF('Kreis TRADE - 2024'!$E313 = 'PieChart Hilfstabelle'!I$1, INDIRECT(ADDRESS(ROW(), 6 + $A$7, 1, 1, "Kreis TRADE - 2024")), "")</f>
        <v/>
      </c>
      <c r="J313" s="151" t="str" cm="1">
        <f t="array" aca="1" ref="J313" ca="1">IF('Kreis TRADE - 2024'!$E313 = 'PieChart Hilfstabelle'!J$1, INDIRECT(ADDRESS(ROW(), 6 + $A$7, 1, 1, "Kreis TRADE - 2024")), "")</f>
        <v/>
      </c>
      <c r="K313" s="151" t="str" cm="1">
        <f t="array" aca="1" ref="K313" ca="1">IF('Kreis TRADE - 2024'!$E313 = 'PieChart Hilfstabelle'!K$1, INDIRECT(ADDRESS(ROW(), 6 + $A$7, 1, 1, "Kreis TRADE - 2024")), "")</f>
        <v/>
      </c>
      <c r="L313" s="151" t="str" cm="1">
        <f t="array" aca="1" ref="L313" ca="1">IF('Kreis TRADE - 2024'!$E313 = 'PieChart Hilfstabelle'!L$1, INDIRECT(ADDRESS(ROW(), 6 + $A$7, 1, 1, "Kreis TRADE - 2024")), "")</f>
        <v/>
      </c>
      <c r="M313" s="151" t="str" cm="1">
        <f t="array" aca="1" ref="M313" ca="1">IF('Kreis TRADE - 2024'!$E313 = 'PieChart Hilfstabelle'!M$1, INDIRECT(ADDRESS(ROW(), 6 + $A$7, 1, 1, "Kreis TRADE - 2024")), "")</f>
        <v/>
      </c>
      <c r="N313" s="151" t="str" cm="1">
        <f t="array" aca="1" ref="N313" ca="1">IF('Kreis TRADE - 2024'!$E313 = 'PieChart Hilfstabelle'!N$1, INDIRECT(ADDRESS(ROW(), 6 + $A$7, 1, 1, "Kreis TRADE - 2024")), "")</f>
        <v/>
      </c>
      <c r="O313" s="151" t="str" cm="1">
        <f t="array" aca="1" ref="O313" ca="1">IF('Kreis TRADE - 2024'!$E313 = 'PieChart Hilfstabelle'!O$1, INDIRECT(ADDRESS(ROW(), 6 + $A$7, 1, 1, "Kreis TRADE - 2024")), "")</f>
        <v/>
      </c>
      <c r="P313" s="151" t="str" cm="1">
        <f t="array" aca="1" ref="P313" ca="1">IF('Kreis TRADE - 2024'!$E313 = 'PieChart Hilfstabelle'!P$1, INDIRECT(ADDRESS(ROW(), 6 + $A$7, 1, 1, "Kreis TRADE - 2024")), "")</f>
        <v/>
      </c>
      <c r="Q313" s="151" t="str" cm="1">
        <f t="array" aca="1" ref="Q313" ca="1">IF('Kreis TRADE - 2024'!$E313 = 'PieChart Hilfstabelle'!Q$1, INDIRECT(ADDRESS(ROW(), 6 + $A$7, 1, 1, "Kreis TRADE - 2024")), "")</f>
        <v/>
      </c>
      <c r="R313" s="151" t="str" cm="1">
        <f t="array" aca="1" ref="R313" ca="1">IF('Kreis TRADE - 2024'!$E313 = 'PieChart Hilfstabelle'!R$1, INDIRECT(ADDRESS(ROW(), 6 + $A$7, 1, 1, "Kreis TRADE - 2024")), "")</f>
        <v/>
      </c>
      <c r="S313" s="151" t="str" cm="1">
        <f t="array" aca="1" ref="S313" ca="1">IF('Kreis TRADE - 2024'!$E313 = 'PieChart Hilfstabelle'!S$1, INDIRECT(ADDRESS(ROW(), 6 + $A$7, 1, 1, "Kreis TRADE - 2024")), "")</f>
        <v/>
      </c>
      <c r="T313" s="151" t="str" cm="1">
        <f t="array" aca="1" ref="T313" ca="1">IF('Kreis TRADE - 2024'!$E313 = 'PieChart Hilfstabelle'!T$1, INDIRECT(ADDRESS(ROW(), 6 + $A$7, 1, 1, "Kreis TRADE - 2024")), "")</f>
        <v/>
      </c>
      <c r="U313" s="151" t="str" cm="1">
        <f t="array" aca="1" ref="U313" ca="1">IF('Kreis TRADE - 2024'!$E313 = 'PieChart Hilfstabelle'!U$1, INDIRECT(ADDRESS(ROW(), 6 + $A$7, 1, 1, "Kreis TRADE - 2024")), "")</f>
        <v/>
      </c>
      <c r="V313" s="151" t="str" cm="1">
        <f t="array" aca="1" ref="V313" ca="1">IF('Kreis TRADE - 2024'!$E313 = 'PieChart Hilfstabelle'!V$1, INDIRECT(ADDRESS(ROW(), 6 + $A$7, 1, 1, "Kreis TRADE - 2024")), "")</f>
        <v/>
      </c>
      <c r="W313" s="151" t="str" cm="1">
        <f t="array" aca="1" ref="W313" ca="1">IF('Kreis TRADE - 2024'!$E313 = 'PieChart Hilfstabelle'!W$1, INDIRECT(ADDRESS(ROW(), 6 + $A$7, 1, 1, "Kreis TRADE - 2024")), "")</f>
        <v/>
      </c>
      <c r="X313" s="152"/>
      <c r="Y313" s="151" t="str" cm="1">
        <f t="array" aca="1" ref="Y313" ca="1">IF('Kreis TRADE - 2024'!$D313 = 'PieChart Hilfstabelle'!Y$1, INDIRECT(ADDRESS(ROW(), 6 + $A$7, 1, 1, "Kreis TRADE - 2024")), "")</f>
        <v/>
      </c>
      <c r="Z313" s="151" t="str" cm="1">
        <f t="array" aca="1" ref="Z313" ca="1">IF('Kreis TRADE - 2024'!$D313 = 'PieChart Hilfstabelle'!Z$1, INDIRECT(ADDRESS(ROW(), 6 + $A$7, 1, 1, "Kreis TRADE - 2024")), "")</f>
        <v/>
      </c>
      <c r="AA313" s="151" t="str" cm="1">
        <f t="array" aca="1" ref="AA313" ca="1">IF('Kreis TRADE - 2024'!$D313 = 'PieChart Hilfstabelle'!AA$1, INDIRECT(ADDRESS(ROW(), 6 + $A$7, 1, 1, "Kreis TRADE - 2024")), "")</f>
        <v/>
      </c>
      <c r="AB313" s="151" t="str" cm="1">
        <f t="array" aca="1" ref="AB313" ca="1">IF('Kreis TRADE - 2024'!$D313 = 'PieChart Hilfstabelle'!AB$1, INDIRECT(ADDRESS(ROW(), 6 + $A$7, 1, 1, "Kreis TRADE - 2024")), "")</f>
        <v/>
      </c>
      <c r="AC313" s="151" t="str" cm="1">
        <f t="array" aca="1" ref="AC313" ca="1">IF('Kreis TRADE - 2024'!$D313 = 'PieChart Hilfstabelle'!AC$1, INDIRECT(ADDRESS(ROW(), 6 + $A$7, 1, 1, "Kreis TRADE - 2024")), "")</f>
        <v/>
      </c>
      <c r="AD313" s="151" t="str" cm="1">
        <f t="array" aca="1" ref="AD313" ca="1">IF('Kreis TRADE - 2024'!$D313 = 'PieChart Hilfstabelle'!AD$1, INDIRECT(ADDRESS(ROW(), 6 + $A$7, 1, 1, "Kreis TRADE - 2024")), "")</f>
        <v/>
      </c>
    </row>
    <row r="314" spans="1:30">
      <c r="A314" s="151"/>
      <c r="B314" s="151"/>
      <c r="C314" s="151"/>
      <c r="D314" s="151"/>
      <c r="E314" s="151"/>
      <c r="F314" s="151" t="str">
        <f>IF(AND('Kreis TRADE - 2024'!C314&lt;&gt;"",'Kreis TRADE - 2024'!D314&lt;&gt;"",'Kreis TRADE - 2024'!E314="Gebuchte Tage"),'Kreis TRADE - 2024'!C314 &amp; " " &amp; 'Kreis TRADE - 2024'!D314,"")</f>
        <v/>
      </c>
      <c r="G314" s="151" t="str" cm="1">
        <f t="array" aca="1" ref="G314" ca="1">IF('Kreis TRADE - 2024'!$E314 = 'PieChart Hilfstabelle'!G$1, INDIRECT(ADDRESS(ROW(), 6 + $A$7, 1, 1, "Kreis TRADE - 2024")), "")</f>
        <v/>
      </c>
      <c r="H314" s="151" t="str" cm="1">
        <f t="array" aca="1" ref="H314" ca="1">IF('Kreis TRADE - 2024'!$E314 = 'PieChart Hilfstabelle'!H$1, INDIRECT(ADDRESS(ROW(), 6 + $A$7, 1, 1, "Kreis TRADE - 2024")), "")</f>
        <v/>
      </c>
      <c r="I314" s="151" t="str" cm="1">
        <f t="array" aca="1" ref="I314" ca="1">IF('Kreis TRADE - 2024'!$E314 = 'PieChart Hilfstabelle'!I$1, INDIRECT(ADDRESS(ROW(), 6 + $A$7, 1, 1, "Kreis TRADE - 2024")), "")</f>
        <v/>
      </c>
      <c r="J314" s="151" t="str" cm="1">
        <f t="array" aca="1" ref="J314" ca="1">IF('Kreis TRADE - 2024'!$E314 = 'PieChart Hilfstabelle'!J$1, INDIRECT(ADDRESS(ROW(), 6 + $A$7, 1, 1, "Kreis TRADE - 2024")), "")</f>
        <v/>
      </c>
      <c r="K314" s="151" t="str" cm="1">
        <f t="array" aca="1" ref="K314" ca="1">IF('Kreis TRADE - 2024'!$E314 = 'PieChart Hilfstabelle'!K$1, INDIRECT(ADDRESS(ROW(), 6 + $A$7, 1, 1, "Kreis TRADE - 2024")), "")</f>
        <v/>
      </c>
      <c r="L314" s="151" t="str" cm="1">
        <f t="array" aca="1" ref="L314" ca="1">IF('Kreis TRADE - 2024'!$E314 = 'PieChart Hilfstabelle'!L$1, INDIRECT(ADDRESS(ROW(), 6 + $A$7, 1, 1, "Kreis TRADE - 2024")), "")</f>
        <v/>
      </c>
      <c r="M314" s="151" t="str" cm="1">
        <f t="array" aca="1" ref="M314" ca="1">IF('Kreis TRADE - 2024'!$E314 = 'PieChart Hilfstabelle'!M$1, INDIRECT(ADDRESS(ROW(), 6 + $A$7, 1, 1, "Kreis TRADE - 2024")), "")</f>
        <v/>
      </c>
      <c r="N314" s="151" t="str" cm="1">
        <f t="array" aca="1" ref="N314" ca="1">IF('Kreis TRADE - 2024'!$E314 = 'PieChart Hilfstabelle'!N$1, INDIRECT(ADDRESS(ROW(), 6 + $A$7, 1, 1, "Kreis TRADE - 2024")), "")</f>
        <v/>
      </c>
      <c r="O314" s="151" t="str" cm="1">
        <f t="array" aca="1" ref="O314" ca="1">IF('Kreis TRADE - 2024'!$E314 = 'PieChart Hilfstabelle'!O$1, INDIRECT(ADDRESS(ROW(), 6 + $A$7, 1, 1, "Kreis TRADE - 2024")), "")</f>
        <v/>
      </c>
      <c r="P314" s="151" t="str" cm="1">
        <f t="array" aca="1" ref="P314" ca="1">IF('Kreis TRADE - 2024'!$E314 = 'PieChart Hilfstabelle'!P$1, INDIRECT(ADDRESS(ROW(), 6 + $A$7, 1, 1, "Kreis TRADE - 2024")), "")</f>
        <v/>
      </c>
      <c r="Q314" s="151" t="str" cm="1">
        <f t="array" aca="1" ref="Q314" ca="1">IF('Kreis TRADE - 2024'!$E314 = 'PieChart Hilfstabelle'!Q$1, INDIRECT(ADDRESS(ROW(), 6 + $A$7, 1, 1, "Kreis TRADE - 2024")), "")</f>
        <v/>
      </c>
      <c r="R314" s="151" t="str" cm="1">
        <f t="array" aca="1" ref="R314" ca="1">IF('Kreis TRADE - 2024'!$E314 = 'PieChart Hilfstabelle'!R$1, INDIRECT(ADDRESS(ROW(), 6 + $A$7, 1, 1, "Kreis TRADE - 2024")), "")</f>
        <v/>
      </c>
      <c r="S314" s="151" t="str" cm="1">
        <f t="array" aca="1" ref="S314" ca="1">IF('Kreis TRADE - 2024'!$E314 = 'PieChart Hilfstabelle'!S$1, INDIRECT(ADDRESS(ROW(), 6 + $A$7, 1, 1, "Kreis TRADE - 2024")), "")</f>
        <v/>
      </c>
      <c r="T314" s="151" t="str" cm="1">
        <f t="array" aca="1" ref="T314" ca="1">IF('Kreis TRADE - 2024'!$E314 = 'PieChart Hilfstabelle'!T$1, INDIRECT(ADDRESS(ROW(), 6 + $A$7, 1, 1, "Kreis TRADE - 2024")), "")</f>
        <v/>
      </c>
      <c r="U314" s="151" t="str" cm="1">
        <f t="array" aca="1" ref="U314" ca="1">IF('Kreis TRADE - 2024'!$E314 = 'PieChart Hilfstabelle'!U$1, INDIRECT(ADDRESS(ROW(), 6 + $A$7, 1, 1, "Kreis TRADE - 2024")), "")</f>
        <v/>
      </c>
      <c r="V314" s="151" t="str" cm="1">
        <f t="array" aca="1" ref="V314" ca="1">IF('Kreis TRADE - 2024'!$E314 = 'PieChart Hilfstabelle'!V$1, INDIRECT(ADDRESS(ROW(), 6 + $A$7, 1, 1, "Kreis TRADE - 2024")), "")</f>
        <v/>
      </c>
      <c r="W314" s="151" t="str" cm="1">
        <f t="array" aca="1" ref="W314" ca="1">IF('Kreis TRADE - 2024'!$E314 = 'PieChart Hilfstabelle'!W$1, INDIRECT(ADDRESS(ROW(), 6 + $A$7, 1, 1, "Kreis TRADE - 2024")), "")</f>
        <v/>
      </c>
      <c r="X314" s="152"/>
      <c r="Y314" s="151" t="str" cm="1">
        <f t="array" aca="1" ref="Y314" ca="1">IF('Kreis TRADE - 2024'!$D314 = 'PieChart Hilfstabelle'!Y$1, INDIRECT(ADDRESS(ROW(), 6 + $A$7, 1, 1, "Kreis TRADE - 2024")), "")</f>
        <v/>
      </c>
      <c r="Z314" s="151" t="str" cm="1">
        <f t="array" aca="1" ref="Z314" ca="1">IF('Kreis TRADE - 2024'!$D314 = 'PieChart Hilfstabelle'!Z$1, INDIRECT(ADDRESS(ROW(), 6 + $A$7, 1, 1, "Kreis TRADE - 2024")), "")</f>
        <v/>
      </c>
      <c r="AA314" s="151" t="str" cm="1">
        <f t="array" aca="1" ref="AA314" ca="1">IF('Kreis TRADE - 2024'!$D314 = 'PieChart Hilfstabelle'!AA$1, INDIRECT(ADDRESS(ROW(), 6 + $A$7, 1, 1, "Kreis TRADE - 2024")), "")</f>
        <v/>
      </c>
      <c r="AB314" s="151" t="str" cm="1">
        <f t="array" aca="1" ref="AB314" ca="1">IF('Kreis TRADE - 2024'!$D314 = 'PieChart Hilfstabelle'!AB$1, INDIRECT(ADDRESS(ROW(), 6 + $A$7, 1, 1, "Kreis TRADE - 2024")), "")</f>
        <v/>
      </c>
      <c r="AC314" s="151" t="str" cm="1">
        <f t="array" aca="1" ref="AC314" ca="1">IF('Kreis TRADE - 2024'!$D314 = 'PieChart Hilfstabelle'!AC$1, INDIRECT(ADDRESS(ROW(), 6 + $A$7, 1, 1, "Kreis TRADE - 2024")), "")</f>
        <v/>
      </c>
      <c r="AD314" s="151" t="str" cm="1">
        <f t="array" aca="1" ref="AD314" ca="1">IF('Kreis TRADE - 2024'!$D314 = 'PieChart Hilfstabelle'!AD$1, INDIRECT(ADDRESS(ROW(), 6 + $A$7, 1, 1, "Kreis TRADE - 2024")), "")</f>
        <v/>
      </c>
    </row>
    <row r="315" spans="1:30">
      <c r="A315" s="151"/>
      <c r="B315" s="151"/>
      <c r="C315" s="151"/>
      <c r="D315" s="151"/>
      <c r="E315" s="151"/>
      <c r="F315" s="151" t="str">
        <f>IF(AND('Kreis TRADE - 2024'!C315&lt;&gt;"",'Kreis TRADE - 2024'!D315&lt;&gt;"",'Kreis TRADE - 2024'!E315="Gebuchte Tage"),'Kreis TRADE - 2024'!C315 &amp; " " &amp; 'Kreis TRADE - 2024'!D315,"")</f>
        <v/>
      </c>
      <c r="G315" s="151" t="str" cm="1">
        <f t="array" aca="1" ref="G315" ca="1">IF('Kreis TRADE - 2024'!$E315 = 'PieChart Hilfstabelle'!G$1, INDIRECT(ADDRESS(ROW(), 6 + $A$7, 1, 1, "Kreis TRADE - 2024")), "")</f>
        <v/>
      </c>
      <c r="H315" s="151" t="str" cm="1">
        <f t="array" aca="1" ref="H315" ca="1">IF('Kreis TRADE - 2024'!$E315 = 'PieChart Hilfstabelle'!H$1, INDIRECT(ADDRESS(ROW(), 6 + $A$7, 1, 1, "Kreis TRADE - 2024")), "")</f>
        <v/>
      </c>
      <c r="I315" s="151" t="str" cm="1">
        <f t="array" aca="1" ref="I315" ca="1">IF('Kreis TRADE - 2024'!$E315 = 'PieChart Hilfstabelle'!I$1, INDIRECT(ADDRESS(ROW(), 6 + $A$7, 1, 1, "Kreis TRADE - 2024")), "")</f>
        <v/>
      </c>
      <c r="J315" s="151" t="str" cm="1">
        <f t="array" aca="1" ref="J315" ca="1">IF('Kreis TRADE - 2024'!$E315 = 'PieChart Hilfstabelle'!J$1, INDIRECT(ADDRESS(ROW(), 6 + $A$7, 1, 1, "Kreis TRADE - 2024")), "")</f>
        <v/>
      </c>
      <c r="K315" s="151" t="str" cm="1">
        <f t="array" aca="1" ref="K315" ca="1">IF('Kreis TRADE - 2024'!$E315 = 'PieChart Hilfstabelle'!K$1, INDIRECT(ADDRESS(ROW(), 6 + $A$7, 1, 1, "Kreis TRADE - 2024")), "")</f>
        <v/>
      </c>
      <c r="L315" s="151" t="str" cm="1">
        <f t="array" aca="1" ref="L315" ca="1">IF('Kreis TRADE - 2024'!$E315 = 'PieChart Hilfstabelle'!L$1, INDIRECT(ADDRESS(ROW(), 6 + $A$7, 1, 1, "Kreis TRADE - 2024")), "")</f>
        <v/>
      </c>
      <c r="M315" s="151" t="str" cm="1">
        <f t="array" aca="1" ref="M315" ca="1">IF('Kreis TRADE - 2024'!$E315 = 'PieChart Hilfstabelle'!M$1, INDIRECT(ADDRESS(ROW(), 6 + $A$7, 1, 1, "Kreis TRADE - 2024")), "")</f>
        <v/>
      </c>
      <c r="N315" s="151" t="str" cm="1">
        <f t="array" aca="1" ref="N315" ca="1">IF('Kreis TRADE - 2024'!$E315 = 'PieChart Hilfstabelle'!N$1, INDIRECT(ADDRESS(ROW(), 6 + $A$7, 1, 1, "Kreis TRADE - 2024")), "")</f>
        <v/>
      </c>
      <c r="O315" s="151" t="str" cm="1">
        <f t="array" aca="1" ref="O315" ca="1">IF('Kreis TRADE - 2024'!$E315 = 'PieChart Hilfstabelle'!O$1, INDIRECT(ADDRESS(ROW(), 6 + $A$7, 1, 1, "Kreis TRADE - 2024")), "")</f>
        <v/>
      </c>
      <c r="P315" s="151" t="str" cm="1">
        <f t="array" aca="1" ref="P315" ca="1">IF('Kreis TRADE - 2024'!$E315 = 'PieChart Hilfstabelle'!P$1, INDIRECT(ADDRESS(ROW(), 6 + $A$7, 1, 1, "Kreis TRADE - 2024")), "")</f>
        <v/>
      </c>
      <c r="Q315" s="151" t="str" cm="1">
        <f t="array" aca="1" ref="Q315" ca="1">IF('Kreis TRADE - 2024'!$E315 = 'PieChart Hilfstabelle'!Q$1, INDIRECT(ADDRESS(ROW(), 6 + $A$7, 1, 1, "Kreis TRADE - 2024")), "")</f>
        <v/>
      </c>
      <c r="R315" s="151" t="str" cm="1">
        <f t="array" aca="1" ref="R315" ca="1">IF('Kreis TRADE - 2024'!$E315 = 'PieChart Hilfstabelle'!R$1, INDIRECT(ADDRESS(ROW(), 6 + $A$7, 1, 1, "Kreis TRADE - 2024")), "")</f>
        <v/>
      </c>
      <c r="S315" s="151" t="str" cm="1">
        <f t="array" aca="1" ref="S315" ca="1">IF('Kreis TRADE - 2024'!$E315 = 'PieChart Hilfstabelle'!S$1, INDIRECT(ADDRESS(ROW(), 6 + $A$7, 1, 1, "Kreis TRADE - 2024")), "")</f>
        <v/>
      </c>
      <c r="T315" s="151" t="str" cm="1">
        <f t="array" aca="1" ref="T315" ca="1">IF('Kreis TRADE - 2024'!$E315 = 'PieChart Hilfstabelle'!T$1, INDIRECT(ADDRESS(ROW(), 6 + $A$7, 1, 1, "Kreis TRADE - 2024")), "")</f>
        <v/>
      </c>
      <c r="U315" s="151" t="str" cm="1">
        <f t="array" aca="1" ref="U315" ca="1">IF('Kreis TRADE - 2024'!$E315 = 'PieChart Hilfstabelle'!U$1, INDIRECT(ADDRESS(ROW(), 6 + $A$7, 1, 1, "Kreis TRADE - 2024")), "")</f>
        <v/>
      </c>
      <c r="V315" s="151" t="str" cm="1">
        <f t="array" aca="1" ref="V315" ca="1">IF('Kreis TRADE - 2024'!$E315 = 'PieChart Hilfstabelle'!V$1, INDIRECT(ADDRESS(ROW(), 6 + $A$7, 1, 1, "Kreis TRADE - 2024")), "")</f>
        <v/>
      </c>
      <c r="W315" s="151" t="str" cm="1">
        <f t="array" aca="1" ref="W315" ca="1">IF('Kreis TRADE - 2024'!$E315 = 'PieChart Hilfstabelle'!W$1, INDIRECT(ADDRESS(ROW(), 6 + $A$7, 1, 1, "Kreis TRADE - 2024")), "")</f>
        <v/>
      </c>
      <c r="X315" s="152"/>
      <c r="Y315" s="151" t="str" cm="1">
        <f t="array" aca="1" ref="Y315" ca="1">IF('Kreis TRADE - 2024'!$D315 = 'PieChart Hilfstabelle'!Y$1, INDIRECT(ADDRESS(ROW(), 6 + $A$7, 1, 1, "Kreis TRADE - 2024")), "")</f>
        <v/>
      </c>
      <c r="Z315" s="151" t="str" cm="1">
        <f t="array" aca="1" ref="Z315" ca="1">IF('Kreis TRADE - 2024'!$D315 = 'PieChart Hilfstabelle'!Z$1, INDIRECT(ADDRESS(ROW(), 6 + $A$7, 1, 1, "Kreis TRADE - 2024")), "")</f>
        <v/>
      </c>
      <c r="AA315" s="151" t="str" cm="1">
        <f t="array" aca="1" ref="AA315" ca="1">IF('Kreis TRADE - 2024'!$D315 = 'PieChart Hilfstabelle'!AA$1, INDIRECT(ADDRESS(ROW(), 6 + $A$7, 1, 1, "Kreis TRADE - 2024")), "")</f>
        <v/>
      </c>
      <c r="AB315" s="151" t="str" cm="1">
        <f t="array" aca="1" ref="AB315" ca="1">IF('Kreis TRADE - 2024'!$D315 = 'PieChart Hilfstabelle'!AB$1, INDIRECT(ADDRESS(ROW(), 6 + $A$7, 1, 1, "Kreis TRADE - 2024")), "")</f>
        <v/>
      </c>
      <c r="AC315" s="151" t="str" cm="1">
        <f t="array" aca="1" ref="AC315" ca="1">IF('Kreis TRADE - 2024'!$D315 = 'PieChart Hilfstabelle'!AC$1, INDIRECT(ADDRESS(ROW(), 6 + $A$7, 1, 1, "Kreis TRADE - 2024")), "")</f>
        <v/>
      </c>
      <c r="AD315" s="151" t="str" cm="1">
        <f t="array" aca="1" ref="AD315" ca="1">IF('Kreis TRADE - 2024'!$D315 = 'PieChart Hilfstabelle'!AD$1, INDIRECT(ADDRESS(ROW(), 6 + $A$7, 1, 1, "Kreis TRADE - 2024")), "")</f>
        <v/>
      </c>
    </row>
    <row r="316" spans="1:30">
      <c r="A316" s="151"/>
      <c r="B316" s="151"/>
      <c r="C316" s="151"/>
      <c r="D316" s="151"/>
      <c r="E316" s="151"/>
      <c r="F316" s="151" t="str">
        <f>IF(AND('Kreis TRADE - 2024'!C316&lt;&gt;"",'Kreis TRADE - 2024'!D316&lt;&gt;"",'Kreis TRADE - 2024'!E316="Gebuchte Tage"),'Kreis TRADE - 2024'!C316 &amp; " " &amp; 'Kreis TRADE - 2024'!D316,"")</f>
        <v/>
      </c>
      <c r="G316" s="151" t="str" cm="1">
        <f t="array" aca="1" ref="G316" ca="1">IF('Kreis TRADE - 2024'!$E316 = 'PieChart Hilfstabelle'!G$1, INDIRECT(ADDRESS(ROW(), 6 + $A$7, 1, 1, "Kreis TRADE - 2024")), "")</f>
        <v/>
      </c>
      <c r="H316" s="151" t="str" cm="1">
        <f t="array" aca="1" ref="H316" ca="1">IF('Kreis TRADE - 2024'!$E316 = 'PieChart Hilfstabelle'!H$1, INDIRECT(ADDRESS(ROW(), 6 + $A$7, 1, 1, "Kreis TRADE - 2024")), "")</f>
        <v/>
      </c>
      <c r="I316" s="151" t="str" cm="1">
        <f t="array" aca="1" ref="I316" ca="1">IF('Kreis TRADE - 2024'!$E316 = 'PieChart Hilfstabelle'!I$1, INDIRECT(ADDRESS(ROW(), 6 + $A$7, 1, 1, "Kreis TRADE - 2024")), "")</f>
        <v/>
      </c>
      <c r="J316" s="151" t="str" cm="1">
        <f t="array" aca="1" ref="J316" ca="1">IF('Kreis TRADE - 2024'!$E316 = 'PieChart Hilfstabelle'!J$1, INDIRECT(ADDRESS(ROW(), 6 + $A$7, 1, 1, "Kreis TRADE - 2024")), "")</f>
        <v/>
      </c>
      <c r="K316" s="151" t="str" cm="1">
        <f t="array" aca="1" ref="K316" ca="1">IF('Kreis TRADE - 2024'!$E316 = 'PieChart Hilfstabelle'!K$1, INDIRECT(ADDRESS(ROW(), 6 + $A$7, 1, 1, "Kreis TRADE - 2024")), "")</f>
        <v/>
      </c>
      <c r="L316" s="151" t="str" cm="1">
        <f t="array" aca="1" ref="L316" ca="1">IF('Kreis TRADE - 2024'!$E316 = 'PieChart Hilfstabelle'!L$1, INDIRECT(ADDRESS(ROW(), 6 + $A$7, 1, 1, "Kreis TRADE - 2024")), "")</f>
        <v/>
      </c>
      <c r="M316" s="151" t="str" cm="1">
        <f t="array" aca="1" ref="M316" ca="1">IF('Kreis TRADE - 2024'!$E316 = 'PieChart Hilfstabelle'!M$1, INDIRECT(ADDRESS(ROW(), 6 + $A$7, 1, 1, "Kreis TRADE - 2024")), "")</f>
        <v/>
      </c>
      <c r="N316" s="151" t="str" cm="1">
        <f t="array" aca="1" ref="N316" ca="1">IF('Kreis TRADE - 2024'!$E316 = 'PieChart Hilfstabelle'!N$1, INDIRECT(ADDRESS(ROW(), 6 + $A$7, 1, 1, "Kreis TRADE - 2024")), "")</f>
        <v/>
      </c>
      <c r="O316" s="151" t="str" cm="1">
        <f t="array" aca="1" ref="O316" ca="1">IF('Kreis TRADE - 2024'!$E316 = 'PieChart Hilfstabelle'!O$1, INDIRECT(ADDRESS(ROW(), 6 + $A$7, 1, 1, "Kreis TRADE - 2024")), "")</f>
        <v/>
      </c>
      <c r="P316" s="151" t="str" cm="1">
        <f t="array" aca="1" ref="P316" ca="1">IF('Kreis TRADE - 2024'!$E316 = 'PieChart Hilfstabelle'!P$1, INDIRECT(ADDRESS(ROW(), 6 + $A$7, 1, 1, "Kreis TRADE - 2024")), "")</f>
        <v/>
      </c>
      <c r="Q316" s="151" t="str" cm="1">
        <f t="array" aca="1" ref="Q316" ca="1">IF('Kreis TRADE - 2024'!$E316 = 'PieChart Hilfstabelle'!Q$1, INDIRECT(ADDRESS(ROW(), 6 + $A$7, 1, 1, "Kreis TRADE - 2024")), "")</f>
        <v/>
      </c>
      <c r="R316" s="151" t="str" cm="1">
        <f t="array" aca="1" ref="R316" ca="1">IF('Kreis TRADE - 2024'!$E316 = 'PieChart Hilfstabelle'!R$1, INDIRECT(ADDRESS(ROW(), 6 + $A$7, 1, 1, "Kreis TRADE - 2024")), "")</f>
        <v/>
      </c>
      <c r="S316" s="151" t="str" cm="1">
        <f t="array" aca="1" ref="S316" ca="1">IF('Kreis TRADE - 2024'!$E316 = 'PieChart Hilfstabelle'!S$1, INDIRECT(ADDRESS(ROW(), 6 + $A$7, 1, 1, "Kreis TRADE - 2024")), "")</f>
        <v/>
      </c>
      <c r="T316" s="151" t="str" cm="1">
        <f t="array" aca="1" ref="T316" ca="1">IF('Kreis TRADE - 2024'!$E316 = 'PieChart Hilfstabelle'!T$1, INDIRECT(ADDRESS(ROW(), 6 + $A$7, 1, 1, "Kreis TRADE - 2024")), "")</f>
        <v/>
      </c>
      <c r="U316" s="151" t="str" cm="1">
        <f t="array" aca="1" ref="U316" ca="1">IF('Kreis TRADE - 2024'!$E316 = 'PieChart Hilfstabelle'!U$1, INDIRECT(ADDRESS(ROW(), 6 + $A$7, 1, 1, "Kreis TRADE - 2024")), "")</f>
        <v/>
      </c>
      <c r="V316" s="151" t="str" cm="1">
        <f t="array" aca="1" ref="V316" ca="1">IF('Kreis TRADE - 2024'!$E316 = 'PieChart Hilfstabelle'!V$1, INDIRECT(ADDRESS(ROW(), 6 + $A$7, 1, 1, "Kreis TRADE - 2024")), "")</f>
        <v/>
      </c>
      <c r="W316" s="151" t="str" cm="1">
        <f t="array" aca="1" ref="W316" ca="1">IF('Kreis TRADE - 2024'!$E316 = 'PieChart Hilfstabelle'!W$1, INDIRECT(ADDRESS(ROW(), 6 + $A$7, 1, 1, "Kreis TRADE - 2024")), "")</f>
        <v/>
      </c>
      <c r="X316" s="152"/>
      <c r="Y316" s="151" t="str" cm="1">
        <f t="array" aca="1" ref="Y316" ca="1">IF('Kreis TRADE - 2024'!$D316 = 'PieChart Hilfstabelle'!Y$1, INDIRECT(ADDRESS(ROW(), 6 + $A$7, 1, 1, "Kreis TRADE - 2024")), "")</f>
        <v/>
      </c>
      <c r="Z316" s="151" t="str" cm="1">
        <f t="array" aca="1" ref="Z316" ca="1">IF('Kreis TRADE - 2024'!$D316 = 'PieChart Hilfstabelle'!Z$1, INDIRECT(ADDRESS(ROW(), 6 + $A$7, 1, 1, "Kreis TRADE - 2024")), "")</f>
        <v/>
      </c>
      <c r="AA316" s="151" t="str" cm="1">
        <f t="array" aca="1" ref="AA316" ca="1">IF('Kreis TRADE - 2024'!$D316 = 'PieChart Hilfstabelle'!AA$1, INDIRECT(ADDRESS(ROW(), 6 + $A$7, 1, 1, "Kreis TRADE - 2024")), "")</f>
        <v/>
      </c>
      <c r="AB316" s="151" t="str" cm="1">
        <f t="array" aca="1" ref="AB316" ca="1">IF('Kreis TRADE - 2024'!$D316 = 'PieChart Hilfstabelle'!AB$1, INDIRECT(ADDRESS(ROW(), 6 + $A$7, 1, 1, "Kreis TRADE - 2024")), "")</f>
        <v/>
      </c>
      <c r="AC316" s="151" t="str" cm="1">
        <f t="array" aca="1" ref="AC316" ca="1">IF('Kreis TRADE - 2024'!$D316 = 'PieChart Hilfstabelle'!AC$1, INDIRECT(ADDRESS(ROW(), 6 + $A$7, 1, 1, "Kreis TRADE - 2024")), "")</f>
        <v/>
      </c>
      <c r="AD316" s="151" t="str" cm="1">
        <f t="array" aca="1" ref="AD316" ca="1">IF('Kreis TRADE - 2024'!$D316 = 'PieChart Hilfstabelle'!AD$1, INDIRECT(ADDRESS(ROW(), 6 + $A$7, 1, 1, "Kreis TRADE - 2024")), "")</f>
        <v/>
      </c>
    </row>
    <row r="317" spans="1:30">
      <c r="A317" s="151"/>
      <c r="B317" s="151"/>
      <c r="C317" s="151"/>
      <c r="D317" s="151"/>
      <c r="E317" s="151"/>
      <c r="F317" s="151" t="str">
        <f>IF(AND('Kreis TRADE - 2024'!C317&lt;&gt;"",'Kreis TRADE - 2024'!D317&lt;&gt;"",'Kreis TRADE - 2024'!E317="Gebuchte Tage"),'Kreis TRADE - 2024'!C317 &amp; " " &amp; 'Kreis TRADE - 2024'!D317,"")</f>
        <v/>
      </c>
      <c r="G317" s="151" t="str" cm="1">
        <f t="array" aca="1" ref="G317" ca="1">IF('Kreis TRADE - 2024'!$E317 = 'PieChart Hilfstabelle'!G$1, INDIRECT(ADDRESS(ROW(), 6 + $A$7, 1, 1, "Kreis TRADE - 2024")), "")</f>
        <v/>
      </c>
      <c r="H317" s="151" t="str" cm="1">
        <f t="array" aca="1" ref="H317" ca="1">IF('Kreis TRADE - 2024'!$E317 = 'PieChart Hilfstabelle'!H$1, INDIRECT(ADDRESS(ROW(), 6 + $A$7, 1, 1, "Kreis TRADE - 2024")), "")</f>
        <v/>
      </c>
      <c r="I317" s="151" t="str" cm="1">
        <f t="array" aca="1" ref="I317" ca="1">IF('Kreis TRADE - 2024'!$E317 = 'PieChart Hilfstabelle'!I$1, INDIRECT(ADDRESS(ROW(), 6 + $A$7, 1, 1, "Kreis TRADE - 2024")), "")</f>
        <v/>
      </c>
      <c r="J317" s="151" t="str" cm="1">
        <f t="array" aca="1" ref="J317" ca="1">IF('Kreis TRADE - 2024'!$E317 = 'PieChart Hilfstabelle'!J$1, INDIRECT(ADDRESS(ROW(), 6 + $A$7, 1, 1, "Kreis TRADE - 2024")), "")</f>
        <v/>
      </c>
      <c r="K317" s="151" t="str" cm="1">
        <f t="array" aca="1" ref="K317" ca="1">IF('Kreis TRADE - 2024'!$E317 = 'PieChart Hilfstabelle'!K$1, INDIRECT(ADDRESS(ROW(), 6 + $A$7, 1, 1, "Kreis TRADE - 2024")), "")</f>
        <v/>
      </c>
      <c r="L317" s="151" t="str" cm="1">
        <f t="array" aca="1" ref="L317" ca="1">IF('Kreis TRADE - 2024'!$E317 = 'PieChart Hilfstabelle'!L$1, INDIRECT(ADDRESS(ROW(), 6 + $A$7, 1, 1, "Kreis TRADE - 2024")), "")</f>
        <v/>
      </c>
      <c r="M317" s="151" t="str" cm="1">
        <f t="array" aca="1" ref="M317" ca="1">IF('Kreis TRADE - 2024'!$E317 = 'PieChart Hilfstabelle'!M$1, INDIRECT(ADDRESS(ROW(), 6 + $A$7, 1, 1, "Kreis TRADE - 2024")), "")</f>
        <v/>
      </c>
      <c r="N317" s="151" t="str" cm="1">
        <f t="array" aca="1" ref="N317" ca="1">IF('Kreis TRADE - 2024'!$E317 = 'PieChart Hilfstabelle'!N$1, INDIRECT(ADDRESS(ROW(), 6 + $A$7, 1, 1, "Kreis TRADE - 2024")), "")</f>
        <v/>
      </c>
      <c r="O317" s="151" t="str" cm="1">
        <f t="array" aca="1" ref="O317" ca="1">IF('Kreis TRADE - 2024'!$E317 = 'PieChart Hilfstabelle'!O$1, INDIRECT(ADDRESS(ROW(), 6 + $A$7, 1, 1, "Kreis TRADE - 2024")), "")</f>
        <v/>
      </c>
      <c r="P317" s="151" t="str" cm="1">
        <f t="array" aca="1" ref="P317" ca="1">IF('Kreis TRADE - 2024'!$E317 = 'PieChart Hilfstabelle'!P$1, INDIRECT(ADDRESS(ROW(), 6 + $A$7, 1, 1, "Kreis TRADE - 2024")), "")</f>
        <v/>
      </c>
      <c r="Q317" s="151" t="str" cm="1">
        <f t="array" aca="1" ref="Q317" ca="1">IF('Kreis TRADE - 2024'!$E317 = 'PieChart Hilfstabelle'!Q$1, INDIRECT(ADDRESS(ROW(), 6 + $A$7, 1, 1, "Kreis TRADE - 2024")), "")</f>
        <v/>
      </c>
      <c r="R317" s="151" t="str" cm="1">
        <f t="array" aca="1" ref="R317" ca="1">IF('Kreis TRADE - 2024'!$E317 = 'PieChart Hilfstabelle'!R$1, INDIRECT(ADDRESS(ROW(), 6 + $A$7, 1, 1, "Kreis TRADE - 2024")), "")</f>
        <v/>
      </c>
      <c r="S317" s="151" t="str" cm="1">
        <f t="array" aca="1" ref="S317" ca="1">IF('Kreis TRADE - 2024'!$E317 = 'PieChart Hilfstabelle'!S$1, INDIRECT(ADDRESS(ROW(), 6 + $A$7, 1, 1, "Kreis TRADE - 2024")), "")</f>
        <v/>
      </c>
      <c r="T317" s="151" t="str" cm="1">
        <f t="array" aca="1" ref="T317" ca="1">IF('Kreis TRADE - 2024'!$E317 = 'PieChart Hilfstabelle'!T$1, INDIRECT(ADDRESS(ROW(), 6 + $A$7, 1, 1, "Kreis TRADE - 2024")), "")</f>
        <v/>
      </c>
      <c r="U317" s="151" t="str" cm="1">
        <f t="array" aca="1" ref="U317" ca="1">IF('Kreis TRADE - 2024'!$E317 = 'PieChart Hilfstabelle'!U$1, INDIRECT(ADDRESS(ROW(), 6 + $A$7, 1, 1, "Kreis TRADE - 2024")), "")</f>
        <v/>
      </c>
      <c r="V317" s="151" t="str" cm="1">
        <f t="array" aca="1" ref="V317" ca="1">IF('Kreis TRADE - 2024'!$E317 = 'PieChart Hilfstabelle'!V$1, INDIRECT(ADDRESS(ROW(), 6 + $A$7, 1, 1, "Kreis TRADE - 2024")), "")</f>
        <v/>
      </c>
      <c r="W317" s="151" t="str" cm="1">
        <f t="array" aca="1" ref="W317" ca="1">IF('Kreis TRADE - 2024'!$E317 = 'PieChart Hilfstabelle'!W$1, INDIRECT(ADDRESS(ROW(), 6 + $A$7, 1, 1, "Kreis TRADE - 2024")), "")</f>
        <v/>
      </c>
      <c r="X317" s="152"/>
      <c r="Y317" s="151" t="str" cm="1">
        <f t="array" aca="1" ref="Y317" ca="1">IF('Kreis TRADE - 2024'!$D317 = 'PieChart Hilfstabelle'!Y$1, INDIRECT(ADDRESS(ROW(), 6 + $A$7, 1, 1, "Kreis TRADE - 2024")), "")</f>
        <v/>
      </c>
      <c r="Z317" s="151" t="str" cm="1">
        <f t="array" aca="1" ref="Z317" ca="1">IF('Kreis TRADE - 2024'!$D317 = 'PieChart Hilfstabelle'!Z$1, INDIRECT(ADDRESS(ROW(), 6 + $A$7, 1, 1, "Kreis TRADE - 2024")), "")</f>
        <v/>
      </c>
      <c r="AA317" s="151" t="str" cm="1">
        <f t="array" aca="1" ref="AA317" ca="1">IF('Kreis TRADE - 2024'!$D317 = 'PieChart Hilfstabelle'!AA$1, INDIRECT(ADDRESS(ROW(), 6 + $A$7, 1, 1, "Kreis TRADE - 2024")), "")</f>
        <v/>
      </c>
      <c r="AB317" s="151" t="str" cm="1">
        <f t="array" aca="1" ref="AB317" ca="1">IF('Kreis TRADE - 2024'!$D317 = 'PieChart Hilfstabelle'!AB$1, INDIRECT(ADDRESS(ROW(), 6 + $A$7, 1, 1, "Kreis TRADE - 2024")), "")</f>
        <v/>
      </c>
      <c r="AC317" s="151" t="str" cm="1">
        <f t="array" aca="1" ref="AC317" ca="1">IF('Kreis TRADE - 2024'!$D317 = 'PieChart Hilfstabelle'!AC$1, INDIRECT(ADDRESS(ROW(), 6 + $A$7, 1, 1, "Kreis TRADE - 2024")), "")</f>
        <v/>
      </c>
      <c r="AD317" s="151" t="str" cm="1">
        <f t="array" aca="1" ref="AD317" ca="1">IF('Kreis TRADE - 2024'!$D317 = 'PieChart Hilfstabelle'!AD$1, INDIRECT(ADDRESS(ROW(), 6 + $A$7, 1, 1, "Kreis TRADE - 2024")), "")</f>
        <v/>
      </c>
    </row>
    <row r="318" spans="1:30">
      <c r="A318" s="151"/>
      <c r="B318" s="151"/>
      <c r="C318" s="151"/>
      <c r="D318" s="151"/>
      <c r="E318" s="151"/>
      <c r="F318" s="151" t="str">
        <f>IF(AND('Kreis TRADE - 2024'!C318&lt;&gt;"",'Kreis TRADE - 2024'!D318&lt;&gt;"",'Kreis TRADE - 2024'!E318="Gebuchte Tage"),'Kreis TRADE - 2024'!C318 &amp; " " &amp; 'Kreis TRADE - 2024'!D318,"")</f>
        <v/>
      </c>
      <c r="G318" s="151" t="str" cm="1">
        <f t="array" aca="1" ref="G318" ca="1">IF('Kreis TRADE - 2024'!$E318 = 'PieChart Hilfstabelle'!G$1, INDIRECT(ADDRESS(ROW(), 6 + $A$7, 1, 1, "Kreis TRADE - 2024")), "")</f>
        <v/>
      </c>
      <c r="H318" s="151" t="str" cm="1">
        <f t="array" aca="1" ref="H318" ca="1">IF('Kreis TRADE - 2024'!$E318 = 'PieChart Hilfstabelle'!H$1, INDIRECT(ADDRESS(ROW(), 6 + $A$7, 1, 1, "Kreis TRADE - 2024")), "")</f>
        <v/>
      </c>
      <c r="I318" s="151" t="str" cm="1">
        <f t="array" aca="1" ref="I318" ca="1">IF('Kreis TRADE - 2024'!$E318 = 'PieChart Hilfstabelle'!I$1, INDIRECT(ADDRESS(ROW(), 6 + $A$7, 1, 1, "Kreis TRADE - 2024")), "")</f>
        <v/>
      </c>
      <c r="J318" s="151" t="str" cm="1">
        <f t="array" aca="1" ref="J318" ca="1">IF('Kreis TRADE - 2024'!$E318 = 'PieChart Hilfstabelle'!J$1, INDIRECT(ADDRESS(ROW(), 6 + $A$7, 1, 1, "Kreis TRADE - 2024")), "")</f>
        <v/>
      </c>
      <c r="K318" s="151" t="str" cm="1">
        <f t="array" aca="1" ref="K318" ca="1">IF('Kreis TRADE - 2024'!$E318 = 'PieChart Hilfstabelle'!K$1, INDIRECT(ADDRESS(ROW(), 6 + $A$7, 1, 1, "Kreis TRADE - 2024")), "")</f>
        <v/>
      </c>
      <c r="L318" s="151" t="str" cm="1">
        <f t="array" aca="1" ref="L318" ca="1">IF('Kreis TRADE - 2024'!$E318 = 'PieChart Hilfstabelle'!L$1, INDIRECT(ADDRESS(ROW(), 6 + $A$7, 1, 1, "Kreis TRADE - 2024")), "")</f>
        <v/>
      </c>
      <c r="M318" s="151" t="str" cm="1">
        <f t="array" aca="1" ref="M318" ca="1">IF('Kreis TRADE - 2024'!$E318 = 'PieChart Hilfstabelle'!M$1, INDIRECT(ADDRESS(ROW(), 6 + $A$7, 1, 1, "Kreis TRADE - 2024")), "")</f>
        <v/>
      </c>
      <c r="N318" s="151" t="str" cm="1">
        <f t="array" aca="1" ref="N318" ca="1">IF('Kreis TRADE - 2024'!$E318 = 'PieChart Hilfstabelle'!N$1, INDIRECT(ADDRESS(ROW(), 6 + $A$7, 1, 1, "Kreis TRADE - 2024")), "")</f>
        <v/>
      </c>
      <c r="O318" s="151" t="str" cm="1">
        <f t="array" aca="1" ref="O318" ca="1">IF('Kreis TRADE - 2024'!$E318 = 'PieChart Hilfstabelle'!O$1, INDIRECT(ADDRESS(ROW(), 6 + $A$7, 1, 1, "Kreis TRADE - 2024")), "")</f>
        <v/>
      </c>
      <c r="P318" s="151" t="str" cm="1">
        <f t="array" aca="1" ref="P318" ca="1">IF('Kreis TRADE - 2024'!$E318 = 'PieChart Hilfstabelle'!P$1, INDIRECT(ADDRESS(ROW(), 6 + $A$7, 1, 1, "Kreis TRADE - 2024")), "")</f>
        <v/>
      </c>
      <c r="Q318" s="151" t="str" cm="1">
        <f t="array" aca="1" ref="Q318" ca="1">IF('Kreis TRADE - 2024'!$E318 = 'PieChart Hilfstabelle'!Q$1, INDIRECT(ADDRESS(ROW(), 6 + $A$7, 1, 1, "Kreis TRADE - 2024")), "")</f>
        <v/>
      </c>
      <c r="R318" s="151" t="str" cm="1">
        <f t="array" aca="1" ref="R318" ca="1">IF('Kreis TRADE - 2024'!$E318 = 'PieChart Hilfstabelle'!R$1, INDIRECT(ADDRESS(ROW(), 6 + $A$7, 1, 1, "Kreis TRADE - 2024")), "")</f>
        <v/>
      </c>
      <c r="S318" s="151" t="str" cm="1">
        <f t="array" aca="1" ref="S318" ca="1">IF('Kreis TRADE - 2024'!$E318 = 'PieChart Hilfstabelle'!S$1, INDIRECT(ADDRESS(ROW(), 6 + $A$7, 1, 1, "Kreis TRADE - 2024")), "")</f>
        <v/>
      </c>
      <c r="T318" s="151" t="str" cm="1">
        <f t="array" aca="1" ref="T318" ca="1">IF('Kreis TRADE - 2024'!$E318 = 'PieChart Hilfstabelle'!T$1, INDIRECT(ADDRESS(ROW(), 6 + $A$7, 1, 1, "Kreis TRADE - 2024")), "")</f>
        <v/>
      </c>
      <c r="U318" s="151" t="str" cm="1">
        <f t="array" aca="1" ref="U318" ca="1">IF('Kreis TRADE - 2024'!$E318 = 'PieChart Hilfstabelle'!U$1, INDIRECT(ADDRESS(ROW(), 6 + $A$7, 1, 1, "Kreis TRADE - 2024")), "")</f>
        <v/>
      </c>
      <c r="V318" s="151" t="str" cm="1">
        <f t="array" aca="1" ref="V318" ca="1">IF('Kreis TRADE - 2024'!$E318 = 'PieChart Hilfstabelle'!V$1, INDIRECT(ADDRESS(ROW(), 6 + $A$7, 1, 1, "Kreis TRADE - 2024")), "")</f>
        <v/>
      </c>
      <c r="W318" s="151" t="str" cm="1">
        <f t="array" aca="1" ref="W318" ca="1">IF('Kreis TRADE - 2024'!$E318 = 'PieChart Hilfstabelle'!W$1, INDIRECT(ADDRESS(ROW(), 6 + $A$7, 1, 1, "Kreis TRADE - 2024")), "")</f>
        <v/>
      </c>
      <c r="X318" s="152"/>
      <c r="Y318" s="151" t="str" cm="1">
        <f t="array" aca="1" ref="Y318" ca="1">IF('Kreis TRADE - 2024'!$D318 = 'PieChart Hilfstabelle'!Y$1, INDIRECT(ADDRESS(ROW(), 6 + $A$7, 1, 1, "Kreis TRADE - 2024")), "")</f>
        <v/>
      </c>
      <c r="Z318" s="151" t="str" cm="1">
        <f t="array" aca="1" ref="Z318" ca="1">IF('Kreis TRADE - 2024'!$D318 = 'PieChart Hilfstabelle'!Z$1, INDIRECT(ADDRESS(ROW(), 6 + $A$7, 1, 1, "Kreis TRADE - 2024")), "")</f>
        <v/>
      </c>
      <c r="AA318" s="151" t="str" cm="1">
        <f t="array" aca="1" ref="AA318" ca="1">IF('Kreis TRADE - 2024'!$D318 = 'PieChart Hilfstabelle'!AA$1, INDIRECT(ADDRESS(ROW(), 6 + $A$7, 1, 1, "Kreis TRADE - 2024")), "")</f>
        <v/>
      </c>
      <c r="AB318" s="151" t="str" cm="1">
        <f t="array" aca="1" ref="AB318" ca="1">IF('Kreis TRADE - 2024'!$D318 = 'PieChart Hilfstabelle'!AB$1, INDIRECT(ADDRESS(ROW(), 6 + $A$7, 1, 1, "Kreis TRADE - 2024")), "")</f>
        <v/>
      </c>
      <c r="AC318" s="151" t="str" cm="1">
        <f t="array" aca="1" ref="AC318" ca="1">IF('Kreis TRADE - 2024'!$D318 = 'PieChart Hilfstabelle'!AC$1, INDIRECT(ADDRESS(ROW(), 6 + $A$7, 1, 1, "Kreis TRADE - 2024")), "")</f>
        <v/>
      </c>
      <c r="AD318" s="151" t="str" cm="1">
        <f t="array" aca="1" ref="AD318" ca="1">IF('Kreis TRADE - 2024'!$D318 = 'PieChart Hilfstabelle'!AD$1, INDIRECT(ADDRESS(ROW(), 6 + $A$7, 1, 1, "Kreis TRADE - 2024")), "")</f>
        <v/>
      </c>
    </row>
    <row r="319" spans="1:30">
      <c r="A319" s="151"/>
      <c r="B319" s="151"/>
      <c r="C319" s="151"/>
      <c r="D319" s="151"/>
      <c r="E319" s="151"/>
      <c r="F319" s="151" t="str">
        <f>IF(AND('Kreis TRADE - 2024'!C319&lt;&gt;"",'Kreis TRADE - 2024'!D319&lt;&gt;"",'Kreis TRADE - 2024'!E319="Gebuchte Tage"),'Kreis TRADE - 2024'!C319 &amp; " " &amp; 'Kreis TRADE - 2024'!D319,"")</f>
        <v/>
      </c>
      <c r="G319" s="151" t="str" cm="1">
        <f t="array" aca="1" ref="G319" ca="1">IF('Kreis TRADE - 2024'!$E319 = 'PieChart Hilfstabelle'!G$1, INDIRECT(ADDRESS(ROW(), 6 + $A$7, 1, 1, "Kreis TRADE - 2024")), "")</f>
        <v/>
      </c>
      <c r="H319" s="151" t="str" cm="1">
        <f t="array" aca="1" ref="H319" ca="1">IF('Kreis TRADE - 2024'!$E319 = 'PieChart Hilfstabelle'!H$1, INDIRECT(ADDRESS(ROW(), 6 + $A$7, 1, 1, "Kreis TRADE - 2024")), "")</f>
        <v/>
      </c>
      <c r="I319" s="151" t="str" cm="1">
        <f t="array" aca="1" ref="I319" ca="1">IF('Kreis TRADE - 2024'!$E319 = 'PieChart Hilfstabelle'!I$1, INDIRECT(ADDRESS(ROW(), 6 + $A$7, 1, 1, "Kreis TRADE - 2024")), "")</f>
        <v/>
      </c>
      <c r="J319" s="151" t="str" cm="1">
        <f t="array" aca="1" ref="J319" ca="1">IF('Kreis TRADE - 2024'!$E319 = 'PieChart Hilfstabelle'!J$1, INDIRECT(ADDRESS(ROW(), 6 + $A$7, 1, 1, "Kreis TRADE - 2024")), "")</f>
        <v/>
      </c>
      <c r="K319" s="151" t="str" cm="1">
        <f t="array" aca="1" ref="K319" ca="1">IF('Kreis TRADE - 2024'!$E319 = 'PieChart Hilfstabelle'!K$1, INDIRECT(ADDRESS(ROW(), 6 + $A$7, 1, 1, "Kreis TRADE - 2024")), "")</f>
        <v/>
      </c>
      <c r="L319" s="151" t="str" cm="1">
        <f t="array" aca="1" ref="L319" ca="1">IF('Kreis TRADE - 2024'!$E319 = 'PieChart Hilfstabelle'!L$1, INDIRECT(ADDRESS(ROW(), 6 + $A$7, 1, 1, "Kreis TRADE - 2024")), "")</f>
        <v/>
      </c>
      <c r="M319" s="151" t="str" cm="1">
        <f t="array" aca="1" ref="M319" ca="1">IF('Kreis TRADE - 2024'!$E319 = 'PieChart Hilfstabelle'!M$1, INDIRECT(ADDRESS(ROW(), 6 + $A$7, 1, 1, "Kreis TRADE - 2024")), "")</f>
        <v/>
      </c>
      <c r="N319" s="151" t="str" cm="1">
        <f t="array" aca="1" ref="N319" ca="1">IF('Kreis TRADE - 2024'!$E319 = 'PieChart Hilfstabelle'!N$1, INDIRECT(ADDRESS(ROW(), 6 + $A$7, 1, 1, "Kreis TRADE - 2024")), "")</f>
        <v/>
      </c>
      <c r="O319" s="151" t="str" cm="1">
        <f t="array" aca="1" ref="O319" ca="1">IF('Kreis TRADE - 2024'!$E319 = 'PieChart Hilfstabelle'!O$1, INDIRECT(ADDRESS(ROW(), 6 + $A$7, 1, 1, "Kreis TRADE - 2024")), "")</f>
        <v/>
      </c>
      <c r="P319" s="151" t="str" cm="1">
        <f t="array" aca="1" ref="P319" ca="1">IF('Kreis TRADE - 2024'!$E319 = 'PieChart Hilfstabelle'!P$1, INDIRECT(ADDRESS(ROW(), 6 + $A$7, 1, 1, "Kreis TRADE - 2024")), "")</f>
        <v/>
      </c>
      <c r="Q319" s="151" t="str" cm="1">
        <f t="array" aca="1" ref="Q319" ca="1">IF('Kreis TRADE - 2024'!$E319 = 'PieChart Hilfstabelle'!Q$1, INDIRECT(ADDRESS(ROW(), 6 + $A$7, 1, 1, "Kreis TRADE - 2024")), "")</f>
        <v/>
      </c>
      <c r="R319" s="151" t="str" cm="1">
        <f t="array" aca="1" ref="R319" ca="1">IF('Kreis TRADE - 2024'!$E319 = 'PieChart Hilfstabelle'!R$1, INDIRECT(ADDRESS(ROW(), 6 + $A$7, 1, 1, "Kreis TRADE - 2024")), "")</f>
        <v/>
      </c>
      <c r="S319" s="151" t="str" cm="1">
        <f t="array" aca="1" ref="S319" ca="1">IF('Kreis TRADE - 2024'!$E319 = 'PieChart Hilfstabelle'!S$1, INDIRECT(ADDRESS(ROW(), 6 + $A$7, 1, 1, "Kreis TRADE - 2024")), "")</f>
        <v/>
      </c>
      <c r="T319" s="151" t="str" cm="1">
        <f t="array" aca="1" ref="T319" ca="1">IF('Kreis TRADE - 2024'!$E319 = 'PieChart Hilfstabelle'!T$1, INDIRECT(ADDRESS(ROW(), 6 + $A$7, 1, 1, "Kreis TRADE - 2024")), "")</f>
        <v/>
      </c>
      <c r="U319" s="151" t="str" cm="1">
        <f t="array" aca="1" ref="U319" ca="1">IF('Kreis TRADE - 2024'!$E319 = 'PieChart Hilfstabelle'!U$1, INDIRECT(ADDRESS(ROW(), 6 + $A$7, 1, 1, "Kreis TRADE - 2024")), "")</f>
        <v/>
      </c>
      <c r="V319" s="151" t="str" cm="1">
        <f t="array" aca="1" ref="V319" ca="1">IF('Kreis TRADE - 2024'!$E319 = 'PieChart Hilfstabelle'!V$1, INDIRECT(ADDRESS(ROW(), 6 + $A$7, 1, 1, "Kreis TRADE - 2024")), "")</f>
        <v/>
      </c>
      <c r="W319" s="151" t="str" cm="1">
        <f t="array" aca="1" ref="W319" ca="1">IF('Kreis TRADE - 2024'!$E319 = 'PieChart Hilfstabelle'!W$1, INDIRECT(ADDRESS(ROW(), 6 + $A$7, 1, 1, "Kreis TRADE - 2024")), "")</f>
        <v/>
      </c>
      <c r="X319" s="152"/>
      <c r="Y319" s="151" t="str" cm="1">
        <f t="array" aca="1" ref="Y319" ca="1">IF('Kreis TRADE - 2024'!$D319 = 'PieChart Hilfstabelle'!Y$1, INDIRECT(ADDRESS(ROW(), 6 + $A$7, 1, 1, "Kreis TRADE - 2024")), "")</f>
        <v/>
      </c>
      <c r="Z319" s="151" t="str" cm="1">
        <f t="array" aca="1" ref="Z319" ca="1">IF('Kreis TRADE - 2024'!$D319 = 'PieChart Hilfstabelle'!Z$1, INDIRECT(ADDRESS(ROW(), 6 + $A$7, 1, 1, "Kreis TRADE - 2024")), "")</f>
        <v/>
      </c>
      <c r="AA319" s="151" t="str" cm="1">
        <f t="array" aca="1" ref="AA319" ca="1">IF('Kreis TRADE - 2024'!$D319 = 'PieChart Hilfstabelle'!AA$1, INDIRECT(ADDRESS(ROW(), 6 + $A$7, 1, 1, "Kreis TRADE - 2024")), "")</f>
        <v/>
      </c>
      <c r="AB319" s="151" t="str" cm="1">
        <f t="array" aca="1" ref="AB319" ca="1">IF('Kreis TRADE - 2024'!$D319 = 'PieChart Hilfstabelle'!AB$1, INDIRECT(ADDRESS(ROW(), 6 + $A$7, 1, 1, "Kreis TRADE - 2024")), "")</f>
        <v/>
      </c>
      <c r="AC319" s="151" t="str" cm="1">
        <f t="array" aca="1" ref="AC319" ca="1">IF('Kreis TRADE - 2024'!$D319 = 'PieChart Hilfstabelle'!AC$1, INDIRECT(ADDRESS(ROW(), 6 + $A$7, 1, 1, "Kreis TRADE - 2024")), "")</f>
        <v/>
      </c>
      <c r="AD319" s="151" t="str" cm="1">
        <f t="array" aca="1" ref="AD319" ca="1">IF('Kreis TRADE - 2024'!$D319 = 'PieChart Hilfstabelle'!AD$1, INDIRECT(ADDRESS(ROW(), 6 + $A$7, 1, 1, "Kreis TRADE - 2024")), "")</f>
        <v/>
      </c>
    </row>
    <row r="320" spans="1:30">
      <c r="A320" s="151"/>
      <c r="B320" s="151"/>
      <c r="C320" s="151"/>
      <c r="D320" s="151"/>
      <c r="E320" s="151"/>
      <c r="F320" s="151" t="str">
        <f>IF(AND('Kreis TRADE - 2024'!C320&lt;&gt;"",'Kreis TRADE - 2024'!D320&lt;&gt;"",'Kreis TRADE - 2024'!E320="Gebuchte Tage"),'Kreis TRADE - 2024'!C320 &amp; " " &amp; 'Kreis TRADE - 2024'!D320,"")</f>
        <v/>
      </c>
      <c r="G320" s="151" t="str" cm="1">
        <f t="array" aca="1" ref="G320" ca="1">IF('Kreis TRADE - 2024'!$E320 = 'PieChart Hilfstabelle'!G$1, INDIRECT(ADDRESS(ROW(), 6 + $A$7, 1, 1, "Kreis TRADE - 2024")), "")</f>
        <v/>
      </c>
      <c r="H320" s="151" t="str" cm="1">
        <f t="array" aca="1" ref="H320" ca="1">IF('Kreis TRADE - 2024'!$E320 = 'PieChart Hilfstabelle'!H$1, INDIRECT(ADDRESS(ROW(), 6 + $A$7, 1, 1, "Kreis TRADE - 2024")), "")</f>
        <v/>
      </c>
      <c r="I320" s="151" t="str" cm="1">
        <f t="array" aca="1" ref="I320" ca="1">IF('Kreis TRADE - 2024'!$E320 = 'PieChart Hilfstabelle'!I$1, INDIRECT(ADDRESS(ROW(), 6 + $A$7, 1, 1, "Kreis TRADE - 2024")), "")</f>
        <v/>
      </c>
      <c r="J320" s="151" t="str" cm="1">
        <f t="array" aca="1" ref="J320" ca="1">IF('Kreis TRADE - 2024'!$E320 = 'PieChart Hilfstabelle'!J$1, INDIRECT(ADDRESS(ROW(), 6 + $A$7, 1, 1, "Kreis TRADE - 2024")), "")</f>
        <v/>
      </c>
      <c r="K320" s="151" t="str" cm="1">
        <f t="array" aca="1" ref="K320" ca="1">IF('Kreis TRADE - 2024'!$E320 = 'PieChart Hilfstabelle'!K$1, INDIRECT(ADDRESS(ROW(), 6 + $A$7, 1, 1, "Kreis TRADE - 2024")), "")</f>
        <v/>
      </c>
      <c r="L320" s="151" t="str" cm="1">
        <f t="array" aca="1" ref="L320" ca="1">IF('Kreis TRADE - 2024'!$E320 = 'PieChart Hilfstabelle'!L$1, INDIRECT(ADDRESS(ROW(), 6 + $A$7, 1, 1, "Kreis TRADE - 2024")), "")</f>
        <v/>
      </c>
      <c r="M320" s="151" t="str" cm="1">
        <f t="array" aca="1" ref="M320" ca="1">IF('Kreis TRADE - 2024'!$E320 = 'PieChart Hilfstabelle'!M$1, INDIRECT(ADDRESS(ROW(), 6 + $A$7, 1, 1, "Kreis TRADE - 2024")), "")</f>
        <v/>
      </c>
      <c r="N320" s="151" t="str" cm="1">
        <f t="array" aca="1" ref="N320" ca="1">IF('Kreis TRADE - 2024'!$E320 = 'PieChart Hilfstabelle'!N$1, INDIRECT(ADDRESS(ROW(), 6 + $A$7, 1, 1, "Kreis TRADE - 2024")), "")</f>
        <v/>
      </c>
      <c r="O320" s="151" t="str" cm="1">
        <f t="array" aca="1" ref="O320" ca="1">IF('Kreis TRADE - 2024'!$E320 = 'PieChart Hilfstabelle'!O$1, INDIRECT(ADDRESS(ROW(), 6 + $A$7, 1, 1, "Kreis TRADE - 2024")), "")</f>
        <v/>
      </c>
      <c r="P320" s="151" t="str" cm="1">
        <f t="array" aca="1" ref="P320" ca="1">IF('Kreis TRADE - 2024'!$E320 = 'PieChart Hilfstabelle'!P$1, INDIRECT(ADDRESS(ROW(), 6 + $A$7, 1, 1, "Kreis TRADE - 2024")), "")</f>
        <v/>
      </c>
      <c r="Q320" s="151" t="str" cm="1">
        <f t="array" aca="1" ref="Q320" ca="1">IF('Kreis TRADE - 2024'!$E320 = 'PieChart Hilfstabelle'!Q$1, INDIRECT(ADDRESS(ROW(), 6 + $A$7, 1, 1, "Kreis TRADE - 2024")), "")</f>
        <v/>
      </c>
      <c r="R320" s="151" t="str" cm="1">
        <f t="array" aca="1" ref="R320" ca="1">IF('Kreis TRADE - 2024'!$E320 = 'PieChart Hilfstabelle'!R$1, INDIRECT(ADDRESS(ROW(), 6 + $A$7, 1, 1, "Kreis TRADE - 2024")), "")</f>
        <v/>
      </c>
      <c r="S320" s="151" t="str" cm="1">
        <f t="array" aca="1" ref="S320" ca="1">IF('Kreis TRADE - 2024'!$E320 = 'PieChart Hilfstabelle'!S$1, INDIRECT(ADDRESS(ROW(), 6 + $A$7, 1, 1, "Kreis TRADE - 2024")), "")</f>
        <v/>
      </c>
      <c r="T320" s="151" t="str" cm="1">
        <f t="array" aca="1" ref="T320" ca="1">IF('Kreis TRADE - 2024'!$E320 = 'PieChart Hilfstabelle'!T$1, INDIRECT(ADDRESS(ROW(), 6 + $A$7, 1, 1, "Kreis TRADE - 2024")), "")</f>
        <v/>
      </c>
      <c r="U320" s="151" t="str" cm="1">
        <f t="array" aca="1" ref="U320" ca="1">IF('Kreis TRADE - 2024'!$E320 = 'PieChart Hilfstabelle'!U$1, INDIRECT(ADDRESS(ROW(), 6 + $A$7, 1, 1, "Kreis TRADE - 2024")), "")</f>
        <v/>
      </c>
      <c r="V320" s="151" t="str" cm="1">
        <f t="array" aca="1" ref="V320" ca="1">IF('Kreis TRADE - 2024'!$E320 = 'PieChart Hilfstabelle'!V$1, INDIRECT(ADDRESS(ROW(), 6 + $A$7, 1, 1, "Kreis TRADE - 2024")), "")</f>
        <v/>
      </c>
      <c r="W320" s="151" t="str" cm="1">
        <f t="array" aca="1" ref="W320" ca="1">IF('Kreis TRADE - 2024'!$E320 = 'PieChart Hilfstabelle'!W$1, INDIRECT(ADDRESS(ROW(), 6 + $A$7, 1, 1, "Kreis TRADE - 2024")), "")</f>
        <v/>
      </c>
      <c r="X320" s="152"/>
      <c r="Y320" s="151" t="str" cm="1">
        <f t="array" aca="1" ref="Y320" ca="1">IF('Kreis TRADE - 2024'!$D320 = 'PieChart Hilfstabelle'!Y$1, INDIRECT(ADDRESS(ROW(), 6 + $A$7, 1, 1, "Kreis TRADE - 2024")), "")</f>
        <v/>
      </c>
      <c r="Z320" s="151" t="str" cm="1">
        <f t="array" aca="1" ref="Z320" ca="1">IF('Kreis TRADE - 2024'!$D320 = 'PieChart Hilfstabelle'!Z$1, INDIRECT(ADDRESS(ROW(), 6 + $A$7, 1, 1, "Kreis TRADE - 2024")), "")</f>
        <v/>
      </c>
      <c r="AA320" s="151" t="str" cm="1">
        <f t="array" aca="1" ref="AA320" ca="1">IF('Kreis TRADE - 2024'!$D320 = 'PieChart Hilfstabelle'!AA$1, INDIRECT(ADDRESS(ROW(), 6 + $A$7, 1, 1, "Kreis TRADE - 2024")), "")</f>
        <v/>
      </c>
      <c r="AB320" s="151" t="str" cm="1">
        <f t="array" aca="1" ref="AB320" ca="1">IF('Kreis TRADE - 2024'!$D320 = 'PieChart Hilfstabelle'!AB$1, INDIRECT(ADDRESS(ROW(), 6 + $A$7, 1, 1, "Kreis TRADE - 2024")), "")</f>
        <v/>
      </c>
      <c r="AC320" s="151" t="str" cm="1">
        <f t="array" aca="1" ref="AC320" ca="1">IF('Kreis TRADE - 2024'!$D320 = 'PieChart Hilfstabelle'!AC$1, INDIRECT(ADDRESS(ROW(), 6 + $A$7, 1, 1, "Kreis TRADE - 2024")), "")</f>
        <v/>
      </c>
      <c r="AD320" s="151" t="str" cm="1">
        <f t="array" aca="1" ref="AD320" ca="1">IF('Kreis TRADE - 2024'!$D320 = 'PieChart Hilfstabelle'!AD$1, INDIRECT(ADDRESS(ROW(), 6 + $A$7, 1, 1, "Kreis TRADE - 2024")), "")</f>
        <v/>
      </c>
    </row>
    <row r="321" spans="1:30">
      <c r="A321" s="151"/>
      <c r="B321" s="151"/>
      <c r="C321" s="151"/>
      <c r="D321" s="151"/>
      <c r="E321" s="151"/>
      <c r="F321" s="151" t="str">
        <f>IF(AND('Kreis TRADE - 2024'!C321&lt;&gt;"",'Kreis TRADE - 2024'!D321&lt;&gt;"",'Kreis TRADE - 2024'!E321="Gebuchte Tage"),'Kreis TRADE - 2024'!C321 &amp; " " &amp; 'Kreis TRADE - 2024'!D321,"")</f>
        <v/>
      </c>
      <c r="G321" s="151" t="str" cm="1">
        <f t="array" aca="1" ref="G321" ca="1">IF('Kreis TRADE - 2024'!$E321 = 'PieChart Hilfstabelle'!G$1, INDIRECT(ADDRESS(ROW(), 6 + $A$7, 1, 1, "Kreis TRADE - 2024")), "")</f>
        <v/>
      </c>
      <c r="H321" s="151" t="str" cm="1">
        <f t="array" aca="1" ref="H321" ca="1">IF('Kreis TRADE - 2024'!$E321 = 'PieChart Hilfstabelle'!H$1, INDIRECT(ADDRESS(ROW(), 6 + $A$7, 1, 1, "Kreis TRADE - 2024")), "")</f>
        <v/>
      </c>
      <c r="I321" s="151" t="str" cm="1">
        <f t="array" aca="1" ref="I321" ca="1">IF('Kreis TRADE - 2024'!$E321 = 'PieChart Hilfstabelle'!I$1, INDIRECT(ADDRESS(ROW(), 6 + $A$7, 1, 1, "Kreis TRADE - 2024")), "")</f>
        <v/>
      </c>
      <c r="J321" s="151" t="str" cm="1">
        <f t="array" aca="1" ref="J321" ca="1">IF('Kreis TRADE - 2024'!$E321 = 'PieChart Hilfstabelle'!J$1, INDIRECT(ADDRESS(ROW(), 6 + $A$7, 1, 1, "Kreis TRADE - 2024")), "")</f>
        <v/>
      </c>
      <c r="K321" s="151" t="str" cm="1">
        <f t="array" aca="1" ref="K321" ca="1">IF('Kreis TRADE - 2024'!$E321 = 'PieChart Hilfstabelle'!K$1, INDIRECT(ADDRESS(ROW(), 6 + $A$7, 1, 1, "Kreis TRADE - 2024")), "")</f>
        <v/>
      </c>
      <c r="L321" s="151" t="str" cm="1">
        <f t="array" aca="1" ref="L321" ca="1">IF('Kreis TRADE - 2024'!$E321 = 'PieChart Hilfstabelle'!L$1, INDIRECT(ADDRESS(ROW(), 6 + $A$7, 1, 1, "Kreis TRADE - 2024")), "")</f>
        <v/>
      </c>
      <c r="M321" s="151" t="str" cm="1">
        <f t="array" aca="1" ref="M321" ca="1">IF('Kreis TRADE - 2024'!$E321 = 'PieChart Hilfstabelle'!M$1, INDIRECT(ADDRESS(ROW(), 6 + $A$7, 1, 1, "Kreis TRADE - 2024")), "")</f>
        <v/>
      </c>
      <c r="N321" s="151" t="str" cm="1">
        <f t="array" aca="1" ref="N321" ca="1">IF('Kreis TRADE - 2024'!$E321 = 'PieChart Hilfstabelle'!N$1, INDIRECT(ADDRESS(ROW(), 6 + $A$7, 1, 1, "Kreis TRADE - 2024")), "")</f>
        <v/>
      </c>
      <c r="O321" s="151" t="str" cm="1">
        <f t="array" aca="1" ref="O321" ca="1">IF('Kreis TRADE - 2024'!$E321 = 'PieChart Hilfstabelle'!O$1, INDIRECT(ADDRESS(ROW(), 6 + $A$7, 1, 1, "Kreis TRADE - 2024")), "")</f>
        <v/>
      </c>
      <c r="P321" s="151" t="str" cm="1">
        <f t="array" aca="1" ref="P321" ca="1">IF('Kreis TRADE - 2024'!$E321 = 'PieChart Hilfstabelle'!P$1, INDIRECT(ADDRESS(ROW(), 6 + $A$7, 1, 1, "Kreis TRADE - 2024")), "")</f>
        <v/>
      </c>
      <c r="Q321" s="151" t="str" cm="1">
        <f t="array" aca="1" ref="Q321" ca="1">IF('Kreis TRADE - 2024'!$E321 = 'PieChart Hilfstabelle'!Q$1, INDIRECT(ADDRESS(ROW(), 6 + $A$7, 1, 1, "Kreis TRADE - 2024")), "")</f>
        <v/>
      </c>
      <c r="R321" s="151" t="str" cm="1">
        <f t="array" aca="1" ref="R321" ca="1">IF('Kreis TRADE - 2024'!$E321 = 'PieChart Hilfstabelle'!R$1, INDIRECT(ADDRESS(ROW(), 6 + $A$7, 1, 1, "Kreis TRADE - 2024")), "")</f>
        <v/>
      </c>
      <c r="S321" s="151" t="str" cm="1">
        <f t="array" aca="1" ref="S321" ca="1">IF('Kreis TRADE - 2024'!$E321 = 'PieChart Hilfstabelle'!S$1, INDIRECT(ADDRESS(ROW(), 6 + $A$7, 1, 1, "Kreis TRADE - 2024")), "")</f>
        <v/>
      </c>
      <c r="T321" s="151" t="str" cm="1">
        <f t="array" aca="1" ref="T321" ca="1">IF('Kreis TRADE - 2024'!$E321 = 'PieChart Hilfstabelle'!T$1, INDIRECT(ADDRESS(ROW(), 6 + $A$7, 1, 1, "Kreis TRADE - 2024")), "")</f>
        <v/>
      </c>
      <c r="U321" s="151" t="str" cm="1">
        <f t="array" aca="1" ref="U321" ca="1">IF('Kreis TRADE - 2024'!$E321 = 'PieChart Hilfstabelle'!U$1, INDIRECT(ADDRESS(ROW(), 6 + $A$7, 1, 1, "Kreis TRADE - 2024")), "")</f>
        <v/>
      </c>
      <c r="V321" s="151" t="str" cm="1">
        <f t="array" aca="1" ref="V321" ca="1">IF('Kreis TRADE - 2024'!$E321 = 'PieChart Hilfstabelle'!V$1, INDIRECT(ADDRESS(ROW(), 6 + $A$7, 1, 1, "Kreis TRADE - 2024")), "")</f>
        <v/>
      </c>
      <c r="W321" s="151" t="str" cm="1">
        <f t="array" aca="1" ref="W321" ca="1">IF('Kreis TRADE - 2024'!$E321 = 'PieChart Hilfstabelle'!W$1, INDIRECT(ADDRESS(ROW(), 6 + $A$7, 1, 1, "Kreis TRADE - 2024")), "")</f>
        <v/>
      </c>
      <c r="X321" s="152"/>
      <c r="Y321" s="151" t="str" cm="1">
        <f t="array" aca="1" ref="Y321" ca="1">IF('Kreis TRADE - 2024'!$D321 = 'PieChart Hilfstabelle'!Y$1, INDIRECT(ADDRESS(ROW(), 6 + $A$7, 1, 1, "Kreis TRADE - 2024")), "")</f>
        <v/>
      </c>
      <c r="Z321" s="151" t="str" cm="1">
        <f t="array" aca="1" ref="Z321" ca="1">IF('Kreis TRADE - 2024'!$D321 = 'PieChart Hilfstabelle'!Z$1, INDIRECT(ADDRESS(ROW(), 6 + $A$7, 1, 1, "Kreis TRADE - 2024")), "")</f>
        <v/>
      </c>
      <c r="AA321" s="151" t="str" cm="1">
        <f t="array" aca="1" ref="AA321" ca="1">IF('Kreis TRADE - 2024'!$D321 = 'PieChart Hilfstabelle'!AA$1, INDIRECT(ADDRESS(ROW(), 6 + $A$7, 1, 1, "Kreis TRADE - 2024")), "")</f>
        <v/>
      </c>
      <c r="AB321" s="151" t="str" cm="1">
        <f t="array" aca="1" ref="AB321" ca="1">IF('Kreis TRADE - 2024'!$D321 = 'PieChart Hilfstabelle'!AB$1, INDIRECT(ADDRESS(ROW(), 6 + $A$7, 1, 1, "Kreis TRADE - 2024")), "")</f>
        <v/>
      </c>
      <c r="AC321" s="151" t="str" cm="1">
        <f t="array" aca="1" ref="AC321" ca="1">IF('Kreis TRADE - 2024'!$D321 = 'PieChart Hilfstabelle'!AC$1, INDIRECT(ADDRESS(ROW(), 6 + $A$7, 1, 1, "Kreis TRADE - 2024")), "")</f>
        <v/>
      </c>
      <c r="AD321" s="151" t="str" cm="1">
        <f t="array" aca="1" ref="AD321" ca="1">IF('Kreis TRADE - 2024'!$D321 = 'PieChart Hilfstabelle'!AD$1, INDIRECT(ADDRESS(ROW(), 6 + $A$7, 1, 1, "Kreis TRADE - 2024")), "")</f>
        <v/>
      </c>
    </row>
    <row r="322" spans="1:30">
      <c r="A322" s="151"/>
      <c r="B322" s="151"/>
      <c r="C322" s="151"/>
      <c r="D322" s="151"/>
      <c r="E322" s="151"/>
      <c r="F322" s="151" t="str">
        <f>IF(AND('Kreis TRADE - 2024'!C322&lt;&gt;"",'Kreis TRADE - 2024'!D322&lt;&gt;"",'Kreis TRADE - 2024'!E322="Gebuchte Tage"),'Kreis TRADE - 2024'!C322 &amp; " " &amp; 'Kreis TRADE - 2024'!D322,"")</f>
        <v/>
      </c>
      <c r="G322" s="151" t="str" cm="1">
        <f t="array" aca="1" ref="G322" ca="1">IF('Kreis TRADE - 2024'!$E322 = 'PieChart Hilfstabelle'!G$1, INDIRECT(ADDRESS(ROW(), 6 + $A$7, 1, 1, "Kreis TRADE - 2024")), "")</f>
        <v/>
      </c>
      <c r="H322" s="151" t="str" cm="1">
        <f t="array" aca="1" ref="H322" ca="1">IF('Kreis TRADE - 2024'!$E322 = 'PieChart Hilfstabelle'!H$1, INDIRECT(ADDRESS(ROW(), 6 + $A$7, 1, 1, "Kreis TRADE - 2024")), "")</f>
        <v/>
      </c>
      <c r="I322" s="151" t="str" cm="1">
        <f t="array" aca="1" ref="I322" ca="1">IF('Kreis TRADE - 2024'!$E322 = 'PieChart Hilfstabelle'!I$1, INDIRECT(ADDRESS(ROW(), 6 + $A$7, 1, 1, "Kreis TRADE - 2024")), "")</f>
        <v/>
      </c>
      <c r="J322" s="151" t="str" cm="1">
        <f t="array" aca="1" ref="J322" ca="1">IF('Kreis TRADE - 2024'!$E322 = 'PieChart Hilfstabelle'!J$1, INDIRECT(ADDRESS(ROW(), 6 + $A$7, 1, 1, "Kreis TRADE - 2024")), "")</f>
        <v/>
      </c>
      <c r="K322" s="151" t="str" cm="1">
        <f t="array" aca="1" ref="K322" ca="1">IF('Kreis TRADE - 2024'!$E322 = 'PieChart Hilfstabelle'!K$1, INDIRECT(ADDRESS(ROW(), 6 + $A$7, 1, 1, "Kreis TRADE - 2024")), "")</f>
        <v/>
      </c>
      <c r="L322" s="151" t="str" cm="1">
        <f t="array" aca="1" ref="L322" ca="1">IF('Kreis TRADE - 2024'!$E322 = 'PieChart Hilfstabelle'!L$1, INDIRECT(ADDRESS(ROW(), 6 + $A$7, 1, 1, "Kreis TRADE - 2024")), "")</f>
        <v/>
      </c>
      <c r="M322" s="151" t="str" cm="1">
        <f t="array" aca="1" ref="M322" ca="1">IF('Kreis TRADE - 2024'!$E322 = 'PieChart Hilfstabelle'!M$1, INDIRECT(ADDRESS(ROW(), 6 + $A$7, 1, 1, "Kreis TRADE - 2024")), "")</f>
        <v/>
      </c>
      <c r="N322" s="151" t="str" cm="1">
        <f t="array" aca="1" ref="N322" ca="1">IF('Kreis TRADE - 2024'!$E322 = 'PieChart Hilfstabelle'!N$1, INDIRECT(ADDRESS(ROW(), 6 + $A$7, 1, 1, "Kreis TRADE - 2024")), "")</f>
        <v/>
      </c>
      <c r="O322" s="151" t="str" cm="1">
        <f t="array" aca="1" ref="O322" ca="1">IF('Kreis TRADE - 2024'!$E322 = 'PieChart Hilfstabelle'!O$1, INDIRECT(ADDRESS(ROW(), 6 + $A$7, 1, 1, "Kreis TRADE - 2024")), "")</f>
        <v/>
      </c>
      <c r="P322" s="151" t="str" cm="1">
        <f t="array" aca="1" ref="P322" ca="1">IF('Kreis TRADE - 2024'!$E322 = 'PieChart Hilfstabelle'!P$1, INDIRECT(ADDRESS(ROW(), 6 + $A$7, 1, 1, "Kreis TRADE - 2024")), "")</f>
        <v/>
      </c>
      <c r="Q322" s="151" t="str" cm="1">
        <f t="array" aca="1" ref="Q322" ca="1">IF('Kreis TRADE - 2024'!$E322 = 'PieChart Hilfstabelle'!Q$1, INDIRECT(ADDRESS(ROW(), 6 + $A$7, 1, 1, "Kreis TRADE - 2024")), "")</f>
        <v/>
      </c>
      <c r="R322" s="151" t="str" cm="1">
        <f t="array" aca="1" ref="R322" ca="1">IF('Kreis TRADE - 2024'!$E322 = 'PieChart Hilfstabelle'!R$1, INDIRECT(ADDRESS(ROW(), 6 + $A$7, 1, 1, "Kreis TRADE - 2024")), "")</f>
        <v/>
      </c>
      <c r="S322" s="151" t="str" cm="1">
        <f t="array" aca="1" ref="S322" ca="1">IF('Kreis TRADE - 2024'!$E322 = 'PieChart Hilfstabelle'!S$1, INDIRECT(ADDRESS(ROW(), 6 + $A$7, 1, 1, "Kreis TRADE - 2024")), "")</f>
        <v/>
      </c>
      <c r="T322" s="151" t="str" cm="1">
        <f t="array" aca="1" ref="T322" ca="1">IF('Kreis TRADE - 2024'!$E322 = 'PieChart Hilfstabelle'!T$1, INDIRECT(ADDRESS(ROW(), 6 + $A$7, 1, 1, "Kreis TRADE - 2024")), "")</f>
        <v/>
      </c>
      <c r="U322" s="151" t="str" cm="1">
        <f t="array" aca="1" ref="U322" ca="1">IF('Kreis TRADE - 2024'!$E322 = 'PieChart Hilfstabelle'!U$1, INDIRECT(ADDRESS(ROW(), 6 + $A$7, 1, 1, "Kreis TRADE - 2024")), "")</f>
        <v/>
      </c>
      <c r="V322" s="151" t="str" cm="1">
        <f t="array" aca="1" ref="V322" ca="1">IF('Kreis TRADE - 2024'!$E322 = 'PieChart Hilfstabelle'!V$1, INDIRECT(ADDRESS(ROW(), 6 + $A$7, 1, 1, "Kreis TRADE - 2024")), "")</f>
        <v/>
      </c>
      <c r="W322" s="151" t="str" cm="1">
        <f t="array" aca="1" ref="W322" ca="1">IF('Kreis TRADE - 2024'!$E322 = 'PieChart Hilfstabelle'!W$1, INDIRECT(ADDRESS(ROW(), 6 + $A$7, 1, 1, "Kreis TRADE - 2024")), "")</f>
        <v/>
      </c>
      <c r="X322" s="152"/>
      <c r="Y322" s="151" t="str" cm="1">
        <f t="array" aca="1" ref="Y322" ca="1">IF('Kreis TRADE - 2024'!$D322 = 'PieChart Hilfstabelle'!Y$1, INDIRECT(ADDRESS(ROW(), 6 + $A$7, 1, 1, "Kreis TRADE - 2024")), "")</f>
        <v/>
      </c>
      <c r="Z322" s="151" t="str" cm="1">
        <f t="array" aca="1" ref="Z322" ca="1">IF('Kreis TRADE - 2024'!$D322 = 'PieChart Hilfstabelle'!Z$1, INDIRECT(ADDRESS(ROW(), 6 + $A$7, 1, 1, "Kreis TRADE - 2024")), "")</f>
        <v/>
      </c>
      <c r="AA322" s="151" t="str" cm="1">
        <f t="array" aca="1" ref="AA322" ca="1">IF('Kreis TRADE - 2024'!$D322 = 'PieChart Hilfstabelle'!AA$1, INDIRECT(ADDRESS(ROW(), 6 + $A$7, 1, 1, "Kreis TRADE - 2024")), "")</f>
        <v/>
      </c>
      <c r="AB322" s="151" t="str" cm="1">
        <f t="array" aca="1" ref="AB322" ca="1">IF('Kreis TRADE - 2024'!$D322 = 'PieChart Hilfstabelle'!AB$1, INDIRECT(ADDRESS(ROW(), 6 + $A$7, 1, 1, "Kreis TRADE - 2024")), "")</f>
        <v/>
      </c>
      <c r="AC322" s="151" t="str" cm="1">
        <f t="array" aca="1" ref="AC322" ca="1">IF('Kreis TRADE - 2024'!$D322 = 'PieChart Hilfstabelle'!AC$1, INDIRECT(ADDRESS(ROW(), 6 + $A$7, 1, 1, "Kreis TRADE - 2024")), "")</f>
        <v/>
      </c>
      <c r="AD322" s="151" t="str" cm="1">
        <f t="array" aca="1" ref="AD322" ca="1">IF('Kreis TRADE - 2024'!$D322 = 'PieChart Hilfstabelle'!AD$1, INDIRECT(ADDRESS(ROW(), 6 + $A$7, 1, 1, "Kreis TRADE - 2024")), "")</f>
        <v/>
      </c>
    </row>
    <row r="323" spans="1:30">
      <c r="A323" s="151"/>
      <c r="B323" s="151"/>
      <c r="C323" s="151"/>
      <c r="D323" s="151"/>
      <c r="E323" s="151"/>
      <c r="F323" s="151" t="str">
        <f>IF(AND('Kreis TRADE - 2024'!C323&lt;&gt;"",'Kreis TRADE - 2024'!D323&lt;&gt;"",'Kreis TRADE - 2024'!E323="Gebuchte Tage"),'Kreis TRADE - 2024'!C323 &amp; " " &amp; 'Kreis TRADE - 2024'!D323,"")</f>
        <v/>
      </c>
      <c r="G323" s="151" t="str" cm="1">
        <f t="array" aca="1" ref="G323" ca="1">IF('Kreis TRADE - 2024'!$E323 = 'PieChart Hilfstabelle'!G$1, INDIRECT(ADDRESS(ROW(), 6 + $A$7, 1, 1, "Kreis TRADE - 2024")), "")</f>
        <v/>
      </c>
      <c r="H323" s="151" t="str" cm="1">
        <f t="array" aca="1" ref="H323" ca="1">IF('Kreis TRADE - 2024'!$E323 = 'PieChart Hilfstabelle'!H$1, INDIRECT(ADDRESS(ROW(), 6 + $A$7, 1, 1, "Kreis TRADE - 2024")), "")</f>
        <v/>
      </c>
      <c r="I323" s="151" t="str" cm="1">
        <f t="array" aca="1" ref="I323" ca="1">IF('Kreis TRADE - 2024'!$E323 = 'PieChart Hilfstabelle'!I$1, INDIRECT(ADDRESS(ROW(), 6 + $A$7, 1, 1, "Kreis TRADE - 2024")), "")</f>
        <v/>
      </c>
      <c r="J323" s="151" t="str" cm="1">
        <f t="array" aca="1" ref="J323" ca="1">IF('Kreis TRADE - 2024'!$E323 = 'PieChart Hilfstabelle'!J$1, INDIRECT(ADDRESS(ROW(), 6 + $A$7, 1, 1, "Kreis TRADE - 2024")), "")</f>
        <v/>
      </c>
      <c r="K323" s="151" t="str" cm="1">
        <f t="array" aca="1" ref="K323" ca="1">IF('Kreis TRADE - 2024'!$E323 = 'PieChart Hilfstabelle'!K$1, INDIRECT(ADDRESS(ROW(), 6 + $A$7, 1, 1, "Kreis TRADE - 2024")), "")</f>
        <v/>
      </c>
      <c r="L323" s="151" t="str" cm="1">
        <f t="array" aca="1" ref="L323" ca="1">IF('Kreis TRADE - 2024'!$E323 = 'PieChart Hilfstabelle'!L$1, INDIRECT(ADDRESS(ROW(), 6 + $A$7, 1, 1, "Kreis TRADE - 2024")), "")</f>
        <v/>
      </c>
      <c r="M323" s="151" t="str" cm="1">
        <f t="array" aca="1" ref="M323" ca="1">IF('Kreis TRADE - 2024'!$E323 = 'PieChart Hilfstabelle'!M$1, INDIRECT(ADDRESS(ROW(), 6 + $A$7, 1, 1, "Kreis TRADE - 2024")), "")</f>
        <v/>
      </c>
      <c r="N323" s="151" t="str" cm="1">
        <f t="array" aca="1" ref="N323" ca="1">IF('Kreis TRADE - 2024'!$E323 = 'PieChart Hilfstabelle'!N$1, INDIRECT(ADDRESS(ROW(), 6 + $A$7, 1, 1, "Kreis TRADE - 2024")), "")</f>
        <v/>
      </c>
      <c r="O323" s="151" t="str" cm="1">
        <f t="array" aca="1" ref="O323" ca="1">IF('Kreis TRADE - 2024'!$E323 = 'PieChart Hilfstabelle'!O$1, INDIRECT(ADDRESS(ROW(), 6 + $A$7, 1, 1, "Kreis TRADE - 2024")), "")</f>
        <v/>
      </c>
      <c r="P323" s="151" t="str" cm="1">
        <f t="array" aca="1" ref="P323" ca="1">IF('Kreis TRADE - 2024'!$E323 = 'PieChart Hilfstabelle'!P$1, INDIRECT(ADDRESS(ROW(), 6 + $A$7, 1, 1, "Kreis TRADE - 2024")), "")</f>
        <v/>
      </c>
      <c r="Q323" s="151" t="str" cm="1">
        <f t="array" aca="1" ref="Q323" ca="1">IF('Kreis TRADE - 2024'!$E323 = 'PieChart Hilfstabelle'!Q$1, INDIRECT(ADDRESS(ROW(), 6 + $A$7, 1, 1, "Kreis TRADE - 2024")), "")</f>
        <v/>
      </c>
      <c r="R323" s="151" t="str" cm="1">
        <f t="array" aca="1" ref="R323" ca="1">IF('Kreis TRADE - 2024'!$E323 = 'PieChart Hilfstabelle'!R$1, INDIRECT(ADDRESS(ROW(), 6 + $A$7, 1, 1, "Kreis TRADE - 2024")), "")</f>
        <v/>
      </c>
      <c r="S323" s="151" t="str" cm="1">
        <f t="array" aca="1" ref="S323" ca="1">IF('Kreis TRADE - 2024'!$E323 = 'PieChart Hilfstabelle'!S$1, INDIRECT(ADDRESS(ROW(), 6 + $A$7, 1, 1, "Kreis TRADE - 2024")), "")</f>
        <v/>
      </c>
      <c r="T323" s="151" t="str" cm="1">
        <f t="array" aca="1" ref="T323" ca="1">IF('Kreis TRADE - 2024'!$E323 = 'PieChart Hilfstabelle'!T$1, INDIRECT(ADDRESS(ROW(), 6 + $A$7, 1, 1, "Kreis TRADE - 2024")), "")</f>
        <v/>
      </c>
      <c r="U323" s="151" t="str" cm="1">
        <f t="array" aca="1" ref="U323" ca="1">IF('Kreis TRADE - 2024'!$E323 = 'PieChart Hilfstabelle'!U$1, INDIRECT(ADDRESS(ROW(), 6 + $A$7, 1, 1, "Kreis TRADE - 2024")), "")</f>
        <v/>
      </c>
      <c r="V323" s="151" t="str" cm="1">
        <f t="array" aca="1" ref="V323" ca="1">IF('Kreis TRADE - 2024'!$E323 = 'PieChart Hilfstabelle'!V$1, INDIRECT(ADDRESS(ROW(), 6 + $A$7, 1, 1, "Kreis TRADE - 2024")), "")</f>
        <v/>
      </c>
      <c r="W323" s="151" t="str" cm="1">
        <f t="array" aca="1" ref="W323" ca="1">IF('Kreis TRADE - 2024'!$E323 = 'PieChart Hilfstabelle'!W$1, INDIRECT(ADDRESS(ROW(), 6 + $A$7, 1, 1, "Kreis TRADE - 2024")), "")</f>
        <v/>
      </c>
      <c r="X323" s="152"/>
      <c r="Y323" s="151" t="str" cm="1">
        <f t="array" aca="1" ref="Y323" ca="1">IF('Kreis TRADE - 2024'!$D323 = 'PieChart Hilfstabelle'!Y$1, INDIRECT(ADDRESS(ROW(), 6 + $A$7, 1, 1, "Kreis TRADE - 2024")), "")</f>
        <v/>
      </c>
      <c r="Z323" s="151" t="str" cm="1">
        <f t="array" aca="1" ref="Z323" ca="1">IF('Kreis TRADE - 2024'!$D323 = 'PieChart Hilfstabelle'!Z$1, INDIRECT(ADDRESS(ROW(), 6 + $A$7, 1, 1, "Kreis TRADE - 2024")), "")</f>
        <v/>
      </c>
      <c r="AA323" s="151" t="str" cm="1">
        <f t="array" aca="1" ref="AA323" ca="1">IF('Kreis TRADE - 2024'!$D323 = 'PieChart Hilfstabelle'!AA$1, INDIRECT(ADDRESS(ROW(), 6 + $A$7, 1, 1, "Kreis TRADE - 2024")), "")</f>
        <v/>
      </c>
      <c r="AB323" s="151" t="str" cm="1">
        <f t="array" aca="1" ref="AB323" ca="1">IF('Kreis TRADE - 2024'!$D323 = 'PieChart Hilfstabelle'!AB$1, INDIRECT(ADDRESS(ROW(), 6 + $A$7, 1, 1, "Kreis TRADE - 2024")), "")</f>
        <v/>
      </c>
      <c r="AC323" s="151" t="str" cm="1">
        <f t="array" aca="1" ref="AC323" ca="1">IF('Kreis TRADE - 2024'!$D323 = 'PieChart Hilfstabelle'!AC$1, INDIRECT(ADDRESS(ROW(), 6 + $A$7, 1, 1, "Kreis TRADE - 2024")), "")</f>
        <v/>
      </c>
      <c r="AD323" s="151" t="str" cm="1">
        <f t="array" aca="1" ref="AD323" ca="1">IF('Kreis TRADE - 2024'!$D323 = 'PieChart Hilfstabelle'!AD$1, INDIRECT(ADDRESS(ROW(), 6 + $A$7, 1, 1, "Kreis TRADE - 2024")), "")</f>
        <v/>
      </c>
    </row>
    <row r="324" spans="1:30">
      <c r="A324" s="151"/>
      <c r="B324" s="151"/>
      <c r="C324" s="151"/>
      <c r="D324" s="151"/>
      <c r="E324" s="151"/>
      <c r="F324" s="151" t="str">
        <f>IF(AND('Kreis TRADE - 2024'!C324&lt;&gt;"",'Kreis TRADE - 2024'!D324&lt;&gt;"",'Kreis TRADE - 2024'!E324="Gebuchte Tage"),'Kreis TRADE - 2024'!C324 &amp; " " &amp; 'Kreis TRADE - 2024'!D324,"")</f>
        <v/>
      </c>
      <c r="G324" s="151" t="str" cm="1">
        <f t="array" aca="1" ref="G324" ca="1">IF('Kreis TRADE - 2024'!$E324 = 'PieChart Hilfstabelle'!G$1, INDIRECT(ADDRESS(ROW(), 6 + $A$7, 1, 1, "Kreis TRADE - 2024")), "")</f>
        <v/>
      </c>
      <c r="H324" s="151" t="str" cm="1">
        <f t="array" aca="1" ref="H324" ca="1">IF('Kreis TRADE - 2024'!$E324 = 'PieChart Hilfstabelle'!H$1, INDIRECT(ADDRESS(ROW(), 6 + $A$7, 1, 1, "Kreis TRADE - 2024")), "")</f>
        <v/>
      </c>
      <c r="I324" s="151" t="str" cm="1">
        <f t="array" aca="1" ref="I324" ca="1">IF('Kreis TRADE - 2024'!$E324 = 'PieChart Hilfstabelle'!I$1, INDIRECT(ADDRESS(ROW(), 6 + $A$7, 1, 1, "Kreis TRADE - 2024")), "")</f>
        <v/>
      </c>
      <c r="J324" s="151" t="str" cm="1">
        <f t="array" aca="1" ref="J324" ca="1">IF('Kreis TRADE - 2024'!$E324 = 'PieChart Hilfstabelle'!J$1, INDIRECT(ADDRESS(ROW(), 6 + $A$7, 1, 1, "Kreis TRADE - 2024")), "")</f>
        <v/>
      </c>
      <c r="K324" s="151" t="str" cm="1">
        <f t="array" aca="1" ref="K324" ca="1">IF('Kreis TRADE - 2024'!$E324 = 'PieChart Hilfstabelle'!K$1, INDIRECT(ADDRESS(ROW(), 6 + $A$7, 1, 1, "Kreis TRADE - 2024")), "")</f>
        <v/>
      </c>
      <c r="L324" s="151" t="str" cm="1">
        <f t="array" aca="1" ref="L324" ca="1">IF('Kreis TRADE - 2024'!$E324 = 'PieChart Hilfstabelle'!L$1, INDIRECT(ADDRESS(ROW(), 6 + $A$7, 1, 1, "Kreis TRADE - 2024")), "")</f>
        <v/>
      </c>
      <c r="M324" s="151" t="str" cm="1">
        <f t="array" aca="1" ref="M324" ca="1">IF('Kreis TRADE - 2024'!$E324 = 'PieChart Hilfstabelle'!M$1, INDIRECT(ADDRESS(ROW(), 6 + $A$7, 1, 1, "Kreis TRADE - 2024")), "")</f>
        <v/>
      </c>
      <c r="N324" s="151" t="str" cm="1">
        <f t="array" aca="1" ref="N324" ca="1">IF('Kreis TRADE - 2024'!$E324 = 'PieChart Hilfstabelle'!N$1, INDIRECT(ADDRESS(ROW(), 6 + $A$7, 1, 1, "Kreis TRADE - 2024")), "")</f>
        <v/>
      </c>
      <c r="O324" s="151" t="str" cm="1">
        <f t="array" aca="1" ref="O324" ca="1">IF('Kreis TRADE - 2024'!$E324 = 'PieChart Hilfstabelle'!O$1, INDIRECT(ADDRESS(ROW(), 6 + $A$7, 1, 1, "Kreis TRADE - 2024")), "")</f>
        <v/>
      </c>
      <c r="P324" s="151" t="str" cm="1">
        <f t="array" aca="1" ref="P324" ca="1">IF('Kreis TRADE - 2024'!$E324 = 'PieChart Hilfstabelle'!P$1, INDIRECT(ADDRESS(ROW(), 6 + $A$7, 1, 1, "Kreis TRADE - 2024")), "")</f>
        <v/>
      </c>
      <c r="Q324" s="151" t="str" cm="1">
        <f t="array" aca="1" ref="Q324" ca="1">IF('Kreis TRADE - 2024'!$E324 = 'PieChart Hilfstabelle'!Q$1, INDIRECT(ADDRESS(ROW(), 6 + $A$7, 1, 1, "Kreis TRADE - 2024")), "")</f>
        <v/>
      </c>
      <c r="R324" s="151" t="str" cm="1">
        <f t="array" aca="1" ref="R324" ca="1">IF('Kreis TRADE - 2024'!$E324 = 'PieChart Hilfstabelle'!R$1, INDIRECT(ADDRESS(ROW(), 6 + $A$7, 1, 1, "Kreis TRADE - 2024")), "")</f>
        <v/>
      </c>
      <c r="S324" s="151" t="str" cm="1">
        <f t="array" aca="1" ref="S324" ca="1">IF('Kreis TRADE - 2024'!$E324 = 'PieChart Hilfstabelle'!S$1, INDIRECT(ADDRESS(ROW(), 6 + $A$7, 1, 1, "Kreis TRADE - 2024")), "")</f>
        <v/>
      </c>
      <c r="T324" s="151" t="str" cm="1">
        <f t="array" aca="1" ref="T324" ca="1">IF('Kreis TRADE - 2024'!$E324 = 'PieChart Hilfstabelle'!T$1, INDIRECT(ADDRESS(ROW(), 6 + $A$7, 1, 1, "Kreis TRADE - 2024")), "")</f>
        <v/>
      </c>
      <c r="U324" s="151" t="str" cm="1">
        <f t="array" aca="1" ref="U324" ca="1">IF('Kreis TRADE - 2024'!$E324 = 'PieChart Hilfstabelle'!U$1, INDIRECT(ADDRESS(ROW(), 6 + $A$7, 1, 1, "Kreis TRADE - 2024")), "")</f>
        <v/>
      </c>
      <c r="V324" s="151" t="str" cm="1">
        <f t="array" aca="1" ref="V324" ca="1">IF('Kreis TRADE - 2024'!$E324 = 'PieChart Hilfstabelle'!V$1, INDIRECT(ADDRESS(ROW(), 6 + $A$7, 1, 1, "Kreis TRADE - 2024")), "")</f>
        <v/>
      </c>
      <c r="W324" s="151" t="str" cm="1">
        <f t="array" aca="1" ref="W324" ca="1">IF('Kreis TRADE - 2024'!$E324 = 'PieChart Hilfstabelle'!W$1, INDIRECT(ADDRESS(ROW(), 6 + $A$7, 1, 1, "Kreis TRADE - 2024")), "")</f>
        <v/>
      </c>
      <c r="X324" s="152"/>
      <c r="Y324" s="151" t="str" cm="1">
        <f t="array" aca="1" ref="Y324" ca="1">IF('Kreis TRADE - 2024'!$D324 = 'PieChart Hilfstabelle'!Y$1, INDIRECT(ADDRESS(ROW(), 6 + $A$7, 1, 1, "Kreis TRADE - 2024")), "")</f>
        <v/>
      </c>
      <c r="Z324" s="151" t="str" cm="1">
        <f t="array" aca="1" ref="Z324" ca="1">IF('Kreis TRADE - 2024'!$D324 = 'PieChart Hilfstabelle'!Z$1, INDIRECT(ADDRESS(ROW(), 6 + $A$7, 1, 1, "Kreis TRADE - 2024")), "")</f>
        <v/>
      </c>
      <c r="AA324" s="151" t="str" cm="1">
        <f t="array" aca="1" ref="AA324" ca="1">IF('Kreis TRADE - 2024'!$D324 = 'PieChart Hilfstabelle'!AA$1, INDIRECT(ADDRESS(ROW(), 6 + $A$7, 1, 1, "Kreis TRADE - 2024")), "")</f>
        <v/>
      </c>
      <c r="AB324" s="151" t="str" cm="1">
        <f t="array" aca="1" ref="AB324" ca="1">IF('Kreis TRADE - 2024'!$D324 = 'PieChart Hilfstabelle'!AB$1, INDIRECT(ADDRESS(ROW(), 6 + $A$7, 1, 1, "Kreis TRADE - 2024")), "")</f>
        <v/>
      </c>
      <c r="AC324" s="151" t="str" cm="1">
        <f t="array" aca="1" ref="AC324" ca="1">IF('Kreis TRADE - 2024'!$D324 = 'PieChart Hilfstabelle'!AC$1, INDIRECT(ADDRESS(ROW(), 6 + $A$7, 1, 1, "Kreis TRADE - 2024")), "")</f>
        <v/>
      </c>
      <c r="AD324" s="151" t="str" cm="1">
        <f t="array" aca="1" ref="AD324" ca="1">IF('Kreis TRADE - 2024'!$D324 = 'PieChart Hilfstabelle'!AD$1, INDIRECT(ADDRESS(ROW(), 6 + $A$7, 1, 1, "Kreis TRADE - 2024")), "")</f>
        <v/>
      </c>
    </row>
    <row r="325" spans="1:30">
      <c r="A325" s="151"/>
      <c r="B325" s="151"/>
      <c r="C325" s="151"/>
      <c r="D325" s="151"/>
      <c r="E325" s="151"/>
      <c r="F325" s="151" t="str">
        <f>IF(AND('Kreis TRADE - 2024'!C325&lt;&gt;"",'Kreis TRADE - 2024'!D325&lt;&gt;"",'Kreis TRADE - 2024'!E325="Gebuchte Tage"),'Kreis TRADE - 2024'!C325 &amp; " " &amp; 'Kreis TRADE - 2024'!D325,"")</f>
        <v/>
      </c>
      <c r="G325" s="151" t="str" cm="1">
        <f t="array" aca="1" ref="G325" ca="1">IF('Kreis TRADE - 2024'!$E325 = 'PieChart Hilfstabelle'!G$1, INDIRECT(ADDRESS(ROW(), 6 + $A$7, 1, 1, "Kreis TRADE - 2024")), "")</f>
        <v/>
      </c>
      <c r="H325" s="151" t="str" cm="1">
        <f t="array" aca="1" ref="H325" ca="1">IF('Kreis TRADE - 2024'!$E325 = 'PieChart Hilfstabelle'!H$1, INDIRECT(ADDRESS(ROW(), 6 + $A$7, 1, 1, "Kreis TRADE - 2024")), "")</f>
        <v/>
      </c>
      <c r="I325" s="151" t="str" cm="1">
        <f t="array" aca="1" ref="I325" ca="1">IF('Kreis TRADE - 2024'!$E325 = 'PieChart Hilfstabelle'!I$1, INDIRECT(ADDRESS(ROW(), 6 + $A$7, 1, 1, "Kreis TRADE - 2024")), "")</f>
        <v/>
      </c>
      <c r="J325" s="151" t="str" cm="1">
        <f t="array" aca="1" ref="J325" ca="1">IF('Kreis TRADE - 2024'!$E325 = 'PieChart Hilfstabelle'!J$1, INDIRECT(ADDRESS(ROW(), 6 + $A$7, 1, 1, "Kreis TRADE - 2024")), "")</f>
        <v/>
      </c>
      <c r="K325" s="151" t="str" cm="1">
        <f t="array" aca="1" ref="K325" ca="1">IF('Kreis TRADE - 2024'!$E325 = 'PieChart Hilfstabelle'!K$1, INDIRECT(ADDRESS(ROW(), 6 + $A$7, 1, 1, "Kreis TRADE - 2024")), "")</f>
        <v/>
      </c>
      <c r="L325" s="151" t="str" cm="1">
        <f t="array" aca="1" ref="L325" ca="1">IF('Kreis TRADE - 2024'!$E325 = 'PieChart Hilfstabelle'!L$1, INDIRECT(ADDRESS(ROW(), 6 + $A$7, 1, 1, "Kreis TRADE - 2024")), "")</f>
        <v/>
      </c>
      <c r="M325" s="151" t="str" cm="1">
        <f t="array" aca="1" ref="M325" ca="1">IF('Kreis TRADE - 2024'!$E325 = 'PieChart Hilfstabelle'!M$1, INDIRECT(ADDRESS(ROW(), 6 + $A$7, 1, 1, "Kreis TRADE - 2024")), "")</f>
        <v/>
      </c>
      <c r="N325" s="151" t="str" cm="1">
        <f t="array" aca="1" ref="N325" ca="1">IF('Kreis TRADE - 2024'!$E325 = 'PieChart Hilfstabelle'!N$1, INDIRECT(ADDRESS(ROW(), 6 + $A$7, 1, 1, "Kreis TRADE - 2024")), "")</f>
        <v/>
      </c>
      <c r="O325" s="151" t="str" cm="1">
        <f t="array" aca="1" ref="O325" ca="1">IF('Kreis TRADE - 2024'!$E325 = 'PieChart Hilfstabelle'!O$1, INDIRECT(ADDRESS(ROW(), 6 + $A$7, 1, 1, "Kreis TRADE - 2024")), "")</f>
        <v/>
      </c>
      <c r="P325" s="151" t="str" cm="1">
        <f t="array" aca="1" ref="P325" ca="1">IF('Kreis TRADE - 2024'!$E325 = 'PieChart Hilfstabelle'!P$1, INDIRECT(ADDRESS(ROW(), 6 + $A$7, 1, 1, "Kreis TRADE - 2024")), "")</f>
        <v/>
      </c>
      <c r="Q325" s="151" t="str" cm="1">
        <f t="array" aca="1" ref="Q325" ca="1">IF('Kreis TRADE - 2024'!$E325 = 'PieChart Hilfstabelle'!Q$1, INDIRECT(ADDRESS(ROW(), 6 + $A$7, 1, 1, "Kreis TRADE - 2024")), "")</f>
        <v/>
      </c>
      <c r="R325" s="151" t="str" cm="1">
        <f t="array" aca="1" ref="R325" ca="1">IF('Kreis TRADE - 2024'!$E325 = 'PieChart Hilfstabelle'!R$1, INDIRECT(ADDRESS(ROW(), 6 + $A$7, 1, 1, "Kreis TRADE - 2024")), "")</f>
        <v/>
      </c>
      <c r="S325" s="151" t="str" cm="1">
        <f t="array" aca="1" ref="S325" ca="1">IF('Kreis TRADE - 2024'!$E325 = 'PieChart Hilfstabelle'!S$1, INDIRECT(ADDRESS(ROW(), 6 + $A$7, 1, 1, "Kreis TRADE - 2024")), "")</f>
        <v/>
      </c>
      <c r="T325" s="151" t="str" cm="1">
        <f t="array" aca="1" ref="T325" ca="1">IF('Kreis TRADE - 2024'!$E325 = 'PieChart Hilfstabelle'!T$1, INDIRECT(ADDRESS(ROW(), 6 + $A$7, 1, 1, "Kreis TRADE - 2024")), "")</f>
        <v/>
      </c>
      <c r="U325" s="151" t="str" cm="1">
        <f t="array" aca="1" ref="U325" ca="1">IF('Kreis TRADE - 2024'!$E325 = 'PieChart Hilfstabelle'!U$1, INDIRECT(ADDRESS(ROW(), 6 + $A$7, 1, 1, "Kreis TRADE - 2024")), "")</f>
        <v/>
      </c>
      <c r="V325" s="151" t="str" cm="1">
        <f t="array" aca="1" ref="V325" ca="1">IF('Kreis TRADE - 2024'!$E325 = 'PieChart Hilfstabelle'!V$1, INDIRECT(ADDRESS(ROW(), 6 + $A$7, 1, 1, "Kreis TRADE - 2024")), "")</f>
        <v/>
      </c>
      <c r="W325" s="151" t="str" cm="1">
        <f t="array" aca="1" ref="W325" ca="1">IF('Kreis TRADE - 2024'!$E325 = 'PieChart Hilfstabelle'!W$1, INDIRECT(ADDRESS(ROW(), 6 + $A$7, 1, 1, "Kreis TRADE - 2024")), "")</f>
        <v/>
      </c>
      <c r="X325" s="152"/>
      <c r="Y325" s="151" t="str" cm="1">
        <f t="array" aca="1" ref="Y325" ca="1">IF('Kreis TRADE - 2024'!$D325 = 'PieChart Hilfstabelle'!Y$1, INDIRECT(ADDRESS(ROW(), 6 + $A$7, 1, 1, "Kreis TRADE - 2024")), "")</f>
        <v/>
      </c>
      <c r="Z325" s="151" t="str" cm="1">
        <f t="array" aca="1" ref="Z325" ca="1">IF('Kreis TRADE - 2024'!$D325 = 'PieChart Hilfstabelle'!Z$1, INDIRECT(ADDRESS(ROW(), 6 + $A$7, 1, 1, "Kreis TRADE - 2024")), "")</f>
        <v/>
      </c>
      <c r="AA325" s="151" t="str" cm="1">
        <f t="array" aca="1" ref="AA325" ca="1">IF('Kreis TRADE - 2024'!$D325 = 'PieChart Hilfstabelle'!AA$1, INDIRECT(ADDRESS(ROW(), 6 + $A$7, 1, 1, "Kreis TRADE - 2024")), "")</f>
        <v/>
      </c>
      <c r="AB325" s="151" t="str" cm="1">
        <f t="array" aca="1" ref="AB325" ca="1">IF('Kreis TRADE - 2024'!$D325 = 'PieChart Hilfstabelle'!AB$1, INDIRECT(ADDRESS(ROW(), 6 + $A$7, 1, 1, "Kreis TRADE - 2024")), "")</f>
        <v/>
      </c>
      <c r="AC325" s="151" t="str" cm="1">
        <f t="array" aca="1" ref="AC325" ca="1">IF('Kreis TRADE - 2024'!$D325 = 'PieChart Hilfstabelle'!AC$1, INDIRECT(ADDRESS(ROW(), 6 + $A$7, 1, 1, "Kreis TRADE - 2024")), "")</f>
        <v/>
      </c>
      <c r="AD325" s="151" t="str" cm="1">
        <f t="array" aca="1" ref="AD325" ca="1">IF('Kreis TRADE - 2024'!$D325 = 'PieChart Hilfstabelle'!AD$1, INDIRECT(ADDRESS(ROW(), 6 + $A$7, 1, 1, "Kreis TRADE - 2024")), "")</f>
        <v/>
      </c>
    </row>
    <row r="326" spans="1:30">
      <c r="A326" s="151"/>
      <c r="B326" s="151"/>
      <c r="C326" s="151"/>
      <c r="D326" s="151"/>
      <c r="E326" s="151"/>
      <c r="F326" s="151" t="str">
        <f>IF(AND('Kreis TRADE - 2024'!C326&lt;&gt;"",'Kreis TRADE - 2024'!D326&lt;&gt;"",'Kreis TRADE - 2024'!E326="Gebuchte Tage"),'Kreis TRADE - 2024'!C326 &amp; " " &amp; 'Kreis TRADE - 2024'!D326,"")</f>
        <v/>
      </c>
      <c r="G326" s="151" t="str" cm="1">
        <f t="array" aca="1" ref="G326" ca="1">IF('Kreis TRADE - 2024'!$E326 = 'PieChart Hilfstabelle'!G$1, INDIRECT(ADDRESS(ROW(), 6 + $A$7, 1, 1, "Kreis TRADE - 2024")), "")</f>
        <v/>
      </c>
      <c r="H326" s="151" t="str" cm="1">
        <f t="array" aca="1" ref="H326" ca="1">IF('Kreis TRADE - 2024'!$E326 = 'PieChart Hilfstabelle'!H$1, INDIRECT(ADDRESS(ROW(), 6 + $A$7, 1, 1, "Kreis TRADE - 2024")), "")</f>
        <v/>
      </c>
      <c r="I326" s="151" t="str" cm="1">
        <f t="array" aca="1" ref="I326" ca="1">IF('Kreis TRADE - 2024'!$E326 = 'PieChart Hilfstabelle'!I$1, INDIRECT(ADDRESS(ROW(), 6 + $A$7, 1, 1, "Kreis TRADE - 2024")), "")</f>
        <v/>
      </c>
      <c r="J326" s="151" t="str" cm="1">
        <f t="array" aca="1" ref="J326" ca="1">IF('Kreis TRADE - 2024'!$E326 = 'PieChart Hilfstabelle'!J$1, INDIRECT(ADDRESS(ROW(), 6 + $A$7, 1, 1, "Kreis TRADE - 2024")), "")</f>
        <v/>
      </c>
      <c r="K326" s="151" t="str" cm="1">
        <f t="array" aca="1" ref="K326" ca="1">IF('Kreis TRADE - 2024'!$E326 = 'PieChart Hilfstabelle'!K$1, INDIRECT(ADDRESS(ROW(), 6 + $A$7, 1, 1, "Kreis TRADE - 2024")), "")</f>
        <v/>
      </c>
      <c r="L326" s="151" t="str" cm="1">
        <f t="array" aca="1" ref="L326" ca="1">IF('Kreis TRADE - 2024'!$E326 = 'PieChart Hilfstabelle'!L$1, INDIRECT(ADDRESS(ROW(), 6 + $A$7, 1, 1, "Kreis TRADE - 2024")), "")</f>
        <v/>
      </c>
      <c r="M326" s="151" t="str" cm="1">
        <f t="array" aca="1" ref="M326" ca="1">IF('Kreis TRADE - 2024'!$E326 = 'PieChart Hilfstabelle'!M$1, INDIRECT(ADDRESS(ROW(), 6 + $A$7, 1, 1, "Kreis TRADE - 2024")), "")</f>
        <v/>
      </c>
      <c r="N326" s="151" t="str" cm="1">
        <f t="array" aca="1" ref="N326" ca="1">IF('Kreis TRADE - 2024'!$E326 = 'PieChart Hilfstabelle'!N$1, INDIRECT(ADDRESS(ROW(), 6 + $A$7, 1, 1, "Kreis TRADE - 2024")), "")</f>
        <v/>
      </c>
      <c r="O326" s="151" t="str" cm="1">
        <f t="array" aca="1" ref="O326" ca="1">IF('Kreis TRADE - 2024'!$E326 = 'PieChart Hilfstabelle'!O$1, INDIRECT(ADDRESS(ROW(), 6 + $A$7, 1, 1, "Kreis TRADE - 2024")), "")</f>
        <v/>
      </c>
      <c r="P326" s="151" t="str" cm="1">
        <f t="array" aca="1" ref="P326" ca="1">IF('Kreis TRADE - 2024'!$E326 = 'PieChart Hilfstabelle'!P$1, INDIRECT(ADDRESS(ROW(), 6 + $A$7, 1, 1, "Kreis TRADE - 2024")), "")</f>
        <v/>
      </c>
      <c r="Q326" s="151" t="str" cm="1">
        <f t="array" aca="1" ref="Q326" ca="1">IF('Kreis TRADE - 2024'!$E326 = 'PieChart Hilfstabelle'!Q$1, INDIRECT(ADDRESS(ROW(), 6 + $A$7, 1, 1, "Kreis TRADE - 2024")), "")</f>
        <v/>
      </c>
      <c r="R326" s="151" t="str" cm="1">
        <f t="array" aca="1" ref="R326" ca="1">IF('Kreis TRADE - 2024'!$E326 = 'PieChart Hilfstabelle'!R$1, INDIRECT(ADDRESS(ROW(), 6 + $A$7, 1, 1, "Kreis TRADE - 2024")), "")</f>
        <v/>
      </c>
      <c r="S326" s="151" t="str" cm="1">
        <f t="array" aca="1" ref="S326" ca="1">IF('Kreis TRADE - 2024'!$E326 = 'PieChart Hilfstabelle'!S$1, INDIRECT(ADDRESS(ROW(), 6 + $A$7, 1, 1, "Kreis TRADE - 2024")), "")</f>
        <v/>
      </c>
      <c r="T326" s="151" t="str" cm="1">
        <f t="array" aca="1" ref="T326" ca="1">IF('Kreis TRADE - 2024'!$E326 = 'PieChart Hilfstabelle'!T$1, INDIRECT(ADDRESS(ROW(), 6 + $A$7, 1, 1, "Kreis TRADE - 2024")), "")</f>
        <v/>
      </c>
      <c r="U326" s="151" t="str" cm="1">
        <f t="array" aca="1" ref="U326" ca="1">IF('Kreis TRADE - 2024'!$E326 = 'PieChart Hilfstabelle'!U$1, INDIRECT(ADDRESS(ROW(), 6 + $A$7, 1, 1, "Kreis TRADE - 2024")), "")</f>
        <v/>
      </c>
      <c r="V326" s="151" t="str" cm="1">
        <f t="array" aca="1" ref="V326" ca="1">IF('Kreis TRADE - 2024'!$E326 = 'PieChart Hilfstabelle'!V$1, INDIRECT(ADDRESS(ROW(), 6 + $A$7, 1, 1, "Kreis TRADE - 2024")), "")</f>
        <v/>
      </c>
      <c r="W326" s="151" t="str" cm="1">
        <f t="array" aca="1" ref="W326" ca="1">IF('Kreis TRADE - 2024'!$E326 = 'PieChart Hilfstabelle'!W$1, INDIRECT(ADDRESS(ROW(), 6 + $A$7, 1, 1, "Kreis TRADE - 2024")), "")</f>
        <v/>
      </c>
      <c r="X326" s="152"/>
      <c r="Y326" s="151" t="str" cm="1">
        <f t="array" aca="1" ref="Y326" ca="1">IF('Kreis TRADE - 2024'!$D326 = 'PieChart Hilfstabelle'!Y$1, INDIRECT(ADDRESS(ROW(), 6 + $A$7, 1, 1, "Kreis TRADE - 2024")), "")</f>
        <v/>
      </c>
      <c r="Z326" s="151" t="str" cm="1">
        <f t="array" aca="1" ref="Z326" ca="1">IF('Kreis TRADE - 2024'!$D326 = 'PieChart Hilfstabelle'!Z$1, INDIRECT(ADDRESS(ROW(), 6 + $A$7, 1, 1, "Kreis TRADE - 2024")), "")</f>
        <v/>
      </c>
      <c r="AA326" s="151" t="str" cm="1">
        <f t="array" aca="1" ref="AA326" ca="1">IF('Kreis TRADE - 2024'!$D326 = 'PieChart Hilfstabelle'!AA$1, INDIRECT(ADDRESS(ROW(), 6 + $A$7, 1, 1, "Kreis TRADE - 2024")), "")</f>
        <v/>
      </c>
      <c r="AB326" s="151" t="str" cm="1">
        <f t="array" aca="1" ref="AB326" ca="1">IF('Kreis TRADE - 2024'!$D326 = 'PieChart Hilfstabelle'!AB$1, INDIRECT(ADDRESS(ROW(), 6 + $A$7, 1, 1, "Kreis TRADE - 2024")), "")</f>
        <v/>
      </c>
      <c r="AC326" s="151" t="str" cm="1">
        <f t="array" aca="1" ref="AC326" ca="1">IF('Kreis TRADE - 2024'!$D326 = 'PieChart Hilfstabelle'!AC$1, INDIRECT(ADDRESS(ROW(), 6 + $A$7, 1, 1, "Kreis TRADE - 2024")), "")</f>
        <v/>
      </c>
      <c r="AD326" s="151" t="str" cm="1">
        <f t="array" aca="1" ref="AD326" ca="1">IF('Kreis TRADE - 2024'!$D326 = 'PieChart Hilfstabelle'!AD$1, INDIRECT(ADDRESS(ROW(), 6 + $A$7, 1, 1, "Kreis TRADE - 2024")), "")</f>
        <v/>
      </c>
    </row>
    <row r="327" spans="1:30">
      <c r="A327" s="151"/>
      <c r="B327" s="151"/>
      <c r="C327" s="151"/>
      <c r="D327" s="151"/>
      <c r="E327" s="151"/>
      <c r="F327" s="151" t="str">
        <f>IF(AND('Kreis TRADE - 2024'!C327&lt;&gt;"",'Kreis TRADE - 2024'!D327&lt;&gt;"",'Kreis TRADE - 2024'!E327="Gebuchte Tage"),'Kreis TRADE - 2024'!C327 &amp; " " &amp; 'Kreis TRADE - 2024'!D327,"")</f>
        <v/>
      </c>
      <c r="G327" s="151" t="str" cm="1">
        <f t="array" aca="1" ref="G327" ca="1">IF('Kreis TRADE - 2024'!$E327 = 'PieChart Hilfstabelle'!G$1, INDIRECT(ADDRESS(ROW(), 6 + $A$7, 1, 1, "Kreis TRADE - 2024")), "")</f>
        <v/>
      </c>
      <c r="H327" s="151" t="str" cm="1">
        <f t="array" aca="1" ref="H327" ca="1">IF('Kreis TRADE - 2024'!$E327 = 'PieChart Hilfstabelle'!H$1, INDIRECT(ADDRESS(ROW(), 6 + $A$7, 1, 1, "Kreis TRADE - 2024")), "")</f>
        <v/>
      </c>
      <c r="I327" s="151" t="str" cm="1">
        <f t="array" aca="1" ref="I327" ca="1">IF('Kreis TRADE - 2024'!$E327 = 'PieChart Hilfstabelle'!I$1, INDIRECT(ADDRESS(ROW(), 6 + $A$7, 1, 1, "Kreis TRADE - 2024")), "")</f>
        <v/>
      </c>
      <c r="J327" s="151" t="str" cm="1">
        <f t="array" aca="1" ref="J327" ca="1">IF('Kreis TRADE - 2024'!$E327 = 'PieChart Hilfstabelle'!J$1, INDIRECT(ADDRESS(ROW(), 6 + $A$7, 1, 1, "Kreis TRADE - 2024")), "")</f>
        <v/>
      </c>
      <c r="K327" s="151" t="str" cm="1">
        <f t="array" aca="1" ref="K327" ca="1">IF('Kreis TRADE - 2024'!$E327 = 'PieChart Hilfstabelle'!K$1, INDIRECT(ADDRESS(ROW(), 6 + $A$7, 1, 1, "Kreis TRADE - 2024")), "")</f>
        <v/>
      </c>
      <c r="L327" s="151" t="str" cm="1">
        <f t="array" aca="1" ref="L327" ca="1">IF('Kreis TRADE - 2024'!$E327 = 'PieChart Hilfstabelle'!L$1, INDIRECT(ADDRESS(ROW(), 6 + $A$7, 1, 1, "Kreis TRADE - 2024")), "")</f>
        <v/>
      </c>
      <c r="M327" s="151" t="str" cm="1">
        <f t="array" aca="1" ref="M327" ca="1">IF('Kreis TRADE - 2024'!$E327 = 'PieChart Hilfstabelle'!M$1, INDIRECT(ADDRESS(ROW(), 6 + $A$7, 1, 1, "Kreis TRADE - 2024")), "")</f>
        <v/>
      </c>
      <c r="N327" s="151" t="str" cm="1">
        <f t="array" aca="1" ref="N327" ca="1">IF('Kreis TRADE - 2024'!$E327 = 'PieChart Hilfstabelle'!N$1, INDIRECT(ADDRESS(ROW(), 6 + $A$7, 1, 1, "Kreis TRADE - 2024")), "")</f>
        <v/>
      </c>
      <c r="O327" s="151" t="str" cm="1">
        <f t="array" aca="1" ref="O327" ca="1">IF('Kreis TRADE - 2024'!$E327 = 'PieChart Hilfstabelle'!O$1, INDIRECT(ADDRESS(ROW(), 6 + $A$7, 1, 1, "Kreis TRADE - 2024")), "")</f>
        <v/>
      </c>
      <c r="P327" s="151" t="str" cm="1">
        <f t="array" aca="1" ref="P327" ca="1">IF('Kreis TRADE - 2024'!$E327 = 'PieChart Hilfstabelle'!P$1, INDIRECT(ADDRESS(ROW(), 6 + $A$7, 1, 1, "Kreis TRADE - 2024")), "")</f>
        <v/>
      </c>
      <c r="Q327" s="151" t="str" cm="1">
        <f t="array" aca="1" ref="Q327" ca="1">IF('Kreis TRADE - 2024'!$E327 = 'PieChart Hilfstabelle'!Q$1, INDIRECT(ADDRESS(ROW(), 6 + $A$7, 1, 1, "Kreis TRADE - 2024")), "")</f>
        <v/>
      </c>
      <c r="R327" s="151" t="str" cm="1">
        <f t="array" aca="1" ref="R327" ca="1">IF('Kreis TRADE - 2024'!$E327 = 'PieChart Hilfstabelle'!R$1, INDIRECT(ADDRESS(ROW(), 6 + $A$7, 1, 1, "Kreis TRADE - 2024")), "")</f>
        <v/>
      </c>
      <c r="S327" s="151" t="str" cm="1">
        <f t="array" aca="1" ref="S327" ca="1">IF('Kreis TRADE - 2024'!$E327 = 'PieChart Hilfstabelle'!S$1, INDIRECT(ADDRESS(ROW(), 6 + $A$7, 1, 1, "Kreis TRADE - 2024")), "")</f>
        <v/>
      </c>
      <c r="T327" s="151" t="str" cm="1">
        <f t="array" aca="1" ref="T327" ca="1">IF('Kreis TRADE - 2024'!$E327 = 'PieChart Hilfstabelle'!T$1, INDIRECT(ADDRESS(ROW(), 6 + $A$7, 1, 1, "Kreis TRADE - 2024")), "")</f>
        <v/>
      </c>
      <c r="U327" s="151" t="str" cm="1">
        <f t="array" aca="1" ref="U327" ca="1">IF('Kreis TRADE - 2024'!$E327 = 'PieChart Hilfstabelle'!U$1, INDIRECT(ADDRESS(ROW(), 6 + $A$7, 1, 1, "Kreis TRADE - 2024")), "")</f>
        <v/>
      </c>
      <c r="V327" s="151" t="str" cm="1">
        <f t="array" aca="1" ref="V327" ca="1">IF('Kreis TRADE - 2024'!$E327 = 'PieChart Hilfstabelle'!V$1, INDIRECT(ADDRESS(ROW(), 6 + $A$7, 1, 1, "Kreis TRADE - 2024")), "")</f>
        <v/>
      </c>
      <c r="W327" s="151" t="str" cm="1">
        <f t="array" aca="1" ref="W327" ca="1">IF('Kreis TRADE - 2024'!$E327 = 'PieChart Hilfstabelle'!W$1, INDIRECT(ADDRESS(ROW(), 6 + $A$7, 1, 1, "Kreis TRADE - 2024")), "")</f>
        <v/>
      </c>
      <c r="X327" s="152"/>
      <c r="Y327" s="151" t="str" cm="1">
        <f t="array" aca="1" ref="Y327" ca="1">IF('Kreis TRADE - 2024'!$D327 = 'PieChart Hilfstabelle'!Y$1, INDIRECT(ADDRESS(ROW(), 6 + $A$7, 1, 1, "Kreis TRADE - 2024")), "")</f>
        <v/>
      </c>
      <c r="Z327" s="151" t="str" cm="1">
        <f t="array" aca="1" ref="Z327" ca="1">IF('Kreis TRADE - 2024'!$D327 = 'PieChart Hilfstabelle'!Z$1, INDIRECT(ADDRESS(ROW(), 6 + $A$7, 1, 1, "Kreis TRADE - 2024")), "")</f>
        <v/>
      </c>
      <c r="AA327" s="151" t="str" cm="1">
        <f t="array" aca="1" ref="AA327" ca="1">IF('Kreis TRADE - 2024'!$D327 = 'PieChart Hilfstabelle'!AA$1, INDIRECT(ADDRESS(ROW(), 6 + $A$7, 1, 1, "Kreis TRADE - 2024")), "")</f>
        <v/>
      </c>
      <c r="AB327" s="151" t="str" cm="1">
        <f t="array" aca="1" ref="AB327" ca="1">IF('Kreis TRADE - 2024'!$D327 = 'PieChart Hilfstabelle'!AB$1, INDIRECT(ADDRESS(ROW(), 6 + $A$7, 1, 1, "Kreis TRADE - 2024")), "")</f>
        <v/>
      </c>
      <c r="AC327" s="151" t="str" cm="1">
        <f t="array" aca="1" ref="AC327" ca="1">IF('Kreis TRADE - 2024'!$D327 = 'PieChart Hilfstabelle'!AC$1, INDIRECT(ADDRESS(ROW(), 6 + $A$7, 1, 1, "Kreis TRADE - 2024")), "")</f>
        <v/>
      </c>
      <c r="AD327" s="151" t="str" cm="1">
        <f t="array" aca="1" ref="AD327" ca="1">IF('Kreis TRADE - 2024'!$D327 = 'PieChart Hilfstabelle'!AD$1, INDIRECT(ADDRESS(ROW(), 6 + $A$7, 1, 1, "Kreis TRADE - 2024")), "")</f>
        <v/>
      </c>
    </row>
    <row r="328" spans="1:30">
      <c r="A328" s="151"/>
      <c r="B328" s="151"/>
      <c r="C328" s="151"/>
      <c r="D328" s="151"/>
      <c r="E328" s="151"/>
      <c r="F328" s="151" t="str">
        <f>IF(AND('Kreis TRADE - 2024'!C328&lt;&gt;"",'Kreis TRADE - 2024'!D328&lt;&gt;"",'Kreis TRADE - 2024'!E328="Gebuchte Tage"),'Kreis TRADE - 2024'!C328 &amp; " " &amp; 'Kreis TRADE - 2024'!D328,"")</f>
        <v/>
      </c>
      <c r="G328" s="151" t="str" cm="1">
        <f t="array" aca="1" ref="G328" ca="1">IF('Kreis TRADE - 2024'!$E328 = 'PieChart Hilfstabelle'!G$1, INDIRECT(ADDRESS(ROW(), 6 + $A$7, 1, 1, "Kreis TRADE - 2024")), "")</f>
        <v/>
      </c>
      <c r="H328" s="151" t="str" cm="1">
        <f t="array" aca="1" ref="H328" ca="1">IF('Kreis TRADE - 2024'!$E328 = 'PieChart Hilfstabelle'!H$1, INDIRECT(ADDRESS(ROW(), 6 + $A$7, 1, 1, "Kreis TRADE - 2024")), "")</f>
        <v/>
      </c>
      <c r="I328" s="151" t="str" cm="1">
        <f t="array" aca="1" ref="I328" ca="1">IF('Kreis TRADE - 2024'!$E328 = 'PieChart Hilfstabelle'!I$1, INDIRECT(ADDRESS(ROW(), 6 + $A$7, 1, 1, "Kreis TRADE - 2024")), "")</f>
        <v/>
      </c>
      <c r="J328" s="151" t="str" cm="1">
        <f t="array" aca="1" ref="J328" ca="1">IF('Kreis TRADE - 2024'!$E328 = 'PieChart Hilfstabelle'!J$1, INDIRECT(ADDRESS(ROW(), 6 + $A$7, 1, 1, "Kreis TRADE - 2024")), "")</f>
        <v/>
      </c>
      <c r="K328" s="151" t="str" cm="1">
        <f t="array" aca="1" ref="K328" ca="1">IF('Kreis TRADE - 2024'!$E328 = 'PieChart Hilfstabelle'!K$1, INDIRECT(ADDRESS(ROW(), 6 + $A$7, 1, 1, "Kreis TRADE - 2024")), "")</f>
        <v/>
      </c>
      <c r="L328" s="151" t="str" cm="1">
        <f t="array" aca="1" ref="L328" ca="1">IF('Kreis TRADE - 2024'!$E328 = 'PieChart Hilfstabelle'!L$1, INDIRECT(ADDRESS(ROW(), 6 + $A$7, 1, 1, "Kreis TRADE - 2024")), "")</f>
        <v/>
      </c>
      <c r="M328" s="151" t="str" cm="1">
        <f t="array" aca="1" ref="M328" ca="1">IF('Kreis TRADE - 2024'!$E328 = 'PieChart Hilfstabelle'!M$1, INDIRECT(ADDRESS(ROW(), 6 + $A$7, 1, 1, "Kreis TRADE - 2024")), "")</f>
        <v/>
      </c>
      <c r="N328" s="151" t="str" cm="1">
        <f t="array" aca="1" ref="N328" ca="1">IF('Kreis TRADE - 2024'!$E328 = 'PieChart Hilfstabelle'!N$1, INDIRECT(ADDRESS(ROW(), 6 + $A$7, 1, 1, "Kreis TRADE - 2024")), "")</f>
        <v/>
      </c>
      <c r="O328" s="151" t="str" cm="1">
        <f t="array" aca="1" ref="O328" ca="1">IF('Kreis TRADE - 2024'!$E328 = 'PieChart Hilfstabelle'!O$1, INDIRECT(ADDRESS(ROW(), 6 + $A$7, 1, 1, "Kreis TRADE - 2024")), "")</f>
        <v/>
      </c>
      <c r="P328" s="151" t="str" cm="1">
        <f t="array" aca="1" ref="P328" ca="1">IF('Kreis TRADE - 2024'!$E328 = 'PieChart Hilfstabelle'!P$1, INDIRECT(ADDRESS(ROW(), 6 + $A$7, 1, 1, "Kreis TRADE - 2024")), "")</f>
        <v/>
      </c>
      <c r="Q328" s="151" t="str" cm="1">
        <f t="array" aca="1" ref="Q328" ca="1">IF('Kreis TRADE - 2024'!$E328 = 'PieChart Hilfstabelle'!Q$1, INDIRECT(ADDRESS(ROW(), 6 + $A$7, 1, 1, "Kreis TRADE - 2024")), "")</f>
        <v/>
      </c>
      <c r="R328" s="151" t="str" cm="1">
        <f t="array" aca="1" ref="R328" ca="1">IF('Kreis TRADE - 2024'!$E328 = 'PieChart Hilfstabelle'!R$1, INDIRECT(ADDRESS(ROW(), 6 + $A$7, 1, 1, "Kreis TRADE - 2024")), "")</f>
        <v/>
      </c>
      <c r="S328" s="151" t="str" cm="1">
        <f t="array" aca="1" ref="S328" ca="1">IF('Kreis TRADE - 2024'!$E328 = 'PieChart Hilfstabelle'!S$1, INDIRECT(ADDRESS(ROW(), 6 + $A$7, 1, 1, "Kreis TRADE - 2024")), "")</f>
        <v/>
      </c>
      <c r="T328" s="151" t="str" cm="1">
        <f t="array" aca="1" ref="T328" ca="1">IF('Kreis TRADE - 2024'!$E328 = 'PieChart Hilfstabelle'!T$1, INDIRECT(ADDRESS(ROW(), 6 + $A$7, 1, 1, "Kreis TRADE - 2024")), "")</f>
        <v/>
      </c>
      <c r="U328" s="151" t="str" cm="1">
        <f t="array" aca="1" ref="U328" ca="1">IF('Kreis TRADE - 2024'!$E328 = 'PieChart Hilfstabelle'!U$1, INDIRECT(ADDRESS(ROW(), 6 + $A$7, 1, 1, "Kreis TRADE - 2024")), "")</f>
        <v/>
      </c>
      <c r="V328" s="151" t="str" cm="1">
        <f t="array" aca="1" ref="V328" ca="1">IF('Kreis TRADE - 2024'!$E328 = 'PieChart Hilfstabelle'!V$1, INDIRECT(ADDRESS(ROW(), 6 + $A$7, 1, 1, "Kreis TRADE - 2024")), "")</f>
        <v/>
      </c>
      <c r="W328" s="151" t="str" cm="1">
        <f t="array" aca="1" ref="W328" ca="1">IF('Kreis TRADE - 2024'!$E328 = 'PieChart Hilfstabelle'!W$1, INDIRECT(ADDRESS(ROW(), 6 + $A$7, 1, 1, "Kreis TRADE - 2024")), "")</f>
        <v/>
      </c>
      <c r="X328" s="152"/>
      <c r="Y328" s="151" t="str" cm="1">
        <f t="array" aca="1" ref="Y328" ca="1">IF('Kreis TRADE - 2024'!$D328 = 'PieChart Hilfstabelle'!Y$1, INDIRECT(ADDRESS(ROW(), 6 + $A$7, 1, 1, "Kreis TRADE - 2024")), "")</f>
        <v/>
      </c>
      <c r="Z328" s="151" t="str" cm="1">
        <f t="array" aca="1" ref="Z328" ca="1">IF('Kreis TRADE - 2024'!$D328 = 'PieChart Hilfstabelle'!Z$1, INDIRECT(ADDRESS(ROW(), 6 + $A$7, 1, 1, "Kreis TRADE - 2024")), "")</f>
        <v/>
      </c>
      <c r="AA328" s="151" t="str" cm="1">
        <f t="array" aca="1" ref="AA328" ca="1">IF('Kreis TRADE - 2024'!$D328 = 'PieChart Hilfstabelle'!AA$1, INDIRECT(ADDRESS(ROW(), 6 + $A$7, 1, 1, "Kreis TRADE - 2024")), "")</f>
        <v/>
      </c>
      <c r="AB328" s="151" t="str" cm="1">
        <f t="array" aca="1" ref="AB328" ca="1">IF('Kreis TRADE - 2024'!$D328 = 'PieChart Hilfstabelle'!AB$1, INDIRECT(ADDRESS(ROW(), 6 + $A$7, 1, 1, "Kreis TRADE - 2024")), "")</f>
        <v/>
      </c>
      <c r="AC328" s="151" t="str" cm="1">
        <f t="array" aca="1" ref="AC328" ca="1">IF('Kreis TRADE - 2024'!$D328 = 'PieChart Hilfstabelle'!AC$1, INDIRECT(ADDRESS(ROW(), 6 + $A$7, 1, 1, "Kreis TRADE - 2024")), "")</f>
        <v/>
      </c>
      <c r="AD328" s="151" t="str" cm="1">
        <f t="array" aca="1" ref="AD328" ca="1">IF('Kreis TRADE - 2024'!$D328 = 'PieChart Hilfstabelle'!AD$1, INDIRECT(ADDRESS(ROW(), 6 + $A$7, 1, 1, "Kreis TRADE - 2024")), "")</f>
        <v/>
      </c>
    </row>
    <row r="329" spans="1:30">
      <c r="A329" s="151"/>
      <c r="B329" s="151"/>
      <c r="C329" s="151"/>
      <c r="D329" s="151"/>
      <c r="E329" s="151"/>
      <c r="F329" s="151" t="str">
        <f>IF(AND('Kreis TRADE - 2024'!C329&lt;&gt;"",'Kreis TRADE - 2024'!D329&lt;&gt;"",'Kreis TRADE - 2024'!E329="Gebuchte Tage"),'Kreis TRADE - 2024'!C329 &amp; " " &amp; 'Kreis TRADE - 2024'!D329,"")</f>
        <v/>
      </c>
      <c r="G329" s="151" t="str" cm="1">
        <f t="array" aca="1" ref="G329" ca="1">IF('Kreis TRADE - 2024'!$E329 = 'PieChart Hilfstabelle'!G$1, INDIRECT(ADDRESS(ROW(), 6 + $A$7, 1, 1, "Kreis TRADE - 2024")), "")</f>
        <v/>
      </c>
      <c r="H329" s="151" t="str" cm="1">
        <f t="array" aca="1" ref="H329" ca="1">IF('Kreis TRADE - 2024'!$E329 = 'PieChart Hilfstabelle'!H$1, INDIRECT(ADDRESS(ROW(), 6 + $A$7, 1, 1, "Kreis TRADE - 2024")), "")</f>
        <v/>
      </c>
      <c r="I329" s="151" t="str" cm="1">
        <f t="array" aca="1" ref="I329" ca="1">IF('Kreis TRADE - 2024'!$E329 = 'PieChart Hilfstabelle'!I$1, INDIRECT(ADDRESS(ROW(), 6 + $A$7, 1, 1, "Kreis TRADE - 2024")), "")</f>
        <v/>
      </c>
      <c r="J329" s="151" t="str" cm="1">
        <f t="array" aca="1" ref="J329" ca="1">IF('Kreis TRADE - 2024'!$E329 = 'PieChart Hilfstabelle'!J$1, INDIRECT(ADDRESS(ROW(), 6 + $A$7, 1, 1, "Kreis TRADE - 2024")), "")</f>
        <v/>
      </c>
      <c r="K329" s="151" t="str" cm="1">
        <f t="array" aca="1" ref="K329" ca="1">IF('Kreis TRADE - 2024'!$E329 = 'PieChart Hilfstabelle'!K$1, INDIRECT(ADDRESS(ROW(), 6 + $A$7, 1, 1, "Kreis TRADE - 2024")), "")</f>
        <v/>
      </c>
      <c r="L329" s="151" t="str" cm="1">
        <f t="array" aca="1" ref="L329" ca="1">IF('Kreis TRADE - 2024'!$E329 = 'PieChart Hilfstabelle'!L$1, INDIRECT(ADDRESS(ROW(), 6 + $A$7, 1, 1, "Kreis TRADE - 2024")), "")</f>
        <v/>
      </c>
      <c r="M329" s="151" t="str" cm="1">
        <f t="array" aca="1" ref="M329" ca="1">IF('Kreis TRADE - 2024'!$E329 = 'PieChart Hilfstabelle'!M$1, INDIRECT(ADDRESS(ROW(), 6 + $A$7, 1, 1, "Kreis TRADE - 2024")), "")</f>
        <v/>
      </c>
      <c r="N329" s="151" t="str" cm="1">
        <f t="array" aca="1" ref="N329" ca="1">IF('Kreis TRADE - 2024'!$E329 = 'PieChart Hilfstabelle'!N$1, INDIRECT(ADDRESS(ROW(), 6 + $A$7, 1, 1, "Kreis TRADE - 2024")), "")</f>
        <v/>
      </c>
      <c r="O329" s="151" t="str" cm="1">
        <f t="array" aca="1" ref="O329" ca="1">IF('Kreis TRADE - 2024'!$E329 = 'PieChart Hilfstabelle'!O$1, INDIRECT(ADDRESS(ROW(), 6 + $A$7, 1, 1, "Kreis TRADE - 2024")), "")</f>
        <v/>
      </c>
      <c r="P329" s="151" t="str" cm="1">
        <f t="array" aca="1" ref="P329" ca="1">IF('Kreis TRADE - 2024'!$E329 = 'PieChart Hilfstabelle'!P$1, INDIRECT(ADDRESS(ROW(), 6 + $A$7, 1, 1, "Kreis TRADE - 2024")), "")</f>
        <v/>
      </c>
      <c r="Q329" s="151" t="str" cm="1">
        <f t="array" aca="1" ref="Q329" ca="1">IF('Kreis TRADE - 2024'!$E329 = 'PieChart Hilfstabelle'!Q$1, INDIRECT(ADDRESS(ROW(), 6 + $A$7, 1, 1, "Kreis TRADE - 2024")), "")</f>
        <v/>
      </c>
      <c r="R329" s="151" t="str" cm="1">
        <f t="array" aca="1" ref="R329" ca="1">IF('Kreis TRADE - 2024'!$E329 = 'PieChart Hilfstabelle'!R$1, INDIRECT(ADDRESS(ROW(), 6 + $A$7, 1, 1, "Kreis TRADE - 2024")), "")</f>
        <v/>
      </c>
      <c r="S329" s="151" t="str" cm="1">
        <f t="array" aca="1" ref="S329" ca="1">IF('Kreis TRADE - 2024'!$E329 = 'PieChart Hilfstabelle'!S$1, INDIRECT(ADDRESS(ROW(), 6 + $A$7, 1, 1, "Kreis TRADE - 2024")), "")</f>
        <v/>
      </c>
      <c r="T329" s="151" t="str" cm="1">
        <f t="array" aca="1" ref="T329" ca="1">IF('Kreis TRADE - 2024'!$E329 = 'PieChart Hilfstabelle'!T$1, INDIRECT(ADDRESS(ROW(), 6 + $A$7, 1, 1, "Kreis TRADE - 2024")), "")</f>
        <v/>
      </c>
      <c r="U329" s="151" t="str" cm="1">
        <f t="array" aca="1" ref="U329" ca="1">IF('Kreis TRADE - 2024'!$E329 = 'PieChart Hilfstabelle'!U$1, INDIRECT(ADDRESS(ROW(), 6 + $A$7, 1, 1, "Kreis TRADE - 2024")), "")</f>
        <v/>
      </c>
      <c r="V329" s="151" t="str" cm="1">
        <f t="array" aca="1" ref="V329" ca="1">IF('Kreis TRADE - 2024'!$E329 = 'PieChart Hilfstabelle'!V$1, INDIRECT(ADDRESS(ROW(), 6 + $A$7, 1, 1, "Kreis TRADE - 2024")), "")</f>
        <v/>
      </c>
      <c r="W329" s="151" t="str" cm="1">
        <f t="array" aca="1" ref="W329" ca="1">IF('Kreis TRADE - 2024'!$E329 = 'PieChart Hilfstabelle'!W$1, INDIRECT(ADDRESS(ROW(), 6 + $A$7, 1, 1, "Kreis TRADE - 2024")), "")</f>
        <v/>
      </c>
      <c r="X329" s="152"/>
      <c r="Y329" s="151" t="str" cm="1">
        <f t="array" aca="1" ref="Y329" ca="1">IF('Kreis TRADE - 2024'!$D329 = 'PieChart Hilfstabelle'!Y$1, INDIRECT(ADDRESS(ROW(), 6 + $A$7, 1, 1, "Kreis TRADE - 2024")), "")</f>
        <v/>
      </c>
      <c r="Z329" s="151" t="str" cm="1">
        <f t="array" aca="1" ref="Z329" ca="1">IF('Kreis TRADE - 2024'!$D329 = 'PieChart Hilfstabelle'!Z$1, INDIRECT(ADDRESS(ROW(), 6 + $A$7, 1, 1, "Kreis TRADE - 2024")), "")</f>
        <v/>
      </c>
      <c r="AA329" s="151" t="str" cm="1">
        <f t="array" aca="1" ref="AA329" ca="1">IF('Kreis TRADE - 2024'!$D329 = 'PieChart Hilfstabelle'!AA$1, INDIRECT(ADDRESS(ROW(), 6 + $A$7, 1, 1, "Kreis TRADE - 2024")), "")</f>
        <v/>
      </c>
      <c r="AB329" s="151" t="str" cm="1">
        <f t="array" aca="1" ref="AB329" ca="1">IF('Kreis TRADE - 2024'!$D329 = 'PieChart Hilfstabelle'!AB$1, INDIRECT(ADDRESS(ROW(), 6 + $A$7, 1, 1, "Kreis TRADE - 2024")), "")</f>
        <v/>
      </c>
      <c r="AC329" s="151" t="str" cm="1">
        <f t="array" aca="1" ref="AC329" ca="1">IF('Kreis TRADE - 2024'!$D329 = 'PieChart Hilfstabelle'!AC$1, INDIRECT(ADDRESS(ROW(), 6 + $A$7, 1, 1, "Kreis TRADE - 2024")), "")</f>
        <v/>
      </c>
      <c r="AD329" s="151" t="str" cm="1">
        <f t="array" aca="1" ref="AD329" ca="1">IF('Kreis TRADE - 2024'!$D329 = 'PieChart Hilfstabelle'!AD$1, INDIRECT(ADDRESS(ROW(), 6 + $A$7, 1, 1, "Kreis TRADE - 2024")), "")</f>
        <v/>
      </c>
    </row>
    <row r="330" spans="1:30">
      <c r="A330" s="151"/>
      <c r="B330" s="151"/>
      <c r="C330" s="151"/>
      <c r="D330" s="151"/>
      <c r="E330" s="151"/>
      <c r="F330" s="151" t="str">
        <f>IF(AND('Kreis TRADE - 2024'!C330&lt;&gt;"",'Kreis TRADE - 2024'!D330&lt;&gt;"",'Kreis TRADE - 2024'!E330="Gebuchte Tage"),'Kreis TRADE - 2024'!C330 &amp; " " &amp; 'Kreis TRADE - 2024'!D330,"")</f>
        <v/>
      </c>
      <c r="G330" s="151" t="str" cm="1">
        <f t="array" aca="1" ref="G330" ca="1">IF('Kreis TRADE - 2024'!$E330 = 'PieChart Hilfstabelle'!G$1, INDIRECT(ADDRESS(ROW(), 6 + $A$7, 1, 1, "Kreis TRADE - 2024")), "")</f>
        <v/>
      </c>
      <c r="H330" s="151" t="str" cm="1">
        <f t="array" aca="1" ref="H330" ca="1">IF('Kreis TRADE - 2024'!$E330 = 'PieChart Hilfstabelle'!H$1, INDIRECT(ADDRESS(ROW(), 6 + $A$7, 1, 1, "Kreis TRADE - 2024")), "")</f>
        <v/>
      </c>
      <c r="I330" s="151" t="str" cm="1">
        <f t="array" aca="1" ref="I330" ca="1">IF('Kreis TRADE - 2024'!$E330 = 'PieChart Hilfstabelle'!I$1, INDIRECT(ADDRESS(ROW(), 6 + $A$7, 1, 1, "Kreis TRADE - 2024")), "")</f>
        <v/>
      </c>
      <c r="J330" s="151" t="str" cm="1">
        <f t="array" aca="1" ref="J330" ca="1">IF('Kreis TRADE - 2024'!$E330 = 'PieChart Hilfstabelle'!J$1, INDIRECT(ADDRESS(ROW(), 6 + $A$7, 1, 1, "Kreis TRADE - 2024")), "")</f>
        <v/>
      </c>
      <c r="K330" s="151" t="str" cm="1">
        <f t="array" aca="1" ref="K330" ca="1">IF('Kreis TRADE - 2024'!$E330 = 'PieChart Hilfstabelle'!K$1, INDIRECT(ADDRESS(ROW(), 6 + $A$7, 1, 1, "Kreis TRADE - 2024")), "")</f>
        <v/>
      </c>
      <c r="L330" s="151" t="str" cm="1">
        <f t="array" aca="1" ref="L330" ca="1">IF('Kreis TRADE - 2024'!$E330 = 'PieChart Hilfstabelle'!L$1, INDIRECT(ADDRESS(ROW(), 6 + $A$7, 1, 1, "Kreis TRADE - 2024")), "")</f>
        <v/>
      </c>
      <c r="M330" s="151" t="str" cm="1">
        <f t="array" aca="1" ref="M330" ca="1">IF('Kreis TRADE - 2024'!$E330 = 'PieChart Hilfstabelle'!M$1, INDIRECT(ADDRESS(ROW(), 6 + $A$7, 1, 1, "Kreis TRADE - 2024")), "")</f>
        <v/>
      </c>
      <c r="N330" s="151" t="str" cm="1">
        <f t="array" aca="1" ref="N330" ca="1">IF('Kreis TRADE - 2024'!$E330 = 'PieChart Hilfstabelle'!N$1, INDIRECT(ADDRESS(ROW(), 6 + $A$7, 1, 1, "Kreis TRADE - 2024")), "")</f>
        <v/>
      </c>
      <c r="O330" s="151" t="str" cm="1">
        <f t="array" aca="1" ref="O330" ca="1">IF('Kreis TRADE - 2024'!$E330 = 'PieChart Hilfstabelle'!O$1, INDIRECT(ADDRESS(ROW(), 6 + $A$7, 1, 1, "Kreis TRADE - 2024")), "")</f>
        <v/>
      </c>
      <c r="P330" s="151" t="str" cm="1">
        <f t="array" aca="1" ref="P330" ca="1">IF('Kreis TRADE - 2024'!$E330 = 'PieChart Hilfstabelle'!P$1, INDIRECT(ADDRESS(ROW(), 6 + $A$7, 1, 1, "Kreis TRADE - 2024")), "")</f>
        <v/>
      </c>
      <c r="Q330" s="151" t="str" cm="1">
        <f t="array" aca="1" ref="Q330" ca="1">IF('Kreis TRADE - 2024'!$E330 = 'PieChart Hilfstabelle'!Q$1, INDIRECT(ADDRESS(ROW(), 6 + $A$7, 1, 1, "Kreis TRADE - 2024")), "")</f>
        <v/>
      </c>
      <c r="R330" s="151" t="str" cm="1">
        <f t="array" aca="1" ref="R330" ca="1">IF('Kreis TRADE - 2024'!$E330 = 'PieChart Hilfstabelle'!R$1, INDIRECT(ADDRESS(ROW(), 6 + $A$7, 1, 1, "Kreis TRADE - 2024")), "")</f>
        <v/>
      </c>
      <c r="S330" s="151" t="str" cm="1">
        <f t="array" aca="1" ref="S330" ca="1">IF('Kreis TRADE - 2024'!$E330 = 'PieChart Hilfstabelle'!S$1, INDIRECT(ADDRESS(ROW(), 6 + $A$7, 1, 1, "Kreis TRADE - 2024")), "")</f>
        <v/>
      </c>
      <c r="T330" s="151" t="str" cm="1">
        <f t="array" aca="1" ref="T330" ca="1">IF('Kreis TRADE - 2024'!$E330 = 'PieChart Hilfstabelle'!T$1, INDIRECT(ADDRESS(ROW(), 6 + $A$7, 1, 1, "Kreis TRADE - 2024")), "")</f>
        <v/>
      </c>
      <c r="U330" s="151" t="str" cm="1">
        <f t="array" aca="1" ref="U330" ca="1">IF('Kreis TRADE - 2024'!$E330 = 'PieChart Hilfstabelle'!U$1, INDIRECT(ADDRESS(ROW(), 6 + $A$7, 1, 1, "Kreis TRADE - 2024")), "")</f>
        <v/>
      </c>
      <c r="V330" s="151" t="str" cm="1">
        <f t="array" aca="1" ref="V330" ca="1">IF('Kreis TRADE - 2024'!$E330 = 'PieChart Hilfstabelle'!V$1, INDIRECT(ADDRESS(ROW(), 6 + $A$7, 1, 1, "Kreis TRADE - 2024")), "")</f>
        <v/>
      </c>
      <c r="W330" s="151" t="str" cm="1">
        <f t="array" aca="1" ref="W330" ca="1">IF('Kreis TRADE - 2024'!$E330 = 'PieChart Hilfstabelle'!W$1, INDIRECT(ADDRESS(ROW(), 6 + $A$7, 1, 1, "Kreis TRADE - 2024")), "")</f>
        <v/>
      </c>
      <c r="X330" s="152"/>
      <c r="Y330" s="151" t="str" cm="1">
        <f t="array" aca="1" ref="Y330" ca="1">IF('Kreis TRADE - 2024'!$D330 = 'PieChart Hilfstabelle'!Y$1, INDIRECT(ADDRESS(ROW(), 6 + $A$7, 1, 1, "Kreis TRADE - 2024")), "")</f>
        <v/>
      </c>
      <c r="Z330" s="151" t="str" cm="1">
        <f t="array" aca="1" ref="Z330" ca="1">IF('Kreis TRADE - 2024'!$D330 = 'PieChart Hilfstabelle'!Z$1, INDIRECT(ADDRESS(ROW(), 6 + $A$7, 1, 1, "Kreis TRADE - 2024")), "")</f>
        <v/>
      </c>
      <c r="AA330" s="151" t="str" cm="1">
        <f t="array" aca="1" ref="AA330" ca="1">IF('Kreis TRADE - 2024'!$D330 = 'PieChart Hilfstabelle'!AA$1, INDIRECT(ADDRESS(ROW(), 6 + $A$7, 1, 1, "Kreis TRADE - 2024")), "")</f>
        <v/>
      </c>
      <c r="AB330" s="151" t="str" cm="1">
        <f t="array" aca="1" ref="AB330" ca="1">IF('Kreis TRADE - 2024'!$D330 = 'PieChart Hilfstabelle'!AB$1, INDIRECT(ADDRESS(ROW(), 6 + $A$7, 1, 1, "Kreis TRADE - 2024")), "")</f>
        <v/>
      </c>
      <c r="AC330" s="151" t="str" cm="1">
        <f t="array" aca="1" ref="AC330" ca="1">IF('Kreis TRADE - 2024'!$D330 = 'PieChart Hilfstabelle'!AC$1, INDIRECT(ADDRESS(ROW(), 6 + $A$7, 1, 1, "Kreis TRADE - 2024")), "")</f>
        <v/>
      </c>
      <c r="AD330" s="151" t="str" cm="1">
        <f t="array" aca="1" ref="AD330" ca="1">IF('Kreis TRADE - 2024'!$D330 = 'PieChart Hilfstabelle'!AD$1, INDIRECT(ADDRESS(ROW(), 6 + $A$7, 1, 1, "Kreis TRADE - 2024")), "")</f>
        <v/>
      </c>
    </row>
    <row r="331" spans="1:30">
      <c r="A331" s="151"/>
      <c r="B331" s="151"/>
      <c r="C331" s="151"/>
      <c r="D331" s="151"/>
      <c r="E331" s="151"/>
      <c r="F331" s="151" t="str">
        <f>IF(AND('Kreis TRADE - 2024'!C331&lt;&gt;"",'Kreis TRADE - 2024'!D331&lt;&gt;"",'Kreis TRADE - 2024'!E331="Gebuchte Tage"),'Kreis TRADE - 2024'!C331 &amp; " " &amp; 'Kreis TRADE - 2024'!D331,"")</f>
        <v/>
      </c>
      <c r="G331" s="151" t="str" cm="1">
        <f t="array" aca="1" ref="G331" ca="1">IF('Kreis TRADE - 2024'!$E331 = 'PieChart Hilfstabelle'!G$1, INDIRECT(ADDRESS(ROW(), 6 + $A$7, 1, 1, "Kreis TRADE - 2024")), "")</f>
        <v/>
      </c>
      <c r="H331" s="151" t="str" cm="1">
        <f t="array" aca="1" ref="H331" ca="1">IF('Kreis TRADE - 2024'!$E331 = 'PieChart Hilfstabelle'!H$1, INDIRECT(ADDRESS(ROW(), 6 + $A$7, 1, 1, "Kreis TRADE - 2024")), "")</f>
        <v/>
      </c>
      <c r="I331" s="151" t="str" cm="1">
        <f t="array" aca="1" ref="I331" ca="1">IF('Kreis TRADE - 2024'!$E331 = 'PieChart Hilfstabelle'!I$1, INDIRECT(ADDRESS(ROW(), 6 + $A$7, 1, 1, "Kreis TRADE - 2024")), "")</f>
        <v/>
      </c>
      <c r="J331" s="151" t="str" cm="1">
        <f t="array" aca="1" ref="J331" ca="1">IF('Kreis TRADE - 2024'!$E331 = 'PieChart Hilfstabelle'!J$1, INDIRECT(ADDRESS(ROW(), 6 + $A$7, 1, 1, "Kreis TRADE - 2024")), "")</f>
        <v/>
      </c>
      <c r="K331" s="151" t="str" cm="1">
        <f t="array" aca="1" ref="K331" ca="1">IF('Kreis TRADE - 2024'!$E331 = 'PieChart Hilfstabelle'!K$1, INDIRECT(ADDRESS(ROW(), 6 + $A$7, 1, 1, "Kreis TRADE - 2024")), "")</f>
        <v/>
      </c>
      <c r="L331" s="151" t="str" cm="1">
        <f t="array" aca="1" ref="L331" ca="1">IF('Kreis TRADE - 2024'!$E331 = 'PieChart Hilfstabelle'!L$1, INDIRECT(ADDRESS(ROW(), 6 + $A$7, 1, 1, "Kreis TRADE - 2024")), "")</f>
        <v/>
      </c>
      <c r="M331" s="151" t="str" cm="1">
        <f t="array" aca="1" ref="M331" ca="1">IF('Kreis TRADE - 2024'!$E331 = 'PieChart Hilfstabelle'!M$1, INDIRECT(ADDRESS(ROW(), 6 + $A$7, 1, 1, "Kreis TRADE - 2024")), "")</f>
        <v/>
      </c>
      <c r="N331" s="151" t="str" cm="1">
        <f t="array" aca="1" ref="N331" ca="1">IF('Kreis TRADE - 2024'!$E331 = 'PieChart Hilfstabelle'!N$1, INDIRECT(ADDRESS(ROW(), 6 + $A$7, 1, 1, "Kreis TRADE - 2024")), "")</f>
        <v/>
      </c>
      <c r="O331" s="151" t="str" cm="1">
        <f t="array" aca="1" ref="O331" ca="1">IF('Kreis TRADE - 2024'!$E331 = 'PieChart Hilfstabelle'!O$1, INDIRECT(ADDRESS(ROW(), 6 + $A$7, 1, 1, "Kreis TRADE - 2024")), "")</f>
        <v/>
      </c>
      <c r="P331" s="151" t="str" cm="1">
        <f t="array" aca="1" ref="P331" ca="1">IF('Kreis TRADE - 2024'!$E331 = 'PieChart Hilfstabelle'!P$1, INDIRECT(ADDRESS(ROW(), 6 + $A$7, 1, 1, "Kreis TRADE - 2024")), "")</f>
        <v/>
      </c>
      <c r="Q331" s="151" t="str" cm="1">
        <f t="array" aca="1" ref="Q331" ca="1">IF('Kreis TRADE - 2024'!$E331 = 'PieChart Hilfstabelle'!Q$1, INDIRECT(ADDRESS(ROW(), 6 + $A$7, 1, 1, "Kreis TRADE - 2024")), "")</f>
        <v/>
      </c>
      <c r="R331" s="151" t="str" cm="1">
        <f t="array" aca="1" ref="R331" ca="1">IF('Kreis TRADE - 2024'!$E331 = 'PieChart Hilfstabelle'!R$1, INDIRECT(ADDRESS(ROW(), 6 + $A$7, 1, 1, "Kreis TRADE - 2024")), "")</f>
        <v/>
      </c>
      <c r="S331" s="151" t="str" cm="1">
        <f t="array" aca="1" ref="S331" ca="1">IF('Kreis TRADE - 2024'!$E331 = 'PieChart Hilfstabelle'!S$1, INDIRECT(ADDRESS(ROW(), 6 + $A$7, 1, 1, "Kreis TRADE - 2024")), "")</f>
        <v/>
      </c>
      <c r="T331" s="151" t="str" cm="1">
        <f t="array" aca="1" ref="T331" ca="1">IF('Kreis TRADE - 2024'!$E331 = 'PieChart Hilfstabelle'!T$1, INDIRECT(ADDRESS(ROW(), 6 + $A$7, 1, 1, "Kreis TRADE - 2024")), "")</f>
        <v/>
      </c>
      <c r="U331" s="151" t="str" cm="1">
        <f t="array" aca="1" ref="U331" ca="1">IF('Kreis TRADE - 2024'!$E331 = 'PieChart Hilfstabelle'!U$1, INDIRECT(ADDRESS(ROW(), 6 + $A$7, 1, 1, "Kreis TRADE - 2024")), "")</f>
        <v/>
      </c>
      <c r="V331" s="151" t="str" cm="1">
        <f t="array" aca="1" ref="V331" ca="1">IF('Kreis TRADE - 2024'!$E331 = 'PieChart Hilfstabelle'!V$1, INDIRECT(ADDRESS(ROW(), 6 + $A$7, 1, 1, "Kreis TRADE - 2024")), "")</f>
        <v/>
      </c>
      <c r="W331" s="151" t="str" cm="1">
        <f t="array" aca="1" ref="W331" ca="1">IF('Kreis TRADE - 2024'!$E331 = 'PieChart Hilfstabelle'!W$1, INDIRECT(ADDRESS(ROW(), 6 + $A$7, 1, 1, "Kreis TRADE - 2024")), "")</f>
        <v/>
      </c>
      <c r="X331" s="152"/>
      <c r="Y331" s="151" t="str" cm="1">
        <f t="array" aca="1" ref="Y331" ca="1">IF('Kreis TRADE - 2024'!$D331 = 'PieChart Hilfstabelle'!Y$1, INDIRECT(ADDRESS(ROW(), 6 + $A$7, 1, 1, "Kreis TRADE - 2024")), "")</f>
        <v/>
      </c>
      <c r="Z331" s="151" t="str" cm="1">
        <f t="array" aca="1" ref="Z331" ca="1">IF('Kreis TRADE - 2024'!$D331 = 'PieChart Hilfstabelle'!Z$1, INDIRECT(ADDRESS(ROW(), 6 + $A$7, 1, 1, "Kreis TRADE - 2024")), "")</f>
        <v/>
      </c>
      <c r="AA331" s="151" t="str" cm="1">
        <f t="array" aca="1" ref="AA331" ca="1">IF('Kreis TRADE - 2024'!$D331 = 'PieChart Hilfstabelle'!AA$1, INDIRECT(ADDRESS(ROW(), 6 + $A$7, 1, 1, "Kreis TRADE - 2024")), "")</f>
        <v/>
      </c>
      <c r="AB331" s="151" t="str" cm="1">
        <f t="array" aca="1" ref="AB331" ca="1">IF('Kreis TRADE - 2024'!$D331 = 'PieChart Hilfstabelle'!AB$1, INDIRECT(ADDRESS(ROW(), 6 + $A$7, 1, 1, "Kreis TRADE - 2024")), "")</f>
        <v/>
      </c>
      <c r="AC331" s="151" t="str" cm="1">
        <f t="array" aca="1" ref="AC331" ca="1">IF('Kreis TRADE - 2024'!$D331 = 'PieChart Hilfstabelle'!AC$1, INDIRECT(ADDRESS(ROW(), 6 + $A$7, 1, 1, "Kreis TRADE - 2024")), "")</f>
        <v/>
      </c>
      <c r="AD331" s="151" t="str" cm="1">
        <f t="array" aca="1" ref="AD331" ca="1">IF('Kreis TRADE - 2024'!$D331 = 'PieChart Hilfstabelle'!AD$1, INDIRECT(ADDRESS(ROW(), 6 + $A$7, 1, 1, "Kreis TRADE - 2024")), "")</f>
        <v/>
      </c>
    </row>
    <row r="332" spans="1:30">
      <c r="A332" s="151"/>
      <c r="B332" s="151"/>
      <c r="C332" s="151"/>
      <c r="D332" s="151"/>
      <c r="E332" s="151"/>
      <c r="F332" s="151" t="str">
        <f>IF(AND('Kreis TRADE - 2024'!C332&lt;&gt;"",'Kreis TRADE - 2024'!D332&lt;&gt;"",'Kreis TRADE - 2024'!E332="Gebuchte Tage"),'Kreis TRADE - 2024'!C332 &amp; " " &amp; 'Kreis TRADE - 2024'!D332,"")</f>
        <v/>
      </c>
      <c r="G332" s="151" t="str" cm="1">
        <f t="array" aca="1" ref="G332" ca="1">IF('Kreis TRADE - 2024'!$E332 = 'PieChart Hilfstabelle'!G$1, INDIRECT(ADDRESS(ROW(), 6 + $A$7, 1, 1, "Kreis TRADE - 2024")), "")</f>
        <v/>
      </c>
      <c r="H332" s="151" t="str" cm="1">
        <f t="array" aca="1" ref="H332" ca="1">IF('Kreis TRADE - 2024'!$E332 = 'PieChart Hilfstabelle'!H$1, INDIRECT(ADDRESS(ROW(), 6 + $A$7, 1, 1, "Kreis TRADE - 2024")), "")</f>
        <v/>
      </c>
      <c r="I332" s="151" t="str" cm="1">
        <f t="array" aca="1" ref="I332" ca="1">IF('Kreis TRADE - 2024'!$E332 = 'PieChart Hilfstabelle'!I$1, INDIRECT(ADDRESS(ROW(), 6 + $A$7, 1, 1, "Kreis TRADE - 2024")), "")</f>
        <v/>
      </c>
      <c r="J332" s="151" t="str" cm="1">
        <f t="array" aca="1" ref="J332" ca="1">IF('Kreis TRADE - 2024'!$E332 = 'PieChart Hilfstabelle'!J$1, INDIRECT(ADDRESS(ROW(), 6 + $A$7, 1, 1, "Kreis TRADE - 2024")), "")</f>
        <v/>
      </c>
      <c r="K332" s="151" t="str" cm="1">
        <f t="array" aca="1" ref="K332" ca="1">IF('Kreis TRADE - 2024'!$E332 = 'PieChart Hilfstabelle'!K$1, INDIRECT(ADDRESS(ROW(), 6 + $A$7, 1, 1, "Kreis TRADE - 2024")), "")</f>
        <v/>
      </c>
      <c r="L332" s="151" t="str" cm="1">
        <f t="array" aca="1" ref="L332" ca="1">IF('Kreis TRADE - 2024'!$E332 = 'PieChart Hilfstabelle'!L$1, INDIRECT(ADDRESS(ROW(), 6 + $A$7, 1, 1, "Kreis TRADE - 2024")), "")</f>
        <v/>
      </c>
      <c r="M332" s="151" t="str" cm="1">
        <f t="array" aca="1" ref="M332" ca="1">IF('Kreis TRADE - 2024'!$E332 = 'PieChart Hilfstabelle'!M$1, INDIRECT(ADDRESS(ROW(), 6 + $A$7, 1, 1, "Kreis TRADE - 2024")), "")</f>
        <v/>
      </c>
      <c r="N332" s="151" t="str" cm="1">
        <f t="array" aca="1" ref="N332" ca="1">IF('Kreis TRADE - 2024'!$E332 = 'PieChart Hilfstabelle'!N$1, INDIRECT(ADDRESS(ROW(), 6 + $A$7, 1, 1, "Kreis TRADE - 2024")), "")</f>
        <v/>
      </c>
      <c r="O332" s="151" t="str" cm="1">
        <f t="array" aca="1" ref="O332" ca="1">IF('Kreis TRADE - 2024'!$E332 = 'PieChart Hilfstabelle'!O$1, INDIRECT(ADDRESS(ROW(), 6 + $A$7, 1, 1, "Kreis TRADE - 2024")), "")</f>
        <v/>
      </c>
      <c r="P332" s="151" t="str" cm="1">
        <f t="array" aca="1" ref="P332" ca="1">IF('Kreis TRADE - 2024'!$E332 = 'PieChart Hilfstabelle'!P$1, INDIRECT(ADDRESS(ROW(), 6 + $A$7, 1, 1, "Kreis TRADE - 2024")), "")</f>
        <v/>
      </c>
      <c r="Q332" s="151" t="str" cm="1">
        <f t="array" aca="1" ref="Q332" ca="1">IF('Kreis TRADE - 2024'!$E332 = 'PieChart Hilfstabelle'!Q$1, INDIRECT(ADDRESS(ROW(), 6 + $A$7, 1, 1, "Kreis TRADE - 2024")), "")</f>
        <v/>
      </c>
      <c r="R332" s="151" t="str" cm="1">
        <f t="array" aca="1" ref="R332" ca="1">IF('Kreis TRADE - 2024'!$E332 = 'PieChart Hilfstabelle'!R$1, INDIRECT(ADDRESS(ROW(), 6 + $A$7, 1, 1, "Kreis TRADE - 2024")), "")</f>
        <v/>
      </c>
      <c r="S332" s="151" t="str" cm="1">
        <f t="array" aca="1" ref="S332" ca="1">IF('Kreis TRADE - 2024'!$E332 = 'PieChart Hilfstabelle'!S$1, INDIRECT(ADDRESS(ROW(), 6 + $A$7, 1, 1, "Kreis TRADE - 2024")), "")</f>
        <v/>
      </c>
      <c r="T332" s="151" t="str" cm="1">
        <f t="array" aca="1" ref="T332" ca="1">IF('Kreis TRADE - 2024'!$E332 = 'PieChart Hilfstabelle'!T$1, INDIRECT(ADDRESS(ROW(), 6 + $A$7, 1, 1, "Kreis TRADE - 2024")), "")</f>
        <v/>
      </c>
      <c r="U332" s="151" t="str" cm="1">
        <f t="array" aca="1" ref="U332" ca="1">IF('Kreis TRADE - 2024'!$E332 = 'PieChart Hilfstabelle'!U$1, INDIRECT(ADDRESS(ROW(), 6 + $A$7, 1, 1, "Kreis TRADE - 2024")), "")</f>
        <v/>
      </c>
      <c r="V332" s="151" t="str" cm="1">
        <f t="array" aca="1" ref="V332" ca="1">IF('Kreis TRADE - 2024'!$E332 = 'PieChart Hilfstabelle'!V$1, INDIRECT(ADDRESS(ROW(), 6 + $A$7, 1, 1, "Kreis TRADE - 2024")), "")</f>
        <v/>
      </c>
      <c r="W332" s="151" t="str" cm="1">
        <f t="array" aca="1" ref="W332" ca="1">IF('Kreis TRADE - 2024'!$E332 = 'PieChart Hilfstabelle'!W$1, INDIRECT(ADDRESS(ROW(), 6 + $A$7, 1, 1, "Kreis TRADE - 2024")), "")</f>
        <v/>
      </c>
      <c r="X332" s="152"/>
      <c r="Y332" s="151" t="str" cm="1">
        <f t="array" aca="1" ref="Y332" ca="1">IF('Kreis TRADE - 2024'!$D332 = 'PieChart Hilfstabelle'!Y$1, INDIRECT(ADDRESS(ROW(), 6 + $A$7, 1, 1, "Kreis TRADE - 2024")), "")</f>
        <v/>
      </c>
      <c r="Z332" s="151" t="str" cm="1">
        <f t="array" aca="1" ref="Z332" ca="1">IF('Kreis TRADE - 2024'!$D332 = 'PieChart Hilfstabelle'!Z$1, INDIRECT(ADDRESS(ROW(), 6 + $A$7, 1, 1, "Kreis TRADE - 2024")), "")</f>
        <v/>
      </c>
      <c r="AA332" s="151" t="str" cm="1">
        <f t="array" aca="1" ref="AA332" ca="1">IF('Kreis TRADE - 2024'!$D332 = 'PieChart Hilfstabelle'!AA$1, INDIRECT(ADDRESS(ROW(), 6 + $A$7, 1, 1, "Kreis TRADE - 2024")), "")</f>
        <v/>
      </c>
      <c r="AB332" s="151" t="str" cm="1">
        <f t="array" aca="1" ref="AB332" ca="1">IF('Kreis TRADE - 2024'!$D332 = 'PieChart Hilfstabelle'!AB$1, INDIRECT(ADDRESS(ROW(), 6 + $A$7, 1, 1, "Kreis TRADE - 2024")), "")</f>
        <v/>
      </c>
      <c r="AC332" s="151" t="str" cm="1">
        <f t="array" aca="1" ref="AC332" ca="1">IF('Kreis TRADE - 2024'!$D332 = 'PieChart Hilfstabelle'!AC$1, INDIRECT(ADDRESS(ROW(), 6 + $A$7, 1, 1, "Kreis TRADE - 2024")), "")</f>
        <v/>
      </c>
      <c r="AD332" s="151" t="str" cm="1">
        <f t="array" aca="1" ref="AD332" ca="1">IF('Kreis TRADE - 2024'!$D332 = 'PieChart Hilfstabelle'!AD$1, INDIRECT(ADDRESS(ROW(), 6 + $A$7, 1, 1, "Kreis TRADE - 2024")), "")</f>
        <v/>
      </c>
    </row>
    <row r="333" spans="1:30">
      <c r="A333" s="151"/>
      <c r="B333" s="151"/>
      <c r="C333" s="151"/>
      <c r="D333" s="151"/>
      <c r="E333" s="151"/>
      <c r="F333" s="151" t="str">
        <f>IF(AND('Kreis TRADE - 2024'!C333&lt;&gt;"",'Kreis TRADE - 2024'!D333&lt;&gt;"",'Kreis TRADE - 2024'!E333="Gebuchte Tage"),'Kreis TRADE - 2024'!C333 &amp; " " &amp; 'Kreis TRADE - 2024'!D333,"")</f>
        <v/>
      </c>
      <c r="G333" s="151" t="str" cm="1">
        <f t="array" aca="1" ref="G333" ca="1">IF('Kreis TRADE - 2024'!$E333 = 'PieChart Hilfstabelle'!G$1, INDIRECT(ADDRESS(ROW(), 6 + $A$7, 1, 1, "Kreis TRADE - 2024")), "")</f>
        <v/>
      </c>
      <c r="H333" s="151" t="str" cm="1">
        <f t="array" aca="1" ref="H333" ca="1">IF('Kreis TRADE - 2024'!$E333 = 'PieChart Hilfstabelle'!H$1, INDIRECT(ADDRESS(ROW(), 6 + $A$7, 1, 1, "Kreis TRADE - 2024")), "")</f>
        <v/>
      </c>
      <c r="I333" s="151" t="str" cm="1">
        <f t="array" aca="1" ref="I333" ca="1">IF('Kreis TRADE - 2024'!$E333 = 'PieChart Hilfstabelle'!I$1, INDIRECT(ADDRESS(ROW(), 6 + $A$7, 1, 1, "Kreis TRADE - 2024")), "")</f>
        <v/>
      </c>
      <c r="J333" s="151" t="str" cm="1">
        <f t="array" aca="1" ref="J333" ca="1">IF('Kreis TRADE - 2024'!$E333 = 'PieChart Hilfstabelle'!J$1, INDIRECT(ADDRESS(ROW(), 6 + $A$7, 1, 1, "Kreis TRADE - 2024")), "")</f>
        <v/>
      </c>
      <c r="K333" s="151" t="str" cm="1">
        <f t="array" aca="1" ref="K333" ca="1">IF('Kreis TRADE - 2024'!$E333 = 'PieChart Hilfstabelle'!K$1, INDIRECT(ADDRESS(ROW(), 6 + $A$7, 1, 1, "Kreis TRADE - 2024")), "")</f>
        <v/>
      </c>
      <c r="L333" s="151" t="str" cm="1">
        <f t="array" aca="1" ref="L333" ca="1">IF('Kreis TRADE - 2024'!$E333 = 'PieChart Hilfstabelle'!L$1, INDIRECT(ADDRESS(ROW(), 6 + $A$7, 1, 1, "Kreis TRADE - 2024")), "")</f>
        <v/>
      </c>
      <c r="M333" s="151" t="str" cm="1">
        <f t="array" aca="1" ref="M333" ca="1">IF('Kreis TRADE - 2024'!$E333 = 'PieChart Hilfstabelle'!M$1, INDIRECT(ADDRESS(ROW(), 6 + $A$7, 1, 1, "Kreis TRADE - 2024")), "")</f>
        <v/>
      </c>
      <c r="N333" s="151" t="str" cm="1">
        <f t="array" aca="1" ref="N333" ca="1">IF('Kreis TRADE - 2024'!$E333 = 'PieChart Hilfstabelle'!N$1, INDIRECT(ADDRESS(ROW(), 6 + $A$7, 1, 1, "Kreis TRADE - 2024")), "")</f>
        <v/>
      </c>
      <c r="O333" s="151" t="str" cm="1">
        <f t="array" aca="1" ref="O333" ca="1">IF('Kreis TRADE - 2024'!$E333 = 'PieChart Hilfstabelle'!O$1, INDIRECT(ADDRESS(ROW(), 6 + $A$7, 1, 1, "Kreis TRADE - 2024")), "")</f>
        <v/>
      </c>
      <c r="P333" s="151" t="str" cm="1">
        <f t="array" aca="1" ref="P333" ca="1">IF('Kreis TRADE - 2024'!$E333 = 'PieChart Hilfstabelle'!P$1, INDIRECT(ADDRESS(ROW(), 6 + $A$7, 1, 1, "Kreis TRADE - 2024")), "")</f>
        <v/>
      </c>
      <c r="Q333" s="151" t="str" cm="1">
        <f t="array" aca="1" ref="Q333" ca="1">IF('Kreis TRADE - 2024'!$E333 = 'PieChart Hilfstabelle'!Q$1, INDIRECT(ADDRESS(ROW(), 6 + $A$7, 1, 1, "Kreis TRADE - 2024")), "")</f>
        <v/>
      </c>
      <c r="R333" s="151" t="str" cm="1">
        <f t="array" aca="1" ref="R333" ca="1">IF('Kreis TRADE - 2024'!$E333 = 'PieChart Hilfstabelle'!R$1, INDIRECT(ADDRESS(ROW(), 6 + $A$7, 1, 1, "Kreis TRADE - 2024")), "")</f>
        <v/>
      </c>
      <c r="S333" s="151" t="str" cm="1">
        <f t="array" aca="1" ref="S333" ca="1">IF('Kreis TRADE - 2024'!$E333 = 'PieChart Hilfstabelle'!S$1, INDIRECT(ADDRESS(ROW(), 6 + $A$7, 1, 1, "Kreis TRADE - 2024")), "")</f>
        <v/>
      </c>
      <c r="T333" s="151" t="str" cm="1">
        <f t="array" aca="1" ref="T333" ca="1">IF('Kreis TRADE - 2024'!$E333 = 'PieChart Hilfstabelle'!T$1, INDIRECT(ADDRESS(ROW(), 6 + $A$7, 1, 1, "Kreis TRADE - 2024")), "")</f>
        <v/>
      </c>
      <c r="U333" s="151" t="str" cm="1">
        <f t="array" aca="1" ref="U333" ca="1">IF('Kreis TRADE - 2024'!$E333 = 'PieChart Hilfstabelle'!U$1, INDIRECT(ADDRESS(ROW(), 6 + $A$7, 1, 1, "Kreis TRADE - 2024")), "")</f>
        <v/>
      </c>
      <c r="V333" s="151" t="str" cm="1">
        <f t="array" aca="1" ref="V333" ca="1">IF('Kreis TRADE - 2024'!$E333 = 'PieChart Hilfstabelle'!V$1, INDIRECT(ADDRESS(ROW(), 6 + $A$7, 1, 1, "Kreis TRADE - 2024")), "")</f>
        <v/>
      </c>
      <c r="W333" s="151" t="str" cm="1">
        <f t="array" aca="1" ref="W333" ca="1">IF('Kreis TRADE - 2024'!$E333 = 'PieChart Hilfstabelle'!W$1, INDIRECT(ADDRESS(ROW(), 6 + $A$7, 1, 1, "Kreis TRADE - 2024")), "")</f>
        <v/>
      </c>
      <c r="X333" s="152"/>
      <c r="Y333" s="151" t="str" cm="1">
        <f t="array" aca="1" ref="Y333" ca="1">IF('Kreis TRADE - 2024'!$D333 = 'PieChart Hilfstabelle'!Y$1, INDIRECT(ADDRESS(ROW(), 6 + $A$7, 1, 1, "Kreis TRADE - 2024")), "")</f>
        <v/>
      </c>
      <c r="Z333" s="151" t="str" cm="1">
        <f t="array" aca="1" ref="Z333" ca="1">IF('Kreis TRADE - 2024'!$D333 = 'PieChart Hilfstabelle'!Z$1, INDIRECT(ADDRESS(ROW(), 6 + $A$7, 1, 1, "Kreis TRADE - 2024")), "")</f>
        <v/>
      </c>
      <c r="AA333" s="151" t="str" cm="1">
        <f t="array" aca="1" ref="AA333" ca="1">IF('Kreis TRADE - 2024'!$D333 = 'PieChart Hilfstabelle'!AA$1, INDIRECT(ADDRESS(ROW(), 6 + $A$7, 1, 1, "Kreis TRADE - 2024")), "")</f>
        <v/>
      </c>
      <c r="AB333" s="151" t="str" cm="1">
        <f t="array" aca="1" ref="AB333" ca="1">IF('Kreis TRADE - 2024'!$D333 = 'PieChart Hilfstabelle'!AB$1, INDIRECT(ADDRESS(ROW(), 6 + $A$7, 1, 1, "Kreis TRADE - 2024")), "")</f>
        <v/>
      </c>
      <c r="AC333" s="151" t="str" cm="1">
        <f t="array" aca="1" ref="AC333" ca="1">IF('Kreis TRADE - 2024'!$D333 = 'PieChart Hilfstabelle'!AC$1, INDIRECT(ADDRESS(ROW(), 6 + $A$7, 1, 1, "Kreis TRADE - 2024")), "")</f>
        <v/>
      </c>
      <c r="AD333" s="151" t="str" cm="1">
        <f t="array" aca="1" ref="AD333" ca="1">IF('Kreis TRADE - 2024'!$D333 = 'PieChart Hilfstabelle'!AD$1, INDIRECT(ADDRESS(ROW(), 6 + $A$7, 1, 1, "Kreis TRADE - 2024")), "")</f>
        <v/>
      </c>
    </row>
    <row r="334" spans="1:30">
      <c r="A334" s="151"/>
      <c r="B334" s="151"/>
      <c r="C334" s="151"/>
      <c r="D334" s="151"/>
      <c r="E334" s="151"/>
      <c r="F334" s="151" t="str">
        <f>IF(AND('Kreis TRADE - 2024'!C334&lt;&gt;"",'Kreis TRADE - 2024'!D334&lt;&gt;"",'Kreis TRADE - 2024'!E334="Gebuchte Tage"),'Kreis TRADE - 2024'!C334 &amp; " " &amp; 'Kreis TRADE - 2024'!D334,"")</f>
        <v/>
      </c>
      <c r="G334" s="151" t="str" cm="1">
        <f t="array" aca="1" ref="G334" ca="1">IF('Kreis TRADE - 2024'!$E334 = 'PieChart Hilfstabelle'!G$1, INDIRECT(ADDRESS(ROW(), 6 + $A$7, 1, 1, "Kreis TRADE - 2024")), "")</f>
        <v/>
      </c>
      <c r="H334" s="151" t="str" cm="1">
        <f t="array" aca="1" ref="H334" ca="1">IF('Kreis TRADE - 2024'!$E334 = 'PieChart Hilfstabelle'!H$1, INDIRECT(ADDRESS(ROW(), 6 + $A$7, 1, 1, "Kreis TRADE - 2024")), "")</f>
        <v/>
      </c>
      <c r="I334" s="151" t="str" cm="1">
        <f t="array" aca="1" ref="I334" ca="1">IF('Kreis TRADE - 2024'!$E334 = 'PieChart Hilfstabelle'!I$1, INDIRECT(ADDRESS(ROW(), 6 + $A$7, 1, 1, "Kreis TRADE - 2024")), "")</f>
        <v/>
      </c>
      <c r="J334" s="151" t="str" cm="1">
        <f t="array" aca="1" ref="J334" ca="1">IF('Kreis TRADE - 2024'!$E334 = 'PieChart Hilfstabelle'!J$1, INDIRECT(ADDRESS(ROW(), 6 + $A$7, 1, 1, "Kreis TRADE - 2024")), "")</f>
        <v/>
      </c>
      <c r="K334" s="151" t="str" cm="1">
        <f t="array" aca="1" ref="K334" ca="1">IF('Kreis TRADE - 2024'!$E334 = 'PieChart Hilfstabelle'!K$1, INDIRECT(ADDRESS(ROW(), 6 + $A$7, 1, 1, "Kreis TRADE - 2024")), "")</f>
        <v/>
      </c>
      <c r="L334" s="151" t="str" cm="1">
        <f t="array" aca="1" ref="L334" ca="1">IF('Kreis TRADE - 2024'!$E334 = 'PieChart Hilfstabelle'!L$1, INDIRECT(ADDRESS(ROW(), 6 + $A$7, 1, 1, "Kreis TRADE - 2024")), "")</f>
        <v/>
      </c>
      <c r="M334" s="151" t="str" cm="1">
        <f t="array" aca="1" ref="M334" ca="1">IF('Kreis TRADE - 2024'!$E334 = 'PieChart Hilfstabelle'!M$1, INDIRECT(ADDRESS(ROW(), 6 + $A$7, 1, 1, "Kreis TRADE - 2024")), "")</f>
        <v/>
      </c>
      <c r="N334" s="151" t="str" cm="1">
        <f t="array" aca="1" ref="N334" ca="1">IF('Kreis TRADE - 2024'!$E334 = 'PieChart Hilfstabelle'!N$1, INDIRECT(ADDRESS(ROW(), 6 + $A$7, 1, 1, "Kreis TRADE - 2024")), "")</f>
        <v/>
      </c>
      <c r="O334" s="151" t="str" cm="1">
        <f t="array" aca="1" ref="O334" ca="1">IF('Kreis TRADE - 2024'!$E334 = 'PieChart Hilfstabelle'!O$1, INDIRECT(ADDRESS(ROW(), 6 + $A$7, 1, 1, "Kreis TRADE - 2024")), "")</f>
        <v/>
      </c>
      <c r="P334" s="151" t="str" cm="1">
        <f t="array" aca="1" ref="P334" ca="1">IF('Kreis TRADE - 2024'!$E334 = 'PieChart Hilfstabelle'!P$1, INDIRECT(ADDRESS(ROW(), 6 + $A$7, 1, 1, "Kreis TRADE - 2024")), "")</f>
        <v/>
      </c>
      <c r="Q334" s="151" t="str" cm="1">
        <f t="array" aca="1" ref="Q334" ca="1">IF('Kreis TRADE - 2024'!$E334 = 'PieChart Hilfstabelle'!Q$1, INDIRECT(ADDRESS(ROW(), 6 + $A$7, 1, 1, "Kreis TRADE - 2024")), "")</f>
        <v/>
      </c>
      <c r="R334" s="151" t="str" cm="1">
        <f t="array" aca="1" ref="R334" ca="1">IF('Kreis TRADE - 2024'!$E334 = 'PieChart Hilfstabelle'!R$1, INDIRECT(ADDRESS(ROW(), 6 + $A$7, 1, 1, "Kreis TRADE - 2024")), "")</f>
        <v/>
      </c>
      <c r="S334" s="151" t="str" cm="1">
        <f t="array" aca="1" ref="S334" ca="1">IF('Kreis TRADE - 2024'!$E334 = 'PieChart Hilfstabelle'!S$1, INDIRECT(ADDRESS(ROW(), 6 + $A$7, 1, 1, "Kreis TRADE - 2024")), "")</f>
        <v/>
      </c>
      <c r="T334" s="151" t="str" cm="1">
        <f t="array" aca="1" ref="T334" ca="1">IF('Kreis TRADE - 2024'!$E334 = 'PieChart Hilfstabelle'!T$1, INDIRECT(ADDRESS(ROW(), 6 + $A$7, 1, 1, "Kreis TRADE - 2024")), "")</f>
        <v/>
      </c>
      <c r="U334" s="151" t="str" cm="1">
        <f t="array" aca="1" ref="U334" ca="1">IF('Kreis TRADE - 2024'!$E334 = 'PieChart Hilfstabelle'!U$1, INDIRECT(ADDRESS(ROW(), 6 + $A$7, 1, 1, "Kreis TRADE - 2024")), "")</f>
        <v/>
      </c>
      <c r="V334" s="151" t="str" cm="1">
        <f t="array" aca="1" ref="V334" ca="1">IF('Kreis TRADE - 2024'!$E334 = 'PieChart Hilfstabelle'!V$1, INDIRECT(ADDRESS(ROW(), 6 + $A$7, 1, 1, "Kreis TRADE - 2024")), "")</f>
        <v/>
      </c>
      <c r="W334" s="151" t="str" cm="1">
        <f t="array" aca="1" ref="W334" ca="1">IF('Kreis TRADE - 2024'!$E334 = 'PieChart Hilfstabelle'!W$1, INDIRECT(ADDRESS(ROW(), 6 + $A$7, 1, 1, "Kreis TRADE - 2024")), "")</f>
        <v/>
      </c>
      <c r="X334" s="152"/>
      <c r="Y334" s="151" t="str" cm="1">
        <f t="array" aca="1" ref="Y334" ca="1">IF('Kreis TRADE - 2024'!$D334 = 'PieChart Hilfstabelle'!Y$1, INDIRECT(ADDRESS(ROW(), 6 + $A$7, 1, 1, "Kreis TRADE - 2024")), "")</f>
        <v/>
      </c>
      <c r="Z334" s="151" t="str" cm="1">
        <f t="array" aca="1" ref="Z334" ca="1">IF('Kreis TRADE - 2024'!$D334 = 'PieChart Hilfstabelle'!Z$1, INDIRECT(ADDRESS(ROW(), 6 + $A$7, 1, 1, "Kreis TRADE - 2024")), "")</f>
        <v/>
      </c>
      <c r="AA334" s="151" t="str" cm="1">
        <f t="array" aca="1" ref="AA334" ca="1">IF('Kreis TRADE - 2024'!$D334 = 'PieChart Hilfstabelle'!AA$1, INDIRECT(ADDRESS(ROW(), 6 + $A$7, 1, 1, "Kreis TRADE - 2024")), "")</f>
        <v/>
      </c>
      <c r="AB334" s="151" t="str" cm="1">
        <f t="array" aca="1" ref="AB334" ca="1">IF('Kreis TRADE - 2024'!$D334 = 'PieChart Hilfstabelle'!AB$1, INDIRECT(ADDRESS(ROW(), 6 + $A$7, 1, 1, "Kreis TRADE - 2024")), "")</f>
        <v/>
      </c>
      <c r="AC334" s="151" t="str" cm="1">
        <f t="array" aca="1" ref="AC334" ca="1">IF('Kreis TRADE - 2024'!$D334 = 'PieChart Hilfstabelle'!AC$1, INDIRECT(ADDRESS(ROW(), 6 + $A$7, 1, 1, "Kreis TRADE - 2024")), "")</f>
        <v/>
      </c>
      <c r="AD334" s="151" t="str" cm="1">
        <f t="array" aca="1" ref="AD334" ca="1">IF('Kreis TRADE - 2024'!$D334 = 'PieChart Hilfstabelle'!AD$1, INDIRECT(ADDRESS(ROW(), 6 + $A$7, 1, 1, "Kreis TRADE - 2024")), "")</f>
        <v/>
      </c>
    </row>
    <row r="335" spans="1:30">
      <c r="A335" s="151"/>
      <c r="B335" s="151"/>
      <c r="C335" s="151"/>
      <c r="D335" s="151"/>
      <c r="E335" s="151"/>
      <c r="F335" s="151" t="str">
        <f>IF(AND('Kreis TRADE - 2024'!C335&lt;&gt;"",'Kreis TRADE - 2024'!D335&lt;&gt;"",'Kreis TRADE - 2024'!E335="Gebuchte Tage"),'Kreis TRADE - 2024'!C335 &amp; " " &amp; 'Kreis TRADE - 2024'!D335,"")</f>
        <v/>
      </c>
      <c r="G335" s="151" t="str" cm="1">
        <f t="array" aca="1" ref="G335" ca="1">IF('Kreis TRADE - 2024'!$E335 = 'PieChart Hilfstabelle'!G$1, INDIRECT(ADDRESS(ROW(), 6 + $A$7, 1, 1, "Kreis TRADE - 2024")), "")</f>
        <v/>
      </c>
      <c r="H335" s="151" t="str" cm="1">
        <f t="array" aca="1" ref="H335" ca="1">IF('Kreis TRADE - 2024'!$E335 = 'PieChart Hilfstabelle'!H$1, INDIRECT(ADDRESS(ROW(), 6 + $A$7, 1, 1, "Kreis TRADE - 2024")), "")</f>
        <v/>
      </c>
      <c r="I335" s="151" t="str" cm="1">
        <f t="array" aca="1" ref="I335" ca="1">IF('Kreis TRADE - 2024'!$E335 = 'PieChart Hilfstabelle'!I$1, INDIRECT(ADDRESS(ROW(), 6 + $A$7, 1, 1, "Kreis TRADE - 2024")), "")</f>
        <v/>
      </c>
      <c r="J335" s="151" t="str" cm="1">
        <f t="array" aca="1" ref="J335" ca="1">IF('Kreis TRADE - 2024'!$E335 = 'PieChart Hilfstabelle'!J$1, INDIRECT(ADDRESS(ROW(), 6 + $A$7, 1, 1, "Kreis TRADE - 2024")), "")</f>
        <v/>
      </c>
      <c r="K335" s="151" t="str" cm="1">
        <f t="array" aca="1" ref="K335" ca="1">IF('Kreis TRADE - 2024'!$E335 = 'PieChart Hilfstabelle'!K$1, INDIRECT(ADDRESS(ROW(), 6 + $A$7, 1, 1, "Kreis TRADE - 2024")), "")</f>
        <v/>
      </c>
      <c r="L335" s="151" t="str" cm="1">
        <f t="array" aca="1" ref="L335" ca="1">IF('Kreis TRADE - 2024'!$E335 = 'PieChart Hilfstabelle'!L$1, INDIRECT(ADDRESS(ROW(), 6 + $A$7, 1, 1, "Kreis TRADE - 2024")), "")</f>
        <v/>
      </c>
      <c r="M335" s="151" t="str" cm="1">
        <f t="array" aca="1" ref="M335" ca="1">IF('Kreis TRADE - 2024'!$E335 = 'PieChart Hilfstabelle'!M$1, INDIRECT(ADDRESS(ROW(), 6 + $A$7, 1, 1, "Kreis TRADE - 2024")), "")</f>
        <v/>
      </c>
      <c r="N335" s="151" t="str" cm="1">
        <f t="array" aca="1" ref="N335" ca="1">IF('Kreis TRADE - 2024'!$E335 = 'PieChart Hilfstabelle'!N$1, INDIRECT(ADDRESS(ROW(), 6 + $A$7, 1, 1, "Kreis TRADE - 2024")), "")</f>
        <v/>
      </c>
      <c r="O335" s="151" t="str" cm="1">
        <f t="array" aca="1" ref="O335" ca="1">IF('Kreis TRADE - 2024'!$E335 = 'PieChart Hilfstabelle'!O$1, INDIRECT(ADDRESS(ROW(), 6 + $A$7, 1, 1, "Kreis TRADE - 2024")), "")</f>
        <v/>
      </c>
      <c r="P335" s="151" t="str" cm="1">
        <f t="array" aca="1" ref="P335" ca="1">IF('Kreis TRADE - 2024'!$E335 = 'PieChart Hilfstabelle'!P$1, INDIRECT(ADDRESS(ROW(), 6 + $A$7, 1, 1, "Kreis TRADE - 2024")), "")</f>
        <v/>
      </c>
      <c r="Q335" s="151" t="str" cm="1">
        <f t="array" aca="1" ref="Q335" ca="1">IF('Kreis TRADE - 2024'!$E335 = 'PieChart Hilfstabelle'!Q$1, INDIRECT(ADDRESS(ROW(), 6 + $A$7, 1, 1, "Kreis TRADE - 2024")), "")</f>
        <v/>
      </c>
      <c r="R335" s="151" t="str" cm="1">
        <f t="array" aca="1" ref="R335" ca="1">IF('Kreis TRADE - 2024'!$E335 = 'PieChart Hilfstabelle'!R$1, INDIRECT(ADDRESS(ROW(), 6 + $A$7, 1, 1, "Kreis TRADE - 2024")), "")</f>
        <v/>
      </c>
      <c r="S335" s="151" t="str" cm="1">
        <f t="array" aca="1" ref="S335" ca="1">IF('Kreis TRADE - 2024'!$E335 = 'PieChart Hilfstabelle'!S$1, INDIRECT(ADDRESS(ROW(), 6 + $A$7, 1, 1, "Kreis TRADE - 2024")), "")</f>
        <v/>
      </c>
      <c r="T335" s="151" t="str" cm="1">
        <f t="array" aca="1" ref="T335" ca="1">IF('Kreis TRADE - 2024'!$E335 = 'PieChart Hilfstabelle'!T$1, INDIRECT(ADDRESS(ROW(), 6 + $A$7, 1, 1, "Kreis TRADE - 2024")), "")</f>
        <v/>
      </c>
      <c r="U335" s="151" t="str" cm="1">
        <f t="array" aca="1" ref="U335" ca="1">IF('Kreis TRADE - 2024'!$E335 = 'PieChart Hilfstabelle'!U$1, INDIRECT(ADDRESS(ROW(), 6 + $A$7, 1, 1, "Kreis TRADE - 2024")), "")</f>
        <v/>
      </c>
      <c r="V335" s="151" t="str" cm="1">
        <f t="array" aca="1" ref="V335" ca="1">IF('Kreis TRADE - 2024'!$E335 = 'PieChart Hilfstabelle'!V$1, INDIRECT(ADDRESS(ROW(), 6 + $A$7, 1, 1, "Kreis TRADE - 2024")), "")</f>
        <v/>
      </c>
      <c r="W335" s="151" t="str" cm="1">
        <f t="array" aca="1" ref="W335" ca="1">IF('Kreis TRADE - 2024'!$E335 = 'PieChart Hilfstabelle'!W$1, INDIRECT(ADDRESS(ROW(), 6 + $A$7, 1, 1, "Kreis TRADE - 2024")), "")</f>
        <v/>
      </c>
      <c r="X335" s="152"/>
      <c r="Y335" s="151" t="str" cm="1">
        <f t="array" aca="1" ref="Y335" ca="1">IF('Kreis TRADE - 2024'!$D335 = 'PieChart Hilfstabelle'!Y$1, INDIRECT(ADDRESS(ROW(), 6 + $A$7, 1, 1, "Kreis TRADE - 2024")), "")</f>
        <v/>
      </c>
      <c r="Z335" s="151" t="str" cm="1">
        <f t="array" aca="1" ref="Z335" ca="1">IF('Kreis TRADE - 2024'!$D335 = 'PieChart Hilfstabelle'!Z$1, INDIRECT(ADDRESS(ROW(), 6 + $A$7, 1, 1, "Kreis TRADE - 2024")), "")</f>
        <v/>
      </c>
      <c r="AA335" s="151" t="str" cm="1">
        <f t="array" aca="1" ref="AA335" ca="1">IF('Kreis TRADE - 2024'!$D335 = 'PieChart Hilfstabelle'!AA$1, INDIRECT(ADDRESS(ROW(), 6 + $A$7, 1, 1, "Kreis TRADE - 2024")), "")</f>
        <v/>
      </c>
      <c r="AB335" s="151" t="str" cm="1">
        <f t="array" aca="1" ref="AB335" ca="1">IF('Kreis TRADE - 2024'!$D335 = 'PieChart Hilfstabelle'!AB$1, INDIRECT(ADDRESS(ROW(), 6 + $A$7, 1, 1, "Kreis TRADE - 2024")), "")</f>
        <v/>
      </c>
      <c r="AC335" s="151" t="str" cm="1">
        <f t="array" aca="1" ref="AC335" ca="1">IF('Kreis TRADE - 2024'!$D335 = 'PieChart Hilfstabelle'!AC$1, INDIRECT(ADDRESS(ROW(), 6 + $A$7, 1, 1, "Kreis TRADE - 2024")), "")</f>
        <v/>
      </c>
      <c r="AD335" s="151" t="str" cm="1">
        <f t="array" aca="1" ref="AD335" ca="1">IF('Kreis TRADE - 2024'!$D335 = 'PieChart Hilfstabelle'!AD$1, INDIRECT(ADDRESS(ROW(), 6 + $A$7, 1, 1, "Kreis TRADE - 2024")), "")</f>
        <v/>
      </c>
    </row>
    <row r="336" spans="1:30">
      <c r="A336" s="151"/>
      <c r="B336" s="151"/>
      <c r="C336" s="151"/>
      <c r="D336" s="151"/>
      <c r="E336" s="151"/>
      <c r="F336" s="151" t="str">
        <f>IF(AND('Kreis TRADE - 2024'!C336&lt;&gt;"",'Kreis TRADE - 2024'!D336&lt;&gt;"",'Kreis TRADE - 2024'!E336="Gebuchte Tage"),'Kreis TRADE - 2024'!C336 &amp; " " &amp; 'Kreis TRADE - 2024'!D336,"")</f>
        <v/>
      </c>
      <c r="G336" s="151" t="str" cm="1">
        <f t="array" aca="1" ref="G336" ca="1">IF('Kreis TRADE - 2024'!$E336 = 'PieChart Hilfstabelle'!G$1, INDIRECT(ADDRESS(ROW(), 6 + $A$7, 1, 1, "Kreis TRADE - 2024")), "")</f>
        <v/>
      </c>
      <c r="H336" s="151" t="str" cm="1">
        <f t="array" aca="1" ref="H336" ca="1">IF('Kreis TRADE - 2024'!$E336 = 'PieChart Hilfstabelle'!H$1, INDIRECT(ADDRESS(ROW(), 6 + $A$7, 1, 1, "Kreis TRADE - 2024")), "")</f>
        <v/>
      </c>
      <c r="I336" s="151" t="str" cm="1">
        <f t="array" aca="1" ref="I336" ca="1">IF('Kreis TRADE - 2024'!$E336 = 'PieChart Hilfstabelle'!I$1, INDIRECT(ADDRESS(ROW(), 6 + $A$7, 1, 1, "Kreis TRADE - 2024")), "")</f>
        <v/>
      </c>
      <c r="J336" s="151" t="str" cm="1">
        <f t="array" aca="1" ref="J336" ca="1">IF('Kreis TRADE - 2024'!$E336 = 'PieChart Hilfstabelle'!J$1, INDIRECT(ADDRESS(ROW(), 6 + $A$7, 1, 1, "Kreis TRADE - 2024")), "")</f>
        <v/>
      </c>
      <c r="K336" s="151" t="str" cm="1">
        <f t="array" aca="1" ref="K336" ca="1">IF('Kreis TRADE - 2024'!$E336 = 'PieChart Hilfstabelle'!K$1, INDIRECT(ADDRESS(ROW(), 6 + $A$7, 1, 1, "Kreis TRADE - 2024")), "")</f>
        <v/>
      </c>
      <c r="L336" s="151" t="str" cm="1">
        <f t="array" aca="1" ref="L336" ca="1">IF('Kreis TRADE - 2024'!$E336 = 'PieChart Hilfstabelle'!L$1, INDIRECT(ADDRESS(ROW(), 6 + $A$7, 1, 1, "Kreis TRADE - 2024")), "")</f>
        <v/>
      </c>
      <c r="M336" s="151" t="str" cm="1">
        <f t="array" aca="1" ref="M336" ca="1">IF('Kreis TRADE - 2024'!$E336 = 'PieChart Hilfstabelle'!M$1, INDIRECT(ADDRESS(ROW(), 6 + $A$7, 1, 1, "Kreis TRADE - 2024")), "")</f>
        <v/>
      </c>
      <c r="N336" s="151" t="str" cm="1">
        <f t="array" aca="1" ref="N336" ca="1">IF('Kreis TRADE - 2024'!$E336 = 'PieChart Hilfstabelle'!N$1, INDIRECT(ADDRESS(ROW(), 6 + $A$7, 1, 1, "Kreis TRADE - 2024")), "")</f>
        <v/>
      </c>
      <c r="O336" s="151" t="str" cm="1">
        <f t="array" aca="1" ref="O336" ca="1">IF('Kreis TRADE - 2024'!$E336 = 'PieChart Hilfstabelle'!O$1, INDIRECT(ADDRESS(ROW(), 6 + $A$7, 1, 1, "Kreis TRADE - 2024")), "")</f>
        <v/>
      </c>
      <c r="P336" s="151" t="str" cm="1">
        <f t="array" aca="1" ref="P336" ca="1">IF('Kreis TRADE - 2024'!$E336 = 'PieChart Hilfstabelle'!P$1, INDIRECT(ADDRESS(ROW(), 6 + $A$7, 1, 1, "Kreis TRADE - 2024")), "")</f>
        <v/>
      </c>
      <c r="Q336" s="151" t="str" cm="1">
        <f t="array" aca="1" ref="Q336" ca="1">IF('Kreis TRADE - 2024'!$E336 = 'PieChart Hilfstabelle'!Q$1, INDIRECT(ADDRESS(ROW(), 6 + $A$7, 1, 1, "Kreis TRADE - 2024")), "")</f>
        <v/>
      </c>
      <c r="R336" s="151" t="str" cm="1">
        <f t="array" aca="1" ref="R336" ca="1">IF('Kreis TRADE - 2024'!$E336 = 'PieChart Hilfstabelle'!R$1, INDIRECT(ADDRESS(ROW(), 6 + $A$7, 1, 1, "Kreis TRADE - 2024")), "")</f>
        <v/>
      </c>
      <c r="S336" s="151" t="str" cm="1">
        <f t="array" aca="1" ref="S336" ca="1">IF('Kreis TRADE - 2024'!$E336 = 'PieChart Hilfstabelle'!S$1, INDIRECT(ADDRESS(ROW(), 6 + $A$7, 1, 1, "Kreis TRADE - 2024")), "")</f>
        <v/>
      </c>
      <c r="T336" s="151" t="str" cm="1">
        <f t="array" aca="1" ref="T336" ca="1">IF('Kreis TRADE - 2024'!$E336 = 'PieChart Hilfstabelle'!T$1, INDIRECT(ADDRESS(ROW(), 6 + $A$7, 1, 1, "Kreis TRADE - 2024")), "")</f>
        <v/>
      </c>
      <c r="U336" s="151" t="str" cm="1">
        <f t="array" aca="1" ref="U336" ca="1">IF('Kreis TRADE - 2024'!$E336 = 'PieChart Hilfstabelle'!U$1, INDIRECT(ADDRESS(ROW(), 6 + $A$7, 1, 1, "Kreis TRADE - 2024")), "")</f>
        <v/>
      </c>
      <c r="V336" s="151" t="str" cm="1">
        <f t="array" aca="1" ref="V336" ca="1">IF('Kreis TRADE - 2024'!$E336 = 'PieChart Hilfstabelle'!V$1, INDIRECT(ADDRESS(ROW(), 6 + $A$7, 1, 1, "Kreis TRADE - 2024")), "")</f>
        <v/>
      </c>
      <c r="W336" s="151" t="str" cm="1">
        <f t="array" aca="1" ref="W336" ca="1">IF('Kreis TRADE - 2024'!$E336 = 'PieChart Hilfstabelle'!W$1, INDIRECT(ADDRESS(ROW(), 6 + $A$7, 1, 1, "Kreis TRADE - 2024")), "")</f>
        <v/>
      </c>
      <c r="X336" s="152"/>
      <c r="Y336" s="151" t="str" cm="1">
        <f t="array" aca="1" ref="Y336" ca="1">IF('Kreis TRADE - 2024'!$D336 = 'PieChart Hilfstabelle'!Y$1, INDIRECT(ADDRESS(ROW(), 6 + $A$7, 1, 1, "Kreis TRADE - 2024")), "")</f>
        <v/>
      </c>
      <c r="Z336" s="151" t="str" cm="1">
        <f t="array" aca="1" ref="Z336" ca="1">IF('Kreis TRADE - 2024'!$D336 = 'PieChart Hilfstabelle'!Z$1, INDIRECT(ADDRESS(ROW(), 6 + $A$7, 1, 1, "Kreis TRADE - 2024")), "")</f>
        <v/>
      </c>
      <c r="AA336" s="151" t="str" cm="1">
        <f t="array" aca="1" ref="AA336" ca="1">IF('Kreis TRADE - 2024'!$D336 = 'PieChart Hilfstabelle'!AA$1, INDIRECT(ADDRESS(ROW(), 6 + $A$7, 1, 1, "Kreis TRADE - 2024")), "")</f>
        <v/>
      </c>
      <c r="AB336" s="151" t="str" cm="1">
        <f t="array" aca="1" ref="AB336" ca="1">IF('Kreis TRADE - 2024'!$D336 = 'PieChart Hilfstabelle'!AB$1, INDIRECT(ADDRESS(ROW(), 6 + $A$7, 1, 1, "Kreis TRADE - 2024")), "")</f>
        <v/>
      </c>
      <c r="AC336" s="151" t="str" cm="1">
        <f t="array" aca="1" ref="AC336" ca="1">IF('Kreis TRADE - 2024'!$D336 = 'PieChart Hilfstabelle'!AC$1, INDIRECT(ADDRESS(ROW(), 6 + $A$7, 1, 1, "Kreis TRADE - 2024")), "")</f>
        <v/>
      </c>
      <c r="AD336" s="151" t="str" cm="1">
        <f t="array" aca="1" ref="AD336" ca="1">IF('Kreis TRADE - 2024'!$D336 = 'PieChart Hilfstabelle'!AD$1, INDIRECT(ADDRESS(ROW(), 6 + $A$7, 1, 1, "Kreis TRADE - 2024")), "")</f>
        <v/>
      </c>
    </row>
    <row r="337" spans="1:30">
      <c r="A337" s="151"/>
      <c r="B337" s="151"/>
      <c r="C337" s="151"/>
      <c r="D337" s="151"/>
      <c r="E337" s="151"/>
      <c r="F337" s="151" t="str">
        <f>IF(AND('Kreis TRADE - 2024'!C337&lt;&gt;"",'Kreis TRADE - 2024'!D337&lt;&gt;"",'Kreis TRADE - 2024'!E337="Gebuchte Tage"),'Kreis TRADE - 2024'!C337 &amp; " " &amp; 'Kreis TRADE - 2024'!D337,"")</f>
        <v/>
      </c>
      <c r="G337" s="151" t="str" cm="1">
        <f t="array" aca="1" ref="G337" ca="1">IF('Kreis TRADE - 2024'!$E337 = 'PieChart Hilfstabelle'!G$1, INDIRECT(ADDRESS(ROW(), 6 + $A$7, 1, 1, "Kreis TRADE - 2024")), "")</f>
        <v/>
      </c>
      <c r="H337" s="151" t="str" cm="1">
        <f t="array" aca="1" ref="H337" ca="1">IF('Kreis TRADE - 2024'!$E337 = 'PieChart Hilfstabelle'!H$1, INDIRECT(ADDRESS(ROW(), 6 + $A$7, 1, 1, "Kreis TRADE - 2024")), "")</f>
        <v/>
      </c>
      <c r="I337" s="151" t="str" cm="1">
        <f t="array" aca="1" ref="I337" ca="1">IF('Kreis TRADE - 2024'!$E337 = 'PieChart Hilfstabelle'!I$1, INDIRECT(ADDRESS(ROW(), 6 + $A$7, 1, 1, "Kreis TRADE - 2024")), "")</f>
        <v/>
      </c>
      <c r="J337" s="151" t="str" cm="1">
        <f t="array" aca="1" ref="J337" ca="1">IF('Kreis TRADE - 2024'!$E337 = 'PieChart Hilfstabelle'!J$1, INDIRECT(ADDRESS(ROW(), 6 + $A$7, 1, 1, "Kreis TRADE - 2024")), "")</f>
        <v/>
      </c>
      <c r="K337" s="151" t="str" cm="1">
        <f t="array" aca="1" ref="K337" ca="1">IF('Kreis TRADE - 2024'!$E337 = 'PieChart Hilfstabelle'!K$1, INDIRECT(ADDRESS(ROW(), 6 + $A$7, 1, 1, "Kreis TRADE - 2024")), "")</f>
        <v/>
      </c>
      <c r="L337" s="151" t="str" cm="1">
        <f t="array" aca="1" ref="L337" ca="1">IF('Kreis TRADE - 2024'!$E337 = 'PieChart Hilfstabelle'!L$1, INDIRECT(ADDRESS(ROW(), 6 + $A$7, 1, 1, "Kreis TRADE - 2024")), "")</f>
        <v/>
      </c>
      <c r="M337" s="151" t="str" cm="1">
        <f t="array" aca="1" ref="M337" ca="1">IF('Kreis TRADE - 2024'!$E337 = 'PieChart Hilfstabelle'!M$1, INDIRECT(ADDRESS(ROW(), 6 + $A$7, 1, 1, "Kreis TRADE - 2024")), "")</f>
        <v/>
      </c>
      <c r="N337" s="151" t="str" cm="1">
        <f t="array" aca="1" ref="N337" ca="1">IF('Kreis TRADE - 2024'!$E337 = 'PieChart Hilfstabelle'!N$1, INDIRECT(ADDRESS(ROW(), 6 + $A$7, 1, 1, "Kreis TRADE - 2024")), "")</f>
        <v/>
      </c>
      <c r="O337" s="151" t="str" cm="1">
        <f t="array" aca="1" ref="O337" ca="1">IF('Kreis TRADE - 2024'!$E337 = 'PieChart Hilfstabelle'!O$1, INDIRECT(ADDRESS(ROW(), 6 + $A$7, 1, 1, "Kreis TRADE - 2024")), "")</f>
        <v/>
      </c>
      <c r="P337" s="151" t="str" cm="1">
        <f t="array" aca="1" ref="P337" ca="1">IF('Kreis TRADE - 2024'!$E337 = 'PieChart Hilfstabelle'!P$1, INDIRECT(ADDRESS(ROW(), 6 + $A$7, 1, 1, "Kreis TRADE - 2024")), "")</f>
        <v/>
      </c>
      <c r="Q337" s="151" t="str" cm="1">
        <f t="array" aca="1" ref="Q337" ca="1">IF('Kreis TRADE - 2024'!$E337 = 'PieChart Hilfstabelle'!Q$1, INDIRECT(ADDRESS(ROW(), 6 + $A$7, 1, 1, "Kreis TRADE - 2024")), "")</f>
        <v/>
      </c>
      <c r="R337" s="151" t="str" cm="1">
        <f t="array" aca="1" ref="R337" ca="1">IF('Kreis TRADE - 2024'!$E337 = 'PieChart Hilfstabelle'!R$1, INDIRECT(ADDRESS(ROW(), 6 + $A$7, 1, 1, "Kreis TRADE - 2024")), "")</f>
        <v/>
      </c>
      <c r="S337" s="151" t="str" cm="1">
        <f t="array" aca="1" ref="S337" ca="1">IF('Kreis TRADE - 2024'!$E337 = 'PieChart Hilfstabelle'!S$1, INDIRECT(ADDRESS(ROW(), 6 + $A$7, 1, 1, "Kreis TRADE - 2024")), "")</f>
        <v/>
      </c>
      <c r="T337" s="151" t="str" cm="1">
        <f t="array" aca="1" ref="T337" ca="1">IF('Kreis TRADE - 2024'!$E337 = 'PieChart Hilfstabelle'!T$1, INDIRECT(ADDRESS(ROW(), 6 + $A$7, 1, 1, "Kreis TRADE - 2024")), "")</f>
        <v/>
      </c>
      <c r="U337" s="151" t="str" cm="1">
        <f t="array" aca="1" ref="U337" ca="1">IF('Kreis TRADE - 2024'!$E337 = 'PieChart Hilfstabelle'!U$1, INDIRECT(ADDRESS(ROW(), 6 + $A$7, 1, 1, "Kreis TRADE - 2024")), "")</f>
        <v/>
      </c>
      <c r="V337" s="151" t="str" cm="1">
        <f t="array" aca="1" ref="V337" ca="1">IF('Kreis TRADE - 2024'!$E337 = 'PieChart Hilfstabelle'!V$1, INDIRECT(ADDRESS(ROW(), 6 + $A$7, 1, 1, "Kreis TRADE - 2024")), "")</f>
        <v/>
      </c>
      <c r="W337" s="151" t="str" cm="1">
        <f t="array" aca="1" ref="W337" ca="1">IF('Kreis TRADE - 2024'!$E337 = 'PieChart Hilfstabelle'!W$1, INDIRECT(ADDRESS(ROW(), 6 + $A$7, 1, 1, "Kreis TRADE - 2024")), "")</f>
        <v/>
      </c>
      <c r="X337" s="152"/>
      <c r="Y337" s="151" t="str" cm="1">
        <f t="array" aca="1" ref="Y337" ca="1">IF('Kreis TRADE - 2024'!$D337 = 'PieChart Hilfstabelle'!Y$1, INDIRECT(ADDRESS(ROW(), 6 + $A$7, 1, 1, "Kreis TRADE - 2024")), "")</f>
        <v/>
      </c>
      <c r="Z337" s="151" t="str" cm="1">
        <f t="array" aca="1" ref="Z337" ca="1">IF('Kreis TRADE - 2024'!$D337 = 'PieChart Hilfstabelle'!Z$1, INDIRECT(ADDRESS(ROW(), 6 + $A$7, 1, 1, "Kreis TRADE - 2024")), "")</f>
        <v/>
      </c>
      <c r="AA337" s="151" t="str" cm="1">
        <f t="array" aca="1" ref="AA337" ca="1">IF('Kreis TRADE - 2024'!$D337 = 'PieChart Hilfstabelle'!AA$1, INDIRECT(ADDRESS(ROW(), 6 + $A$7, 1, 1, "Kreis TRADE - 2024")), "")</f>
        <v/>
      </c>
      <c r="AB337" s="151" t="str" cm="1">
        <f t="array" aca="1" ref="AB337" ca="1">IF('Kreis TRADE - 2024'!$D337 = 'PieChart Hilfstabelle'!AB$1, INDIRECT(ADDRESS(ROW(), 6 + $A$7, 1, 1, "Kreis TRADE - 2024")), "")</f>
        <v/>
      </c>
      <c r="AC337" s="151" t="str" cm="1">
        <f t="array" aca="1" ref="AC337" ca="1">IF('Kreis TRADE - 2024'!$D337 = 'PieChart Hilfstabelle'!AC$1, INDIRECT(ADDRESS(ROW(), 6 + $A$7, 1, 1, "Kreis TRADE - 2024")), "")</f>
        <v/>
      </c>
      <c r="AD337" s="151" t="str" cm="1">
        <f t="array" aca="1" ref="AD337" ca="1">IF('Kreis TRADE - 2024'!$D337 = 'PieChart Hilfstabelle'!AD$1, INDIRECT(ADDRESS(ROW(), 6 + $A$7, 1, 1, "Kreis TRADE - 2024")), "")</f>
        <v/>
      </c>
    </row>
    <row r="338" spans="1:30">
      <c r="A338" s="151"/>
      <c r="B338" s="151"/>
      <c r="C338" s="151"/>
      <c r="D338" s="151"/>
      <c r="E338" s="151"/>
      <c r="F338" s="151" t="str">
        <f>IF(AND('Kreis TRADE - 2024'!C338&lt;&gt;"",'Kreis TRADE - 2024'!D338&lt;&gt;"",'Kreis TRADE - 2024'!E338="Gebuchte Tage"),'Kreis TRADE - 2024'!C338 &amp; " " &amp; 'Kreis TRADE - 2024'!D338,"")</f>
        <v/>
      </c>
      <c r="G338" s="151" t="str" cm="1">
        <f t="array" aca="1" ref="G338" ca="1">IF('Kreis TRADE - 2024'!$E338 = 'PieChart Hilfstabelle'!G$1, INDIRECT(ADDRESS(ROW(), 6 + $A$7, 1, 1, "Kreis TRADE - 2024")), "")</f>
        <v/>
      </c>
      <c r="H338" s="151" t="str" cm="1">
        <f t="array" aca="1" ref="H338" ca="1">IF('Kreis TRADE - 2024'!$E338 = 'PieChart Hilfstabelle'!H$1, INDIRECT(ADDRESS(ROW(), 6 + $A$7, 1, 1, "Kreis TRADE - 2024")), "")</f>
        <v/>
      </c>
      <c r="I338" s="151" t="str" cm="1">
        <f t="array" aca="1" ref="I338" ca="1">IF('Kreis TRADE - 2024'!$E338 = 'PieChart Hilfstabelle'!I$1, INDIRECT(ADDRESS(ROW(), 6 + $A$7, 1, 1, "Kreis TRADE - 2024")), "")</f>
        <v/>
      </c>
      <c r="J338" s="151" t="str" cm="1">
        <f t="array" aca="1" ref="J338" ca="1">IF('Kreis TRADE - 2024'!$E338 = 'PieChart Hilfstabelle'!J$1, INDIRECT(ADDRESS(ROW(), 6 + $A$7, 1, 1, "Kreis TRADE - 2024")), "")</f>
        <v/>
      </c>
      <c r="K338" s="151" t="str" cm="1">
        <f t="array" aca="1" ref="K338" ca="1">IF('Kreis TRADE - 2024'!$E338 = 'PieChart Hilfstabelle'!K$1, INDIRECT(ADDRESS(ROW(), 6 + $A$7, 1, 1, "Kreis TRADE - 2024")), "")</f>
        <v/>
      </c>
      <c r="L338" s="151" t="str" cm="1">
        <f t="array" aca="1" ref="L338" ca="1">IF('Kreis TRADE - 2024'!$E338 = 'PieChart Hilfstabelle'!L$1, INDIRECT(ADDRESS(ROW(), 6 + $A$7, 1, 1, "Kreis TRADE - 2024")), "")</f>
        <v/>
      </c>
      <c r="M338" s="151" t="str" cm="1">
        <f t="array" aca="1" ref="M338" ca="1">IF('Kreis TRADE - 2024'!$E338 = 'PieChart Hilfstabelle'!M$1, INDIRECT(ADDRESS(ROW(), 6 + $A$7, 1, 1, "Kreis TRADE - 2024")), "")</f>
        <v/>
      </c>
      <c r="N338" s="151" t="str" cm="1">
        <f t="array" aca="1" ref="N338" ca="1">IF('Kreis TRADE - 2024'!$E338 = 'PieChart Hilfstabelle'!N$1, INDIRECT(ADDRESS(ROW(), 6 + $A$7, 1, 1, "Kreis TRADE - 2024")), "")</f>
        <v/>
      </c>
      <c r="O338" s="151" t="str" cm="1">
        <f t="array" aca="1" ref="O338" ca="1">IF('Kreis TRADE - 2024'!$E338 = 'PieChart Hilfstabelle'!O$1, INDIRECT(ADDRESS(ROW(), 6 + $A$7, 1, 1, "Kreis TRADE - 2024")), "")</f>
        <v/>
      </c>
      <c r="P338" s="151" t="str" cm="1">
        <f t="array" aca="1" ref="P338" ca="1">IF('Kreis TRADE - 2024'!$E338 = 'PieChart Hilfstabelle'!P$1, INDIRECT(ADDRESS(ROW(), 6 + $A$7, 1, 1, "Kreis TRADE - 2024")), "")</f>
        <v/>
      </c>
      <c r="Q338" s="151" t="str" cm="1">
        <f t="array" aca="1" ref="Q338" ca="1">IF('Kreis TRADE - 2024'!$E338 = 'PieChart Hilfstabelle'!Q$1, INDIRECT(ADDRESS(ROW(), 6 + $A$7, 1, 1, "Kreis TRADE - 2024")), "")</f>
        <v/>
      </c>
      <c r="R338" s="151" t="str" cm="1">
        <f t="array" aca="1" ref="R338" ca="1">IF('Kreis TRADE - 2024'!$E338 = 'PieChart Hilfstabelle'!R$1, INDIRECT(ADDRESS(ROW(), 6 + $A$7, 1, 1, "Kreis TRADE - 2024")), "")</f>
        <v/>
      </c>
      <c r="S338" s="151" t="str" cm="1">
        <f t="array" aca="1" ref="S338" ca="1">IF('Kreis TRADE - 2024'!$E338 = 'PieChart Hilfstabelle'!S$1, INDIRECT(ADDRESS(ROW(), 6 + $A$7, 1, 1, "Kreis TRADE - 2024")), "")</f>
        <v/>
      </c>
      <c r="T338" s="151" t="str" cm="1">
        <f t="array" aca="1" ref="T338" ca="1">IF('Kreis TRADE - 2024'!$E338 = 'PieChart Hilfstabelle'!T$1, INDIRECT(ADDRESS(ROW(), 6 + $A$7, 1, 1, "Kreis TRADE - 2024")), "")</f>
        <v/>
      </c>
      <c r="U338" s="151" t="str" cm="1">
        <f t="array" aca="1" ref="U338" ca="1">IF('Kreis TRADE - 2024'!$E338 = 'PieChart Hilfstabelle'!U$1, INDIRECT(ADDRESS(ROW(), 6 + $A$7, 1, 1, "Kreis TRADE - 2024")), "")</f>
        <v/>
      </c>
      <c r="V338" s="151" t="str" cm="1">
        <f t="array" aca="1" ref="V338" ca="1">IF('Kreis TRADE - 2024'!$E338 = 'PieChart Hilfstabelle'!V$1, INDIRECT(ADDRESS(ROW(), 6 + $A$7, 1, 1, "Kreis TRADE - 2024")), "")</f>
        <v/>
      </c>
      <c r="W338" s="151" t="str" cm="1">
        <f t="array" aca="1" ref="W338" ca="1">IF('Kreis TRADE - 2024'!$E338 = 'PieChart Hilfstabelle'!W$1, INDIRECT(ADDRESS(ROW(), 6 + $A$7, 1, 1, "Kreis TRADE - 2024")), "")</f>
        <v/>
      </c>
      <c r="X338" s="152"/>
      <c r="Y338" s="151" t="str" cm="1">
        <f t="array" aca="1" ref="Y338" ca="1">IF('Kreis TRADE - 2024'!$D338 = 'PieChart Hilfstabelle'!Y$1, INDIRECT(ADDRESS(ROW(), 6 + $A$7, 1, 1, "Kreis TRADE - 2024")), "")</f>
        <v/>
      </c>
      <c r="Z338" s="151" t="str" cm="1">
        <f t="array" aca="1" ref="Z338" ca="1">IF('Kreis TRADE - 2024'!$D338 = 'PieChart Hilfstabelle'!Z$1, INDIRECT(ADDRESS(ROW(), 6 + $A$7, 1, 1, "Kreis TRADE - 2024")), "")</f>
        <v/>
      </c>
      <c r="AA338" s="151" t="str" cm="1">
        <f t="array" aca="1" ref="AA338" ca="1">IF('Kreis TRADE - 2024'!$D338 = 'PieChart Hilfstabelle'!AA$1, INDIRECT(ADDRESS(ROW(), 6 + $A$7, 1, 1, "Kreis TRADE - 2024")), "")</f>
        <v/>
      </c>
      <c r="AB338" s="151" t="str" cm="1">
        <f t="array" aca="1" ref="AB338" ca="1">IF('Kreis TRADE - 2024'!$D338 = 'PieChart Hilfstabelle'!AB$1, INDIRECT(ADDRESS(ROW(), 6 + $A$7, 1, 1, "Kreis TRADE - 2024")), "")</f>
        <v/>
      </c>
      <c r="AC338" s="151" t="str" cm="1">
        <f t="array" aca="1" ref="AC338" ca="1">IF('Kreis TRADE - 2024'!$D338 = 'PieChart Hilfstabelle'!AC$1, INDIRECT(ADDRESS(ROW(), 6 + $A$7, 1, 1, "Kreis TRADE - 2024")), "")</f>
        <v/>
      </c>
      <c r="AD338" s="151" t="str" cm="1">
        <f t="array" aca="1" ref="AD338" ca="1">IF('Kreis TRADE - 2024'!$D338 = 'PieChart Hilfstabelle'!AD$1, INDIRECT(ADDRESS(ROW(), 6 + $A$7, 1, 1, "Kreis TRADE - 2024")), "")</f>
        <v/>
      </c>
    </row>
    <row r="339" spans="1:30">
      <c r="A339" s="151"/>
      <c r="B339" s="151"/>
      <c r="C339" s="151"/>
      <c r="D339" s="151"/>
      <c r="E339" s="151"/>
      <c r="F339" s="151" t="str">
        <f>IF(AND('Kreis TRADE - 2024'!C339&lt;&gt;"",'Kreis TRADE - 2024'!D339&lt;&gt;"",'Kreis TRADE - 2024'!E339="Gebuchte Tage"),'Kreis TRADE - 2024'!C339 &amp; " " &amp; 'Kreis TRADE - 2024'!D339,"")</f>
        <v/>
      </c>
      <c r="G339" s="151" t="str" cm="1">
        <f t="array" aca="1" ref="G339" ca="1">IF('Kreis TRADE - 2024'!$E339 = 'PieChart Hilfstabelle'!G$1, INDIRECT(ADDRESS(ROW(), 6 + $A$7, 1, 1, "Kreis TRADE - 2024")), "")</f>
        <v/>
      </c>
      <c r="H339" s="151" t="str" cm="1">
        <f t="array" aca="1" ref="H339" ca="1">IF('Kreis TRADE - 2024'!$E339 = 'PieChart Hilfstabelle'!H$1, INDIRECT(ADDRESS(ROW(), 6 + $A$7, 1, 1, "Kreis TRADE - 2024")), "")</f>
        <v/>
      </c>
      <c r="I339" s="151" t="str" cm="1">
        <f t="array" aca="1" ref="I339" ca="1">IF('Kreis TRADE - 2024'!$E339 = 'PieChart Hilfstabelle'!I$1, INDIRECT(ADDRESS(ROW(), 6 + $A$7, 1, 1, "Kreis TRADE - 2024")), "")</f>
        <v/>
      </c>
      <c r="J339" s="151" t="str" cm="1">
        <f t="array" aca="1" ref="J339" ca="1">IF('Kreis TRADE - 2024'!$E339 = 'PieChart Hilfstabelle'!J$1, INDIRECT(ADDRESS(ROW(), 6 + $A$7, 1, 1, "Kreis TRADE - 2024")), "")</f>
        <v/>
      </c>
      <c r="K339" s="151" t="str" cm="1">
        <f t="array" aca="1" ref="K339" ca="1">IF('Kreis TRADE - 2024'!$E339 = 'PieChart Hilfstabelle'!K$1, INDIRECT(ADDRESS(ROW(), 6 + $A$7, 1, 1, "Kreis TRADE - 2024")), "")</f>
        <v/>
      </c>
      <c r="L339" s="151" t="str" cm="1">
        <f t="array" aca="1" ref="L339" ca="1">IF('Kreis TRADE - 2024'!$E339 = 'PieChart Hilfstabelle'!L$1, INDIRECT(ADDRESS(ROW(), 6 + $A$7, 1, 1, "Kreis TRADE - 2024")), "")</f>
        <v/>
      </c>
      <c r="M339" s="151" t="str" cm="1">
        <f t="array" aca="1" ref="M339" ca="1">IF('Kreis TRADE - 2024'!$E339 = 'PieChart Hilfstabelle'!M$1, INDIRECT(ADDRESS(ROW(), 6 + $A$7, 1, 1, "Kreis TRADE - 2024")), "")</f>
        <v/>
      </c>
      <c r="N339" s="151" t="str" cm="1">
        <f t="array" aca="1" ref="N339" ca="1">IF('Kreis TRADE - 2024'!$E339 = 'PieChart Hilfstabelle'!N$1, INDIRECT(ADDRESS(ROW(), 6 + $A$7, 1, 1, "Kreis TRADE - 2024")), "")</f>
        <v/>
      </c>
      <c r="O339" s="151" t="str" cm="1">
        <f t="array" aca="1" ref="O339" ca="1">IF('Kreis TRADE - 2024'!$E339 = 'PieChart Hilfstabelle'!O$1, INDIRECT(ADDRESS(ROW(), 6 + $A$7, 1, 1, "Kreis TRADE - 2024")), "")</f>
        <v/>
      </c>
      <c r="P339" s="151" t="str" cm="1">
        <f t="array" aca="1" ref="P339" ca="1">IF('Kreis TRADE - 2024'!$E339 = 'PieChart Hilfstabelle'!P$1, INDIRECT(ADDRESS(ROW(), 6 + $A$7, 1, 1, "Kreis TRADE - 2024")), "")</f>
        <v/>
      </c>
      <c r="Q339" s="151" t="str" cm="1">
        <f t="array" aca="1" ref="Q339" ca="1">IF('Kreis TRADE - 2024'!$E339 = 'PieChart Hilfstabelle'!Q$1, INDIRECT(ADDRESS(ROW(), 6 + $A$7, 1, 1, "Kreis TRADE - 2024")), "")</f>
        <v/>
      </c>
      <c r="R339" s="151" t="str" cm="1">
        <f t="array" aca="1" ref="R339" ca="1">IF('Kreis TRADE - 2024'!$E339 = 'PieChart Hilfstabelle'!R$1, INDIRECT(ADDRESS(ROW(), 6 + $A$7, 1, 1, "Kreis TRADE - 2024")), "")</f>
        <v/>
      </c>
      <c r="S339" s="151" t="str" cm="1">
        <f t="array" aca="1" ref="S339" ca="1">IF('Kreis TRADE - 2024'!$E339 = 'PieChart Hilfstabelle'!S$1, INDIRECT(ADDRESS(ROW(), 6 + $A$7, 1, 1, "Kreis TRADE - 2024")), "")</f>
        <v/>
      </c>
      <c r="T339" s="151" t="str" cm="1">
        <f t="array" aca="1" ref="T339" ca="1">IF('Kreis TRADE - 2024'!$E339 = 'PieChart Hilfstabelle'!T$1, INDIRECT(ADDRESS(ROW(), 6 + $A$7, 1, 1, "Kreis TRADE - 2024")), "")</f>
        <v/>
      </c>
      <c r="U339" s="151" t="str" cm="1">
        <f t="array" aca="1" ref="U339" ca="1">IF('Kreis TRADE - 2024'!$E339 = 'PieChart Hilfstabelle'!U$1, INDIRECT(ADDRESS(ROW(), 6 + $A$7, 1, 1, "Kreis TRADE - 2024")), "")</f>
        <v/>
      </c>
      <c r="V339" s="151" t="str" cm="1">
        <f t="array" aca="1" ref="V339" ca="1">IF('Kreis TRADE - 2024'!$E339 = 'PieChart Hilfstabelle'!V$1, INDIRECT(ADDRESS(ROW(), 6 + $A$7, 1, 1, "Kreis TRADE - 2024")), "")</f>
        <v/>
      </c>
      <c r="W339" s="151" t="str" cm="1">
        <f t="array" aca="1" ref="W339" ca="1">IF('Kreis TRADE - 2024'!$E339 = 'PieChart Hilfstabelle'!W$1, INDIRECT(ADDRESS(ROW(), 6 + $A$7, 1, 1, "Kreis TRADE - 2024")), "")</f>
        <v/>
      </c>
      <c r="X339" s="152"/>
      <c r="Y339" s="151" t="str" cm="1">
        <f t="array" aca="1" ref="Y339" ca="1">IF('Kreis TRADE - 2024'!$D339 = 'PieChart Hilfstabelle'!Y$1, INDIRECT(ADDRESS(ROW(), 6 + $A$7, 1, 1, "Kreis TRADE - 2024")), "")</f>
        <v/>
      </c>
      <c r="Z339" s="151" t="str" cm="1">
        <f t="array" aca="1" ref="Z339" ca="1">IF('Kreis TRADE - 2024'!$D339 = 'PieChart Hilfstabelle'!Z$1, INDIRECT(ADDRESS(ROW(), 6 + $A$7, 1, 1, "Kreis TRADE - 2024")), "")</f>
        <v/>
      </c>
      <c r="AA339" s="151" t="str" cm="1">
        <f t="array" aca="1" ref="AA339" ca="1">IF('Kreis TRADE - 2024'!$D339 = 'PieChart Hilfstabelle'!AA$1, INDIRECT(ADDRESS(ROW(), 6 + $A$7, 1, 1, "Kreis TRADE - 2024")), "")</f>
        <v/>
      </c>
      <c r="AB339" s="151" t="str" cm="1">
        <f t="array" aca="1" ref="AB339" ca="1">IF('Kreis TRADE - 2024'!$D339 = 'PieChart Hilfstabelle'!AB$1, INDIRECT(ADDRESS(ROW(), 6 + $A$7, 1, 1, "Kreis TRADE - 2024")), "")</f>
        <v/>
      </c>
      <c r="AC339" s="151" t="str" cm="1">
        <f t="array" aca="1" ref="AC339" ca="1">IF('Kreis TRADE - 2024'!$D339 = 'PieChart Hilfstabelle'!AC$1, INDIRECT(ADDRESS(ROW(), 6 + $A$7, 1, 1, "Kreis TRADE - 2024")), "")</f>
        <v/>
      </c>
      <c r="AD339" s="151" t="str" cm="1">
        <f t="array" aca="1" ref="AD339" ca="1">IF('Kreis TRADE - 2024'!$D339 = 'PieChart Hilfstabelle'!AD$1, INDIRECT(ADDRESS(ROW(), 6 + $A$7, 1, 1, "Kreis TRADE - 2024")), "")</f>
        <v/>
      </c>
    </row>
    <row r="340" spans="1:30">
      <c r="A340" s="151"/>
      <c r="B340" s="151"/>
      <c r="C340" s="151"/>
      <c r="D340" s="151"/>
      <c r="E340" s="151"/>
      <c r="F340" s="151" t="str">
        <f>IF(AND('Kreis TRADE - 2024'!C340&lt;&gt;"",'Kreis TRADE - 2024'!D340&lt;&gt;"",'Kreis TRADE - 2024'!E340="Gebuchte Tage"),'Kreis TRADE - 2024'!C340 &amp; " " &amp; 'Kreis TRADE - 2024'!D340,"")</f>
        <v/>
      </c>
      <c r="G340" s="151" t="str" cm="1">
        <f t="array" aca="1" ref="G340" ca="1">IF('Kreis TRADE - 2024'!$E340 = 'PieChart Hilfstabelle'!G$1, INDIRECT(ADDRESS(ROW(), 6 + $A$7, 1, 1, "Kreis TRADE - 2024")), "")</f>
        <v/>
      </c>
      <c r="H340" s="151" t="str" cm="1">
        <f t="array" aca="1" ref="H340" ca="1">IF('Kreis TRADE - 2024'!$E340 = 'PieChart Hilfstabelle'!H$1, INDIRECT(ADDRESS(ROW(), 6 + $A$7, 1, 1, "Kreis TRADE - 2024")), "")</f>
        <v/>
      </c>
      <c r="I340" s="151" t="str" cm="1">
        <f t="array" aca="1" ref="I340" ca="1">IF('Kreis TRADE - 2024'!$E340 = 'PieChart Hilfstabelle'!I$1, INDIRECT(ADDRESS(ROW(), 6 + $A$7, 1, 1, "Kreis TRADE - 2024")), "")</f>
        <v/>
      </c>
      <c r="J340" s="151" t="str" cm="1">
        <f t="array" aca="1" ref="J340" ca="1">IF('Kreis TRADE - 2024'!$E340 = 'PieChart Hilfstabelle'!J$1, INDIRECT(ADDRESS(ROW(), 6 + $A$7, 1, 1, "Kreis TRADE - 2024")), "")</f>
        <v/>
      </c>
      <c r="K340" s="151" t="str" cm="1">
        <f t="array" aca="1" ref="K340" ca="1">IF('Kreis TRADE - 2024'!$E340 = 'PieChart Hilfstabelle'!K$1, INDIRECT(ADDRESS(ROW(), 6 + $A$7, 1, 1, "Kreis TRADE - 2024")), "")</f>
        <v/>
      </c>
      <c r="L340" s="151" t="str" cm="1">
        <f t="array" aca="1" ref="L340" ca="1">IF('Kreis TRADE - 2024'!$E340 = 'PieChart Hilfstabelle'!L$1, INDIRECT(ADDRESS(ROW(), 6 + $A$7, 1, 1, "Kreis TRADE - 2024")), "")</f>
        <v/>
      </c>
      <c r="M340" s="151" t="str" cm="1">
        <f t="array" aca="1" ref="M340" ca="1">IF('Kreis TRADE - 2024'!$E340 = 'PieChart Hilfstabelle'!M$1, INDIRECT(ADDRESS(ROW(), 6 + $A$7, 1, 1, "Kreis TRADE - 2024")), "")</f>
        <v/>
      </c>
      <c r="N340" s="151" t="str" cm="1">
        <f t="array" aca="1" ref="N340" ca="1">IF('Kreis TRADE - 2024'!$E340 = 'PieChart Hilfstabelle'!N$1, INDIRECT(ADDRESS(ROW(), 6 + $A$7, 1, 1, "Kreis TRADE - 2024")), "")</f>
        <v/>
      </c>
      <c r="O340" s="151" t="str" cm="1">
        <f t="array" aca="1" ref="O340" ca="1">IF('Kreis TRADE - 2024'!$E340 = 'PieChart Hilfstabelle'!O$1, INDIRECT(ADDRESS(ROW(), 6 + $A$7, 1, 1, "Kreis TRADE - 2024")), "")</f>
        <v/>
      </c>
      <c r="P340" s="151" t="str" cm="1">
        <f t="array" aca="1" ref="P340" ca="1">IF('Kreis TRADE - 2024'!$E340 = 'PieChart Hilfstabelle'!P$1, INDIRECT(ADDRESS(ROW(), 6 + $A$7, 1, 1, "Kreis TRADE - 2024")), "")</f>
        <v/>
      </c>
      <c r="Q340" s="151" t="str" cm="1">
        <f t="array" aca="1" ref="Q340" ca="1">IF('Kreis TRADE - 2024'!$E340 = 'PieChart Hilfstabelle'!Q$1, INDIRECT(ADDRESS(ROW(), 6 + $A$7, 1, 1, "Kreis TRADE - 2024")), "")</f>
        <v/>
      </c>
      <c r="R340" s="151" t="str" cm="1">
        <f t="array" aca="1" ref="R340" ca="1">IF('Kreis TRADE - 2024'!$E340 = 'PieChart Hilfstabelle'!R$1, INDIRECT(ADDRESS(ROW(), 6 + $A$7, 1, 1, "Kreis TRADE - 2024")), "")</f>
        <v/>
      </c>
      <c r="S340" s="151" t="str" cm="1">
        <f t="array" aca="1" ref="S340" ca="1">IF('Kreis TRADE - 2024'!$E340 = 'PieChart Hilfstabelle'!S$1, INDIRECT(ADDRESS(ROW(), 6 + $A$7, 1, 1, "Kreis TRADE - 2024")), "")</f>
        <v/>
      </c>
      <c r="T340" s="151" t="str" cm="1">
        <f t="array" aca="1" ref="T340" ca="1">IF('Kreis TRADE - 2024'!$E340 = 'PieChart Hilfstabelle'!T$1, INDIRECT(ADDRESS(ROW(), 6 + $A$7, 1, 1, "Kreis TRADE - 2024")), "")</f>
        <v/>
      </c>
      <c r="U340" s="151" t="str" cm="1">
        <f t="array" aca="1" ref="U340" ca="1">IF('Kreis TRADE - 2024'!$E340 = 'PieChart Hilfstabelle'!U$1, INDIRECT(ADDRESS(ROW(), 6 + $A$7, 1, 1, "Kreis TRADE - 2024")), "")</f>
        <v/>
      </c>
      <c r="V340" s="151" t="str" cm="1">
        <f t="array" aca="1" ref="V340" ca="1">IF('Kreis TRADE - 2024'!$E340 = 'PieChart Hilfstabelle'!V$1, INDIRECT(ADDRESS(ROW(), 6 + $A$7, 1, 1, "Kreis TRADE - 2024")), "")</f>
        <v/>
      </c>
      <c r="W340" s="151" t="str" cm="1">
        <f t="array" aca="1" ref="W340" ca="1">IF('Kreis TRADE - 2024'!$E340 = 'PieChart Hilfstabelle'!W$1, INDIRECT(ADDRESS(ROW(), 6 + $A$7, 1, 1, "Kreis TRADE - 2024")), "")</f>
        <v/>
      </c>
      <c r="X340" s="152"/>
      <c r="Y340" s="151" t="str" cm="1">
        <f t="array" aca="1" ref="Y340" ca="1">IF('Kreis TRADE - 2024'!$D340 = 'PieChart Hilfstabelle'!Y$1, INDIRECT(ADDRESS(ROW(), 6 + $A$7, 1, 1, "Kreis TRADE - 2024")), "")</f>
        <v/>
      </c>
      <c r="Z340" s="151" t="str" cm="1">
        <f t="array" aca="1" ref="Z340" ca="1">IF('Kreis TRADE - 2024'!$D340 = 'PieChart Hilfstabelle'!Z$1, INDIRECT(ADDRESS(ROW(), 6 + $A$7, 1, 1, "Kreis TRADE - 2024")), "")</f>
        <v/>
      </c>
      <c r="AA340" s="151" t="str" cm="1">
        <f t="array" aca="1" ref="AA340" ca="1">IF('Kreis TRADE - 2024'!$D340 = 'PieChart Hilfstabelle'!AA$1, INDIRECT(ADDRESS(ROW(), 6 + $A$7, 1, 1, "Kreis TRADE - 2024")), "")</f>
        <v/>
      </c>
      <c r="AB340" s="151" t="str" cm="1">
        <f t="array" aca="1" ref="AB340" ca="1">IF('Kreis TRADE - 2024'!$D340 = 'PieChart Hilfstabelle'!AB$1, INDIRECT(ADDRESS(ROW(), 6 + $A$7, 1, 1, "Kreis TRADE - 2024")), "")</f>
        <v/>
      </c>
      <c r="AC340" s="151" t="str" cm="1">
        <f t="array" aca="1" ref="AC340" ca="1">IF('Kreis TRADE - 2024'!$D340 = 'PieChart Hilfstabelle'!AC$1, INDIRECT(ADDRESS(ROW(), 6 + $A$7, 1, 1, "Kreis TRADE - 2024")), "")</f>
        <v/>
      </c>
      <c r="AD340" s="151" t="str" cm="1">
        <f t="array" aca="1" ref="AD340" ca="1">IF('Kreis TRADE - 2024'!$D340 = 'PieChart Hilfstabelle'!AD$1, INDIRECT(ADDRESS(ROW(), 6 + $A$7, 1, 1, "Kreis TRADE - 2024")), "")</f>
        <v/>
      </c>
    </row>
    <row r="341" spans="1:30">
      <c r="A341" s="151"/>
      <c r="B341" s="151"/>
      <c r="C341" s="151"/>
      <c r="D341" s="151"/>
      <c r="E341" s="151"/>
      <c r="F341" s="151" t="str">
        <f>IF(AND('Kreis TRADE - 2024'!C341&lt;&gt;"",'Kreis TRADE - 2024'!D341&lt;&gt;"",'Kreis TRADE - 2024'!E341="Gebuchte Tage"),'Kreis TRADE - 2024'!C341 &amp; " " &amp; 'Kreis TRADE - 2024'!D341,"")</f>
        <v/>
      </c>
      <c r="G341" s="151" t="str" cm="1">
        <f t="array" aca="1" ref="G341" ca="1">IF('Kreis TRADE - 2024'!$E341 = 'PieChart Hilfstabelle'!G$1, INDIRECT(ADDRESS(ROW(), 6 + $A$7, 1, 1, "Kreis TRADE - 2024")), "")</f>
        <v/>
      </c>
      <c r="H341" s="151" t="str" cm="1">
        <f t="array" aca="1" ref="H341" ca="1">IF('Kreis TRADE - 2024'!$E341 = 'PieChart Hilfstabelle'!H$1, INDIRECT(ADDRESS(ROW(), 6 + $A$7, 1, 1, "Kreis TRADE - 2024")), "")</f>
        <v/>
      </c>
      <c r="I341" s="151" t="str" cm="1">
        <f t="array" aca="1" ref="I341" ca="1">IF('Kreis TRADE - 2024'!$E341 = 'PieChart Hilfstabelle'!I$1, INDIRECT(ADDRESS(ROW(), 6 + $A$7, 1, 1, "Kreis TRADE - 2024")), "")</f>
        <v/>
      </c>
      <c r="J341" s="151" t="str" cm="1">
        <f t="array" aca="1" ref="J341" ca="1">IF('Kreis TRADE - 2024'!$E341 = 'PieChart Hilfstabelle'!J$1, INDIRECT(ADDRESS(ROW(), 6 + $A$7, 1, 1, "Kreis TRADE - 2024")), "")</f>
        <v/>
      </c>
      <c r="K341" s="151" t="str" cm="1">
        <f t="array" aca="1" ref="K341" ca="1">IF('Kreis TRADE - 2024'!$E341 = 'PieChart Hilfstabelle'!K$1, INDIRECT(ADDRESS(ROW(), 6 + $A$7, 1, 1, "Kreis TRADE - 2024")), "")</f>
        <v/>
      </c>
      <c r="L341" s="151" t="str" cm="1">
        <f t="array" aca="1" ref="L341" ca="1">IF('Kreis TRADE - 2024'!$E341 = 'PieChart Hilfstabelle'!L$1, INDIRECT(ADDRESS(ROW(), 6 + $A$7, 1, 1, "Kreis TRADE - 2024")), "")</f>
        <v/>
      </c>
      <c r="M341" s="151" t="str" cm="1">
        <f t="array" aca="1" ref="M341" ca="1">IF('Kreis TRADE - 2024'!$E341 = 'PieChart Hilfstabelle'!M$1, INDIRECT(ADDRESS(ROW(), 6 + $A$7, 1, 1, "Kreis TRADE - 2024")), "")</f>
        <v/>
      </c>
      <c r="N341" s="151" t="str" cm="1">
        <f t="array" aca="1" ref="N341" ca="1">IF('Kreis TRADE - 2024'!$E341 = 'PieChart Hilfstabelle'!N$1, INDIRECT(ADDRESS(ROW(), 6 + $A$7, 1, 1, "Kreis TRADE - 2024")), "")</f>
        <v/>
      </c>
      <c r="O341" s="151" t="str" cm="1">
        <f t="array" aca="1" ref="O341" ca="1">IF('Kreis TRADE - 2024'!$E341 = 'PieChart Hilfstabelle'!O$1, INDIRECT(ADDRESS(ROW(), 6 + $A$7, 1, 1, "Kreis TRADE - 2024")), "")</f>
        <v/>
      </c>
      <c r="P341" s="151" t="str" cm="1">
        <f t="array" aca="1" ref="P341" ca="1">IF('Kreis TRADE - 2024'!$E341 = 'PieChart Hilfstabelle'!P$1, INDIRECT(ADDRESS(ROW(), 6 + $A$7, 1, 1, "Kreis TRADE - 2024")), "")</f>
        <v/>
      </c>
      <c r="Q341" s="151" t="str" cm="1">
        <f t="array" aca="1" ref="Q341" ca="1">IF('Kreis TRADE - 2024'!$E341 = 'PieChart Hilfstabelle'!Q$1, INDIRECT(ADDRESS(ROW(), 6 + $A$7, 1, 1, "Kreis TRADE - 2024")), "")</f>
        <v/>
      </c>
      <c r="R341" s="151" t="str" cm="1">
        <f t="array" aca="1" ref="R341" ca="1">IF('Kreis TRADE - 2024'!$E341 = 'PieChart Hilfstabelle'!R$1, INDIRECT(ADDRESS(ROW(), 6 + $A$7, 1, 1, "Kreis TRADE - 2024")), "")</f>
        <v/>
      </c>
      <c r="S341" s="151" t="str" cm="1">
        <f t="array" aca="1" ref="S341" ca="1">IF('Kreis TRADE - 2024'!$E341 = 'PieChart Hilfstabelle'!S$1, INDIRECT(ADDRESS(ROW(), 6 + $A$7, 1, 1, "Kreis TRADE - 2024")), "")</f>
        <v/>
      </c>
      <c r="T341" s="151" t="str" cm="1">
        <f t="array" aca="1" ref="T341" ca="1">IF('Kreis TRADE - 2024'!$E341 = 'PieChart Hilfstabelle'!T$1, INDIRECT(ADDRESS(ROW(), 6 + $A$7, 1, 1, "Kreis TRADE - 2024")), "")</f>
        <v/>
      </c>
      <c r="U341" s="151" t="str" cm="1">
        <f t="array" aca="1" ref="U341" ca="1">IF('Kreis TRADE - 2024'!$E341 = 'PieChart Hilfstabelle'!U$1, INDIRECT(ADDRESS(ROW(), 6 + $A$7, 1, 1, "Kreis TRADE - 2024")), "")</f>
        <v/>
      </c>
      <c r="V341" s="151" t="str" cm="1">
        <f t="array" aca="1" ref="V341" ca="1">IF('Kreis TRADE - 2024'!$E341 = 'PieChart Hilfstabelle'!V$1, INDIRECT(ADDRESS(ROW(), 6 + $A$7, 1, 1, "Kreis TRADE - 2024")), "")</f>
        <v/>
      </c>
      <c r="W341" s="151" t="str" cm="1">
        <f t="array" aca="1" ref="W341" ca="1">IF('Kreis TRADE - 2024'!$E341 = 'PieChart Hilfstabelle'!W$1, INDIRECT(ADDRESS(ROW(), 6 + $A$7, 1, 1, "Kreis TRADE - 2024")), "")</f>
        <v/>
      </c>
      <c r="X341" s="152"/>
      <c r="Y341" s="151" t="str" cm="1">
        <f t="array" aca="1" ref="Y341" ca="1">IF('Kreis TRADE - 2024'!$D341 = 'PieChart Hilfstabelle'!Y$1, INDIRECT(ADDRESS(ROW(), 6 + $A$7, 1, 1, "Kreis TRADE - 2024")), "")</f>
        <v/>
      </c>
      <c r="Z341" s="151" t="str" cm="1">
        <f t="array" aca="1" ref="Z341" ca="1">IF('Kreis TRADE - 2024'!$D341 = 'PieChart Hilfstabelle'!Z$1, INDIRECT(ADDRESS(ROW(), 6 + $A$7, 1, 1, "Kreis TRADE - 2024")), "")</f>
        <v/>
      </c>
      <c r="AA341" s="151" t="str" cm="1">
        <f t="array" aca="1" ref="AA341" ca="1">IF('Kreis TRADE - 2024'!$D341 = 'PieChart Hilfstabelle'!AA$1, INDIRECT(ADDRESS(ROW(), 6 + $A$7, 1, 1, "Kreis TRADE - 2024")), "")</f>
        <v/>
      </c>
      <c r="AB341" s="151" t="str" cm="1">
        <f t="array" aca="1" ref="AB341" ca="1">IF('Kreis TRADE - 2024'!$D341 = 'PieChart Hilfstabelle'!AB$1, INDIRECT(ADDRESS(ROW(), 6 + $A$7, 1, 1, "Kreis TRADE - 2024")), "")</f>
        <v/>
      </c>
      <c r="AC341" s="151" t="str" cm="1">
        <f t="array" aca="1" ref="AC341" ca="1">IF('Kreis TRADE - 2024'!$D341 = 'PieChart Hilfstabelle'!AC$1, INDIRECT(ADDRESS(ROW(), 6 + $A$7, 1, 1, "Kreis TRADE - 2024")), "")</f>
        <v/>
      </c>
      <c r="AD341" s="151" t="str" cm="1">
        <f t="array" aca="1" ref="AD341" ca="1">IF('Kreis TRADE - 2024'!$D341 = 'PieChart Hilfstabelle'!AD$1, INDIRECT(ADDRESS(ROW(), 6 + $A$7, 1, 1, "Kreis TRADE - 2024")), "")</f>
        <v/>
      </c>
    </row>
    <row r="342" spans="1:30">
      <c r="A342" s="151"/>
      <c r="B342" s="151"/>
      <c r="C342" s="151"/>
      <c r="D342" s="151"/>
      <c r="E342" s="151"/>
      <c r="F342" s="151" t="str">
        <f>IF(AND('Kreis TRADE - 2024'!C342&lt;&gt;"",'Kreis TRADE - 2024'!D342&lt;&gt;"",'Kreis TRADE - 2024'!E342="Gebuchte Tage"),'Kreis TRADE - 2024'!C342 &amp; " " &amp; 'Kreis TRADE - 2024'!D342,"")</f>
        <v/>
      </c>
      <c r="G342" s="151" t="str" cm="1">
        <f t="array" aca="1" ref="G342" ca="1">IF('Kreis TRADE - 2024'!$E342 = 'PieChart Hilfstabelle'!G$1, INDIRECT(ADDRESS(ROW(), 6 + $A$7, 1, 1, "Kreis TRADE - 2024")), "")</f>
        <v/>
      </c>
      <c r="H342" s="151" t="str" cm="1">
        <f t="array" aca="1" ref="H342" ca="1">IF('Kreis TRADE - 2024'!$E342 = 'PieChart Hilfstabelle'!H$1, INDIRECT(ADDRESS(ROW(), 6 + $A$7, 1, 1, "Kreis TRADE - 2024")), "")</f>
        <v/>
      </c>
      <c r="I342" s="151" t="str" cm="1">
        <f t="array" aca="1" ref="I342" ca="1">IF('Kreis TRADE - 2024'!$E342 = 'PieChart Hilfstabelle'!I$1, INDIRECT(ADDRESS(ROW(), 6 + $A$7, 1, 1, "Kreis TRADE - 2024")), "")</f>
        <v/>
      </c>
      <c r="J342" s="151" t="str" cm="1">
        <f t="array" aca="1" ref="J342" ca="1">IF('Kreis TRADE - 2024'!$E342 = 'PieChart Hilfstabelle'!J$1, INDIRECT(ADDRESS(ROW(), 6 + $A$7, 1, 1, "Kreis TRADE - 2024")), "")</f>
        <v/>
      </c>
      <c r="K342" s="151" t="str" cm="1">
        <f t="array" aca="1" ref="K342" ca="1">IF('Kreis TRADE - 2024'!$E342 = 'PieChart Hilfstabelle'!K$1, INDIRECT(ADDRESS(ROW(), 6 + $A$7, 1, 1, "Kreis TRADE - 2024")), "")</f>
        <v/>
      </c>
      <c r="L342" s="151" t="str" cm="1">
        <f t="array" aca="1" ref="L342" ca="1">IF('Kreis TRADE - 2024'!$E342 = 'PieChart Hilfstabelle'!L$1, INDIRECT(ADDRESS(ROW(), 6 + $A$7, 1, 1, "Kreis TRADE - 2024")), "")</f>
        <v/>
      </c>
      <c r="M342" s="151" t="str" cm="1">
        <f t="array" aca="1" ref="M342" ca="1">IF('Kreis TRADE - 2024'!$E342 = 'PieChart Hilfstabelle'!M$1, INDIRECT(ADDRESS(ROW(), 6 + $A$7, 1, 1, "Kreis TRADE - 2024")), "")</f>
        <v/>
      </c>
      <c r="N342" s="151" t="str" cm="1">
        <f t="array" aca="1" ref="N342" ca="1">IF('Kreis TRADE - 2024'!$E342 = 'PieChart Hilfstabelle'!N$1, INDIRECT(ADDRESS(ROW(), 6 + $A$7, 1, 1, "Kreis TRADE - 2024")), "")</f>
        <v/>
      </c>
      <c r="O342" s="151" t="str" cm="1">
        <f t="array" aca="1" ref="O342" ca="1">IF('Kreis TRADE - 2024'!$E342 = 'PieChart Hilfstabelle'!O$1, INDIRECT(ADDRESS(ROW(), 6 + $A$7, 1, 1, "Kreis TRADE - 2024")), "")</f>
        <v/>
      </c>
      <c r="P342" s="151" t="str" cm="1">
        <f t="array" aca="1" ref="P342" ca="1">IF('Kreis TRADE - 2024'!$E342 = 'PieChart Hilfstabelle'!P$1, INDIRECT(ADDRESS(ROW(), 6 + $A$7, 1, 1, "Kreis TRADE - 2024")), "")</f>
        <v/>
      </c>
      <c r="Q342" s="151" t="str" cm="1">
        <f t="array" aca="1" ref="Q342" ca="1">IF('Kreis TRADE - 2024'!$E342 = 'PieChart Hilfstabelle'!Q$1, INDIRECT(ADDRESS(ROW(), 6 + $A$7, 1, 1, "Kreis TRADE - 2024")), "")</f>
        <v/>
      </c>
      <c r="R342" s="151" t="str" cm="1">
        <f t="array" aca="1" ref="R342" ca="1">IF('Kreis TRADE - 2024'!$E342 = 'PieChart Hilfstabelle'!R$1, INDIRECT(ADDRESS(ROW(), 6 + $A$7, 1, 1, "Kreis TRADE - 2024")), "")</f>
        <v/>
      </c>
      <c r="S342" s="151" t="str" cm="1">
        <f t="array" aca="1" ref="S342" ca="1">IF('Kreis TRADE - 2024'!$E342 = 'PieChart Hilfstabelle'!S$1, INDIRECT(ADDRESS(ROW(), 6 + $A$7, 1, 1, "Kreis TRADE - 2024")), "")</f>
        <v/>
      </c>
      <c r="T342" s="151" t="str" cm="1">
        <f t="array" aca="1" ref="T342" ca="1">IF('Kreis TRADE - 2024'!$E342 = 'PieChart Hilfstabelle'!T$1, INDIRECT(ADDRESS(ROW(), 6 + $A$7, 1, 1, "Kreis TRADE - 2024")), "")</f>
        <v/>
      </c>
      <c r="U342" s="151" t="str" cm="1">
        <f t="array" aca="1" ref="U342" ca="1">IF('Kreis TRADE - 2024'!$E342 = 'PieChart Hilfstabelle'!U$1, INDIRECT(ADDRESS(ROW(), 6 + $A$7, 1, 1, "Kreis TRADE - 2024")), "")</f>
        <v/>
      </c>
      <c r="V342" s="151" t="str" cm="1">
        <f t="array" aca="1" ref="V342" ca="1">IF('Kreis TRADE - 2024'!$E342 = 'PieChart Hilfstabelle'!V$1, INDIRECT(ADDRESS(ROW(), 6 + $A$7, 1, 1, "Kreis TRADE - 2024")), "")</f>
        <v/>
      </c>
      <c r="W342" s="151" t="str" cm="1">
        <f t="array" aca="1" ref="W342" ca="1">IF('Kreis TRADE - 2024'!$E342 = 'PieChart Hilfstabelle'!W$1, INDIRECT(ADDRESS(ROW(), 6 + $A$7, 1, 1, "Kreis TRADE - 2024")), "")</f>
        <v/>
      </c>
      <c r="X342" s="152"/>
      <c r="Y342" s="151" t="str" cm="1">
        <f t="array" aca="1" ref="Y342" ca="1">IF('Kreis TRADE - 2024'!$D342 = 'PieChart Hilfstabelle'!Y$1, INDIRECT(ADDRESS(ROW(), 6 + $A$7, 1, 1, "Kreis TRADE - 2024")), "")</f>
        <v/>
      </c>
      <c r="Z342" s="151" t="str" cm="1">
        <f t="array" aca="1" ref="Z342" ca="1">IF('Kreis TRADE - 2024'!$D342 = 'PieChart Hilfstabelle'!Z$1, INDIRECT(ADDRESS(ROW(), 6 + $A$7, 1, 1, "Kreis TRADE - 2024")), "")</f>
        <v/>
      </c>
      <c r="AA342" s="151" t="str" cm="1">
        <f t="array" aca="1" ref="AA342" ca="1">IF('Kreis TRADE - 2024'!$D342 = 'PieChart Hilfstabelle'!AA$1, INDIRECT(ADDRESS(ROW(), 6 + $A$7, 1, 1, "Kreis TRADE - 2024")), "")</f>
        <v/>
      </c>
      <c r="AB342" s="151" t="str" cm="1">
        <f t="array" aca="1" ref="AB342" ca="1">IF('Kreis TRADE - 2024'!$D342 = 'PieChart Hilfstabelle'!AB$1, INDIRECT(ADDRESS(ROW(), 6 + $A$7, 1, 1, "Kreis TRADE - 2024")), "")</f>
        <v/>
      </c>
      <c r="AC342" s="151" t="str" cm="1">
        <f t="array" aca="1" ref="AC342" ca="1">IF('Kreis TRADE - 2024'!$D342 = 'PieChart Hilfstabelle'!AC$1, INDIRECT(ADDRESS(ROW(), 6 + $A$7, 1, 1, "Kreis TRADE - 2024")), "")</f>
        <v/>
      </c>
      <c r="AD342" s="151" t="str" cm="1">
        <f t="array" aca="1" ref="AD342" ca="1">IF('Kreis TRADE - 2024'!$D342 = 'PieChart Hilfstabelle'!AD$1, INDIRECT(ADDRESS(ROW(), 6 + $A$7, 1, 1, "Kreis TRADE - 2024")), "")</f>
        <v/>
      </c>
    </row>
    <row r="343" spans="1:30">
      <c r="A343" s="151"/>
      <c r="B343" s="151"/>
      <c r="C343" s="151"/>
      <c r="D343" s="151"/>
      <c r="E343" s="151"/>
      <c r="F343" s="151" t="str">
        <f>IF(AND('Kreis TRADE - 2024'!C343&lt;&gt;"",'Kreis TRADE - 2024'!D343&lt;&gt;"",'Kreis TRADE - 2024'!E343="Gebuchte Tage"),'Kreis TRADE - 2024'!C343 &amp; " " &amp; 'Kreis TRADE - 2024'!D343,"")</f>
        <v/>
      </c>
      <c r="G343" s="151" t="str" cm="1">
        <f t="array" aca="1" ref="G343" ca="1">IF('Kreis TRADE - 2024'!$E343 = 'PieChart Hilfstabelle'!G$1, INDIRECT(ADDRESS(ROW(), 6 + $A$7, 1, 1, "Kreis TRADE - 2024")), "")</f>
        <v/>
      </c>
      <c r="H343" s="151" t="str" cm="1">
        <f t="array" aca="1" ref="H343" ca="1">IF('Kreis TRADE - 2024'!$E343 = 'PieChart Hilfstabelle'!H$1, INDIRECT(ADDRESS(ROW(), 6 + $A$7, 1, 1, "Kreis TRADE - 2024")), "")</f>
        <v/>
      </c>
      <c r="I343" s="151" t="str" cm="1">
        <f t="array" aca="1" ref="I343" ca="1">IF('Kreis TRADE - 2024'!$E343 = 'PieChart Hilfstabelle'!I$1, INDIRECT(ADDRESS(ROW(), 6 + $A$7, 1, 1, "Kreis TRADE - 2024")), "")</f>
        <v/>
      </c>
      <c r="J343" s="151" t="str" cm="1">
        <f t="array" aca="1" ref="J343" ca="1">IF('Kreis TRADE - 2024'!$E343 = 'PieChart Hilfstabelle'!J$1, INDIRECT(ADDRESS(ROW(), 6 + $A$7, 1, 1, "Kreis TRADE - 2024")), "")</f>
        <v/>
      </c>
      <c r="K343" s="151" t="str" cm="1">
        <f t="array" aca="1" ref="K343" ca="1">IF('Kreis TRADE - 2024'!$E343 = 'PieChart Hilfstabelle'!K$1, INDIRECT(ADDRESS(ROW(), 6 + $A$7, 1, 1, "Kreis TRADE - 2024")), "")</f>
        <v/>
      </c>
      <c r="L343" s="151" t="str" cm="1">
        <f t="array" aca="1" ref="L343" ca="1">IF('Kreis TRADE - 2024'!$E343 = 'PieChart Hilfstabelle'!L$1, INDIRECT(ADDRESS(ROW(), 6 + $A$7, 1, 1, "Kreis TRADE - 2024")), "")</f>
        <v/>
      </c>
      <c r="M343" s="151" t="str" cm="1">
        <f t="array" aca="1" ref="M343" ca="1">IF('Kreis TRADE - 2024'!$E343 = 'PieChart Hilfstabelle'!M$1, INDIRECT(ADDRESS(ROW(), 6 + $A$7, 1, 1, "Kreis TRADE - 2024")), "")</f>
        <v/>
      </c>
      <c r="N343" s="151" t="str" cm="1">
        <f t="array" aca="1" ref="N343" ca="1">IF('Kreis TRADE - 2024'!$E343 = 'PieChart Hilfstabelle'!N$1, INDIRECT(ADDRESS(ROW(), 6 + $A$7, 1, 1, "Kreis TRADE - 2024")), "")</f>
        <v/>
      </c>
      <c r="O343" s="151" t="str" cm="1">
        <f t="array" aca="1" ref="O343" ca="1">IF('Kreis TRADE - 2024'!$E343 = 'PieChart Hilfstabelle'!O$1, INDIRECT(ADDRESS(ROW(), 6 + $A$7, 1, 1, "Kreis TRADE - 2024")), "")</f>
        <v/>
      </c>
      <c r="P343" s="151" t="str" cm="1">
        <f t="array" aca="1" ref="P343" ca="1">IF('Kreis TRADE - 2024'!$E343 = 'PieChart Hilfstabelle'!P$1, INDIRECT(ADDRESS(ROW(), 6 + $A$7, 1, 1, "Kreis TRADE - 2024")), "")</f>
        <v/>
      </c>
      <c r="Q343" s="151" t="str" cm="1">
        <f t="array" aca="1" ref="Q343" ca="1">IF('Kreis TRADE - 2024'!$E343 = 'PieChart Hilfstabelle'!Q$1, INDIRECT(ADDRESS(ROW(), 6 + $A$7, 1, 1, "Kreis TRADE - 2024")), "")</f>
        <v/>
      </c>
      <c r="R343" s="151" t="str" cm="1">
        <f t="array" aca="1" ref="R343" ca="1">IF('Kreis TRADE - 2024'!$E343 = 'PieChart Hilfstabelle'!R$1, INDIRECT(ADDRESS(ROW(), 6 + $A$7, 1, 1, "Kreis TRADE - 2024")), "")</f>
        <v/>
      </c>
      <c r="S343" s="151" t="str" cm="1">
        <f t="array" aca="1" ref="S343" ca="1">IF('Kreis TRADE - 2024'!$E343 = 'PieChart Hilfstabelle'!S$1, INDIRECT(ADDRESS(ROW(), 6 + $A$7, 1, 1, "Kreis TRADE - 2024")), "")</f>
        <v/>
      </c>
      <c r="T343" s="151" t="str" cm="1">
        <f t="array" aca="1" ref="T343" ca="1">IF('Kreis TRADE - 2024'!$E343 = 'PieChart Hilfstabelle'!T$1, INDIRECT(ADDRESS(ROW(), 6 + $A$7, 1, 1, "Kreis TRADE - 2024")), "")</f>
        <v/>
      </c>
      <c r="U343" s="151" t="str" cm="1">
        <f t="array" aca="1" ref="U343" ca="1">IF('Kreis TRADE - 2024'!$E343 = 'PieChart Hilfstabelle'!U$1, INDIRECT(ADDRESS(ROW(), 6 + $A$7, 1, 1, "Kreis TRADE - 2024")), "")</f>
        <v/>
      </c>
      <c r="V343" s="151" t="str" cm="1">
        <f t="array" aca="1" ref="V343" ca="1">IF('Kreis TRADE - 2024'!$E343 = 'PieChart Hilfstabelle'!V$1, INDIRECT(ADDRESS(ROW(), 6 + $A$7, 1, 1, "Kreis TRADE - 2024")), "")</f>
        <v/>
      </c>
      <c r="W343" s="151" t="str" cm="1">
        <f t="array" aca="1" ref="W343" ca="1">IF('Kreis TRADE - 2024'!$E343 = 'PieChart Hilfstabelle'!W$1, INDIRECT(ADDRESS(ROW(), 6 + $A$7, 1, 1, "Kreis TRADE - 2024")), "")</f>
        <v/>
      </c>
      <c r="X343" s="152"/>
      <c r="Y343" s="151" t="str" cm="1">
        <f t="array" aca="1" ref="Y343" ca="1">IF('Kreis TRADE - 2024'!$D343 = 'PieChart Hilfstabelle'!Y$1, INDIRECT(ADDRESS(ROW(), 6 + $A$7, 1, 1, "Kreis TRADE - 2024")), "")</f>
        <v/>
      </c>
      <c r="Z343" s="151" t="str" cm="1">
        <f t="array" aca="1" ref="Z343" ca="1">IF('Kreis TRADE - 2024'!$D343 = 'PieChart Hilfstabelle'!Z$1, INDIRECT(ADDRESS(ROW(), 6 + $A$7, 1, 1, "Kreis TRADE - 2024")), "")</f>
        <v/>
      </c>
      <c r="AA343" s="151" t="str" cm="1">
        <f t="array" aca="1" ref="AA343" ca="1">IF('Kreis TRADE - 2024'!$D343 = 'PieChart Hilfstabelle'!AA$1, INDIRECT(ADDRESS(ROW(), 6 + $A$7, 1, 1, "Kreis TRADE - 2024")), "")</f>
        <v/>
      </c>
      <c r="AB343" s="151" t="str" cm="1">
        <f t="array" aca="1" ref="AB343" ca="1">IF('Kreis TRADE - 2024'!$D343 = 'PieChart Hilfstabelle'!AB$1, INDIRECT(ADDRESS(ROW(), 6 + $A$7, 1, 1, "Kreis TRADE - 2024")), "")</f>
        <v/>
      </c>
      <c r="AC343" s="151" t="str" cm="1">
        <f t="array" aca="1" ref="AC343" ca="1">IF('Kreis TRADE - 2024'!$D343 = 'PieChart Hilfstabelle'!AC$1, INDIRECT(ADDRESS(ROW(), 6 + $A$7, 1, 1, "Kreis TRADE - 2024")), "")</f>
        <v/>
      </c>
      <c r="AD343" s="151" t="str" cm="1">
        <f t="array" aca="1" ref="AD343" ca="1">IF('Kreis TRADE - 2024'!$D343 = 'PieChart Hilfstabelle'!AD$1, INDIRECT(ADDRESS(ROW(), 6 + $A$7, 1, 1, "Kreis TRADE - 2024")), "")</f>
        <v/>
      </c>
    </row>
    <row r="344" spans="1:30">
      <c r="A344" s="151"/>
      <c r="B344" s="151"/>
      <c r="C344" s="151"/>
      <c r="D344" s="151"/>
      <c r="E344" s="151"/>
      <c r="F344" s="151" t="str">
        <f>IF(AND('Kreis TRADE - 2024'!C344&lt;&gt;"",'Kreis TRADE - 2024'!D344&lt;&gt;"",'Kreis TRADE - 2024'!E344="Gebuchte Tage"),'Kreis TRADE - 2024'!C344 &amp; " " &amp; 'Kreis TRADE - 2024'!D344,"")</f>
        <v/>
      </c>
      <c r="G344" s="151" t="str" cm="1">
        <f t="array" aca="1" ref="G344" ca="1">IF('Kreis TRADE - 2024'!$E344 = 'PieChart Hilfstabelle'!G$1, INDIRECT(ADDRESS(ROW(), 6 + $A$7, 1, 1, "Kreis TRADE - 2024")), "")</f>
        <v/>
      </c>
      <c r="H344" s="151" t="str" cm="1">
        <f t="array" aca="1" ref="H344" ca="1">IF('Kreis TRADE - 2024'!$E344 = 'PieChart Hilfstabelle'!H$1, INDIRECT(ADDRESS(ROW(), 6 + $A$7, 1, 1, "Kreis TRADE - 2024")), "")</f>
        <v/>
      </c>
      <c r="I344" s="151" t="str" cm="1">
        <f t="array" aca="1" ref="I344" ca="1">IF('Kreis TRADE - 2024'!$E344 = 'PieChart Hilfstabelle'!I$1, INDIRECT(ADDRESS(ROW(), 6 + $A$7, 1, 1, "Kreis TRADE - 2024")), "")</f>
        <v/>
      </c>
      <c r="J344" s="151" t="str" cm="1">
        <f t="array" aca="1" ref="J344" ca="1">IF('Kreis TRADE - 2024'!$E344 = 'PieChart Hilfstabelle'!J$1, INDIRECT(ADDRESS(ROW(), 6 + $A$7, 1, 1, "Kreis TRADE - 2024")), "")</f>
        <v/>
      </c>
      <c r="K344" s="151" t="str" cm="1">
        <f t="array" aca="1" ref="K344" ca="1">IF('Kreis TRADE - 2024'!$E344 = 'PieChart Hilfstabelle'!K$1, INDIRECT(ADDRESS(ROW(), 6 + $A$7, 1, 1, "Kreis TRADE - 2024")), "")</f>
        <v/>
      </c>
      <c r="L344" s="151" t="str" cm="1">
        <f t="array" aca="1" ref="L344" ca="1">IF('Kreis TRADE - 2024'!$E344 = 'PieChart Hilfstabelle'!L$1, INDIRECT(ADDRESS(ROW(), 6 + $A$7, 1, 1, "Kreis TRADE - 2024")), "")</f>
        <v/>
      </c>
      <c r="M344" s="151" t="str" cm="1">
        <f t="array" aca="1" ref="M344" ca="1">IF('Kreis TRADE - 2024'!$E344 = 'PieChart Hilfstabelle'!M$1, INDIRECT(ADDRESS(ROW(), 6 + $A$7, 1, 1, "Kreis TRADE - 2024")), "")</f>
        <v/>
      </c>
      <c r="N344" s="151" t="str" cm="1">
        <f t="array" aca="1" ref="N344" ca="1">IF('Kreis TRADE - 2024'!$E344 = 'PieChart Hilfstabelle'!N$1, INDIRECT(ADDRESS(ROW(), 6 + $A$7, 1, 1, "Kreis TRADE - 2024")), "")</f>
        <v/>
      </c>
      <c r="O344" s="151" t="str" cm="1">
        <f t="array" aca="1" ref="O344" ca="1">IF('Kreis TRADE - 2024'!$E344 = 'PieChart Hilfstabelle'!O$1, INDIRECT(ADDRESS(ROW(), 6 + $A$7, 1, 1, "Kreis TRADE - 2024")), "")</f>
        <v/>
      </c>
      <c r="P344" s="151" t="str" cm="1">
        <f t="array" aca="1" ref="P344" ca="1">IF('Kreis TRADE - 2024'!$E344 = 'PieChart Hilfstabelle'!P$1, INDIRECT(ADDRESS(ROW(), 6 + $A$7, 1, 1, "Kreis TRADE - 2024")), "")</f>
        <v/>
      </c>
      <c r="Q344" s="151" t="str" cm="1">
        <f t="array" aca="1" ref="Q344" ca="1">IF('Kreis TRADE - 2024'!$E344 = 'PieChart Hilfstabelle'!Q$1, INDIRECT(ADDRESS(ROW(), 6 + $A$7, 1, 1, "Kreis TRADE - 2024")), "")</f>
        <v/>
      </c>
      <c r="R344" s="151" t="str" cm="1">
        <f t="array" aca="1" ref="R344" ca="1">IF('Kreis TRADE - 2024'!$E344 = 'PieChart Hilfstabelle'!R$1, INDIRECT(ADDRESS(ROW(), 6 + $A$7, 1, 1, "Kreis TRADE - 2024")), "")</f>
        <v/>
      </c>
      <c r="S344" s="151" t="str" cm="1">
        <f t="array" aca="1" ref="S344" ca="1">IF('Kreis TRADE - 2024'!$E344 = 'PieChart Hilfstabelle'!S$1, INDIRECT(ADDRESS(ROW(), 6 + $A$7, 1, 1, "Kreis TRADE - 2024")), "")</f>
        <v/>
      </c>
      <c r="T344" s="151" t="str" cm="1">
        <f t="array" aca="1" ref="T344" ca="1">IF('Kreis TRADE - 2024'!$E344 = 'PieChart Hilfstabelle'!T$1, INDIRECT(ADDRESS(ROW(), 6 + $A$7, 1, 1, "Kreis TRADE - 2024")), "")</f>
        <v/>
      </c>
      <c r="U344" s="151" t="str" cm="1">
        <f t="array" aca="1" ref="U344" ca="1">IF('Kreis TRADE - 2024'!$E344 = 'PieChart Hilfstabelle'!U$1, INDIRECT(ADDRESS(ROW(), 6 + $A$7, 1, 1, "Kreis TRADE - 2024")), "")</f>
        <v/>
      </c>
      <c r="V344" s="151" t="str" cm="1">
        <f t="array" aca="1" ref="V344" ca="1">IF('Kreis TRADE - 2024'!$E344 = 'PieChart Hilfstabelle'!V$1, INDIRECT(ADDRESS(ROW(), 6 + $A$7, 1, 1, "Kreis TRADE - 2024")), "")</f>
        <v/>
      </c>
      <c r="W344" s="151" t="str" cm="1">
        <f t="array" aca="1" ref="W344" ca="1">IF('Kreis TRADE - 2024'!$E344 = 'PieChart Hilfstabelle'!W$1, INDIRECT(ADDRESS(ROW(), 6 + $A$7, 1, 1, "Kreis TRADE - 2024")), "")</f>
        <v/>
      </c>
      <c r="X344" s="152"/>
      <c r="Y344" s="151" t="str" cm="1">
        <f t="array" aca="1" ref="Y344" ca="1">IF('Kreis TRADE - 2024'!$D344 = 'PieChart Hilfstabelle'!Y$1, INDIRECT(ADDRESS(ROW(), 6 + $A$7, 1, 1, "Kreis TRADE - 2024")), "")</f>
        <v/>
      </c>
      <c r="Z344" s="151" t="str" cm="1">
        <f t="array" aca="1" ref="Z344" ca="1">IF('Kreis TRADE - 2024'!$D344 = 'PieChart Hilfstabelle'!Z$1, INDIRECT(ADDRESS(ROW(), 6 + $A$7, 1, 1, "Kreis TRADE - 2024")), "")</f>
        <v/>
      </c>
      <c r="AA344" s="151" t="str" cm="1">
        <f t="array" aca="1" ref="AA344" ca="1">IF('Kreis TRADE - 2024'!$D344 = 'PieChart Hilfstabelle'!AA$1, INDIRECT(ADDRESS(ROW(), 6 + $A$7, 1, 1, "Kreis TRADE - 2024")), "")</f>
        <v/>
      </c>
      <c r="AB344" s="151" t="str" cm="1">
        <f t="array" aca="1" ref="AB344" ca="1">IF('Kreis TRADE - 2024'!$D344 = 'PieChart Hilfstabelle'!AB$1, INDIRECT(ADDRESS(ROW(), 6 + $A$7, 1, 1, "Kreis TRADE - 2024")), "")</f>
        <v/>
      </c>
      <c r="AC344" s="151" t="str" cm="1">
        <f t="array" aca="1" ref="AC344" ca="1">IF('Kreis TRADE - 2024'!$D344 = 'PieChart Hilfstabelle'!AC$1, INDIRECT(ADDRESS(ROW(), 6 + $A$7, 1, 1, "Kreis TRADE - 2024")), "")</f>
        <v/>
      </c>
      <c r="AD344" s="151" t="str" cm="1">
        <f t="array" aca="1" ref="AD344" ca="1">IF('Kreis TRADE - 2024'!$D344 = 'PieChart Hilfstabelle'!AD$1, INDIRECT(ADDRESS(ROW(), 6 + $A$7, 1, 1, "Kreis TRADE - 2024")), "")</f>
        <v/>
      </c>
    </row>
    <row r="345" spans="1:30">
      <c r="A345" s="151"/>
      <c r="B345" s="151"/>
      <c r="C345" s="151"/>
      <c r="D345" s="151"/>
      <c r="E345" s="151"/>
      <c r="F345" s="151" t="str">
        <f>IF(AND('Kreis TRADE - 2024'!C345&lt;&gt;"",'Kreis TRADE - 2024'!D345&lt;&gt;"",'Kreis TRADE - 2024'!E345="Gebuchte Tage"),'Kreis TRADE - 2024'!C345 &amp; " " &amp; 'Kreis TRADE - 2024'!D345,"")</f>
        <v/>
      </c>
      <c r="G345" s="151" t="str" cm="1">
        <f t="array" aca="1" ref="G345" ca="1">IF('Kreis TRADE - 2024'!$E345 = 'PieChart Hilfstabelle'!G$1, INDIRECT(ADDRESS(ROW(), 6 + $A$7, 1, 1, "Kreis TRADE - 2024")), "")</f>
        <v/>
      </c>
      <c r="H345" s="151" t="str" cm="1">
        <f t="array" aca="1" ref="H345" ca="1">IF('Kreis TRADE - 2024'!$E345 = 'PieChart Hilfstabelle'!H$1, INDIRECT(ADDRESS(ROW(), 6 + $A$7, 1, 1, "Kreis TRADE - 2024")), "")</f>
        <v/>
      </c>
      <c r="I345" s="151" t="str" cm="1">
        <f t="array" aca="1" ref="I345" ca="1">IF('Kreis TRADE - 2024'!$E345 = 'PieChart Hilfstabelle'!I$1, INDIRECT(ADDRESS(ROW(), 6 + $A$7, 1, 1, "Kreis TRADE - 2024")), "")</f>
        <v/>
      </c>
      <c r="J345" s="151" t="str" cm="1">
        <f t="array" aca="1" ref="J345" ca="1">IF('Kreis TRADE - 2024'!$E345 = 'PieChart Hilfstabelle'!J$1, INDIRECT(ADDRESS(ROW(), 6 + $A$7, 1, 1, "Kreis TRADE - 2024")), "")</f>
        <v/>
      </c>
      <c r="K345" s="151" t="str" cm="1">
        <f t="array" aca="1" ref="K345" ca="1">IF('Kreis TRADE - 2024'!$E345 = 'PieChart Hilfstabelle'!K$1, INDIRECT(ADDRESS(ROW(), 6 + $A$7, 1, 1, "Kreis TRADE - 2024")), "")</f>
        <v/>
      </c>
      <c r="L345" s="151" t="str" cm="1">
        <f t="array" aca="1" ref="L345" ca="1">IF('Kreis TRADE - 2024'!$E345 = 'PieChart Hilfstabelle'!L$1, INDIRECT(ADDRESS(ROW(), 6 + $A$7, 1, 1, "Kreis TRADE - 2024")), "")</f>
        <v/>
      </c>
      <c r="M345" s="151" t="str" cm="1">
        <f t="array" aca="1" ref="M345" ca="1">IF('Kreis TRADE - 2024'!$E345 = 'PieChart Hilfstabelle'!M$1, INDIRECT(ADDRESS(ROW(), 6 + $A$7, 1, 1, "Kreis TRADE - 2024")), "")</f>
        <v/>
      </c>
      <c r="N345" s="151" t="str" cm="1">
        <f t="array" aca="1" ref="N345" ca="1">IF('Kreis TRADE - 2024'!$E345 = 'PieChart Hilfstabelle'!N$1, INDIRECT(ADDRESS(ROW(), 6 + $A$7, 1, 1, "Kreis TRADE - 2024")), "")</f>
        <v/>
      </c>
      <c r="O345" s="151" t="str" cm="1">
        <f t="array" aca="1" ref="O345" ca="1">IF('Kreis TRADE - 2024'!$E345 = 'PieChart Hilfstabelle'!O$1, INDIRECT(ADDRESS(ROW(), 6 + $A$7, 1, 1, "Kreis TRADE - 2024")), "")</f>
        <v/>
      </c>
      <c r="P345" s="151" t="str" cm="1">
        <f t="array" aca="1" ref="P345" ca="1">IF('Kreis TRADE - 2024'!$E345 = 'PieChart Hilfstabelle'!P$1, INDIRECT(ADDRESS(ROW(), 6 + $A$7, 1, 1, "Kreis TRADE - 2024")), "")</f>
        <v/>
      </c>
      <c r="Q345" s="151" t="str" cm="1">
        <f t="array" aca="1" ref="Q345" ca="1">IF('Kreis TRADE - 2024'!$E345 = 'PieChart Hilfstabelle'!Q$1, INDIRECT(ADDRESS(ROW(), 6 + $A$7, 1, 1, "Kreis TRADE - 2024")), "")</f>
        <v/>
      </c>
      <c r="R345" s="151" t="str" cm="1">
        <f t="array" aca="1" ref="R345" ca="1">IF('Kreis TRADE - 2024'!$E345 = 'PieChart Hilfstabelle'!R$1, INDIRECT(ADDRESS(ROW(), 6 + $A$7, 1, 1, "Kreis TRADE - 2024")), "")</f>
        <v/>
      </c>
      <c r="S345" s="151" t="str" cm="1">
        <f t="array" aca="1" ref="S345" ca="1">IF('Kreis TRADE - 2024'!$E345 = 'PieChart Hilfstabelle'!S$1, INDIRECT(ADDRESS(ROW(), 6 + $A$7, 1, 1, "Kreis TRADE - 2024")), "")</f>
        <v/>
      </c>
      <c r="T345" s="151" t="str" cm="1">
        <f t="array" aca="1" ref="T345" ca="1">IF('Kreis TRADE - 2024'!$E345 = 'PieChart Hilfstabelle'!T$1, INDIRECT(ADDRESS(ROW(), 6 + $A$7, 1, 1, "Kreis TRADE - 2024")), "")</f>
        <v/>
      </c>
      <c r="U345" s="151" t="str" cm="1">
        <f t="array" aca="1" ref="U345" ca="1">IF('Kreis TRADE - 2024'!$E345 = 'PieChart Hilfstabelle'!U$1, INDIRECT(ADDRESS(ROW(), 6 + $A$7, 1, 1, "Kreis TRADE - 2024")), "")</f>
        <v/>
      </c>
      <c r="V345" s="151" t="str" cm="1">
        <f t="array" aca="1" ref="V345" ca="1">IF('Kreis TRADE - 2024'!$E345 = 'PieChart Hilfstabelle'!V$1, INDIRECT(ADDRESS(ROW(), 6 + $A$7, 1, 1, "Kreis TRADE - 2024")), "")</f>
        <v/>
      </c>
      <c r="W345" s="151" t="str" cm="1">
        <f t="array" aca="1" ref="W345" ca="1">IF('Kreis TRADE - 2024'!$E345 = 'PieChart Hilfstabelle'!W$1, INDIRECT(ADDRESS(ROW(), 6 + $A$7, 1, 1, "Kreis TRADE - 2024")), "")</f>
        <v/>
      </c>
      <c r="X345" s="152"/>
      <c r="Y345" s="151" t="str" cm="1">
        <f t="array" aca="1" ref="Y345" ca="1">IF('Kreis TRADE - 2024'!$D345 = 'PieChart Hilfstabelle'!Y$1, INDIRECT(ADDRESS(ROW(), 6 + $A$7, 1, 1, "Kreis TRADE - 2024")), "")</f>
        <v/>
      </c>
      <c r="Z345" s="151" t="str" cm="1">
        <f t="array" aca="1" ref="Z345" ca="1">IF('Kreis TRADE - 2024'!$D345 = 'PieChart Hilfstabelle'!Z$1, INDIRECT(ADDRESS(ROW(), 6 + $A$7, 1, 1, "Kreis TRADE - 2024")), "")</f>
        <v/>
      </c>
      <c r="AA345" s="151" t="str" cm="1">
        <f t="array" aca="1" ref="AA345" ca="1">IF('Kreis TRADE - 2024'!$D345 = 'PieChart Hilfstabelle'!AA$1, INDIRECT(ADDRESS(ROW(), 6 + $A$7, 1, 1, "Kreis TRADE - 2024")), "")</f>
        <v/>
      </c>
      <c r="AB345" s="151" t="str" cm="1">
        <f t="array" aca="1" ref="AB345" ca="1">IF('Kreis TRADE - 2024'!$D345 = 'PieChart Hilfstabelle'!AB$1, INDIRECT(ADDRESS(ROW(), 6 + $A$7, 1, 1, "Kreis TRADE - 2024")), "")</f>
        <v/>
      </c>
      <c r="AC345" s="151" t="str" cm="1">
        <f t="array" aca="1" ref="AC345" ca="1">IF('Kreis TRADE - 2024'!$D345 = 'PieChart Hilfstabelle'!AC$1, INDIRECT(ADDRESS(ROW(), 6 + $A$7, 1, 1, "Kreis TRADE - 2024")), "")</f>
        <v/>
      </c>
      <c r="AD345" s="151" t="str" cm="1">
        <f t="array" aca="1" ref="AD345" ca="1">IF('Kreis TRADE - 2024'!$D345 = 'PieChart Hilfstabelle'!AD$1, INDIRECT(ADDRESS(ROW(), 6 + $A$7, 1, 1, "Kreis TRADE - 2024")), "")</f>
        <v/>
      </c>
    </row>
    <row r="346" spans="1:30">
      <c r="A346" s="151"/>
      <c r="B346" s="151"/>
      <c r="C346" s="151"/>
      <c r="D346" s="151"/>
      <c r="E346" s="151"/>
      <c r="F346" s="151" t="str">
        <f>IF(AND('Kreis TRADE - 2024'!C346&lt;&gt;"",'Kreis TRADE - 2024'!D346&lt;&gt;"",'Kreis TRADE - 2024'!E346="Gebuchte Tage"),'Kreis TRADE - 2024'!C346 &amp; " " &amp; 'Kreis TRADE - 2024'!D346,"")</f>
        <v/>
      </c>
      <c r="G346" s="151" t="str" cm="1">
        <f t="array" aca="1" ref="G346" ca="1">IF('Kreis TRADE - 2024'!$E346 = 'PieChart Hilfstabelle'!G$1, INDIRECT(ADDRESS(ROW(), 6 + $A$7, 1, 1, "Kreis TRADE - 2024")), "")</f>
        <v/>
      </c>
      <c r="H346" s="151" t="str" cm="1">
        <f t="array" aca="1" ref="H346" ca="1">IF('Kreis TRADE - 2024'!$E346 = 'PieChart Hilfstabelle'!H$1, INDIRECT(ADDRESS(ROW(), 6 + $A$7, 1, 1, "Kreis TRADE - 2024")), "")</f>
        <v/>
      </c>
      <c r="I346" s="151" t="str" cm="1">
        <f t="array" aca="1" ref="I346" ca="1">IF('Kreis TRADE - 2024'!$E346 = 'PieChart Hilfstabelle'!I$1, INDIRECT(ADDRESS(ROW(), 6 + $A$7, 1, 1, "Kreis TRADE - 2024")), "")</f>
        <v/>
      </c>
      <c r="J346" s="151" t="str" cm="1">
        <f t="array" aca="1" ref="J346" ca="1">IF('Kreis TRADE - 2024'!$E346 = 'PieChart Hilfstabelle'!J$1, INDIRECT(ADDRESS(ROW(), 6 + $A$7, 1, 1, "Kreis TRADE - 2024")), "")</f>
        <v/>
      </c>
      <c r="K346" s="151" t="str" cm="1">
        <f t="array" aca="1" ref="K346" ca="1">IF('Kreis TRADE - 2024'!$E346 = 'PieChart Hilfstabelle'!K$1, INDIRECT(ADDRESS(ROW(), 6 + $A$7, 1, 1, "Kreis TRADE - 2024")), "")</f>
        <v/>
      </c>
      <c r="L346" s="151" t="str" cm="1">
        <f t="array" aca="1" ref="L346" ca="1">IF('Kreis TRADE - 2024'!$E346 = 'PieChart Hilfstabelle'!L$1, INDIRECT(ADDRESS(ROW(), 6 + $A$7, 1, 1, "Kreis TRADE - 2024")), "")</f>
        <v/>
      </c>
      <c r="M346" s="151" t="str" cm="1">
        <f t="array" aca="1" ref="M346" ca="1">IF('Kreis TRADE - 2024'!$E346 = 'PieChart Hilfstabelle'!M$1, INDIRECT(ADDRESS(ROW(), 6 + $A$7, 1, 1, "Kreis TRADE - 2024")), "")</f>
        <v/>
      </c>
      <c r="N346" s="151" t="str" cm="1">
        <f t="array" aca="1" ref="N346" ca="1">IF('Kreis TRADE - 2024'!$E346 = 'PieChart Hilfstabelle'!N$1, INDIRECT(ADDRESS(ROW(), 6 + $A$7, 1, 1, "Kreis TRADE - 2024")), "")</f>
        <v/>
      </c>
      <c r="O346" s="151" t="str" cm="1">
        <f t="array" aca="1" ref="O346" ca="1">IF('Kreis TRADE - 2024'!$E346 = 'PieChart Hilfstabelle'!O$1, INDIRECT(ADDRESS(ROW(), 6 + $A$7, 1, 1, "Kreis TRADE - 2024")), "")</f>
        <v/>
      </c>
      <c r="P346" s="151" t="str" cm="1">
        <f t="array" aca="1" ref="P346" ca="1">IF('Kreis TRADE - 2024'!$E346 = 'PieChart Hilfstabelle'!P$1, INDIRECT(ADDRESS(ROW(), 6 + $A$7, 1, 1, "Kreis TRADE - 2024")), "")</f>
        <v/>
      </c>
      <c r="Q346" s="151" t="str" cm="1">
        <f t="array" aca="1" ref="Q346" ca="1">IF('Kreis TRADE - 2024'!$E346 = 'PieChart Hilfstabelle'!Q$1, INDIRECT(ADDRESS(ROW(), 6 + $A$7, 1, 1, "Kreis TRADE - 2024")), "")</f>
        <v/>
      </c>
      <c r="R346" s="151" t="str" cm="1">
        <f t="array" aca="1" ref="R346" ca="1">IF('Kreis TRADE - 2024'!$E346 = 'PieChart Hilfstabelle'!R$1, INDIRECT(ADDRESS(ROW(), 6 + $A$7, 1, 1, "Kreis TRADE - 2024")), "")</f>
        <v/>
      </c>
      <c r="S346" s="151" t="str" cm="1">
        <f t="array" aca="1" ref="S346" ca="1">IF('Kreis TRADE - 2024'!$E346 = 'PieChart Hilfstabelle'!S$1, INDIRECT(ADDRESS(ROW(), 6 + $A$7, 1, 1, "Kreis TRADE - 2024")), "")</f>
        <v/>
      </c>
      <c r="T346" s="151" t="str" cm="1">
        <f t="array" aca="1" ref="T346" ca="1">IF('Kreis TRADE - 2024'!$E346 = 'PieChart Hilfstabelle'!T$1, INDIRECT(ADDRESS(ROW(), 6 + $A$7, 1, 1, "Kreis TRADE - 2024")), "")</f>
        <v/>
      </c>
      <c r="U346" s="151" t="str" cm="1">
        <f t="array" aca="1" ref="U346" ca="1">IF('Kreis TRADE - 2024'!$E346 = 'PieChart Hilfstabelle'!U$1, INDIRECT(ADDRESS(ROW(), 6 + $A$7, 1, 1, "Kreis TRADE - 2024")), "")</f>
        <v/>
      </c>
      <c r="V346" s="151" t="str" cm="1">
        <f t="array" aca="1" ref="V346" ca="1">IF('Kreis TRADE - 2024'!$E346 = 'PieChart Hilfstabelle'!V$1, INDIRECT(ADDRESS(ROW(), 6 + $A$7, 1, 1, "Kreis TRADE - 2024")), "")</f>
        <v/>
      </c>
      <c r="W346" s="151" t="str" cm="1">
        <f t="array" aca="1" ref="W346" ca="1">IF('Kreis TRADE - 2024'!$E346 = 'PieChart Hilfstabelle'!W$1, INDIRECT(ADDRESS(ROW(), 6 + $A$7, 1, 1, "Kreis TRADE - 2024")), "")</f>
        <v/>
      </c>
      <c r="X346" s="152"/>
      <c r="Y346" s="151" t="str" cm="1">
        <f t="array" aca="1" ref="Y346" ca="1">IF('Kreis TRADE - 2024'!$D346 = 'PieChart Hilfstabelle'!Y$1, INDIRECT(ADDRESS(ROW(), 6 + $A$7, 1, 1, "Kreis TRADE - 2024")), "")</f>
        <v/>
      </c>
      <c r="Z346" s="151" t="str" cm="1">
        <f t="array" aca="1" ref="Z346" ca="1">IF('Kreis TRADE - 2024'!$D346 = 'PieChart Hilfstabelle'!Z$1, INDIRECT(ADDRESS(ROW(), 6 + $A$7, 1, 1, "Kreis TRADE - 2024")), "")</f>
        <v/>
      </c>
      <c r="AA346" s="151" t="str" cm="1">
        <f t="array" aca="1" ref="AA346" ca="1">IF('Kreis TRADE - 2024'!$D346 = 'PieChart Hilfstabelle'!AA$1, INDIRECT(ADDRESS(ROW(), 6 + $A$7, 1, 1, "Kreis TRADE - 2024")), "")</f>
        <v/>
      </c>
      <c r="AB346" s="151" t="str" cm="1">
        <f t="array" aca="1" ref="AB346" ca="1">IF('Kreis TRADE - 2024'!$D346 = 'PieChart Hilfstabelle'!AB$1, INDIRECT(ADDRESS(ROW(), 6 + $A$7, 1, 1, "Kreis TRADE - 2024")), "")</f>
        <v/>
      </c>
      <c r="AC346" s="151" t="str" cm="1">
        <f t="array" aca="1" ref="AC346" ca="1">IF('Kreis TRADE - 2024'!$D346 = 'PieChart Hilfstabelle'!AC$1, INDIRECT(ADDRESS(ROW(), 6 + $A$7, 1, 1, "Kreis TRADE - 2024")), "")</f>
        <v/>
      </c>
      <c r="AD346" s="151" t="str" cm="1">
        <f t="array" aca="1" ref="AD346" ca="1">IF('Kreis TRADE - 2024'!$D346 = 'PieChart Hilfstabelle'!AD$1, INDIRECT(ADDRESS(ROW(), 6 + $A$7, 1, 1, "Kreis TRADE - 2024")), "")</f>
        <v/>
      </c>
    </row>
    <row r="347" spans="1:30">
      <c r="A347" s="151"/>
      <c r="B347" s="151"/>
      <c r="C347" s="151"/>
      <c r="D347" s="151"/>
      <c r="E347" s="151"/>
      <c r="F347" s="151" t="str">
        <f>IF(AND('Kreis TRADE - 2024'!C347&lt;&gt;"",'Kreis TRADE - 2024'!D347&lt;&gt;"",'Kreis TRADE - 2024'!E347="Gebuchte Tage"),'Kreis TRADE - 2024'!C347 &amp; " " &amp; 'Kreis TRADE - 2024'!D347,"")</f>
        <v/>
      </c>
      <c r="G347" s="151" t="str" cm="1">
        <f t="array" aca="1" ref="G347" ca="1">IF('Kreis TRADE - 2024'!$E347 = 'PieChart Hilfstabelle'!G$1, INDIRECT(ADDRESS(ROW(), 6 + $A$7, 1, 1, "Kreis TRADE - 2024")), "")</f>
        <v/>
      </c>
      <c r="H347" s="151" t="str" cm="1">
        <f t="array" aca="1" ref="H347" ca="1">IF('Kreis TRADE - 2024'!$E347 = 'PieChart Hilfstabelle'!H$1, INDIRECT(ADDRESS(ROW(), 6 + $A$7, 1, 1, "Kreis TRADE - 2024")), "")</f>
        <v/>
      </c>
      <c r="I347" s="151" t="str" cm="1">
        <f t="array" aca="1" ref="I347" ca="1">IF('Kreis TRADE - 2024'!$E347 = 'PieChart Hilfstabelle'!I$1, INDIRECT(ADDRESS(ROW(), 6 + $A$7, 1, 1, "Kreis TRADE - 2024")), "")</f>
        <v/>
      </c>
      <c r="J347" s="151" t="str" cm="1">
        <f t="array" aca="1" ref="J347" ca="1">IF('Kreis TRADE - 2024'!$E347 = 'PieChart Hilfstabelle'!J$1, INDIRECT(ADDRESS(ROW(), 6 + $A$7, 1, 1, "Kreis TRADE - 2024")), "")</f>
        <v/>
      </c>
      <c r="K347" s="151" t="str" cm="1">
        <f t="array" aca="1" ref="K347" ca="1">IF('Kreis TRADE - 2024'!$E347 = 'PieChart Hilfstabelle'!K$1, INDIRECT(ADDRESS(ROW(), 6 + $A$7, 1, 1, "Kreis TRADE - 2024")), "")</f>
        <v/>
      </c>
      <c r="L347" s="151" t="str" cm="1">
        <f t="array" aca="1" ref="L347" ca="1">IF('Kreis TRADE - 2024'!$E347 = 'PieChart Hilfstabelle'!L$1, INDIRECT(ADDRESS(ROW(), 6 + $A$7, 1, 1, "Kreis TRADE - 2024")), "")</f>
        <v/>
      </c>
      <c r="M347" s="151" t="str" cm="1">
        <f t="array" aca="1" ref="M347" ca="1">IF('Kreis TRADE - 2024'!$E347 = 'PieChart Hilfstabelle'!M$1, INDIRECT(ADDRESS(ROW(), 6 + $A$7, 1, 1, "Kreis TRADE - 2024")), "")</f>
        <v/>
      </c>
      <c r="N347" s="151" t="str" cm="1">
        <f t="array" aca="1" ref="N347" ca="1">IF('Kreis TRADE - 2024'!$E347 = 'PieChart Hilfstabelle'!N$1, INDIRECT(ADDRESS(ROW(), 6 + $A$7, 1, 1, "Kreis TRADE - 2024")), "")</f>
        <v/>
      </c>
      <c r="O347" s="151" t="str" cm="1">
        <f t="array" aca="1" ref="O347" ca="1">IF('Kreis TRADE - 2024'!$E347 = 'PieChart Hilfstabelle'!O$1, INDIRECT(ADDRESS(ROW(), 6 + $A$7, 1, 1, "Kreis TRADE - 2024")), "")</f>
        <v/>
      </c>
      <c r="P347" s="151" t="str" cm="1">
        <f t="array" aca="1" ref="P347" ca="1">IF('Kreis TRADE - 2024'!$E347 = 'PieChart Hilfstabelle'!P$1, INDIRECT(ADDRESS(ROW(), 6 + $A$7, 1, 1, "Kreis TRADE - 2024")), "")</f>
        <v/>
      </c>
      <c r="Q347" s="151" t="str" cm="1">
        <f t="array" aca="1" ref="Q347" ca="1">IF('Kreis TRADE - 2024'!$E347 = 'PieChart Hilfstabelle'!Q$1, INDIRECT(ADDRESS(ROW(), 6 + $A$7, 1, 1, "Kreis TRADE - 2024")), "")</f>
        <v/>
      </c>
      <c r="R347" s="151" t="str" cm="1">
        <f t="array" aca="1" ref="R347" ca="1">IF('Kreis TRADE - 2024'!$E347 = 'PieChart Hilfstabelle'!R$1, INDIRECT(ADDRESS(ROW(), 6 + $A$7, 1, 1, "Kreis TRADE - 2024")), "")</f>
        <v/>
      </c>
      <c r="S347" s="151" t="str" cm="1">
        <f t="array" aca="1" ref="S347" ca="1">IF('Kreis TRADE - 2024'!$E347 = 'PieChart Hilfstabelle'!S$1, INDIRECT(ADDRESS(ROW(), 6 + $A$7, 1, 1, "Kreis TRADE - 2024")), "")</f>
        <v/>
      </c>
      <c r="T347" s="151" t="str" cm="1">
        <f t="array" aca="1" ref="T347" ca="1">IF('Kreis TRADE - 2024'!$E347 = 'PieChart Hilfstabelle'!T$1, INDIRECT(ADDRESS(ROW(), 6 + $A$7, 1, 1, "Kreis TRADE - 2024")), "")</f>
        <v/>
      </c>
      <c r="U347" s="151" t="str" cm="1">
        <f t="array" aca="1" ref="U347" ca="1">IF('Kreis TRADE - 2024'!$E347 = 'PieChart Hilfstabelle'!U$1, INDIRECT(ADDRESS(ROW(), 6 + $A$7, 1, 1, "Kreis TRADE - 2024")), "")</f>
        <v/>
      </c>
      <c r="V347" s="151" t="str" cm="1">
        <f t="array" aca="1" ref="V347" ca="1">IF('Kreis TRADE - 2024'!$E347 = 'PieChart Hilfstabelle'!V$1, INDIRECT(ADDRESS(ROW(), 6 + $A$7, 1, 1, "Kreis TRADE - 2024")), "")</f>
        <v/>
      </c>
      <c r="W347" s="151" t="str" cm="1">
        <f t="array" aca="1" ref="W347" ca="1">IF('Kreis TRADE - 2024'!$E347 = 'PieChart Hilfstabelle'!W$1, INDIRECT(ADDRESS(ROW(), 6 + $A$7, 1, 1, "Kreis TRADE - 2024")), "")</f>
        <v/>
      </c>
      <c r="X347" s="152"/>
      <c r="Y347" s="151" t="str" cm="1">
        <f t="array" aca="1" ref="Y347" ca="1">IF('Kreis TRADE - 2024'!$D347 = 'PieChart Hilfstabelle'!Y$1, INDIRECT(ADDRESS(ROW(), 6 + $A$7, 1, 1, "Kreis TRADE - 2024")), "")</f>
        <v/>
      </c>
      <c r="Z347" s="151" t="str" cm="1">
        <f t="array" aca="1" ref="Z347" ca="1">IF('Kreis TRADE - 2024'!$D347 = 'PieChart Hilfstabelle'!Z$1, INDIRECT(ADDRESS(ROW(), 6 + $A$7, 1, 1, "Kreis TRADE - 2024")), "")</f>
        <v/>
      </c>
      <c r="AA347" s="151" t="str" cm="1">
        <f t="array" aca="1" ref="AA347" ca="1">IF('Kreis TRADE - 2024'!$D347 = 'PieChart Hilfstabelle'!AA$1, INDIRECT(ADDRESS(ROW(), 6 + $A$7, 1, 1, "Kreis TRADE - 2024")), "")</f>
        <v/>
      </c>
      <c r="AB347" s="151" t="str" cm="1">
        <f t="array" aca="1" ref="AB347" ca="1">IF('Kreis TRADE - 2024'!$D347 = 'PieChart Hilfstabelle'!AB$1, INDIRECT(ADDRESS(ROW(), 6 + $A$7, 1, 1, "Kreis TRADE - 2024")), "")</f>
        <v/>
      </c>
      <c r="AC347" s="151" t="str" cm="1">
        <f t="array" aca="1" ref="AC347" ca="1">IF('Kreis TRADE - 2024'!$D347 = 'PieChart Hilfstabelle'!AC$1, INDIRECT(ADDRESS(ROW(), 6 + $A$7, 1, 1, "Kreis TRADE - 2024")), "")</f>
        <v/>
      </c>
      <c r="AD347" s="151" t="str" cm="1">
        <f t="array" aca="1" ref="AD347" ca="1">IF('Kreis TRADE - 2024'!$D347 = 'PieChart Hilfstabelle'!AD$1, INDIRECT(ADDRESS(ROW(), 6 + $A$7, 1, 1, "Kreis TRADE - 2024")), "")</f>
        <v/>
      </c>
    </row>
    <row r="348" spans="1:30">
      <c r="A348" s="151"/>
      <c r="B348" s="151"/>
      <c r="C348" s="151"/>
      <c r="D348" s="151"/>
      <c r="E348" s="151"/>
      <c r="F348" s="151" t="str">
        <f>IF(AND('Kreis TRADE - 2024'!C348&lt;&gt;"",'Kreis TRADE - 2024'!D348&lt;&gt;"",'Kreis TRADE - 2024'!E348="Gebuchte Tage"),'Kreis TRADE - 2024'!C348 &amp; " " &amp; 'Kreis TRADE - 2024'!D348,"")</f>
        <v/>
      </c>
      <c r="G348" s="151" t="str" cm="1">
        <f t="array" aca="1" ref="G348" ca="1">IF('Kreis TRADE - 2024'!$E348 = 'PieChart Hilfstabelle'!G$1, INDIRECT(ADDRESS(ROW(), 6 + $A$7, 1, 1, "Kreis TRADE - 2024")), "")</f>
        <v/>
      </c>
      <c r="H348" s="151" t="str" cm="1">
        <f t="array" aca="1" ref="H348" ca="1">IF('Kreis TRADE - 2024'!$E348 = 'PieChart Hilfstabelle'!H$1, INDIRECT(ADDRESS(ROW(), 6 + $A$7, 1, 1, "Kreis TRADE - 2024")), "")</f>
        <v/>
      </c>
      <c r="I348" s="151" t="str" cm="1">
        <f t="array" aca="1" ref="I348" ca="1">IF('Kreis TRADE - 2024'!$E348 = 'PieChart Hilfstabelle'!I$1, INDIRECT(ADDRESS(ROW(), 6 + $A$7, 1, 1, "Kreis TRADE - 2024")), "")</f>
        <v/>
      </c>
      <c r="J348" s="151" t="str" cm="1">
        <f t="array" aca="1" ref="J348" ca="1">IF('Kreis TRADE - 2024'!$E348 = 'PieChart Hilfstabelle'!J$1, INDIRECT(ADDRESS(ROW(), 6 + $A$7, 1, 1, "Kreis TRADE - 2024")), "")</f>
        <v/>
      </c>
      <c r="K348" s="151" t="str" cm="1">
        <f t="array" aca="1" ref="K348" ca="1">IF('Kreis TRADE - 2024'!$E348 = 'PieChart Hilfstabelle'!K$1, INDIRECT(ADDRESS(ROW(), 6 + $A$7, 1, 1, "Kreis TRADE - 2024")), "")</f>
        <v/>
      </c>
      <c r="L348" s="151" t="str" cm="1">
        <f t="array" aca="1" ref="L348" ca="1">IF('Kreis TRADE - 2024'!$E348 = 'PieChart Hilfstabelle'!L$1, INDIRECT(ADDRESS(ROW(), 6 + $A$7, 1, 1, "Kreis TRADE - 2024")), "")</f>
        <v/>
      </c>
      <c r="M348" s="151" t="str" cm="1">
        <f t="array" aca="1" ref="M348" ca="1">IF('Kreis TRADE - 2024'!$E348 = 'PieChart Hilfstabelle'!M$1, INDIRECT(ADDRESS(ROW(), 6 + $A$7, 1, 1, "Kreis TRADE - 2024")), "")</f>
        <v/>
      </c>
      <c r="N348" s="151" t="str" cm="1">
        <f t="array" aca="1" ref="N348" ca="1">IF('Kreis TRADE - 2024'!$E348 = 'PieChart Hilfstabelle'!N$1, INDIRECT(ADDRESS(ROW(), 6 + $A$7, 1, 1, "Kreis TRADE - 2024")), "")</f>
        <v/>
      </c>
      <c r="O348" s="151" t="str" cm="1">
        <f t="array" aca="1" ref="O348" ca="1">IF('Kreis TRADE - 2024'!$E348 = 'PieChart Hilfstabelle'!O$1, INDIRECT(ADDRESS(ROW(), 6 + $A$7, 1, 1, "Kreis TRADE - 2024")), "")</f>
        <v/>
      </c>
      <c r="P348" s="151" t="str" cm="1">
        <f t="array" aca="1" ref="P348" ca="1">IF('Kreis TRADE - 2024'!$E348 = 'PieChart Hilfstabelle'!P$1, INDIRECT(ADDRESS(ROW(), 6 + $A$7, 1, 1, "Kreis TRADE - 2024")), "")</f>
        <v/>
      </c>
      <c r="Q348" s="151" t="str" cm="1">
        <f t="array" aca="1" ref="Q348" ca="1">IF('Kreis TRADE - 2024'!$E348 = 'PieChart Hilfstabelle'!Q$1, INDIRECT(ADDRESS(ROW(), 6 + $A$7, 1, 1, "Kreis TRADE - 2024")), "")</f>
        <v/>
      </c>
      <c r="R348" s="151" t="str" cm="1">
        <f t="array" aca="1" ref="R348" ca="1">IF('Kreis TRADE - 2024'!$E348 = 'PieChart Hilfstabelle'!R$1, INDIRECT(ADDRESS(ROW(), 6 + $A$7, 1, 1, "Kreis TRADE - 2024")), "")</f>
        <v/>
      </c>
      <c r="S348" s="151" t="str" cm="1">
        <f t="array" aca="1" ref="S348" ca="1">IF('Kreis TRADE - 2024'!$E348 = 'PieChart Hilfstabelle'!S$1, INDIRECT(ADDRESS(ROW(), 6 + $A$7, 1, 1, "Kreis TRADE - 2024")), "")</f>
        <v/>
      </c>
      <c r="T348" s="151" t="str" cm="1">
        <f t="array" aca="1" ref="T348" ca="1">IF('Kreis TRADE - 2024'!$E348 = 'PieChart Hilfstabelle'!T$1, INDIRECT(ADDRESS(ROW(), 6 + $A$7, 1, 1, "Kreis TRADE - 2024")), "")</f>
        <v/>
      </c>
      <c r="U348" s="151" t="str" cm="1">
        <f t="array" aca="1" ref="U348" ca="1">IF('Kreis TRADE - 2024'!$E348 = 'PieChart Hilfstabelle'!U$1, INDIRECT(ADDRESS(ROW(), 6 + $A$7, 1, 1, "Kreis TRADE - 2024")), "")</f>
        <v/>
      </c>
      <c r="V348" s="151" t="str" cm="1">
        <f t="array" aca="1" ref="V348" ca="1">IF('Kreis TRADE - 2024'!$E348 = 'PieChart Hilfstabelle'!V$1, INDIRECT(ADDRESS(ROW(), 6 + $A$7, 1, 1, "Kreis TRADE - 2024")), "")</f>
        <v/>
      </c>
      <c r="W348" s="151" t="str" cm="1">
        <f t="array" aca="1" ref="W348" ca="1">IF('Kreis TRADE - 2024'!$E348 = 'PieChart Hilfstabelle'!W$1, INDIRECT(ADDRESS(ROW(), 6 + $A$7, 1, 1, "Kreis TRADE - 2024")), "")</f>
        <v/>
      </c>
      <c r="X348" s="152"/>
      <c r="Y348" s="151" t="str" cm="1">
        <f t="array" aca="1" ref="Y348" ca="1">IF('Kreis TRADE - 2024'!$D348 = 'PieChart Hilfstabelle'!Y$1, INDIRECT(ADDRESS(ROW(), 6 + $A$7, 1, 1, "Kreis TRADE - 2024")), "")</f>
        <v/>
      </c>
      <c r="Z348" s="151" t="str" cm="1">
        <f t="array" aca="1" ref="Z348" ca="1">IF('Kreis TRADE - 2024'!$D348 = 'PieChart Hilfstabelle'!Z$1, INDIRECT(ADDRESS(ROW(), 6 + $A$7, 1, 1, "Kreis TRADE - 2024")), "")</f>
        <v/>
      </c>
      <c r="AA348" s="151" t="str" cm="1">
        <f t="array" aca="1" ref="AA348" ca="1">IF('Kreis TRADE - 2024'!$D348 = 'PieChart Hilfstabelle'!AA$1, INDIRECT(ADDRESS(ROW(), 6 + $A$7, 1, 1, "Kreis TRADE - 2024")), "")</f>
        <v/>
      </c>
      <c r="AB348" s="151" t="str" cm="1">
        <f t="array" aca="1" ref="AB348" ca="1">IF('Kreis TRADE - 2024'!$D348 = 'PieChart Hilfstabelle'!AB$1, INDIRECT(ADDRESS(ROW(), 6 + $A$7, 1, 1, "Kreis TRADE - 2024")), "")</f>
        <v/>
      </c>
      <c r="AC348" s="151" t="str" cm="1">
        <f t="array" aca="1" ref="AC348" ca="1">IF('Kreis TRADE - 2024'!$D348 = 'PieChart Hilfstabelle'!AC$1, INDIRECT(ADDRESS(ROW(), 6 + $A$7, 1, 1, "Kreis TRADE - 2024")), "")</f>
        <v/>
      </c>
      <c r="AD348" s="151" t="str" cm="1">
        <f t="array" aca="1" ref="AD348" ca="1">IF('Kreis TRADE - 2024'!$D348 = 'PieChart Hilfstabelle'!AD$1, INDIRECT(ADDRESS(ROW(), 6 + $A$7, 1, 1, "Kreis TRADE - 2024")), "")</f>
        <v/>
      </c>
    </row>
    <row r="349" spans="1:30">
      <c r="A349" s="151"/>
      <c r="B349" s="151"/>
      <c r="C349" s="151"/>
      <c r="D349" s="151"/>
      <c r="E349" s="151"/>
      <c r="F349" s="151" t="str">
        <f>IF(AND('Kreis TRADE - 2024'!C349&lt;&gt;"",'Kreis TRADE - 2024'!D349&lt;&gt;"",'Kreis TRADE - 2024'!E349="Gebuchte Tage"),'Kreis TRADE - 2024'!C349 &amp; " " &amp; 'Kreis TRADE - 2024'!D349,"")</f>
        <v/>
      </c>
      <c r="G349" s="151" t="str" cm="1">
        <f t="array" aca="1" ref="G349" ca="1">IF('Kreis TRADE - 2024'!$E349 = 'PieChart Hilfstabelle'!G$1, INDIRECT(ADDRESS(ROW(), 6 + $A$7, 1, 1, "Kreis TRADE - 2024")), "")</f>
        <v/>
      </c>
      <c r="H349" s="151" t="str" cm="1">
        <f t="array" aca="1" ref="H349" ca="1">IF('Kreis TRADE - 2024'!$E349 = 'PieChart Hilfstabelle'!H$1, INDIRECT(ADDRESS(ROW(), 6 + $A$7, 1, 1, "Kreis TRADE - 2024")), "")</f>
        <v/>
      </c>
      <c r="I349" s="151" t="str" cm="1">
        <f t="array" aca="1" ref="I349" ca="1">IF('Kreis TRADE - 2024'!$E349 = 'PieChart Hilfstabelle'!I$1, INDIRECT(ADDRESS(ROW(), 6 + $A$7, 1, 1, "Kreis TRADE - 2024")), "")</f>
        <v/>
      </c>
      <c r="J349" s="151" t="str" cm="1">
        <f t="array" aca="1" ref="J349" ca="1">IF('Kreis TRADE - 2024'!$E349 = 'PieChart Hilfstabelle'!J$1, INDIRECT(ADDRESS(ROW(), 6 + $A$7, 1, 1, "Kreis TRADE - 2024")), "")</f>
        <v/>
      </c>
      <c r="K349" s="151" t="str" cm="1">
        <f t="array" aca="1" ref="K349" ca="1">IF('Kreis TRADE - 2024'!$E349 = 'PieChart Hilfstabelle'!K$1, INDIRECT(ADDRESS(ROW(), 6 + $A$7, 1, 1, "Kreis TRADE - 2024")), "")</f>
        <v/>
      </c>
      <c r="L349" s="151" t="str" cm="1">
        <f t="array" aca="1" ref="L349" ca="1">IF('Kreis TRADE - 2024'!$E349 = 'PieChart Hilfstabelle'!L$1, INDIRECT(ADDRESS(ROW(), 6 + $A$7, 1, 1, "Kreis TRADE - 2024")), "")</f>
        <v/>
      </c>
      <c r="M349" s="151" t="str" cm="1">
        <f t="array" aca="1" ref="M349" ca="1">IF('Kreis TRADE - 2024'!$E349 = 'PieChart Hilfstabelle'!M$1, INDIRECT(ADDRESS(ROW(), 6 + $A$7, 1, 1, "Kreis TRADE - 2024")), "")</f>
        <v/>
      </c>
      <c r="N349" s="151" t="str" cm="1">
        <f t="array" aca="1" ref="N349" ca="1">IF('Kreis TRADE - 2024'!$E349 = 'PieChart Hilfstabelle'!N$1, INDIRECT(ADDRESS(ROW(), 6 + $A$7, 1, 1, "Kreis TRADE - 2024")), "")</f>
        <v/>
      </c>
      <c r="O349" s="151" t="str" cm="1">
        <f t="array" aca="1" ref="O349" ca="1">IF('Kreis TRADE - 2024'!$E349 = 'PieChart Hilfstabelle'!O$1, INDIRECT(ADDRESS(ROW(), 6 + $A$7, 1, 1, "Kreis TRADE - 2024")), "")</f>
        <v/>
      </c>
      <c r="P349" s="151" t="str" cm="1">
        <f t="array" aca="1" ref="P349" ca="1">IF('Kreis TRADE - 2024'!$E349 = 'PieChart Hilfstabelle'!P$1, INDIRECT(ADDRESS(ROW(), 6 + $A$7, 1, 1, "Kreis TRADE - 2024")), "")</f>
        <v/>
      </c>
      <c r="Q349" s="151" t="str" cm="1">
        <f t="array" aca="1" ref="Q349" ca="1">IF('Kreis TRADE - 2024'!$E349 = 'PieChart Hilfstabelle'!Q$1, INDIRECT(ADDRESS(ROW(), 6 + $A$7, 1, 1, "Kreis TRADE - 2024")), "")</f>
        <v/>
      </c>
      <c r="R349" s="151" t="str" cm="1">
        <f t="array" aca="1" ref="R349" ca="1">IF('Kreis TRADE - 2024'!$E349 = 'PieChart Hilfstabelle'!R$1, INDIRECT(ADDRESS(ROW(), 6 + $A$7, 1, 1, "Kreis TRADE - 2024")), "")</f>
        <v/>
      </c>
      <c r="S349" s="151" t="str" cm="1">
        <f t="array" aca="1" ref="S349" ca="1">IF('Kreis TRADE - 2024'!$E349 = 'PieChart Hilfstabelle'!S$1, INDIRECT(ADDRESS(ROW(), 6 + $A$7, 1, 1, "Kreis TRADE - 2024")), "")</f>
        <v/>
      </c>
      <c r="T349" s="151" t="str" cm="1">
        <f t="array" aca="1" ref="T349" ca="1">IF('Kreis TRADE - 2024'!$E349 = 'PieChart Hilfstabelle'!T$1, INDIRECT(ADDRESS(ROW(), 6 + $A$7, 1, 1, "Kreis TRADE - 2024")), "")</f>
        <v/>
      </c>
      <c r="U349" s="151" t="str" cm="1">
        <f t="array" aca="1" ref="U349" ca="1">IF('Kreis TRADE - 2024'!$E349 = 'PieChart Hilfstabelle'!U$1, INDIRECT(ADDRESS(ROW(), 6 + $A$7, 1, 1, "Kreis TRADE - 2024")), "")</f>
        <v/>
      </c>
      <c r="V349" s="151" t="str" cm="1">
        <f t="array" aca="1" ref="V349" ca="1">IF('Kreis TRADE - 2024'!$E349 = 'PieChart Hilfstabelle'!V$1, INDIRECT(ADDRESS(ROW(), 6 + $A$7, 1, 1, "Kreis TRADE - 2024")), "")</f>
        <v/>
      </c>
      <c r="W349" s="151" t="str" cm="1">
        <f t="array" aca="1" ref="W349" ca="1">IF('Kreis TRADE - 2024'!$E349 = 'PieChart Hilfstabelle'!W$1, INDIRECT(ADDRESS(ROW(), 6 + $A$7, 1, 1, "Kreis TRADE - 2024")), "")</f>
        <v/>
      </c>
      <c r="X349" s="152"/>
      <c r="Y349" s="151" t="str" cm="1">
        <f t="array" aca="1" ref="Y349" ca="1">IF('Kreis TRADE - 2024'!$D349 = 'PieChart Hilfstabelle'!Y$1, INDIRECT(ADDRESS(ROW(), 6 + $A$7, 1, 1, "Kreis TRADE - 2024")), "")</f>
        <v/>
      </c>
      <c r="Z349" s="151" t="str" cm="1">
        <f t="array" aca="1" ref="Z349" ca="1">IF('Kreis TRADE - 2024'!$D349 = 'PieChart Hilfstabelle'!Z$1, INDIRECT(ADDRESS(ROW(), 6 + $A$7, 1, 1, "Kreis TRADE - 2024")), "")</f>
        <v/>
      </c>
      <c r="AA349" s="151" t="str" cm="1">
        <f t="array" aca="1" ref="AA349" ca="1">IF('Kreis TRADE - 2024'!$D349 = 'PieChart Hilfstabelle'!AA$1, INDIRECT(ADDRESS(ROW(), 6 + $A$7, 1, 1, "Kreis TRADE - 2024")), "")</f>
        <v/>
      </c>
      <c r="AB349" s="151" t="str" cm="1">
        <f t="array" aca="1" ref="AB349" ca="1">IF('Kreis TRADE - 2024'!$D349 = 'PieChart Hilfstabelle'!AB$1, INDIRECT(ADDRESS(ROW(), 6 + $A$7, 1, 1, "Kreis TRADE - 2024")), "")</f>
        <v/>
      </c>
      <c r="AC349" s="151" t="str" cm="1">
        <f t="array" aca="1" ref="AC349" ca="1">IF('Kreis TRADE - 2024'!$D349 = 'PieChart Hilfstabelle'!AC$1, INDIRECT(ADDRESS(ROW(), 6 + $A$7, 1, 1, "Kreis TRADE - 2024")), "")</f>
        <v/>
      </c>
      <c r="AD349" s="151" t="str" cm="1">
        <f t="array" aca="1" ref="AD349" ca="1">IF('Kreis TRADE - 2024'!$D349 = 'PieChart Hilfstabelle'!AD$1, INDIRECT(ADDRESS(ROW(), 6 + $A$7, 1, 1, "Kreis TRADE - 2024")), "")</f>
        <v/>
      </c>
    </row>
    <row r="350" spans="1:30">
      <c r="A350" s="151"/>
      <c r="B350" s="151"/>
      <c r="C350" s="151"/>
      <c r="D350" s="151"/>
      <c r="E350" s="151"/>
      <c r="F350" s="151" t="str">
        <f>IF(AND('Kreis TRADE - 2024'!C350&lt;&gt;"",'Kreis TRADE - 2024'!D350&lt;&gt;"",'Kreis TRADE - 2024'!E350="Gebuchte Tage"),'Kreis TRADE - 2024'!C350 &amp; " " &amp; 'Kreis TRADE - 2024'!D350,"")</f>
        <v/>
      </c>
      <c r="G350" s="151" t="str" cm="1">
        <f t="array" aca="1" ref="G350" ca="1">IF('Kreis TRADE - 2024'!$E350 = 'PieChart Hilfstabelle'!G$1, INDIRECT(ADDRESS(ROW(), 6 + $A$7, 1, 1, "Kreis TRADE - 2024")), "")</f>
        <v/>
      </c>
      <c r="H350" s="151" t="str" cm="1">
        <f t="array" aca="1" ref="H350" ca="1">IF('Kreis TRADE - 2024'!$E350 = 'PieChart Hilfstabelle'!H$1, INDIRECT(ADDRESS(ROW(), 6 + $A$7, 1, 1, "Kreis TRADE - 2024")), "")</f>
        <v/>
      </c>
      <c r="I350" s="151" t="str" cm="1">
        <f t="array" aca="1" ref="I350" ca="1">IF('Kreis TRADE - 2024'!$E350 = 'PieChart Hilfstabelle'!I$1, INDIRECT(ADDRESS(ROW(), 6 + $A$7, 1, 1, "Kreis TRADE - 2024")), "")</f>
        <v/>
      </c>
      <c r="J350" s="151" t="str" cm="1">
        <f t="array" aca="1" ref="J350" ca="1">IF('Kreis TRADE - 2024'!$E350 = 'PieChart Hilfstabelle'!J$1, INDIRECT(ADDRESS(ROW(), 6 + $A$7, 1, 1, "Kreis TRADE - 2024")), "")</f>
        <v/>
      </c>
      <c r="K350" s="151" t="str" cm="1">
        <f t="array" aca="1" ref="K350" ca="1">IF('Kreis TRADE - 2024'!$E350 = 'PieChart Hilfstabelle'!K$1, INDIRECT(ADDRESS(ROW(), 6 + $A$7, 1, 1, "Kreis TRADE - 2024")), "")</f>
        <v/>
      </c>
      <c r="L350" s="151" t="str" cm="1">
        <f t="array" aca="1" ref="L350" ca="1">IF('Kreis TRADE - 2024'!$E350 = 'PieChart Hilfstabelle'!L$1, INDIRECT(ADDRESS(ROW(), 6 + $A$7, 1, 1, "Kreis TRADE - 2024")), "")</f>
        <v/>
      </c>
      <c r="M350" s="151" t="str" cm="1">
        <f t="array" aca="1" ref="M350" ca="1">IF('Kreis TRADE - 2024'!$E350 = 'PieChart Hilfstabelle'!M$1, INDIRECT(ADDRESS(ROW(), 6 + $A$7, 1, 1, "Kreis TRADE - 2024")), "")</f>
        <v/>
      </c>
      <c r="N350" s="151" t="str" cm="1">
        <f t="array" aca="1" ref="N350" ca="1">IF('Kreis TRADE - 2024'!$E350 = 'PieChart Hilfstabelle'!N$1, INDIRECT(ADDRESS(ROW(), 6 + $A$7, 1, 1, "Kreis TRADE - 2024")), "")</f>
        <v/>
      </c>
      <c r="O350" s="151" t="str" cm="1">
        <f t="array" aca="1" ref="O350" ca="1">IF('Kreis TRADE - 2024'!$E350 = 'PieChart Hilfstabelle'!O$1, INDIRECT(ADDRESS(ROW(), 6 + $A$7, 1, 1, "Kreis TRADE - 2024")), "")</f>
        <v/>
      </c>
      <c r="P350" s="151" t="str" cm="1">
        <f t="array" aca="1" ref="P350" ca="1">IF('Kreis TRADE - 2024'!$E350 = 'PieChart Hilfstabelle'!P$1, INDIRECT(ADDRESS(ROW(), 6 + $A$7, 1, 1, "Kreis TRADE - 2024")), "")</f>
        <v/>
      </c>
      <c r="Q350" s="151" t="str" cm="1">
        <f t="array" aca="1" ref="Q350" ca="1">IF('Kreis TRADE - 2024'!$E350 = 'PieChart Hilfstabelle'!Q$1, INDIRECT(ADDRESS(ROW(), 6 + $A$7, 1, 1, "Kreis TRADE - 2024")), "")</f>
        <v/>
      </c>
      <c r="R350" s="151" t="str" cm="1">
        <f t="array" aca="1" ref="R350" ca="1">IF('Kreis TRADE - 2024'!$E350 = 'PieChart Hilfstabelle'!R$1, INDIRECT(ADDRESS(ROW(), 6 + $A$7, 1, 1, "Kreis TRADE - 2024")), "")</f>
        <v/>
      </c>
      <c r="S350" s="151" t="str" cm="1">
        <f t="array" aca="1" ref="S350" ca="1">IF('Kreis TRADE - 2024'!$E350 = 'PieChart Hilfstabelle'!S$1, INDIRECT(ADDRESS(ROW(), 6 + $A$7, 1, 1, "Kreis TRADE - 2024")), "")</f>
        <v/>
      </c>
      <c r="T350" s="151" t="str" cm="1">
        <f t="array" aca="1" ref="T350" ca="1">IF('Kreis TRADE - 2024'!$E350 = 'PieChart Hilfstabelle'!T$1, INDIRECT(ADDRESS(ROW(), 6 + $A$7, 1, 1, "Kreis TRADE - 2024")), "")</f>
        <v/>
      </c>
      <c r="U350" s="151" t="str" cm="1">
        <f t="array" aca="1" ref="U350" ca="1">IF('Kreis TRADE - 2024'!$E350 = 'PieChart Hilfstabelle'!U$1, INDIRECT(ADDRESS(ROW(), 6 + $A$7, 1, 1, "Kreis TRADE - 2024")), "")</f>
        <v/>
      </c>
      <c r="V350" s="151" t="str" cm="1">
        <f t="array" aca="1" ref="V350" ca="1">IF('Kreis TRADE - 2024'!$E350 = 'PieChart Hilfstabelle'!V$1, INDIRECT(ADDRESS(ROW(), 6 + $A$7, 1, 1, "Kreis TRADE - 2024")), "")</f>
        <v/>
      </c>
      <c r="W350" s="151" t="str" cm="1">
        <f t="array" aca="1" ref="W350" ca="1">IF('Kreis TRADE - 2024'!$E350 = 'PieChart Hilfstabelle'!W$1, INDIRECT(ADDRESS(ROW(), 6 + $A$7, 1, 1, "Kreis TRADE - 2024")), "")</f>
        <v/>
      </c>
      <c r="X350" s="152"/>
      <c r="Y350" s="151" t="str" cm="1">
        <f t="array" aca="1" ref="Y350" ca="1">IF('Kreis TRADE - 2024'!$D350 = 'PieChart Hilfstabelle'!Y$1, INDIRECT(ADDRESS(ROW(), 6 + $A$7, 1, 1, "Kreis TRADE - 2024")), "")</f>
        <v/>
      </c>
      <c r="Z350" s="151" t="str" cm="1">
        <f t="array" aca="1" ref="Z350" ca="1">IF('Kreis TRADE - 2024'!$D350 = 'PieChart Hilfstabelle'!Z$1, INDIRECT(ADDRESS(ROW(), 6 + $A$7, 1, 1, "Kreis TRADE - 2024")), "")</f>
        <v/>
      </c>
      <c r="AA350" s="151" t="str" cm="1">
        <f t="array" aca="1" ref="AA350" ca="1">IF('Kreis TRADE - 2024'!$D350 = 'PieChart Hilfstabelle'!AA$1, INDIRECT(ADDRESS(ROW(), 6 + $A$7, 1, 1, "Kreis TRADE - 2024")), "")</f>
        <v/>
      </c>
      <c r="AB350" s="151" t="str" cm="1">
        <f t="array" aca="1" ref="AB350" ca="1">IF('Kreis TRADE - 2024'!$D350 = 'PieChart Hilfstabelle'!AB$1, INDIRECT(ADDRESS(ROW(), 6 + $A$7, 1, 1, "Kreis TRADE - 2024")), "")</f>
        <v/>
      </c>
      <c r="AC350" s="151" t="str" cm="1">
        <f t="array" aca="1" ref="AC350" ca="1">IF('Kreis TRADE - 2024'!$D350 = 'PieChart Hilfstabelle'!AC$1, INDIRECT(ADDRESS(ROW(), 6 + $A$7, 1, 1, "Kreis TRADE - 2024")), "")</f>
        <v/>
      </c>
      <c r="AD350" s="151" t="str" cm="1">
        <f t="array" aca="1" ref="AD350" ca="1">IF('Kreis TRADE - 2024'!$D350 = 'PieChart Hilfstabelle'!AD$1, INDIRECT(ADDRESS(ROW(), 6 + $A$7, 1, 1, "Kreis TRADE - 2024")), "")</f>
        <v/>
      </c>
    </row>
    <row r="351" spans="1:30">
      <c r="A351" s="151"/>
      <c r="B351" s="151"/>
      <c r="C351" s="151"/>
      <c r="D351" s="151"/>
      <c r="E351" s="151"/>
      <c r="F351" s="151" t="str">
        <f>IF(AND('Kreis TRADE - 2024'!C351&lt;&gt;"",'Kreis TRADE - 2024'!D351&lt;&gt;"",'Kreis TRADE - 2024'!E351="Gebuchte Tage"),'Kreis TRADE - 2024'!C351 &amp; " " &amp; 'Kreis TRADE - 2024'!D351,"")</f>
        <v/>
      </c>
      <c r="G351" s="151" t="str" cm="1">
        <f t="array" aca="1" ref="G351" ca="1">IF('Kreis TRADE - 2024'!$E351 = 'PieChart Hilfstabelle'!G$1, INDIRECT(ADDRESS(ROW(), 6 + $A$7, 1, 1, "Kreis TRADE - 2024")), "")</f>
        <v/>
      </c>
      <c r="H351" s="151" t="str" cm="1">
        <f t="array" aca="1" ref="H351" ca="1">IF('Kreis TRADE - 2024'!$E351 = 'PieChart Hilfstabelle'!H$1, INDIRECT(ADDRESS(ROW(), 6 + $A$7, 1, 1, "Kreis TRADE - 2024")), "")</f>
        <v/>
      </c>
      <c r="I351" s="151" t="str" cm="1">
        <f t="array" aca="1" ref="I351" ca="1">IF('Kreis TRADE - 2024'!$E351 = 'PieChart Hilfstabelle'!I$1, INDIRECT(ADDRESS(ROW(), 6 + $A$7, 1, 1, "Kreis TRADE - 2024")), "")</f>
        <v/>
      </c>
      <c r="J351" s="151" t="str" cm="1">
        <f t="array" aca="1" ref="J351" ca="1">IF('Kreis TRADE - 2024'!$E351 = 'PieChart Hilfstabelle'!J$1, INDIRECT(ADDRESS(ROW(), 6 + $A$7, 1, 1, "Kreis TRADE - 2024")), "")</f>
        <v/>
      </c>
      <c r="K351" s="151" t="str" cm="1">
        <f t="array" aca="1" ref="K351" ca="1">IF('Kreis TRADE - 2024'!$E351 = 'PieChart Hilfstabelle'!K$1, INDIRECT(ADDRESS(ROW(), 6 + $A$7, 1, 1, "Kreis TRADE - 2024")), "")</f>
        <v/>
      </c>
      <c r="L351" s="151" t="str" cm="1">
        <f t="array" aca="1" ref="L351" ca="1">IF('Kreis TRADE - 2024'!$E351 = 'PieChart Hilfstabelle'!L$1, INDIRECT(ADDRESS(ROW(), 6 + $A$7, 1, 1, "Kreis TRADE - 2024")), "")</f>
        <v/>
      </c>
      <c r="M351" s="151" t="str" cm="1">
        <f t="array" aca="1" ref="M351" ca="1">IF('Kreis TRADE - 2024'!$E351 = 'PieChart Hilfstabelle'!M$1, INDIRECT(ADDRESS(ROW(), 6 + $A$7, 1, 1, "Kreis TRADE - 2024")), "")</f>
        <v/>
      </c>
      <c r="N351" s="151" t="str" cm="1">
        <f t="array" aca="1" ref="N351" ca="1">IF('Kreis TRADE - 2024'!$E351 = 'PieChart Hilfstabelle'!N$1, INDIRECT(ADDRESS(ROW(), 6 + $A$7, 1, 1, "Kreis TRADE - 2024")), "")</f>
        <v/>
      </c>
      <c r="O351" s="151" t="str" cm="1">
        <f t="array" aca="1" ref="O351" ca="1">IF('Kreis TRADE - 2024'!$E351 = 'PieChart Hilfstabelle'!O$1, INDIRECT(ADDRESS(ROW(), 6 + $A$7, 1, 1, "Kreis TRADE - 2024")), "")</f>
        <v/>
      </c>
      <c r="P351" s="151" t="str" cm="1">
        <f t="array" aca="1" ref="P351" ca="1">IF('Kreis TRADE - 2024'!$E351 = 'PieChart Hilfstabelle'!P$1, INDIRECT(ADDRESS(ROW(), 6 + $A$7, 1, 1, "Kreis TRADE - 2024")), "")</f>
        <v/>
      </c>
      <c r="Q351" s="151" t="str" cm="1">
        <f t="array" aca="1" ref="Q351" ca="1">IF('Kreis TRADE - 2024'!$E351 = 'PieChart Hilfstabelle'!Q$1, INDIRECT(ADDRESS(ROW(), 6 + $A$7, 1, 1, "Kreis TRADE - 2024")), "")</f>
        <v/>
      </c>
      <c r="R351" s="151" t="str" cm="1">
        <f t="array" aca="1" ref="R351" ca="1">IF('Kreis TRADE - 2024'!$E351 = 'PieChart Hilfstabelle'!R$1, INDIRECT(ADDRESS(ROW(), 6 + $A$7, 1, 1, "Kreis TRADE - 2024")), "")</f>
        <v/>
      </c>
      <c r="S351" s="151" t="str" cm="1">
        <f t="array" aca="1" ref="S351" ca="1">IF('Kreis TRADE - 2024'!$E351 = 'PieChart Hilfstabelle'!S$1, INDIRECT(ADDRESS(ROW(), 6 + $A$7, 1, 1, "Kreis TRADE - 2024")), "")</f>
        <v/>
      </c>
      <c r="T351" s="151" t="str" cm="1">
        <f t="array" aca="1" ref="T351" ca="1">IF('Kreis TRADE - 2024'!$E351 = 'PieChart Hilfstabelle'!T$1, INDIRECT(ADDRESS(ROW(), 6 + $A$7, 1, 1, "Kreis TRADE - 2024")), "")</f>
        <v/>
      </c>
      <c r="U351" s="151" t="str" cm="1">
        <f t="array" aca="1" ref="U351" ca="1">IF('Kreis TRADE - 2024'!$E351 = 'PieChart Hilfstabelle'!U$1, INDIRECT(ADDRESS(ROW(), 6 + $A$7, 1, 1, "Kreis TRADE - 2024")), "")</f>
        <v/>
      </c>
      <c r="V351" s="151" t="str" cm="1">
        <f t="array" aca="1" ref="V351" ca="1">IF('Kreis TRADE - 2024'!$E351 = 'PieChart Hilfstabelle'!V$1, INDIRECT(ADDRESS(ROW(), 6 + $A$7, 1, 1, "Kreis TRADE - 2024")), "")</f>
        <v/>
      </c>
      <c r="W351" s="151" t="str" cm="1">
        <f t="array" aca="1" ref="W351" ca="1">IF('Kreis TRADE - 2024'!$E351 = 'PieChart Hilfstabelle'!W$1, INDIRECT(ADDRESS(ROW(), 6 + $A$7, 1, 1, "Kreis TRADE - 2024")), "")</f>
        <v/>
      </c>
      <c r="X351" s="152"/>
      <c r="Y351" s="151" t="str" cm="1">
        <f t="array" aca="1" ref="Y351" ca="1">IF('Kreis TRADE - 2024'!$D351 = 'PieChart Hilfstabelle'!Y$1, INDIRECT(ADDRESS(ROW(), 6 + $A$7, 1, 1, "Kreis TRADE - 2024")), "")</f>
        <v/>
      </c>
      <c r="Z351" s="151" t="str" cm="1">
        <f t="array" aca="1" ref="Z351" ca="1">IF('Kreis TRADE - 2024'!$D351 = 'PieChart Hilfstabelle'!Z$1, INDIRECT(ADDRESS(ROW(), 6 + $A$7, 1, 1, "Kreis TRADE - 2024")), "")</f>
        <v/>
      </c>
      <c r="AA351" s="151" t="str" cm="1">
        <f t="array" aca="1" ref="AA351" ca="1">IF('Kreis TRADE - 2024'!$D351 = 'PieChart Hilfstabelle'!AA$1, INDIRECT(ADDRESS(ROW(), 6 + $A$7, 1, 1, "Kreis TRADE - 2024")), "")</f>
        <v/>
      </c>
      <c r="AB351" s="151" t="str" cm="1">
        <f t="array" aca="1" ref="AB351" ca="1">IF('Kreis TRADE - 2024'!$D351 = 'PieChart Hilfstabelle'!AB$1, INDIRECT(ADDRESS(ROW(), 6 + $A$7, 1, 1, "Kreis TRADE - 2024")), "")</f>
        <v/>
      </c>
      <c r="AC351" s="151" t="str" cm="1">
        <f t="array" aca="1" ref="AC351" ca="1">IF('Kreis TRADE - 2024'!$D351 = 'PieChart Hilfstabelle'!AC$1, INDIRECT(ADDRESS(ROW(), 6 + $A$7, 1, 1, "Kreis TRADE - 2024")), "")</f>
        <v/>
      </c>
      <c r="AD351" s="151" t="str" cm="1">
        <f t="array" aca="1" ref="AD351" ca="1">IF('Kreis TRADE - 2024'!$D351 = 'PieChart Hilfstabelle'!AD$1, INDIRECT(ADDRESS(ROW(), 6 + $A$7, 1, 1, "Kreis TRADE - 2024")), "")</f>
        <v/>
      </c>
    </row>
    <row r="352" spans="1:30">
      <c r="A352" s="151"/>
      <c r="B352" s="151"/>
      <c r="C352" s="151"/>
      <c r="D352" s="151"/>
      <c r="E352" s="151"/>
      <c r="F352" s="151" t="str">
        <f>IF(AND('Kreis TRADE - 2024'!C352&lt;&gt;"",'Kreis TRADE - 2024'!D352&lt;&gt;"",'Kreis TRADE - 2024'!E352="Gebuchte Tage"),'Kreis TRADE - 2024'!C352 &amp; " " &amp; 'Kreis TRADE - 2024'!D352,"")</f>
        <v/>
      </c>
      <c r="G352" s="151" t="str" cm="1">
        <f t="array" aca="1" ref="G352" ca="1">IF('Kreis TRADE - 2024'!$E352 = 'PieChart Hilfstabelle'!G$1, INDIRECT(ADDRESS(ROW(), 6 + $A$7, 1, 1, "Kreis TRADE - 2024")), "")</f>
        <v/>
      </c>
      <c r="H352" s="151" t="str" cm="1">
        <f t="array" aca="1" ref="H352" ca="1">IF('Kreis TRADE - 2024'!$E352 = 'PieChart Hilfstabelle'!H$1, INDIRECT(ADDRESS(ROW(), 6 + $A$7, 1, 1, "Kreis TRADE - 2024")), "")</f>
        <v/>
      </c>
      <c r="I352" s="151" t="str" cm="1">
        <f t="array" aca="1" ref="I352" ca="1">IF('Kreis TRADE - 2024'!$E352 = 'PieChart Hilfstabelle'!I$1, INDIRECT(ADDRESS(ROW(), 6 + $A$7, 1, 1, "Kreis TRADE - 2024")), "")</f>
        <v/>
      </c>
      <c r="J352" s="151" t="str" cm="1">
        <f t="array" aca="1" ref="J352" ca="1">IF('Kreis TRADE - 2024'!$E352 = 'PieChart Hilfstabelle'!J$1, INDIRECT(ADDRESS(ROW(), 6 + $A$7, 1, 1, "Kreis TRADE - 2024")), "")</f>
        <v/>
      </c>
      <c r="K352" s="151" t="str" cm="1">
        <f t="array" aca="1" ref="K352" ca="1">IF('Kreis TRADE - 2024'!$E352 = 'PieChart Hilfstabelle'!K$1, INDIRECT(ADDRESS(ROW(), 6 + $A$7, 1, 1, "Kreis TRADE - 2024")), "")</f>
        <v/>
      </c>
      <c r="L352" s="151" t="str" cm="1">
        <f t="array" aca="1" ref="L352" ca="1">IF('Kreis TRADE - 2024'!$E352 = 'PieChart Hilfstabelle'!L$1, INDIRECT(ADDRESS(ROW(), 6 + $A$7, 1, 1, "Kreis TRADE - 2024")), "")</f>
        <v/>
      </c>
      <c r="M352" s="151" t="str" cm="1">
        <f t="array" aca="1" ref="M352" ca="1">IF('Kreis TRADE - 2024'!$E352 = 'PieChart Hilfstabelle'!M$1, INDIRECT(ADDRESS(ROW(), 6 + $A$7, 1, 1, "Kreis TRADE - 2024")), "")</f>
        <v/>
      </c>
      <c r="N352" s="151" t="str" cm="1">
        <f t="array" aca="1" ref="N352" ca="1">IF('Kreis TRADE - 2024'!$E352 = 'PieChart Hilfstabelle'!N$1, INDIRECT(ADDRESS(ROW(), 6 + $A$7, 1, 1, "Kreis TRADE - 2024")), "")</f>
        <v/>
      </c>
      <c r="O352" s="151" t="str" cm="1">
        <f t="array" aca="1" ref="O352" ca="1">IF('Kreis TRADE - 2024'!$E352 = 'PieChart Hilfstabelle'!O$1, INDIRECT(ADDRESS(ROW(), 6 + $A$7, 1, 1, "Kreis TRADE - 2024")), "")</f>
        <v/>
      </c>
      <c r="P352" s="151" t="str" cm="1">
        <f t="array" aca="1" ref="P352" ca="1">IF('Kreis TRADE - 2024'!$E352 = 'PieChart Hilfstabelle'!P$1, INDIRECT(ADDRESS(ROW(), 6 + $A$7, 1, 1, "Kreis TRADE - 2024")), "")</f>
        <v/>
      </c>
      <c r="Q352" s="151" t="str" cm="1">
        <f t="array" aca="1" ref="Q352" ca="1">IF('Kreis TRADE - 2024'!$E352 = 'PieChart Hilfstabelle'!Q$1, INDIRECT(ADDRESS(ROW(), 6 + $A$7, 1, 1, "Kreis TRADE - 2024")), "")</f>
        <v/>
      </c>
      <c r="R352" s="151" t="str" cm="1">
        <f t="array" aca="1" ref="R352" ca="1">IF('Kreis TRADE - 2024'!$E352 = 'PieChart Hilfstabelle'!R$1, INDIRECT(ADDRESS(ROW(), 6 + $A$7, 1, 1, "Kreis TRADE - 2024")), "")</f>
        <v/>
      </c>
      <c r="S352" s="151" t="str" cm="1">
        <f t="array" aca="1" ref="S352" ca="1">IF('Kreis TRADE - 2024'!$E352 = 'PieChart Hilfstabelle'!S$1, INDIRECT(ADDRESS(ROW(), 6 + $A$7, 1, 1, "Kreis TRADE - 2024")), "")</f>
        <v/>
      </c>
      <c r="T352" s="151" t="str" cm="1">
        <f t="array" aca="1" ref="T352" ca="1">IF('Kreis TRADE - 2024'!$E352 = 'PieChart Hilfstabelle'!T$1, INDIRECT(ADDRESS(ROW(), 6 + $A$7, 1, 1, "Kreis TRADE - 2024")), "")</f>
        <v/>
      </c>
      <c r="U352" s="151" t="str" cm="1">
        <f t="array" aca="1" ref="U352" ca="1">IF('Kreis TRADE - 2024'!$E352 = 'PieChart Hilfstabelle'!U$1, INDIRECT(ADDRESS(ROW(), 6 + $A$7, 1, 1, "Kreis TRADE - 2024")), "")</f>
        <v/>
      </c>
      <c r="V352" s="151" t="str" cm="1">
        <f t="array" aca="1" ref="V352" ca="1">IF('Kreis TRADE - 2024'!$E352 = 'PieChart Hilfstabelle'!V$1, INDIRECT(ADDRESS(ROW(), 6 + $A$7, 1, 1, "Kreis TRADE - 2024")), "")</f>
        <v/>
      </c>
      <c r="W352" s="151" t="str" cm="1">
        <f t="array" aca="1" ref="W352" ca="1">IF('Kreis TRADE - 2024'!$E352 = 'PieChart Hilfstabelle'!W$1, INDIRECT(ADDRESS(ROW(), 6 + $A$7, 1, 1, "Kreis TRADE - 2024")), "")</f>
        <v/>
      </c>
      <c r="X352" s="152"/>
      <c r="Y352" s="151" t="str" cm="1">
        <f t="array" aca="1" ref="Y352" ca="1">IF('Kreis TRADE - 2024'!$D352 = 'PieChart Hilfstabelle'!Y$1, INDIRECT(ADDRESS(ROW(), 6 + $A$7, 1, 1, "Kreis TRADE - 2024")), "")</f>
        <v/>
      </c>
      <c r="Z352" s="151" t="str" cm="1">
        <f t="array" aca="1" ref="Z352" ca="1">IF('Kreis TRADE - 2024'!$D352 = 'PieChart Hilfstabelle'!Z$1, INDIRECT(ADDRESS(ROW(), 6 + $A$7, 1, 1, "Kreis TRADE - 2024")), "")</f>
        <v/>
      </c>
      <c r="AA352" s="151" t="str" cm="1">
        <f t="array" aca="1" ref="AA352" ca="1">IF('Kreis TRADE - 2024'!$D352 = 'PieChart Hilfstabelle'!AA$1, INDIRECT(ADDRESS(ROW(), 6 + $A$7, 1, 1, "Kreis TRADE - 2024")), "")</f>
        <v/>
      </c>
      <c r="AB352" s="151" t="str" cm="1">
        <f t="array" aca="1" ref="AB352" ca="1">IF('Kreis TRADE - 2024'!$D352 = 'PieChart Hilfstabelle'!AB$1, INDIRECT(ADDRESS(ROW(), 6 + $A$7, 1, 1, "Kreis TRADE - 2024")), "")</f>
        <v/>
      </c>
      <c r="AC352" s="151" t="str" cm="1">
        <f t="array" aca="1" ref="AC352" ca="1">IF('Kreis TRADE - 2024'!$D352 = 'PieChart Hilfstabelle'!AC$1, INDIRECT(ADDRESS(ROW(), 6 + $A$7, 1, 1, "Kreis TRADE - 2024")), "")</f>
        <v/>
      </c>
      <c r="AD352" s="151" t="str" cm="1">
        <f t="array" aca="1" ref="AD352" ca="1">IF('Kreis TRADE - 2024'!$D352 = 'PieChart Hilfstabelle'!AD$1, INDIRECT(ADDRESS(ROW(), 6 + $A$7, 1, 1, "Kreis TRADE - 2024")), "")</f>
        <v/>
      </c>
    </row>
    <row r="353" spans="1:30">
      <c r="A353" s="151"/>
      <c r="B353" s="151"/>
      <c r="C353" s="151"/>
      <c r="D353" s="151"/>
      <c r="E353" s="151"/>
      <c r="F353" s="151" t="str">
        <f>IF(AND('Kreis TRADE - 2024'!C353&lt;&gt;"",'Kreis TRADE - 2024'!D353&lt;&gt;"",'Kreis TRADE - 2024'!E353="Gebuchte Tage"),'Kreis TRADE - 2024'!C353 &amp; " " &amp; 'Kreis TRADE - 2024'!D353,"")</f>
        <v/>
      </c>
      <c r="G353" s="151" t="str" cm="1">
        <f t="array" aca="1" ref="G353" ca="1">IF('Kreis TRADE - 2024'!$E353 = 'PieChart Hilfstabelle'!G$1, INDIRECT(ADDRESS(ROW(), 6 + $A$7, 1, 1, "Kreis TRADE - 2024")), "")</f>
        <v/>
      </c>
      <c r="H353" s="151" t="str" cm="1">
        <f t="array" aca="1" ref="H353" ca="1">IF('Kreis TRADE - 2024'!$E353 = 'PieChart Hilfstabelle'!H$1, INDIRECT(ADDRESS(ROW(), 6 + $A$7, 1, 1, "Kreis TRADE - 2024")), "")</f>
        <v/>
      </c>
      <c r="I353" s="151" t="str" cm="1">
        <f t="array" aca="1" ref="I353" ca="1">IF('Kreis TRADE - 2024'!$E353 = 'PieChart Hilfstabelle'!I$1, INDIRECT(ADDRESS(ROW(), 6 + $A$7, 1, 1, "Kreis TRADE - 2024")), "")</f>
        <v/>
      </c>
      <c r="J353" s="151" t="str" cm="1">
        <f t="array" aca="1" ref="J353" ca="1">IF('Kreis TRADE - 2024'!$E353 = 'PieChart Hilfstabelle'!J$1, INDIRECT(ADDRESS(ROW(), 6 + $A$7, 1, 1, "Kreis TRADE - 2024")), "")</f>
        <v/>
      </c>
      <c r="K353" s="151" t="str" cm="1">
        <f t="array" aca="1" ref="K353" ca="1">IF('Kreis TRADE - 2024'!$E353 = 'PieChart Hilfstabelle'!K$1, INDIRECT(ADDRESS(ROW(), 6 + $A$7, 1, 1, "Kreis TRADE - 2024")), "")</f>
        <v/>
      </c>
      <c r="L353" s="151" t="str" cm="1">
        <f t="array" aca="1" ref="L353" ca="1">IF('Kreis TRADE - 2024'!$E353 = 'PieChart Hilfstabelle'!L$1, INDIRECT(ADDRESS(ROW(), 6 + $A$7, 1, 1, "Kreis TRADE - 2024")), "")</f>
        <v/>
      </c>
      <c r="M353" s="151" t="str" cm="1">
        <f t="array" aca="1" ref="M353" ca="1">IF('Kreis TRADE - 2024'!$E353 = 'PieChart Hilfstabelle'!M$1, INDIRECT(ADDRESS(ROW(), 6 + $A$7, 1, 1, "Kreis TRADE - 2024")), "")</f>
        <v/>
      </c>
      <c r="N353" s="151" t="str" cm="1">
        <f t="array" aca="1" ref="N353" ca="1">IF('Kreis TRADE - 2024'!$E353 = 'PieChart Hilfstabelle'!N$1, INDIRECT(ADDRESS(ROW(), 6 + $A$7, 1, 1, "Kreis TRADE - 2024")), "")</f>
        <v/>
      </c>
      <c r="O353" s="151" t="str" cm="1">
        <f t="array" aca="1" ref="O353" ca="1">IF('Kreis TRADE - 2024'!$E353 = 'PieChart Hilfstabelle'!O$1, INDIRECT(ADDRESS(ROW(), 6 + $A$7, 1, 1, "Kreis TRADE - 2024")), "")</f>
        <v/>
      </c>
      <c r="P353" s="151" t="str" cm="1">
        <f t="array" aca="1" ref="P353" ca="1">IF('Kreis TRADE - 2024'!$E353 = 'PieChart Hilfstabelle'!P$1, INDIRECT(ADDRESS(ROW(), 6 + $A$7, 1, 1, "Kreis TRADE - 2024")), "")</f>
        <v/>
      </c>
      <c r="Q353" s="151" t="str" cm="1">
        <f t="array" aca="1" ref="Q353" ca="1">IF('Kreis TRADE - 2024'!$E353 = 'PieChart Hilfstabelle'!Q$1, INDIRECT(ADDRESS(ROW(), 6 + $A$7, 1, 1, "Kreis TRADE - 2024")), "")</f>
        <v/>
      </c>
      <c r="R353" s="151" t="str" cm="1">
        <f t="array" aca="1" ref="R353" ca="1">IF('Kreis TRADE - 2024'!$E353 = 'PieChart Hilfstabelle'!R$1, INDIRECT(ADDRESS(ROW(), 6 + $A$7, 1, 1, "Kreis TRADE - 2024")), "")</f>
        <v/>
      </c>
      <c r="S353" s="151" t="str" cm="1">
        <f t="array" aca="1" ref="S353" ca="1">IF('Kreis TRADE - 2024'!$E353 = 'PieChart Hilfstabelle'!S$1, INDIRECT(ADDRESS(ROW(), 6 + $A$7, 1, 1, "Kreis TRADE - 2024")), "")</f>
        <v/>
      </c>
      <c r="T353" s="151" t="str" cm="1">
        <f t="array" aca="1" ref="T353" ca="1">IF('Kreis TRADE - 2024'!$E353 = 'PieChart Hilfstabelle'!T$1, INDIRECT(ADDRESS(ROW(), 6 + $A$7, 1, 1, "Kreis TRADE - 2024")), "")</f>
        <v/>
      </c>
      <c r="U353" s="151" t="str" cm="1">
        <f t="array" aca="1" ref="U353" ca="1">IF('Kreis TRADE - 2024'!$E353 = 'PieChart Hilfstabelle'!U$1, INDIRECT(ADDRESS(ROW(), 6 + $A$7, 1, 1, "Kreis TRADE - 2024")), "")</f>
        <v/>
      </c>
      <c r="V353" s="151" t="str" cm="1">
        <f t="array" aca="1" ref="V353" ca="1">IF('Kreis TRADE - 2024'!$E353 = 'PieChart Hilfstabelle'!V$1, INDIRECT(ADDRESS(ROW(), 6 + $A$7, 1, 1, "Kreis TRADE - 2024")), "")</f>
        <v/>
      </c>
      <c r="W353" s="151" t="str" cm="1">
        <f t="array" aca="1" ref="W353" ca="1">IF('Kreis TRADE - 2024'!$E353 = 'PieChart Hilfstabelle'!W$1, INDIRECT(ADDRESS(ROW(), 6 + $A$7, 1, 1, "Kreis TRADE - 2024")), "")</f>
        <v/>
      </c>
      <c r="X353" s="152"/>
      <c r="Y353" s="151" t="str" cm="1">
        <f t="array" aca="1" ref="Y353" ca="1">IF('Kreis TRADE - 2024'!$D353 = 'PieChart Hilfstabelle'!Y$1, INDIRECT(ADDRESS(ROW(), 6 + $A$7, 1, 1, "Kreis TRADE - 2024")), "")</f>
        <v/>
      </c>
      <c r="Z353" s="151" t="str" cm="1">
        <f t="array" aca="1" ref="Z353" ca="1">IF('Kreis TRADE - 2024'!$D353 = 'PieChart Hilfstabelle'!Z$1, INDIRECT(ADDRESS(ROW(), 6 + $A$7, 1, 1, "Kreis TRADE - 2024")), "")</f>
        <v/>
      </c>
      <c r="AA353" s="151" t="str" cm="1">
        <f t="array" aca="1" ref="AA353" ca="1">IF('Kreis TRADE - 2024'!$D353 = 'PieChart Hilfstabelle'!AA$1, INDIRECT(ADDRESS(ROW(), 6 + $A$7, 1, 1, "Kreis TRADE - 2024")), "")</f>
        <v/>
      </c>
      <c r="AB353" s="151" t="str" cm="1">
        <f t="array" aca="1" ref="AB353" ca="1">IF('Kreis TRADE - 2024'!$D353 = 'PieChart Hilfstabelle'!AB$1, INDIRECT(ADDRESS(ROW(), 6 + $A$7, 1, 1, "Kreis TRADE - 2024")), "")</f>
        <v/>
      </c>
      <c r="AC353" s="151" t="str" cm="1">
        <f t="array" aca="1" ref="AC353" ca="1">IF('Kreis TRADE - 2024'!$D353 = 'PieChart Hilfstabelle'!AC$1, INDIRECT(ADDRESS(ROW(), 6 + $A$7, 1, 1, "Kreis TRADE - 2024")), "")</f>
        <v/>
      </c>
      <c r="AD353" s="151" t="str" cm="1">
        <f t="array" aca="1" ref="AD353" ca="1">IF('Kreis TRADE - 2024'!$D353 = 'PieChart Hilfstabelle'!AD$1, INDIRECT(ADDRESS(ROW(), 6 + $A$7, 1, 1, "Kreis TRADE - 2024")), "")</f>
        <v/>
      </c>
    </row>
    <row r="354" spans="1:30">
      <c r="A354" s="151"/>
      <c r="B354" s="151"/>
      <c r="C354" s="151"/>
      <c r="D354" s="151"/>
      <c r="E354" s="151"/>
      <c r="F354" s="151" t="str">
        <f>IF(AND('Kreis TRADE - 2024'!C354&lt;&gt;"",'Kreis TRADE - 2024'!D354&lt;&gt;"",'Kreis TRADE - 2024'!E354="Gebuchte Tage"),'Kreis TRADE - 2024'!C354 &amp; " " &amp; 'Kreis TRADE - 2024'!D354,"")</f>
        <v/>
      </c>
      <c r="G354" s="151" t="str" cm="1">
        <f t="array" aca="1" ref="G354" ca="1">IF('Kreis TRADE - 2024'!$E354 = 'PieChart Hilfstabelle'!G$1, INDIRECT(ADDRESS(ROW(), 6 + $A$7, 1, 1, "Kreis TRADE - 2024")), "")</f>
        <v/>
      </c>
      <c r="H354" s="151" t="str" cm="1">
        <f t="array" aca="1" ref="H354" ca="1">IF('Kreis TRADE - 2024'!$E354 = 'PieChart Hilfstabelle'!H$1, INDIRECT(ADDRESS(ROW(), 6 + $A$7, 1, 1, "Kreis TRADE - 2024")), "")</f>
        <v/>
      </c>
      <c r="I354" s="151" t="str" cm="1">
        <f t="array" aca="1" ref="I354" ca="1">IF('Kreis TRADE - 2024'!$E354 = 'PieChart Hilfstabelle'!I$1, INDIRECT(ADDRESS(ROW(), 6 + $A$7, 1, 1, "Kreis TRADE - 2024")), "")</f>
        <v/>
      </c>
      <c r="J354" s="151" t="str" cm="1">
        <f t="array" aca="1" ref="J354" ca="1">IF('Kreis TRADE - 2024'!$E354 = 'PieChart Hilfstabelle'!J$1, INDIRECT(ADDRESS(ROW(), 6 + $A$7, 1, 1, "Kreis TRADE - 2024")), "")</f>
        <v/>
      </c>
      <c r="K354" s="151" t="str" cm="1">
        <f t="array" aca="1" ref="K354" ca="1">IF('Kreis TRADE - 2024'!$E354 = 'PieChart Hilfstabelle'!K$1, INDIRECT(ADDRESS(ROW(), 6 + $A$7, 1, 1, "Kreis TRADE - 2024")), "")</f>
        <v/>
      </c>
      <c r="L354" s="151" t="str" cm="1">
        <f t="array" aca="1" ref="L354" ca="1">IF('Kreis TRADE - 2024'!$E354 = 'PieChart Hilfstabelle'!L$1, INDIRECT(ADDRESS(ROW(), 6 + $A$7, 1, 1, "Kreis TRADE - 2024")), "")</f>
        <v/>
      </c>
      <c r="M354" s="151" t="str" cm="1">
        <f t="array" aca="1" ref="M354" ca="1">IF('Kreis TRADE - 2024'!$E354 = 'PieChart Hilfstabelle'!M$1, INDIRECT(ADDRESS(ROW(), 6 + $A$7, 1, 1, "Kreis TRADE - 2024")), "")</f>
        <v/>
      </c>
      <c r="N354" s="151" t="str" cm="1">
        <f t="array" aca="1" ref="N354" ca="1">IF('Kreis TRADE - 2024'!$E354 = 'PieChart Hilfstabelle'!N$1, INDIRECT(ADDRESS(ROW(), 6 + $A$7, 1, 1, "Kreis TRADE - 2024")), "")</f>
        <v/>
      </c>
      <c r="O354" s="151" t="str" cm="1">
        <f t="array" aca="1" ref="O354" ca="1">IF('Kreis TRADE - 2024'!$E354 = 'PieChart Hilfstabelle'!O$1, INDIRECT(ADDRESS(ROW(), 6 + $A$7, 1, 1, "Kreis TRADE - 2024")), "")</f>
        <v/>
      </c>
      <c r="P354" s="151" t="str" cm="1">
        <f t="array" aca="1" ref="P354" ca="1">IF('Kreis TRADE - 2024'!$E354 = 'PieChart Hilfstabelle'!P$1, INDIRECT(ADDRESS(ROW(), 6 + $A$7, 1, 1, "Kreis TRADE - 2024")), "")</f>
        <v/>
      </c>
      <c r="Q354" s="151" t="str" cm="1">
        <f t="array" aca="1" ref="Q354" ca="1">IF('Kreis TRADE - 2024'!$E354 = 'PieChart Hilfstabelle'!Q$1, INDIRECT(ADDRESS(ROW(), 6 + $A$7, 1, 1, "Kreis TRADE - 2024")), "")</f>
        <v/>
      </c>
      <c r="R354" s="151" t="str" cm="1">
        <f t="array" aca="1" ref="R354" ca="1">IF('Kreis TRADE - 2024'!$E354 = 'PieChart Hilfstabelle'!R$1, INDIRECT(ADDRESS(ROW(), 6 + $A$7, 1, 1, "Kreis TRADE - 2024")), "")</f>
        <v/>
      </c>
      <c r="S354" s="151" t="str" cm="1">
        <f t="array" aca="1" ref="S354" ca="1">IF('Kreis TRADE - 2024'!$E354 = 'PieChart Hilfstabelle'!S$1, INDIRECT(ADDRESS(ROW(), 6 + $A$7, 1, 1, "Kreis TRADE - 2024")), "")</f>
        <v/>
      </c>
      <c r="T354" s="151" t="str" cm="1">
        <f t="array" aca="1" ref="T354" ca="1">IF('Kreis TRADE - 2024'!$E354 = 'PieChart Hilfstabelle'!T$1, INDIRECT(ADDRESS(ROW(), 6 + $A$7, 1, 1, "Kreis TRADE - 2024")), "")</f>
        <v/>
      </c>
      <c r="U354" s="151" t="str" cm="1">
        <f t="array" aca="1" ref="U354" ca="1">IF('Kreis TRADE - 2024'!$E354 = 'PieChart Hilfstabelle'!U$1, INDIRECT(ADDRESS(ROW(), 6 + $A$7, 1, 1, "Kreis TRADE - 2024")), "")</f>
        <v/>
      </c>
      <c r="V354" s="151" t="str" cm="1">
        <f t="array" aca="1" ref="V354" ca="1">IF('Kreis TRADE - 2024'!$E354 = 'PieChart Hilfstabelle'!V$1, INDIRECT(ADDRESS(ROW(), 6 + $A$7, 1, 1, "Kreis TRADE - 2024")), "")</f>
        <v/>
      </c>
      <c r="W354" s="151" t="str" cm="1">
        <f t="array" aca="1" ref="W354" ca="1">IF('Kreis TRADE - 2024'!$E354 = 'PieChart Hilfstabelle'!W$1, INDIRECT(ADDRESS(ROW(), 6 + $A$7, 1, 1, "Kreis TRADE - 2024")), "")</f>
        <v/>
      </c>
      <c r="X354" s="152"/>
      <c r="Y354" s="151" t="str" cm="1">
        <f t="array" aca="1" ref="Y354" ca="1">IF('Kreis TRADE - 2024'!$D354 = 'PieChart Hilfstabelle'!Y$1, INDIRECT(ADDRESS(ROW(), 6 + $A$7, 1, 1, "Kreis TRADE - 2024")), "")</f>
        <v/>
      </c>
      <c r="Z354" s="151" t="str" cm="1">
        <f t="array" aca="1" ref="Z354" ca="1">IF('Kreis TRADE - 2024'!$D354 = 'PieChart Hilfstabelle'!Z$1, INDIRECT(ADDRESS(ROW(), 6 + $A$7, 1, 1, "Kreis TRADE - 2024")), "")</f>
        <v/>
      </c>
      <c r="AA354" s="151" t="str" cm="1">
        <f t="array" aca="1" ref="AA354" ca="1">IF('Kreis TRADE - 2024'!$D354 = 'PieChart Hilfstabelle'!AA$1, INDIRECT(ADDRESS(ROW(), 6 + $A$7, 1, 1, "Kreis TRADE - 2024")), "")</f>
        <v/>
      </c>
      <c r="AB354" s="151" t="str" cm="1">
        <f t="array" aca="1" ref="AB354" ca="1">IF('Kreis TRADE - 2024'!$D354 = 'PieChart Hilfstabelle'!AB$1, INDIRECT(ADDRESS(ROW(), 6 + $A$7, 1, 1, "Kreis TRADE - 2024")), "")</f>
        <v/>
      </c>
      <c r="AC354" s="151" t="str" cm="1">
        <f t="array" aca="1" ref="AC354" ca="1">IF('Kreis TRADE - 2024'!$D354 = 'PieChart Hilfstabelle'!AC$1, INDIRECT(ADDRESS(ROW(), 6 + $A$7, 1, 1, "Kreis TRADE - 2024")), "")</f>
        <v/>
      </c>
      <c r="AD354" s="151" t="str" cm="1">
        <f t="array" aca="1" ref="AD354" ca="1">IF('Kreis TRADE - 2024'!$D354 = 'PieChart Hilfstabelle'!AD$1, INDIRECT(ADDRESS(ROW(), 6 + $A$7, 1, 1, "Kreis TRADE - 2024")), "")</f>
        <v/>
      </c>
    </row>
    <row r="355" spans="1:30">
      <c r="A355" s="151"/>
      <c r="B355" s="151"/>
      <c r="C355" s="151"/>
      <c r="D355" s="151"/>
      <c r="E355" s="151"/>
      <c r="F355" s="151" t="str">
        <f>IF(AND('Kreis TRADE - 2024'!C355&lt;&gt;"",'Kreis TRADE - 2024'!D355&lt;&gt;"",'Kreis TRADE - 2024'!E355="Gebuchte Tage"),'Kreis TRADE - 2024'!C355 &amp; " " &amp; 'Kreis TRADE - 2024'!D355,"")</f>
        <v/>
      </c>
      <c r="G355" s="151" t="str" cm="1">
        <f t="array" aca="1" ref="G355" ca="1">IF('Kreis TRADE - 2024'!$E355 = 'PieChart Hilfstabelle'!G$1, INDIRECT(ADDRESS(ROW(), 6 + $A$7, 1, 1, "Kreis TRADE - 2024")), "")</f>
        <v/>
      </c>
      <c r="H355" s="151" t="str" cm="1">
        <f t="array" aca="1" ref="H355" ca="1">IF('Kreis TRADE - 2024'!$E355 = 'PieChart Hilfstabelle'!H$1, INDIRECT(ADDRESS(ROW(), 6 + $A$7, 1, 1, "Kreis TRADE - 2024")), "")</f>
        <v/>
      </c>
      <c r="I355" s="151" t="str" cm="1">
        <f t="array" aca="1" ref="I355" ca="1">IF('Kreis TRADE - 2024'!$E355 = 'PieChart Hilfstabelle'!I$1, INDIRECT(ADDRESS(ROW(), 6 + $A$7, 1, 1, "Kreis TRADE - 2024")), "")</f>
        <v/>
      </c>
      <c r="J355" s="151" t="str" cm="1">
        <f t="array" aca="1" ref="J355" ca="1">IF('Kreis TRADE - 2024'!$E355 = 'PieChart Hilfstabelle'!J$1, INDIRECT(ADDRESS(ROW(), 6 + $A$7, 1, 1, "Kreis TRADE - 2024")), "")</f>
        <v/>
      </c>
      <c r="K355" s="151" t="str" cm="1">
        <f t="array" aca="1" ref="K355" ca="1">IF('Kreis TRADE - 2024'!$E355 = 'PieChart Hilfstabelle'!K$1, INDIRECT(ADDRESS(ROW(), 6 + $A$7, 1, 1, "Kreis TRADE - 2024")), "")</f>
        <v/>
      </c>
      <c r="L355" s="151" t="str" cm="1">
        <f t="array" aca="1" ref="L355" ca="1">IF('Kreis TRADE - 2024'!$E355 = 'PieChart Hilfstabelle'!L$1, INDIRECT(ADDRESS(ROW(), 6 + $A$7, 1, 1, "Kreis TRADE - 2024")), "")</f>
        <v/>
      </c>
      <c r="M355" s="151" t="str" cm="1">
        <f t="array" aca="1" ref="M355" ca="1">IF('Kreis TRADE - 2024'!$E355 = 'PieChart Hilfstabelle'!M$1, INDIRECT(ADDRESS(ROW(), 6 + $A$7, 1, 1, "Kreis TRADE - 2024")), "")</f>
        <v/>
      </c>
      <c r="N355" s="151" t="str" cm="1">
        <f t="array" aca="1" ref="N355" ca="1">IF('Kreis TRADE - 2024'!$E355 = 'PieChart Hilfstabelle'!N$1, INDIRECT(ADDRESS(ROW(), 6 + $A$7, 1, 1, "Kreis TRADE - 2024")), "")</f>
        <v/>
      </c>
      <c r="O355" s="151" t="str" cm="1">
        <f t="array" aca="1" ref="O355" ca="1">IF('Kreis TRADE - 2024'!$E355 = 'PieChart Hilfstabelle'!O$1, INDIRECT(ADDRESS(ROW(), 6 + $A$7, 1, 1, "Kreis TRADE - 2024")), "")</f>
        <v/>
      </c>
      <c r="P355" s="151" t="str" cm="1">
        <f t="array" aca="1" ref="P355" ca="1">IF('Kreis TRADE - 2024'!$E355 = 'PieChart Hilfstabelle'!P$1, INDIRECT(ADDRESS(ROW(), 6 + $A$7, 1, 1, "Kreis TRADE - 2024")), "")</f>
        <v/>
      </c>
      <c r="Q355" s="151" t="str" cm="1">
        <f t="array" aca="1" ref="Q355" ca="1">IF('Kreis TRADE - 2024'!$E355 = 'PieChart Hilfstabelle'!Q$1, INDIRECT(ADDRESS(ROW(), 6 + $A$7, 1, 1, "Kreis TRADE - 2024")), "")</f>
        <v/>
      </c>
      <c r="R355" s="151" t="str" cm="1">
        <f t="array" aca="1" ref="R355" ca="1">IF('Kreis TRADE - 2024'!$E355 = 'PieChart Hilfstabelle'!R$1, INDIRECT(ADDRESS(ROW(), 6 + $A$7, 1, 1, "Kreis TRADE - 2024")), "")</f>
        <v/>
      </c>
      <c r="S355" s="151" t="str" cm="1">
        <f t="array" aca="1" ref="S355" ca="1">IF('Kreis TRADE - 2024'!$E355 = 'PieChart Hilfstabelle'!S$1, INDIRECT(ADDRESS(ROW(), 6 + $A$7, 1, 1, "Kreis TRADE - 2024")), "")</f>
        <v/>
      </c>
      <c r="T355" s="151" t="str" cm="1">
        <f t="array" aca="1" ref="T355" ca="1">IF('Kreis TRADE - 2024'!$E355 = 'PieChart Hilfstabelle'!T$1, INDIRECT(ADDRESS(ROW(), 6 + $A$7, 1, 1, "Kreis TRADE - 2024")), "")</f>
        <v/>
      </c>
      <c r="U355" s="151" t="str" cm="1">
        <f t="array" aca="1" ref="U355" ca="1">IF('Kreis TRADE - 2024'!$E355 = 'PieChart Hilfstabelle'!U$1, INDIRECT(ADDRESS(ROW(), 6 + $A$7, 1, 1, "Kreis TRADE - 2024")), "")</f>
        <v/>
      </c>
      <c r="V355" s="151" t="str" cm="1">
        <f t="array" aca="1" ref="V355" ca="1">IF('Kreis TRADE - 2024'!$E355 = 'PieChart Hilfstabelle'!V$1, INDIRECT(ADDRESS(ROW(), 6 + $A$7, 1, 1, "Kreis TRADE - 2024")), "")</f>
        <v/>
      </c>
      <c r="W355" s="151" t="str" cm="1">
        <f t="array" aca="1" ref="W355" ca="1">IF('Kreis TRADE - 2024'!$E355 = 'PieChart Hilfstabelle'!W$1, INDIRECT(ADDRESS(ROW(), 6 + $A$7, 1, 1, "Kreis TRADE - 2024")), "")</f>
        <v/>
      </c>
      <c r="X355" s="152"/>
      <c r="Y355" s="151" t="str" cm="1">
        <f t="array" aca="1" ref="Y355" ca="1">IF('Kreis TRADE - 2024'!$D355 = 'PieChart Hilfstabelle'!Y$1, INDIRECT(ADDRESS(ROW(), 6 + $A$7, 1, 1, "Kreis TRADE - 2024")), "")</f>
        <v/>
      </c>
      <c r="Z355" s="151" t="str" cm="1">
        <f t="array" aca="1" ref="Z355" ca="1">IF('Kreis TRADE - 2024'!$D355 = 'PieChart Hilfstabelle'!Z$1, INDIRECT(ADDRESS(ROW(), 6 + $A$7, 1, 1, "Kreis TRADE - 2024")), "")</f>
        <v/>
      </c>
      <c r="AA355" s="151" t="str" cm="1">
        <f t="array" aca="1" ref="AA355" ca="1">IF('Kreis TRADE - 2024'!$D355 = 'PieChart Hilfstabelle'!AA$1, INDIRECT(ADDRESS(ROW(), 6 + $A$7, 1, 1, "Kreis TRADE - 2024")), "")</f>
        <v/>
      </c>
      <c r="AB355" s="151" t="str" cm="1">
        <f t="array" aca="1" ref="AB355" ca="1">IF('Kreis TRADE - 2024'!$D355 = 'PieChart Hilfstabelle'!AB$1, INDIRECT(ADDRESS(ROW(), 6 + $A$7, 1, 1, "Kreis TRADE - 2024")), "")</f>
        <v/>
      </c>
      <c r="AC355" s="151" t="str" cm="1">
        <f t="array" aca="1" ref="AC355" ca="1">IF('Kreis TRADE - 2024'!$D355 = 'PieChart Hilfstabelle'!AC$1, INDIRECT(ADDRESS(ROW(), 6 + $A$7, 1, 1, "Kreis TRADE - 2024")), "")</f>
        <v/>
      </c>
      <c r="AD355" s="151" t="str" cm="1">
        <f t="array" aca="1" ref="AD355" ca="1">IF('Kreis TRADE - 2024'!$D355 = 'PieChart Hilfstabelle'!AD$1, INDIRECT(ADDRESS(ROW(), 6 + $A$7, 1, 1, "Kreis TRADE - 2024")), "")</f>
        <v/>
      </c>
    </row>
    <row r="356" spans="1:30">
      <c r="A356" s="151"/>
      <c r="B356" s="151"/>
      <c r="C356" s="151"/>
      <c r="D356" s="151"/>
      <c r="E356" s="151"/>
      <c r="F356" s="151" t="str">
        <f>IF(AND('Kreis TRADE - 2024'!C356&lt;&gt;"",'Kreis TRADE - 2024'!D356&lt;&gt;"",'Kreis TRADE - 2024'!E356="Gebuchte Tage"),'Kreis TRADE - 2024'!C356 &amp; " " &amp; 'Kreis TRADE - 2024'!D356,"")</f>
        <v/>
      </c>
      <c r="G356" s="151" t="str" cm="1">
        <f t="array" aca="1" ref="G356" ca="1">IF('Kreis TRADE - 2024'!$E356 = 'PieChart Hilfstabelle'!G$1, INDIRECT(ADDRESS(ROW(), 6 + $A$7, 1, 1, "Kreis TRADE - 2024")), "")</f>
        <v/>
      </c>
      <c r="H356" s="151" t="str" cm="1">
        <f t="array" aca="1" ref="H356" ca="1">IF('Kreis TRADE - 2024'!$E356 = 'PieChart Hilfstabelle'!H$1, INDIRECT(ADDRESS(ROW(), 6 + $A$7, 1, 1, "Kreis TRADE - 2024")), "")</f>
        <v/>
      </c>
      <c r="I356" s="151" t="str" cm="1">
        <f t="array" aca="1" ref="I356" ca="1">IF('Kreis TRADE - 2024'!$E356 = 'PieChart Hilfstabelle'!I$1, INDIRECT(ADDRESS(ROW(), 6 + $A$7, 1, 1, "Kreis TRADE - 2024")), "")</f>
        <v/>
      </c>
      <c r="J356" s="151" t="str" cm="1">
        <f t="array" aca="1" ref="J356" ca="1">IF('Kreis TRADE - 2024'!$E356 = 'PieChart Hilfstabelle'!J$1, INDIRECT(ADDRESS(ROW(), 6 + $A$7, 1, 1, "Kreis TRADE - 2024")), "")</f>
        <v/>
      </c>
      <c r="K356" s="151" t="str" cm="1">
        <f t="array" aca="1" ref="K356" ca="1">IF('Kreis TRADE - 2024'!$E356 = 'PieChart Hilfstabelle'!K$1, INDIRECT(ADDRESS(ROW(), 6 + $A$7, 1, 1, "Kreis TRADE - 2024")), "")</f>
        <v/>
      </c>
      <c r="L356" s="151" t="str" cm="1">
        <f t="array" aca="1" ref="L356" ca="1">IF('Kreis TRADE - 2024'!$E356 = 'PieChart Hilfstabelle'!L$1, INDIRECT(ADDRESS(ROW(), 6 + $A$7, 1, 1, "Kreis TRADE - 2024")), "")</f>
        <v/>
      </c>
      <c r="M356" s="151" t="str" cm="1">
        <f t="array" aca="1" ref="M356" ca="1">IF('Kreis TRADE - 2024'!$E356 = 'PieChart Hilfstabelle'!M$1, INDIRECT(ADDRESS(ROW(), 6 + $A$7, 1, 1, "Kreis TRADE - 2024")), "")</f>
        <v/>
      </c>
      <c r="N356" s="151" t="str" cm="1">
        <f t="array" aca="1" ref="N356" ca="1">IF('Kreis TRADE - 2024'!$E356 = 'PieChart Hilfstabelle'!N$1, INDIRECT(ADDRESS(ROW(), 6 + $A$7, 1, 1, "Kreis TRADE - 2024")), "")</f>
        <v/>
      </c>
      <c r="O356" s="151" t="str" cm="1">
        <f t="array" aca="1" ref="O356" ca="1">IF('Kreis TRADE - 2024'!$E356 = 'PieChart Hilfstabelle'!O$1, INDIRECT(ADDRESS(ROW(), 6 + $A$7, 1, 1, "Kreis TRADE - 2024")), "")</f>
        <v/>
      </c>
      <c r="P356" s="151" t="str" cm="1">
        <f t="array" aca="1" ref="P356" ca="1">IF('Kreis TRADE - 2024'!$E356 = 'PieChart Hilfstabelle'!P$1, INDIRECT(ADDRESS(ROW(), 6 + $A$7, 1, 1, "Kreis TRADE - 2024")), "")</f>
        <v/>
      </c>
      <c r="Q356" s="151" t="str" cm="1">
        <f t="array" aca="1" ref="Q356" ca="1">IF('Kreis TRADE - 2024'!$E356 = 'PieChart Hilfstabelle'!Q$1, INDIRECT(ADDRESS(ROW(), 6 + $A$7, 1, 1, "Kreis TRADE - 2024")), "")</f>
        <v/>
      </c>
      <c r="R356" s="151" t="str" cm="1">
        <f t="array" aca="1" ref="R356" ca="1">IF('Kreis TRADE - 2024'!$E356 = 'PieChart Hilfstabelle'!R$1, INDIRECT(ADDRESS(ROW(), 6 + $A$7, 1, 1, "Kreis TRADE - 2024")), "")</f>
        <v/>
      </c>
      <c r="S356" s="151" t="str" cm="1">
        <f t="array" aca="1" ref="S356" ca="1">IF('Kreis TRADE - 2024'!$E356 = 'PieChart Hilfstabelle'!S$1, INDIRECT(ADDRESS(ROW(), 6 + $A$7, 1, 1, "Kreis TRADE - 2024")), "")</f>
        <v/>
      </c>
      <c r="T356" s="151" t="str" cm="1">
        <f t="array" aca="1" ref="T356" ca="1">IF('Kreis TRADE - 2024'!$E356 = 'PieChart Hilfstabelle'!T$1, INDIRECT(ADDRESS(ROW(), 6 + $A$7, 1, 1, "Kreis TRADE - 2024")), "")</f>
        <v/>
      </c>
      <c r="U356" s="151" t="str" cm="1">
        <f t="array" aca="1" ref="U356" ca="1">IF('Kreis TRADE - 2024'!$E356 = 'PieChart Hilfstabelle'!U$1, INDIRECT(ADDRESS(ROW(), 6 + $A$7, 1, 1, "Kreis TRADE - 2024")), "")</f>
        <v/>
      </c>
      <c r="V356" s="151" t="str" cm="1">
        <f t="array" aca="1" ref="V356" ca="1">IF('Kreis TRADE - 2024'!$E356 = 'PieChart Hilfstabelle'!V$1, INDIRECT(ADDRESS(ROW(), 6 + $A$7, 1, 1, "Kreis TRADE - 2024")), "")</f>
        <v/>
      </c>
      <c r="W356" s="151" t="str" cm="1">
        <f t="array" aca="1" ref="W356" ca="1">IF('Kreis TRADE - 2024'!$E356 = 'PieChart Hilfstabelle'!W$1, INDIRECT(ADDRESS(ROW(), 6 + $A$7, 1, 1, "Kreis TRADE - 2024")), "")</f>
        <v/>
      </c>
      <c r="X356" s="152"/>
      <c r="Y356" s="151" t="str" cm="1">
        <f t="array" aca="1" ref="Y356" ca="1">IF('Kreis TRADE - 2024'!$D356 = 'PieChart Hilfstabelle'!Y$1, INDIRECT(ADDRESS(ROW(), 6 + $A$7, 1, 1, "Kreis TRADE - 2024")), "")</f>
        <v/>
      </c>
      <c r="Z356" s="151" t="str" cm="1">
        <f t="array" aca="1" ref="Z356" ca="1">IF('Kreis TRADE - 2024'!$D356 = 'PieChart Hilfstabelle'!Z$1, INDIRECT(ADDRESS(ROW(), 6 + $A$7, 1, 1, "Kreis TRADE - 2024")), "")</f>
        <v/>
      </c>
      <c r="AA356" s="151" t="str" cm="1">
        <f t="array" aca="1" ref="AA356" ca="1">IF('Kreis TRADE - 2024'!$D356 = 'PieChart Hilfstabelle'!AA$1, INDIRECT(ADDRESS(ROW(), 6 + $A$7, 1, 1, "Kreis TRADE - 2024")), "")</f>
        <v/>
      </c>
      <c r="AB356" s="151" t="str" cm="1">
        <f t="array" aca="1" ref="AB356" ca="1">IF('Kreis TRADE - 2024'!$D356 = 'PieChart Hilfstabelle'!AB$1, INDIRECT(ADDRESS(ROW(), 6 + $A$7, 1, 1, "Kreis TRADE - 2024")), "")</f>
        <v/>
      </c>
      <c r="AC356" s="151" t="str" cm="1">
        <f t="array" aca="1" ref="AC356" ca="1">IF('Kreis TRADE - 2024'!$D356 = 'PieChart Hilfstabelle'!AC$1, INDIRECT(ADDRESS(ROW(), 6 + $A$7, 1, 1, "Kreis TRADE - 2024")), "")</f>
        <v/>
      </c>
      <c r="AD356" s="151" t="str" cm="1">
        <f t="array" aca="1" ref="AD356" ca="1">IF('Kreis TRADE - 2024'!$D356 = 'PieChart Hilfstabelle'!AD$1, INDIRECT(ADDRESS(ROW(), 6 + $A$7, 1, 1, "Kreis TRADE - 2024")), "")</f>
        <v/>
      </c>
    </row>
    <row r="357" spans="1:30">
      <c r="A357" s="151"/>
      <c r="B357" s="151"/>
      <c r="C357" s="151"/>
      <c r="D357" s="151"/>
      <c r="E357" s="151"/>
      <c r="F357" s="151" t="str">
        <f>IF(AND('Kreis TRADE - 2024'!C357&lt;&gt;"",'Kreis TRADE - 2024'!D357&lt;&gt;"",'Kreis TRADE - 2024'!E357="Gebuchte Tage"),'Kreis TRADE - 2024'!C357 &amp; " " &amp; 'Kreis TRADE - 2024'!D357,"")</f>
        <v/>
      </c>
      <c r="G357" s="151" t="str" cm="1">
        <f t="array" aca="1" ref="G357" ca="1">IF('Kreis TRADE - 2024'!$E357 = 'PieChart Hilfstabelle'!G$1, INDIRECT(ADDRESS(ROW(), 6 + $A$7, 1, 1, "Kreis TRADE - 2024")), "")</f>
        <v/>
      </c>
      <c r="H357" s="151" t="str" cm="1">
        <f t="array" aca="1" ref="H357" ca="1">IF('Kreis TRADE - 2024'!$E357 = 'PieChart Hilfstabelle'!H$1, INDIRECT(ADDRESS(ROW(), 6 + $A$7, 1, 1, "Kreis TRADE - 2024")), "")</f>
        <v/>
      </c>
      <c r="I357" s="151" t="str" cm="1">
        <f t="array" aca="1" ref="I357" ca="1">IF('Kreis TRADE - 2024'!$E357 = 'PieChart Hilfstabelle'!I$1, INDIRECT(ADDRESS(ROW(), 6 + $A$7, 1, 1, "Kreis TRADE - 2024")), "")</f>
        <v/>
      </c>
      <c r="J357" s="151" t="str" cm="1">
        <f t="array" aca="1" ref="J357" ca="1">IF('Kreis TRADE - 2024'!$E357 = 'PieChart Hilfstabelle'!J$1, INDIRECT(ADDRESS(ROW(), 6 + $A$7, 1, 1, "Kreis TRADE - 2024")), "")</f>
        <v/>
      </c>
      <c r="K357" s="151" t="str" cm="1">
        <f t="array" aca="1" ref="K357" ca="1">IF('Kreis TRADE - 2024'!$E357 = 'PieChart Hilfstabelle'!K$1, INDIRECT(ADDRESS(ROW(), 6 + $A$7, 1, 1, "Kreis TRADE - 2024")), "")</f>
        <v/>
      </c>
      <c r="L357" s="151" t="str" cm="1">
        <f t="array" aca="1" ref="L357" ca="1">IF('Kreis TRADE - 2024'!$E357 = 'PieChart Hilfstabelle'!L$1, INDIRECT(ADDRESS(ROW(), 6 + $A$7, 1, 1, "Kreis TRADE - 2024")), "")</f>
        <v/>
      </c>
      <c r="M357" s="151" t="str" cm="1">
        <f t="array" aca="1" ref="M357" ca="1">IF('Kreis TRADE - 2024'!$E357 = 'PieChart Hilfstabelle'!M$1, INDIRECT(ADDRESS(ROW(), 6 + $A$7, 1, 1, "Kreis TRADE - 2024")), "")</f>
        <v/>
      </c>
      <c r="N357" s="151" t="str" cm="1">
        <f t="array" aca="1" ref="N357" ca="1">IF('Kreis TRADE - 2024'!$E357 = 'PieChart Hilfstabelle'!N$1, INDIRECT(ADDRESS(ROW(), 6 + $A$7, 1, 1, "Kreis TRADE - 2024")), "")</f>
        <v/>
      </c>
      <c r="O357" s="151" t="str" cm="1">
        <f t="array" aca="1" ref="O357" ca="1">IF('Kreis TRADE - 2024'!$E357 = 'PieChart Hilfstabelle'!O$1, INDIRECT(ADDRESS(ROW(), 6 + $A$7, 1, 1, "Kreis TRADE - 2024")), "")</f>
        <v/>
      </c>
      <c r="P357" s="151" t="str" cm="1">
        <f t="array" aca="1" ref="P357" ca="1">IF('Kreis TRADE - 2024'!$E357 = 'PieChart Hilfstabelle'!P$1, INDIRECT(ADDRESS(ROW(), 6 + $A$7, 1, 1, "Kreis TRADE - 2024")), "")</f>
        <v/>
      </c>
      <c r="Q357" s="151" t="str" cm="1">
        <f t="array" aca="1" ref="Q357" ca="1">IF('Kreis TRADE - 2024'!$E357 = 'PieChart Hilfstabelle'!Q$1, INDIRECT(ADDRESS(ROW(), 6 + $A$7, 1, 1, "Kreis TRADE - 2024")), "")</f>
        <v/>
      </c>
      <c r="R357" s="151" t="str" cm="1">
        <f t="array" aca="1" ref="R357" ca="1">IF('Kreis TRADE - 2024'!$E357 = 'PieChart Hilfstabelle'!R$1, INDIRECT(ADDRESS(ROW(), 6 + $A$7, 1, 1, "Kreis TRADE - 2024")), "")</f>
        <v/>
      </c>
      <c r="S357" s="151" t="str" cm="1">
        <f t="array" aca="1" ref="S357" ca="1">IF('Kreis TRADE - 2024'!$E357 = 'PieChart Hilfstabelle'!S$1, INDIRECT(ADDRESS(ROW(), 6 + $A$7, 1, 1, "Kreis TRADE - 2024")), "")</f>
        <v/>
      </c>
      <c r="T357" s="151" t="str" cm="1">
        <f t="array" aca="1" ref="T357" ca="1">IF('Kreis TRADE - 2024'!$E357 = 'PieChart Hilfstabelle'!T$1, INDIRECT(ADDRESS(ROW(), 6 + $A$7, 1, 1, "Kreis TRADE - 2024")), "")</f>
        <v/>
      </c>
      <c r="U357" s="151" t="str" cm="1">
        <f t="array" aca="1" ref="U357" ca="1">IF('Kreis TRADE - 2024'!$E357 = 'PieChart Hilfstabelle'!U$1, INDIRECT(ADDRESS(ROW(), 6 + $A$7, 1, 1, "Kreis TRADE - 2024")), "")</f>
        <v/>
      </c>
      <c r="V357" s="151" t="str" cm="1">
        <f t="array" aca="1" ref="V357" ca="1">IF('Kreis TRADE - 2024'!$E357 = 'PieChart Hilfstabelle'!V$1, INDIRECT(ADDRESS(ROW(), 6 + $A$7, 1, 1, "Kreis TRADE - 2024")), "")</f>
        <v/>
      </c>
      <c r="W357" s="151" t="str" cm="1">
        <f t="array" aca="1" ref="W357" ca="1">IF('Kreis TRADE - 2024'!$E357 = 'PieChart Hilfstabelle'!W$1, INDIRECT(ADDRESS(ROW(), 6 + $A$7, 1, 1, "Kreis TRADE - 2024")), "")</f>
        <v/>
      </c>
      <c r="X357" s="152"/>
      <c r="Y357" s="151" t="str" cm="1">
        <f t="array" aca="1" ref="Y357" ca="1">IF('Kreis TRADE - 2024'!$D357 = 'PieChart Hilfstabelle'!Y$1, INDIRECT(ADDRESS(ROW(), 6 + $A$7, 1, 1, "Kreis TRADE - 2024")), "")</f>
        <v/>
      </c>
      <c r="Z357" s="151" t="str" cm="1">
        <f t="array" aca="1" ref="Z357" ca="1">IF('Kreis TRADE - 2024'!$D357 = 'PieChart Hilfstabelle'!Z$1, INDIRECT(ADDRESS(ROW(), 6 + $A$7, 1, 1, "Kreis TRADE - 2024")), "")</f>
        <v/>
      </c>
      <c r="AA357" s="151" t="str" cm="1">
        <f t="array" aca="1" ref="AA357" ca="1">IF('Kreis TRADE - 2024'!$D357 = 'PieChart Hilfstabelle'!AA$1, INDIRECT(ADDRESS(ROW(), 6 + $A$7, 1, 1, "Kreis TRADE - 2024")), "")</f>
        <v/>
      </c>
      <c r="AB357" s="151" t="str" cm="1">
        <f t="array" aca="1" ref="AB357" ca="1">IF('Kreis TRADE - 2024'!$D357 = 'PieChart Hilfstabelle'!AB$1, INDIRECT(ADDRESS(ROW(), 6 + $A$7, 1, 1, "Kreis TRADE - 2024")), "")</f>
        <v/>
      </c>
      <c r="AC357" s="151" t="str" cm="1">
        <f t="array" aca="1" ref="AC357" ca="1">IF('Kreis TRADE - 2024'!$D357 = 'PieChart Hilfstabelle'!AC$1, INDIRECT(ADDRESS(ROW(), 6 + $A$7, 1, 1, "Kreis TRADE - 2024")), "")</f>
        <v/>
      </c>
      <c r="AD357" s="151" t="str" cm="1">
        <f t="array" aca="1" ref="AD357" ca="1">IF('Kreis TRADE - 2024'!$D357 = 'PieChart Hilfstabelle'!AD$1, INDIRECT(ADDRESS(ROW(), 6 + $A$7, 1, 1, "Kreis TRADE - 2024")), "")</f>
        <v/>
      </c>
    </row>
    <row r="358" spans="1:30">
      <c r="A358" s="151"/>
      <c r="B358" s="151"/>
      <c r="C358" s="151"/>
      <c r="D358" s="151"/>
      <c r="E358" s="151"/>
      <c r="F358" s="151" t="str">
        <f>IF(AND('Kreis TRADE - 2024'!C358&lt;&gt;"",'Kreis TRADE - 2024'!D358&lt;&gt;"",'Kreis TRADE - 2024'!E358="Gebuchte Tage"),'Kreis TRADE - 2024'!C358 &amp; " " &amp; 'Kreis TRADE - 2024'!D358,"")</f>
        <v/>
      </c>
      <c r="G358" s="151" t="str" cm="1">
        <f t="array" aca="1" ref="G358" ca="1">IF('Kreis TRADE - 2024'!$E358 = 'PieChart Hilfstabelle'!G$1, INDIRECT(ADDRESS(ROW(), 6 + $A$7, 1, 1, "Kreis TRADE - 2024")), "")</f>
        <v/>
      </c>
      <c r="H358" s="151" t="str" cm="1">
        <f t="array" aca="1" ref="H358" ca="1">IF('Kreis TRADE - 2024'!$E358 = 'PieChart Hilfstabelle'!H$1, INDIRECT(ADDRESS(ROW(), 6 + $A$7, 1, 1, "Kreis TRADE - 2024")), "")</f>
        <v/>
      </c>
      <c r="I358" s="151" t="str" cm="1">
        <f t="array" aca="1" ref="I358" ca="1">IF('Kreis TRADE - 2024'!$E358 = 'PieChart Hilfstabelle'!I$1, INDIRECT(ADDRESS(ROW(), 6 + $A$7, 1, 1, "Kreis TRADE - 2024")), "")</f>
        <v/>
      </c>
      <c r="J358" s="151" t="str" cm="1">
        <f t="array" aca="1" ref="J358" ca="1">IF('Kreis TRADE - 2024'!$E358 = 'PieChart Hilfstabelle'!J$1, INDIRECT(ADDRESS(ROW(), 6 + $A$7, 1, 1, "Kreis TRADE - 2024")), "")</f>
        <v/>
      </c>
      <c r="K358" s="151" t="str" cm="1">
        <f t="array" aca="1" ref="K358" ca="1">IF('Kreis TRADE - 2024'!$E358 = 'PieChart Hilfstabelle'!K$1, INDIRECT(ADDRESS(ROW(), 6 + $A$7, 1, 1, "Kreis TRADE - 2024")), "")</f>
        <v/>
      </c>
      <c r="L358" s="151" t="str" cm="1">
        <f t="array" aca="1" ref="L358" ca="1">IF('Kreis TRADE - 2024'!$E358 = 'PieChart Hilfstabelle'!L$1, INDIRECT(ADDRESS(ROW(), 6 + $A$7, 1, 1, "Kreis TRADE - 2024")), "")</f>
        <v/>
      </c>
      <c r="M358" s="151" t="str" cm="1">
        <f t="array" aca="1" ref="M358" ca="1">IF('Kreis TRADE - 2024'!$E358 = 'PieChart Hilfstabelle'!M$1, INDIRECT(ADDRESS(ROW(), 6 + $A$7, 1, 1, "Kreis TRADE - 2024")), "")</f>
        <v/>
      </c>
      <c r="N358" s="151" t="str" cm="1">
        <f t="array" aca="1" ref="N358" ca="1">IF('Kreis TRADE - 2024'!$E358 = 'PieChart Hilfstabelle'!N$1, INDIRECT(ADDRESS(ROW(), 6 + $A$7, 1, 1, "Kreis TRADE - 2024")), "")</f>
        <v/>
      </c>
      <c r="O358" s="151" t="str" cm="1">
        <f t="array" aca="1" ref="O358" ca="1">IF('Kreis TRADE - 2024'!$E358 = 'PieChart Hilfstabelle'!O$1, INDIRECT(ADDRESS(ROW(), 6 + $A$7, 1, 1, "Kreis TRADE - 2024")), "")</f>
        <v/>
      </c>
      <c r="P358" s="151" t="str" cm="1">
        <f t="array" aca="1" ref="P358" ca="1">IF('Kreis TRADE - 2024'!$E358 = 'PieChart Hilfstabelle'!P$1, INDIRECT(ADDRESS(ROW(), 6 + $A$7, 1, 1, "Kreis TRADE - 2024")), "")</f>
        <v/>
      </c>
      <c r="Q358" s="151" t="str" cm="1">
        <f t="array" aca="1" ref="Q358" ca="1">IF('Kreis TRADE - 2024'!$E358 = 'PieChart Hilfstabelle'!Q$1, INDIRECT(ADDRESS(ROW(), 6 + $A$7, 1, 1, "Kreis TRADE - 2024")), "")</f>
        <v/>
      </c>
      <c r="R358" s="151" t="str" cm="1">
        <f t="array" aca="1" ref="R358" ca="1">IF('Kreis TRADE - 2024'!$E358 = 'PieChart Hilfstabelle'!R$1, INDIRECT(ADDRESS(ROW(), 6 + $A$7, 1, 1, "Kreis TRADE - 2024")), "")</f>
        <v/>
      </c>
      <c r="S358" s="151" t="str" cm="1">
        <f t="array" aca="1" ref="S358" ca="1">IF('Kreis TRADE - 2024'!$E358 = 'PieChart Hilfstabelle'!S$1, INDIRECT(ADDRESS(ROW(), 6 + $A$7, 1, 1, "Kreis TRADE - 2024")), "")</f>
        <v/>
      </c>
      <c r="T358" s="151" t="str" cm="1">
        <f t="array" aca="1" ref="T358" ca="1">IF('Kreis TRADE - 2024'!$E358 = 'PieChart Hilfstabelle'!T$1, INDIRECT(ADDRESS(ROW(), 6 + $A$7, 1, 1, "Kreis TRADE - 2024")), "")</f>
        <v/>
      </c>
      <c r="U358" s="151" t="str" cm="1">
        <f t="array" aca="1" ref="U358" ca="1">IF('Kreis TRADE - 2024'!$E358 = 'PieChart Hilfstabelle'!U$1, INDIRECT(ADDRESS(ROW(), 6 + $A$7, 1, 1, "Kreis TRADE - 2024")), "")</f>
        <v/>
      </c>
      <c r="V358" s="151" t="str" cm="1">
        <f t="array" aca="1" ref="V358" ca="1">IF('Kreis TRADE - 2024'!$E358 = 'PieChart Hilfstabelle'!V$1, INDIRECT(ADDRESS(ROW(), 6 + $A$7, 1, 1, "Kreis TRADE - 2024")), "")</f>
        <v/>
      </c>
      <c r="W358" s="151" t="str" cm="1">
        <f t="array" aca="1" ref="W358" ca="1">IF('Kreis TRADE - 2024'!$E358 = 'PieChart Hilfstabelle'!W$1, INDIRECT(ADDRESS(ROW(), 6 + $A$7, 1, 1, "Kreis TRADE - 2024")), "")</f>
        <v/>
      </c>
      <c r="X358" s="152"/>
      <c r="Y358" s="151" t="str" cm="1">
        <f t="array" aca="1" ref="Y358" ca="1">IF('Kreis TRADE - 2024'!$D358 = 'PieChart Hilfstabelle'!Y$1, INDIRECT(ADDRESS(ROW(), 6 + $A$7, 1, 1, "Kreis TRADE - 2024")), "")</f>
        <v/>
      </c>
      <c r="Z358" s="151" t="str" cm="1">
        <f t="array" aca="1" ref="Z358" ca="1">IF('Kreis TRADE - 2024'!$D358 = 'PieChart Hilfstabelle'!Z$1, INDIRECT(ADDRESS(ROW(), 6 + $A$7, 1, 1, "Kreis TRADE - 2024")), "")</f>
        <v/>
      </c>
      <c r="AA358" s="151" t="str" cm="1">
        <f t="array" aca="1" ref="AA358" ca="1">IF('Kreis TRADE - 2024'!$D358 = 'PieChart Hilfstabelle'!AA$1, INDIRECT(ADDRESS(ROW(), 6 + $A$7, 1, 1, "Kreis TRADE - 2024")), "")</f>
        <v/>
      </c>
      <c r="AB358" s="151" t="str" cm="1">
        <f t="array" aca="1" ref="AB358" ca="1">IF('Kreis TRADE - 2024'!$D358 = 'PieChart Hilfstabelle'!AB$1, INDIRECT(ADDRESS(ROW(), 6 + $A$7, 1, 1, "Kreis TRADE - 2024")), "")</f>
        <v/>
      </c>
      <c r="AC358" s="151" t="str" cm="1">
        <f t="array" aca="1" ref="AC358" ca="1">IF('Kreis TRADE - 2024'!$D358 = 'PieChart Hilfstabelle'!AC$1, INDIRECT(ADDRESS(ROW(), 6 + $A$7, 1, 1, "Kreis TRADE - 2024")), "")</f>
        <v/>
      </c>
      <c r="AD358" s="151" t="str" cm="1">
        <f t="array" aca="1" ref="AD358" ca="1">IF('Kreis TRADE - 2024'!$D358 = 'PieChart Hilfstabelle'!AD$1, INDIRECT(ADDRESS(ROW(), 6 + $A$7, 1, 1, "Kreis TRADE - 2024")), "")</f>
        <v/>
      </c>
    </row>
    <row r="359" spans="1:30">
      <c r="A359" s="151"/>
      <c r="B359" s="151"/>
      <c r="C359" s="151"/>
      <c r="D359" s="151"/>
      <c r="E359" s="151"/>
      <c r="F359" s="151" t="str">
        <f>IF(AND('Kreis TRADE - 2024'!C359&lt;&gt;"",'Kreis TRADE - 2024'!D359&lt;&gt;"",'Kreis TRADE - 2024'!E359="Gebuchte Tage"),'Kreis TRADE - 2024'!C359 &amp; " " &amp; 'Kreis TRADE - 2024'!D359,"")</f>
        <v/>
      </c>
      <c r="G359" s="151" t="str" cm="1">
        <f t="array" aca="1" ref="G359" ca="1">IF('Kreis TRADE - 2024'!$E359 = 'PieChart Hilfstabelle'!G$1, INDIRECT(ADDRESS(ROW(), 6 + $A$7, 1, 1, "Kreis TRADE - 2024")), "")</f>
        <v/>
      </c>
      <c r="H359" s="151" t="str" cm="1">
        <f t="array" aca="1" ref="H359" ca="1">IF('Kreis TRADE - 2024'!$E359 = 'PieChart Hilfstabelle'!H$1, INDIRECT(ADDRESS(ROW(), 6 + $A$7, 1, 1, "Kreis TRADE - 2024")), "")</f>
        <v/>
      </c>
      <c r="I359" s="151" t="str" cm="1">
        <f t="array" aca="1" ref="I359" ca="1">IF('Kreis TRADE - 2024'!$E359 = 'PieChart Hilfstabelle'!I$1, INDIRECT(ADDRESS(ROW(), 6 + $A$7, 1, 1, "Kreis TRADE - 2024")), "")</f>
        <v/>
      </c>
      <c r="J359" s="151" t="str" cm="1">
        <f t="array" aca="1" ref="J359" ca="1">IF('Kreis TRADE - 2024'!$E359 = 'PieChart Hilfstabelle'!J$1, INDIRECT(ADDRESS(ROW(), 6 + $A$7, 1, 1, "Kreis TRADE - 2024")), "")</f>
        <v/>
      </c>
      <c r="K359" s="151" t="str" cm="1">
        <f t="array" aca="1" ref="K359" ca="1">IF('Kreis TRADE - 2024'!$E359 = 'PieChart Hilfstabelle'!K$1, INDIRECT(ADDRESS(ROW(), 6 + $A$7, 1, 1, "Kreis TRADE - 2024")), "")</f>
        <v/>
      </c>
      <c r="L359" s="151" t="str" cm="1">
        <f t="array" aca="1" ref="L359" ca="1">IF('Kreis TRADE - 2024'!$E359 = 'PieChart Hilfstabelle'!L$1, INDIRECT(ADDRESS(ROW(), 6 + $A$7, 1, 1, "Kreis TRADE - 2024")), "")</f>
        <v/>
      </c>
      <c r="M359" s="151" t="str" cm="1">
        <f t="array" aca="1" ref="M359" ca="1">IF('Kreis TRADE - 2024'!$E359 = 'PieChart Hilfstabelle'!M$1, INDIRECT(ADDRESS(ROW(), 6 + $A$7, 1, 1, "Kreis TRADE - 2024")), "")</f>
        <v/>
      </c>
      <c r="N359" s="151" t="str" cm="1">
        <f t="array" aca="1" ref="N359" ca="1">IF('Kreis TRADE - 2024'!$E359 = 'PieChart Hilfstabelle'!N$1, INDIRECT(ADDRESS(ROW(), 6 + $A$7, 1, 1, "Kreis TRADE - 2024")), "")</f>
        <v/>
      </c>
      <c r="O359" s="151" t="str" cm="1">
        <f t="array" aca="1" ref="O359" ca="1">IF('Kreis TRADE - 2024'!$E359 = 'PieChart Hilfstabelle'!O$1, INDIRECT(ADDRESS(ROW(), 6 + $A$7, 1, 1, "Kreis TRADE - 2024")), "")</f>
        <v/>
      </c>
      <c r="P359" s="151" t="str" cm="1">
        <f t="array" aca="1" ref="P359" ca="1">IF('Kreis TRADE - 2024'!$E359 = 'PieChart Hilfstabelle'!P$1, INDIRECT(ADDRESS(ROW(), 6 + $A$7, 1, 1, "Kreis TRADE - 2024")), "")</f>
        <v/>
      </c>
      <c r="Q359" s="151" t="str" cm="1">
        <f t="array" aca="1" ref="Q359" ca="1">IF('Kreis TRADE - 2024'!$E359 = 'PieChart Hilfstabelle'!Q$1, INDIRECT(ADDRESS(ROW(), 6 + $A$7, 1, 1, "Kreis TRADE - 2024")), "")</f>
        <v/>
      </c>
      <c r="R359" s="151" t="str" cm="1">
        <f t="array" aca="1" ref="R359" ca="1">IF('Kreis TRADE - 2024'!$E359 = 'PieChart Hilfstabelle'!R$1, INDIRECT(ADDRESS(ROW(), 6 + $A$7, 1, 1, "Kreis TRADE - 2024")), "")</f>
        <v/>
      </c>
      <c r="S359" s="151" t="str" cm="1">
        <f t="array" aca="1" ref="S359" ca="1">IF('Kreis TRADE - 2024'!$E359 = 'PieChart Hilfstabelle'!S$1, INDIRECT(ADDRESS(ROW(), 6 + $A$7, 1, 1, "Kreis TRADE - 2024")), "")</f>
        <v/>
      </c>
      <c r="T359" s="151" t="str" cm="1">
        <f t="array" aca="1" ref="T359" ca="1">IF('Kreis TRADE - 2024'!$E359 = 'PieChart Hilfstabelle'!T$1, INDIRECT(ADDRESS(ROW(), 6 + $A$7, 1, 1, "Kreis TRADE - 2024")), "")</f>
        <v/>
      </c>
      <c r="U359" s="151" t="str" cm="1">
        <f t="array" aca="1" ref="U359" ca="1">IF('Kreis TRADE - 2024'!$E359 = 'PieChart Hilfstabelle'!U$1, INDIRECT(ADDRESS(ROW(), 6 + $A$7, 1, 1, "Kreis TRADE - 2024")), "")</f>
        <v/>
      </c>
      <c r="V359" s="151" t="str" cm="1">
        <f t="array" aca="1" ref="V359" ca="1">IF('Kreis TRADE - 2024'!$E359 = 'PieChart Hilfstabelle'!V$1, INDIRECT(ADDRESS(ROW(), 6 + $A$7, 1, 1, "Kreis TRADE - 2024")), "")</f>
        <v/>
      </c>
      <c r="W359" s="151" t="str" cm="1">
        <f t="array" aca="1" ref="W359" ca="1">IF('Kreis TRADE - 2024'!$E359 = 'PieChart Hilfstabelle'!W$1, INDIRECT(ADDRESS(ROW(), 6 + $A$7, 1, 1, "Kreis TRADE - 2024")), "")</f>
        <v/>
      </c>
      <c r="X359" s="152"/>
      <c r="Y359" s="151" t="str" cm="1">
        <f t="array" aca="1" ref="Y359" ca="1">IF('Kreis TRADE - 2024'!$D359 = 'PieChart Hilfstabelle'!Y$1, INDIRECT(ADDRESS(ROW(), 6 + $A$7, 1, 1, "Kreis TRADE - 2024")), "")</f>
        <v/>
      </c>
      <c r="Z359" s="151" t="str" cm="1">
        <f t="array" aca="1" ref="Z359" ca="1">IF('Kreis TRADE - 2024'!$D359 = 'PieChart Hilfstabelle'!Z$1, INDIRECT(ADDRESS(ROW(), 6 + $A$7, 1, 1, "Kreis TRADE - 2024")), "")</f>
        <v/>
      </c>
      <c r="AA359" s="151" t="str" cm="1">
        <f t="array" aca="1" ref="AA359" ca="1">IF('Kreis TRADE - 2024'!$D359 = 'PieChart Hilfstabelle'!AA$1, INDIRECT(ADDRESS(ROW(), 6 + $A$7, 1, 1, "Kreis TRADE - 2024")), "")</f>
        <v/>
      </c>
      <c r="AB359" s="151" t="str" cm="1">
        <f t="array" aca="1" ref="AB359" ca="1">IF('Kreis TRADE - 2024'!$D359 = 'PieChart Hilfstabelle'!AB$1, INDIRECT(ADDRESS(ROW(), 6 + $A$7, 1, 1, "Kreis TRADE - 2024")), "")</f>
        <v/>
      </c>
      <c r="AC359" s="151" t="str" cm="1">
        <f t="array" aca="1" ref="AC359" ca="1">IF('Kreis TRADE - 2024'!$D359 = 'PieChart Hilfstabelle'!AC$1, INDIRECT(ADDRESS(ROW(), 6 + $A$7, 1, 1, "Kreis TRADE - 2024")), "")</f>
        <v/>
      </c>
      <c r="AD359" s="151" t="str" cm="1">
        <f t="array" aca="1" ref="AD359" ca="1">IF('Kreis TRADE - 2024'!$D359 = 'PieChart Hilfstabelle'!AD$1, INDIRECT(ADDRESS(ROW(), 6 + $A$7, 1, 1, "Kreis TRADE - 2024")), "")</f>
        <v/>
      </c>
    </row>
    <row r="360" spans="1:30">
      <c r="A360" s="151"/>
      <c r="B360" s="151"/>
      <c r="C360" s="151"/>
      <c r="D360" s="151"/>
      <c r="E360" s="151"/>
      <c r="F360" s="151" t="str">
        <f>IF(AND('Kreis TRADE - 2024'!C360&lt;&gt;"",'Kreis TRADE - 2024'!D360&lt;&gt;"",'Kreis TRADE - 2024'!E360="Gebuchte Tage"),'Kreis TRADE - 2024'!C360 &amp; " " &amp; 'Kreis TRADE - 2024'!D360,"")</f>
        <v/>
      </c>
      <c r="G360" s="151" t="str" cm="1">
        <f t="array" aca="1" ref="G360" ca="1">IF('Kreis TRADE - 2024'!$E360 = 'PieChart Hilfstabelle'!G$1, INDIRECT(ADDRESS(ROW(), 6 + $A$7, 1, 1, "Kreis TRADE - 2024")), "")</f>
        <v/>
      </c>
      <c r="H360" s="151" t="str" cm="1">
        <f t="array" aca="1" ref="H360" ca="1">IF('Kreis TRADE - 2024'!$E360 = 'PieChart Hilfstabelle'!H$1, INDIRECT(ADDRESS(ROW(), 6 + $A$7, 1, 1, "Kreis TRADE - 2024")), "")</f>
        <v/>
      </c>
      <c r="I360" s="151" t="str" cm="1">
        <f t="array" aca="1" ref="I360" ca="1">IF('Kreis TRADE - 2024'!$E360 = 'PieChart Hilfstabelle'!I$1, INDIRECT(ADDRESS(ROW(), 6 + $A$7, 1, 1, "Kreis TRADE - 2024")), "")</f>
        <v/>
      </c>
      <c r="J360" s="151" t="str" cm="1">
        <f t="array" aca="1" ref="J360" ca="1">IF('Kreis TRADE - 2024'!$E360 = 'PieChart Hilfstabelle'!J$1, INDIRECT(ADDRESS(ROW(), 6 + $A$7, 1, 1, "Kreis TRADE - 2024")), "")</f>
        <v/>
      </c>
      <c r="K360" s="151" t="str" cm="1">
        <f t="array" aca="1" ref="K360" ca="1">IF('Kreis TRADE - 2024'!$E360 = 'PieChart Hilfstabelle'!K$1, INDIRECT(ADDRESS(ROW(), 6 + $A$7, 1, 1, "Kreis TRADE - 2024")), "")</f>
        <v/>
      </c>
      <c r="L360" s="151" t="str" cm="1">
        <f t="array" aca="1" ref="L360" ca="1">IF('Kreis TRADE - 2024'!$E360 = 'PieChart Hilfstabelle'!L$1, INDIRECT(ADDRESS(ROW(), 6 + $A$7, 1, 1, "Kreis TRADE - 2024")), "")</f>
        <v/>
      </c>
      <c r="M360" s="151" t="str" cm="1">
        <f t="array" aca="1" ref="M360" ca="1">IF('Kreis TRADE - 2024'!$E360 = 'PieChart Hilfstabelle'!M$1, INDIRECT(ADDRESS(ROW(), 6 + $A$7, 1, 1, "Kreis TRADE - 2024")), "")</f>
        <v/>
      </c>
      <c r="N360" s="151" t="str" cm="1">
        <f t="array" aca="1" ref="N360" ca="1">IF('Kreis TRADE - 2024'!$E360 = 'PieChart Hilfstabelle'!N$1, INDIRECT(ADDRESS(ROW(), 6 + $A$7, 1, 1, "Kreis TRADE - 2024")), "")</f>
        <v/>
      </c>
      <c r="O360" s="151" t="str" cm="1">
        <f t="array" aca="1" ref="O360" ca="1">IF('Kreis TRADE - 2024'!$E360 = 'PieChart Hilfstabelle'!O$1, INDIRECT(ADDRESS(ROW(), 6 + $A$7, 1, 1, "Kreis TRADE - 2024")), "")</f>
        <v/>
      </c>
      <c r="P360" s="151" t="str" cm="1">
        <f t="array" aca="1" ref="P360" ca="1">IF('Kreis TRADE - 2024'!$E360 = 'PieChart Hilfstabelle'!P$1, INDIRECT(ADDRESS(ROW(), 6 + $A$7, 1, 1, "Kreis TRADE - 2024")), "")</f>
        <v/>
      </c>
      <c r="Q360" s="151" t="str" cm="1">
        <f t="array" aca="1" ref="Q360" ca="1">IF('Kreis TRADE - 2024'!$E360 = 'PieChart Hilfstabelle'!Q$1, INDIRECT(ADDRESS(ROW(), 6 + $A$7, 1, 1, "Kreis TRADE - 2024")), "")</f>
        <v/>
      </c>
      <c r="R360" s="151" t="str" cm="1">
        <f t="array" aca="1" ref="R360" ca="1">IF('Kreis TRADE - 2024'!$E360 = 'PieChart Hilfstabelle'!R$1, INDIRECT(ADDRESS(ROW(), 6 + $A$7, 1, 1, "Kreis TRADE - 2024")), "")</f>
        <v/>
      </c>
      <c r="S360" s="151" t="str" cm="1">
        <f t="array" aca="1" ref="S360" ca="1">IF('Kreis TRADE - 2024'!$E360 = 'PieChart Hilfstabelle'!S$1, INDIRECT(ADDRESS(ROW(), 6 + $A$7, 1, 1, "Kreis TRADE - 2024")), "")</f>
        <v/>
      </c>
      <c r="T360" s="151" t="str" cm="1">
        <f t="array" aca="1" ref="T360" ca="1">IF('Kreis TRADE - 2024'!$E360 = 'PieChart Hilfstabelle'!T$1, INDIRECT(ADDRESS(ROW(), 6 + $A$7, 1, 1, "Kreis TRADE - 2024")), "")</f>
        <v/>
      </c>
      <c r="U360" s="151" t="str" cm="1">
        <f t="array" aca="1" ref="U360" ca="1">IF('Kreis TRADE - 2024'!$E360 = 'PieChart Hilfstabelle'!U$1, INDIRECT(ADDRESS(ROW(), 6 + $A$7, 1, 1, "Kreis TRADE - 2024")), "")</f>
        <v/>
      </c>
      <c r="V360" s="151" t="str" cm="1">
        <f t="array" aca="1" ref="V360" ca="1">IF('Kreis TRADE - 2024'!$E360 = 'PieChart Hilfstabelle'!V$1, INDIRECT(ADDRESS(ROW(), 6 + $A$7, 1, 1, "Kreis TRADE - 2024")), "")</f>
        <v/>
      </c>
      <c r="W360" s="151" t="str" cm="1">
        <f t="array" aca="1" ref="W360" ca="1">IF('Kreis TRADE - 2024'!$E360 = 'PieChart Hilfstabelle'!W$1, INDIRECT(ADDRESS(ROW(), 6 + $A$7, 1, 1, "Kreis TRADE - 2024")), "")</f>
        <v/>
      </c>
      <c r="X360" s="152"/>
      <c r="Y360" s="151" t="str" cm="1">
        <f t="array" aca="1" ref="Y360" ca="1">IF('Kreis TRADE - 2024'!$D360 = 'PieChart Hilfstabelle'!Y$1, INDIRECT(ADDRESS(ROW(), 6 + $A$7, 1, 1, "Kreis TRADE - 2024")), "")</f>
        <v/>
      </c>
      <c r="Z360" s="151" t="str" cm="1">
        <f t="array" aca="1" ref="Z360" ca="1">IF('Kreis TRADE - 2024'!$D360 = 'PieChart Hilfstabelle'!Z$1, INDIRECT(ADDRESS(ROW(), 6 + $A$7, 1, 1, "Kreis TRADE - 2024")), "")</f>
        <v/>
      </c>
      <c r="AA360" s="151" t="str" cm="1">
        <f t="array" aca="1" ref="AA360" ca="1">IF('Kreis TRADE - 2024'!$D360 = 'PieChart Hilfstabelle'!AA$1, INDIRECT(ADDRESS(ROW(), 6 + $A$7, 1, 1, "Kreis TRADE - 2024")), "")</f>
        <v/>
      </c>
      <c r="AB360" s="151" t="str" cm="1">
        <f t="array" aca="1" ref="AB360" ca="1">IF('Kreis TRADE - 2024'!$D360 = 'PieChart Hilfstabelle'!AB$1, INDIRECT(ADDRESS(ROW(), 6 + $A$7, 1, 1, "Kreis TRADE - 2024")), "")</f>
        <v/>
      </c>
      <c r="AC360" s="151" t="str" cm="1">
        <f t="array" aca="1" ref="AC360" ca="1">IF('Kreis TRADE - 2024'!$D360 = 'PieChart Hilfstabelle'!AC$1, INDIRECT(ADDRESS(ROW(), 6 + $A$7, 1, 1, "Kreis TRADE - 2024")), "")</f>
        <v/>
      </c>
      <c r="AD360" s="151" t="str" cm="1">
        <f t="array" aca="1" ref="AD360" ca="1">IF('Kreis TRADE - 2024'!$D360 = 'PieChart Hilfstabelle'!AD$1, INDIRECT(ADDRESS(ROW(), 6 + $A$7, 1, 1, "Kreis TRADE - 2024")), "")</f>
        <v/>
      </c>
    </row>
    <row r="361" spans="1:30">
      <c r="A361" s="151"/>
      <c r="B361" s="151"/>
      <c r="C361" s="151"/>
      <c r="D361" s="151"/>
      <c r="E361" s="151"/>
      <c r="F361" s="151" t="str">
        <f>IF(AND('Kreis TRADE - 2024'!C361&lt;&gt;"",'Kreis TRADE - 2024'!D361&lt;&gt;"",'Kreis TRADE - 2024'!E361="Gebuchte Tage"),'Kreis TRADE - 2024'!C361 &amp; " " &amp; 'Kreis TRADE - 2024'!D361,"")</f>
        <v/>
      </c>
      <c r="G361" s="151" t="str" cm="1">
        <f t="array" aca="1" ref="G361" ca="1">IF('Kreis TRADE - 2024'!$E361 = 'PieChart Hilfstabelle'!G$1, INDIRECT(ADDRESS(ROW(), 6 + $A$7, 1, 1, "Kreis TRADE - 2024")), "")</f>
        <v/>
      </c>
      <c r="H361" s="151" t="str" cm="1">
        <f t="array" aca="1" ref="H361" ca="1">IF('Kreis TRADE - 2024'!$E361 = 'PieChart Hilfstabelle'!H$1, INDIRECT(ADDRESS(ROW(), 6 + $A$7, 1, 1, "Kreis TRADE - 2024")), "")</f>
        <v/>
      </c>
      <c r="I361" s="151" t="str" cm="1">
        <f t="array" aca="1" ref="I361" ca="1">IF('Kreis TRADE - 2024'!$E361 = 'PieChart Hilfstabelle'!I$1, INDIRECT(ADDRESS(ROW(), 6 + $A$7, 1, 1, "Kreis TRADE - 2024")), "")</f>
        <v/>
      </c>
      <c r="J361" s="151" t="str" cm="1">
        <f t="array" aca="1" ref="J361" ca="1">IF('Kreis TRADE - 2024'!$E361 = 'PieChart Hilfstabelle'!J$1, INDIRECT(ADDRESS(ROW(), 6 + $A$7, 1, 1, "Kreis TRADE - 2024")), "")</f>
        <v/>
      </c>
      <c r="K361" s="151" t="str" cm="1">
        <f t="array" aca="1" ref="K361" ca="1">IF('Kreis TRADE - 2024'!$E361 = 'PieChart Hilfstabelle'!K$1, INDIRECT(ADDRESS(ROW(), 6 + $A$7, 1, 1, "Kreis TRADE - 2024")), "")</f>
        <v/>
      </c>
      <c r="L361" s="151" t="str" cm="1">
        <f t="array" aca="1" ref="L361" ca="1">IF('Kreis TRADE - 2024'!$E361 = 'PieChart Hilfstabelle'!L$1, INDIRECT(ADDRESS(ROW(), 6 + $A$7, 1, 1, "Kreis TRADE - 2024")), "")</f>
        <v/>
      </c>
      <c r="M361" s="151" t="str" cm="1">
        <f t="array" aca="1" ref="M361" ca="1">IF('Kreis TRADE - 2024'!$E361 = 'PieChart Hilfstabelle'!M$1, INDIRECT(ADDRESS(ROW(), 6 + $A$7, 1, 1, "Kreis TRADE - 2024")), "")</f>
        <v/>
      </c>
      <c r="N361" s="151" t="str" cm="1">
        <f t="array" aca="1" ref="N361" ca="1">IF('Kreis TRADE - 2024'!$E361 = 'PieChart Hilfstabelle'!N$1, INDIRECT(ADDRESS(ROW(), 6 + $A$7, 1, 1, "Kreis TRADE - 2024")), "")</f>
        <v/>
      </c>
      <c r="O361" s="151" t="str" cm="1">
        <f t="array" aca="1" ref="O361" ca="1">IF('Kreis TRADE - 2024'!$E361 = 'PieChart Hilfstabelle'!O$1, INDIRECT(ADDRESS(ROW(), 6 + $A$7, 1, 1, "Kreis TRADE - 2024")), "")</f>
        <v/>
      </c>
      <c r="P361" s="151" t="str" cm="1">
        <f t="array" aca="1" ref="P361" ca="1">IF('Kreis TRADE - 2024'!$E361 = 'PieChart Hilfstabelle'!P$1, INDIRECT(ADDRESS(ROW(), 6 + $A$7, 1, 1, "Kreis TRADE - 2024")), "")</f>
        <v/>
      </c>
      <c r="Q361" s="151" t="str" cm="1">
        <f t="array" aca="1" ref="Q361" ca="1">IF('Kreis TRADE - 2024'!$E361 = 'PieChart Hilfstabelle'!Q$1, INDIRECT(ADDRESS(ROW(), 6 + $A$7, 1, 1, "Kreis TRADE - 2024")), "")</f>
        <v/>
      </c>
      <c r="R361" s="151" t="str" cm="1">
        <f t="array" aca="1" ref="R361" ca="1">IF('Kreis TRADE - 2024'!$E361 = 'PieChart Hilfstabelle'!R$1, INDIRECT(ADDRESS(ROW(), 6 + $A$7, 1, 1, "Kreis TRADE - 2024")), "")</f>
        <v/>
      </c>
      <c r="S361" s="151" t="str" cm="1">
        <f t="array" aca="1" ref="S361" ca="1">IF('Kreis TRADE - 2024'!$E361 = 'PieChart Hilfstabelle'!S$1, INDIRECT(ADDRESS(ROW(), 6 + $A$7, 1, 1, "Kreis TRADE - 2024")), "")</f>
        <v/>
      </c>
      <c r="T361" s="151" t="str" cm="1">
        <f t="array" aca="1" ref="T361" ca="1">IF('Kreis TRADE - 2024'!$E361 = 'PieChart Hilfstabelle'!T$1, INDIRECT(ADDRESS(ROW(), 6 + $A$7, 1, 1, "Kreis TRADE - 2024")), "")</f>
        <v/>
      </c>
      <c r="U361" s="151" t="str" cm="1">
        <f t="array" aca="1" ref="U361" ca="1">IF('Kreis TRADE - 2024'!$E361 = 'PieChart Hilfstabelle'!U$1, INDIRECT(ADDRESS(ROW(), 6 + $A$7, 1, 1, "Kreis TRADE - 2024")), "")</f>
        <v/>
      </c>
      <c r="V361" s="151" t="str" cm="1">
        <f t="array" aca="1" ref="V361" ca="1">IF('Kreis TRADE - 2024'!$E361 = 'PieChart Hilfstabelle'!V$1, INDIRECT(ADDRESS(ROW(), 6 + $A$7, 1, 1, "Kreis TRADE - 2024")), "")</f>
        <v/>
      </c>
      <c r="W361" s="151" t="str" cm="1">
        <f t="array" aca="1" ref="W361" ca="1">IF('Kreis TRADE - 2024'!$E361 = 'PieChart Hilfstabelle'!W$1, INDIRECT(ADDRESS(ROW(), 6 + $A$7, 1, 1, "Kreis TRADE - 2024")), "")</f>
        <v/>
      </c>
      <c r="X361" s="152"/>
      <c r="Y361" s="151" t="str" cm="1">
        <f t="array" aca="1" ref="Y361" ca="1">IF('Kreis TRADE - 2024'!$D361 = 'PieChart Hilfstabelle'!Y$1, INDIRECT(ADDRESS(ROW(), 6 + $A$7, 1, 1, "Kreis TRADE - 2024")), "")</f>
        <v/>
      </c>
      <c r="Z361" s="151" t="str" cm="1">
        <f t="array" aca="1" ref="Z361" ca="1">IF('Kreis TRADE - 2024'!$D361 = 'PieChart Hilfstabelle'!Z$1, INDIRECT(ADDRESS(ROW(), 6 + $A$7, 1, 1, "Kreis TRADE - 2024")), "")</f>
        <v/>
      </c>
      <c r="AA361" s="151" t="str" cm="1">
        <f t="array" aca="1" ref="AA361" ca="1">IF('Kreis TRADE - 2024'!$D361 = 'PieChart Hilfstabelle'!AA$1, INDIRECT(ADDRESS(ROW(), 6 + $A$7, 1, 1, "Kreis TRADE - 2024")), "")</f>
        <v/>
      </c>
      <c r="AB361" s="151" t="str" cm="1">
        <f t="array" aca="1" ref="AB361" ca="1">IF('Kreis TRADE - 2024'!$D361 = 'PieChart Hilfstabelle'!AB$1, INDIRECT(ADDRESS(ROW(), 6 + $A$7, 1, 1, "Kreis TRADE - 2024")), "")</f>
        <v/>
      </c>
      <c r="AC361" s="151" t="str" cm="1">
        <f t="array" aca="1" ref="AC361" ca="1">IF('Kreis TRADE - 2024'!$D361 = 'PieChart Hilfstabelle'!AC$1, INDIRECT(ADDRESS(ROW(), 6 + $A$7, 1, 1, "Kreis TRADE - 2024")), "")</f>
        <v/>
      </c>
      <c r="AD361" s="151" t="str" cm="1">
        <f t="array" aca="1" ref="AD361" ca="1">IF('Kreis TRADE - 2024'!$D361 = 'PieChart Hilfstabelle'!AD$1, INDIRECT(ADDRESS(ROW(), 6 + $A$7, 1, 1, "Kreis TRADE - 2024")), "")</f>
        <v/>
      </c>
    </row>
    <row r="362" spans="1:30">
      <c r="A362" s="151"/>
      <c r="B362" s="151"/>
      <c r="C362" s="151"/>
      <c r="D362" s="151"/>
      <c r="E362" s="151"/>
      <c r="F362" s="151" t="str">
        <f>IF(AND('Kreis TRADE - 2024'!C362&lt;&gt;"",'Kreis TRADE - 2024'!D362&lt;&gt;"",'Kreis TRADE - 2024'!E362="Gebuchte Tage"),'Kreis TRADE - 2024'!C362 &amp; " " &amp; 'Kreis TRADE - 2024'!D362,"")</f>
        <v/>
      </c>
      <c r="G362" s="151" t="str" cm="1">
        <f t="array" aca="1" ref="G362" ca="1">IF('Kreis TRADE - 2024'!$E362 = 'PieChart Hilfstabelle'!G$1, INDIRECT(ADDRESS(ROW(), 6 + $A$7, 1, 1, "Kreis TRADE - 2024")), "")</f>
        <v/>
      </c>
      <c r="H362" s="151" t="str" cm="1">
        <f t="array" aca="1" ref="H362" ca="1">IF('Kreis TRADE - 2024'!$E362 = 'PieChart Hilfstabelle'!H$1, INDIRECT(ADDRESS(ROW(), 6 + $A$7, 1, 1, "Kreis TRADE - 2024")), "")</f>
        <v/>
      </c>
      <c r="I362" s="151" t="str" cm="1">
        <f t="array" aca="1" ref="I362" ca="1">IF('Kreis TRADE - 2024'!$E362 = 'PieChart Hilfstabelle'!I$1, INDIRECT(ADDRESS(ROW(), 6 + $A$7, 1, 1, "Kreis TRADE - 2024")), "")</f>
        <v/>
      </c>
      <c r="J362" s="151" t="str" cm="1">
        <f t="array" aca="1" ref="J362" ca="1">IF('Kreis TRADE - 2024'!$E362 = 'PieChart Hilfstabelle'!J$1, INDIRECT(ADDRESS(ROW(), 6 + $A$7, 1, 1, "Kreis TRADE - 2024")), "")</f>
        <v/>
      </c>
      <c r="K362" s="151" t="str" cm="1">
        <f t="array" aca="1" ref="K362" ca="1">IF('Kreis TRADE - 2024'!$E362 = 'PieChart Hilfstabelle'!K$1, INDIRECT(ADDRESS(ROW(), 6 + $A$7, 1, 1, "Kreis TRADE - 2024")), "")</f>
        <v/>
      </c>
      <c r="L362" s="151" t="str" cm="1">
        <f t="array" aca="1" ref="L362" ca="1">IF('Kreis TRADE - 2024'!$E362 = 'PieChart Hilfstabelle'!L$1, INDIRECT(ADDRESS(ROW(), 6 + $A$7, 1, 1, "Kreis TRADE - 2024")), "")</f>
        <v/>
      </c>
      <c r="M362" s="151" t="str" cm="1">
        <f t="array" aca="1" ref="M362" ca="1">IF('Kreis TRADE - 2024'!$E362 = 'PieChart Hilfstabelle'!M$1, INDIRECT(ADDRESS(ROW(), 6 + $A$7, 1, 1, "Kreis TRADE - 2024")), "")</f>
        <v/>
      </c>
      <c r="N362" s="151" t="str" cm="1">
        <f t="array" aca="1" ref="N362" ca="1">IF('Kreis TRADE - 2024'!$E362 = 'PieChart Hilfstabelle'!N$1, INDIRECT(ADDRESS(ROW(), 6 + $A$7, 1, 1, "Kreis TRADE - 2024")), "")</f>
        <v/>
      </c>
      <c r="O362" s="151" t="str" cm="1">
        <f t="array" aca="1" ref="O362" ca="1">IF('Kreis TRADE - 2024'!$E362 = 'PieChart Hilfstabelle'!O$1, INDIRECT(ADDRESS(ROW(), 6 + $A$7, 1, 1, "Kreis TRADE - 2024")), "")</f>
        <v/>
      </c>
      <c r="P362" s="151" t="str" cm="1">
        <f t="array" aca="1" ref="P362" ca="1">IF('Kreis TRADE - 2024'!$E362 = 'PieChart Hilfstabelle'!P$1, INDIRECT(ADDRESS(ROW(), 6 + $A$7, 1, 1, "Kreis TRADE - 2024")), "")</f>
        <v/>
      </c>
      <c r="Q362" s="151" t="str" cm="1">
        <f t="array" aca="1" ref="Q362" ca="1">IF('Kreis TRADE - 2024'!$E362 = 'PieChart Hilfstabelle'!Q$1, INDIRECT(ADDRESS(ROW(), 6 + $A$7, 1, 1, "Kreis TRADE - 2024")), "")</f>
        <v/>
      </c>
      <c r="R362" s="151" t="str" cm="1">
        <f t="array" aca="1" ref="R362" ca="1">IF('Kreis TRADE - 2024'!$E362 = 'PieChart Hilfstabelle'!R$1, INDIRECT(ADDRESS(ROW(), 6 + $A$7, 1, 1, "Kreis TRADE - 2024")), "")</f>
        <v/>
      </c>
      <c r="S362" s="151" t="str" cm="1">
        <f t="array" aca="1" ref="S362" ca="1">IF('Kreis TRADE - 2024'!$E362 = 'PieChart Hilfstabelle'!S$1, INDIRECT(ADDRESS(ROW(), 6 + $A$7, 1, 1, "Kreis TRADE - 2024")), "")</f>
        <v/>
      </c>
      <c r="T362" s="151" t="str" cm="1">
        <f t="array" aca="1" ref="T362" ca="1">IF('Kreis TRADE - 2024'!$E362 = 'PieChart Hilfstabelle'!T$1, INDIRECT(ADDRESS(ROW(), 6 + $A$7, 1, 1, "Kreis TRADE - 2024")), "")</f>
        <v/>
      </c>
      <c r="U362" s="151" t="str" cm="1">
        <f t="array" aca="1" ref="U362" ca="1">IF('Kreis TRADE - 2024'!$E362 = 'PieChart Hilfstabelle'!U$1, INDIRECT(ADDRESS(ROW(), 6 + $A$7, 1, 1, "Kreis TRADE - 2024")), "")</f>
        <v/>
      </c>
      <c r="V362" s="151" t="str" cm="1">
        <f t="array" aca="1" ref="V362" ca="1">IF('Kreis TRADE - 2024'!$E362 = 'PieChart Hilfstabelle'!V$1, INDIRECT(ADDRESS(ROW(), 6 + $A$7, 1, 1, "Kreis TRADE - 2024")), "")</f>
        <v/>
      </c>
      <c r="W362" s="151" t="str" cm="1">
        <f t="array" aca="1" ref="W362" ca="1">IF('Kreis TRADE - 2024'!$E362 = 'PieChart Hilfstabelle'!W$1, INDIRECT(ADDRESS(ROW(), 6 + $A$7, 1, 1, "Kreis TRADE - 2024")), "")</f>
        <v/>
      </c>
      <c r="X362" s="152"/>
      <c r="Y362" s="151" t="str" cm="1">
        <f t="array" aca="1" ref="Y362" ca="1">IF('Kreis TRADE - 2024'!$D362 = 'PieChart Hilfstabelle'!Y$1, INDIRECT(ADDRESS(ROW(), 6 + $A$7, 1, 1, "Kreis TRADE - 2024")), "")</f>
        <v/>
      </c>
      <c r="Z362" s="151" t="str" cm="1">
        <f t="array" aca="1" ref="Z362" ca="1">IF('Kreis TRADE - 2024'!$D362 = 'PieChart Hilfstabelle'!Z$1, INDIRECT(ADDRESS(ROW(), 6 + $A$7, 1, 1, "Kreis TRADE - 2024")), "")</f>
        <v/>
      </c>
      <c r="AA362" s="151" t="str" cm="1">
        <f t="array" aca="1" ref="AA362" ca="1">IF('Kreis TRADE - 2024'!$D362 = 'PieChart Hilfstabelle'!AA$1, INDIRECT(ADDRESS(ROW(), 6 + $A$7, 1, 1, "Kreis TRADE - 2024")), "")</f>
        <v/>
      </c>
      <c r="AB362" s="151" t="str" cm="1">
        <f t="array" aca="1" ref="AB362" ca="1">IF('Kreis TRADE - 2024'!$D362 = 'PieChart Hilfstabelle'!AB$1, INDIRECT(ADDRESS(ROW(), 6 + $A$7, 1, 1, "Kreis TRADE - 2024")), "")</f>
        <v/>
      </c>
      <c r="AC362" s="151" t="str" cm="1">
        <f t="array" aca="1" ref="AC362" ca="1">IF('Kreis TRADE - 2024'!$D362 = 'PieChart Hilfstabelle'!AC$1, INDIRECT(ADDRESS(ROW(), 6 + $A$7, 1, 1, "Kreis TRADE - 2024")), "")</f>
        <v/>
      </c>
      <c r="AD362" s="151" t="str" cm="1">
        <f t="array" aca="1" ref="AD362" ca="1">IF('Kreis TRADE - 2024'!$D362 = 'PieChart Hilfstabelle'!AD$1, INDIRECT(ADDRESS(ROW(), 6 + $A$7, 1, 1, "Kreis TRADE - 2024")), "")</f>
        <v/>
      </c>
    </row>
    <row r="363" spans="1:30">
      <c r="A363" s="151"/>
      <c r="B363" s="151"/>
      <c r="C363" s="151"/>
      <c r="D363" s="151"/>
      <c r="E363" s="151"/>
      <c r="F363" s="151" t="str">
        <f>IF(AND('Kreis TRADE - 2024'!C363&lt;&gt;"",'Kreis TRADE - 2024'!D363&lt;&gt;"",'Kreis TRADE - 2024'!E363="Gebuchte Tage"),'Kreis TRADE - 2024'!C363 &amp; " " &amp; 'Kreis TRADE - 2024'!D363,"")</f>
        <v/>
      </c>
      <c r="G363" s="151" t="str" cm="1">
        <f t="array" aca="1" ref="G363" ca="1">IF('Kreis TRADE - 2024'!$E363 = 'PieChart Hilfstabelle'!G$1, INDIRECT(ADDRESS(ROW(), 6 + $A$7, 1, 1, "Kreis TRADE - 2024")), "")</f>
        <v/>
      </c>
      <c r="H363" s="151" t="str" cm="1">
        <f t="array" aca="1" ref="H363" ca="1">IF('Kreis TRADE - 2024'!$E363 = 'PieChart Hilfstabelle'!H$1, INDIRECT(ADDRESS(ROW(), 6 + $A$7, 1, 1, "Kreis TRADE - 2024")), "")</f>
        <v/>
      </c>
      <c r="I363" s="151" t="str" cm="1">
        <f t="array" aca="1" ref="I363" ca="1">IF('Kreis TRADE - 2024'!$E363 = 'PieChart Hilfstabelle'!I$1, INDIRECT(ADDRESS(ROW(), 6 + $A$7, 1, 1, "Kreis TRADE - 2024")), "")</f>
        <v/>
      </c>
      <c r="J363" s="151" t="str" cm="1">
        <f t="array" aca="1" ref="J363" ca="1">IF('Kreis TRADE - 2024'!$E363 = 'PieChart Hilfstabelle'!J$1, INDIRECT(ADDRESS(ROW(), 6 + $A$7, 1, 1, "Kreis TRADE - 2024")), "")</f>
        <v/>
      </c>
      <c r="K363" s="151" t="str" cm="1">
        <f t="array" aca="1" ref="K363" ca="1">IF('Kreis TRADE - 2024'!$E363 = 'PieChart Hilfstabelle'!K$1, INDIRECT(ADDRESS(ROW(), 6 + $A$7, 1, 1, "Kreis TRADE - 2024")), "")</f>
        <v/>
      </c>
      <c r="L363" s="151" t="str" cm="1">
        <f t="array" aca="1" ref="L363" ca="1">IF('Kreis TRADE - 2024'!$E363 = 'PieChart Hilfstabelle'!L$1, INDIRECT(ADDRESS(ROW(), 6 + $A$7, 1, 1, "Kreis TRADE - 2024")), "")</f>
        <v/>
      </c>
      <c r="M363" s="151" t="str" cm="1">
        <f t="array" aca="1" ref="M363" ca="1">IF('Kreis TRADE - 2024'!$E363 = 'PieChart Hilfstabelle'!M$1, INDIRECT(ADDRESS(ROW(), 6 + $A$7, 1, 1, "Kreis TRADE - 2024")), "")</f>
        <v/>
      </c>
      <c r="N363" s="151" t="str" cm="1">
        <f t="array" aca="1" ref="N363" ca="1">IF('Kreis TRADE - 2024'!$E363 = 'PieChart Hilfstabelle'!N$1, INDIRECT(ADDRESS(ROW(), 6 + $A$7, 1, 1, "Kreis TRADE - 2024")), "")</f>
        <v/>
      </c>
      <c r="O363" s="151" t="str" cm="1">
        <f t="array" aca="1" ref="O363" ca="1">IF('Kreis TRADE - 2024'!$E363 = 'PieChart Hilfstabelle'!O$1, INDIRECT(ADDRESS(ROW(), 6 + $A$7, 1, 1, "Kreis TRADE - 2024")), "")</f>
        <v/>
      </c>
      <c r="P363" s="151" t="str" cm="1">
        <f t="array" aca="1" ref="P363" ca="1">IF('Kreis TRADE - 2024'!$E363 = 'PieChart Hilfstabelle'!P$1, INDIRECT(ADDRESS(ROW(), 6 + $A$7, 1, 1, "Kreis TRADE - 2024")), "")</f>
        <v/>
      </c>
      <c r="Q363" s="151" t="str" cm="1">
        <f t="array" aca="1" ref="Q363" ca="1">IF('Kreis TRADE - 2024'!$E363 = 'PieChart Hilfstabelle'!Q$1, INDIRECT(ADDRESS(ROW(), 6 + $A$7, 1, 1, "Kreis TRADE - 2024")), "")</f>
        <v/>
      </c>
      <c r="R363" s="151" t="str" cm="1">
        <f t="array" aca="1" ref="R363" ca="1">IF('Kreis TRADE - 2024'!$E363 = 'PieChart Hilfstabelle'!R$1, INDIRECT(ADDRESS(ROW(), 6 + $A$7, 1, 1, "Kreis TRADE - 2024")), "")</f>
        <v/>
      </c>
      <c r="S363" s="151" t="str" cm="1">
        <f t="array" aca="1" ref="S363" ca="1">IF('Kreis TRADE - 2024'!$E363 = 'PieChart Hilfstabelle'!S$1, INDIRECT(ADDRESS(ROW(), 6 + $A$7, 1, 1, "Kreis TRADE - 2024")), "")</f>
        <v/>
      </c>
      <c r="T363" s="151" t="str" cm="1">
        <f t="array" aca="1" ref="T363" ca="1">IF('Kreis TRADE - 2024'!$E363 = 'PieChart Hilfstabelle'!T$1, INDIRECT(ADDRESS(ROW(), 6 + $A$7, 1, 1, "Kreis TRADE - 2024")), "")</f>
        <v/>
      </c>
      <c r="U363" s="151" t="str" cm="1">
        <f t="array" aca="1" ref="U363" ca="1">IF('Kreis TRADE - 2024'!$E363 = 'PieChart Hilfstabelle'!U$1, INDIRECT(ADDRESS(ROW(), 6 + $A$7, 1, 1, "Kreis TRADE - 2024")), "")</f>
        <v/>
      </c>
      <c r="V363" s="151" t="str" cm="1">
        <f t="array" aca="1" ref="V363" ca="1">IF('Kreis TRADE - 2024'!$E363 = 'PieChart Hilfstabelle'!V$1, INDIRECT(ADDRESS(ROW(), 6 + $A$7, 1, 1, "Kreis TRADE - 2024")), "")</f>
        <v/>
      </c>
      <c r="W363" s="151" t="str" cm="1">
        <f t="array" aca="1" ref="W363" ca="1">IF('Kreis TRADE - 2024'!$E363 = 'PieChart Hilfstabelle'!W$1, INDIRECT(ADDRESS(ROW(), 6 + $A$7, 1, 1, "Kreis TRADE - 2024")), "")</f>
        <v/>
      </c>
      <c r="X363" s="152"/>
      <c r="Y363" s="151" t="str" cm="1">
        <f t="array" aca="1" ref="Y363" ca="1">IF('Kreis TRADE - 2024'!$D363 = 'PieChart Hilfstabelle'!Y$1, INDIRECT(ADDRESS(ROW(), 6 + $A$7, 1, 1, "Kreis TRADE - 2024")), "")</f>
        <v/>
      </c>
      <c r="Z363" s="151" t="str" cm="1">
        <f t="array" aca="1" ref="Z363" ca="1">IF('Kreis TRADE - 2024'!$D363 = 'PieChart Hilfstabelle'!Z$1, INDIRECT(ADDRESS(ROW(), 6 + $A$7, 1, 1, "Kreis TRADE - 2024")), "")</f>
        <v/>
      </c>
      <c r="AA363" s="151" t="str" cm="1">
        <f t="array" aca="1" ref="AA363" ca="1">IF('Kreis TRADE - 2024'!$D363 = 'PieChart Hilfstabelle'!AA$1, INDIRECT(ADDRESS(ROW(), 6 + $A$7, 1, 1, "Kreis TRADE - 2024")), "")</f>
        <v/>
      </c>
      <c r="AB363" s="151" t="str" cm="1">
        <f t="array" aca="1" ref="AB363" ca="1">IF('Kreis TRADE - 2024'!$D363 = 'PieChart Hilfstabelle'!AB$1, INDIRECT(ADDRESS(ROW(), 6 + $A$7, 1, 1, "Kreis TRADE - 2024")), "")</f>
        <v/>
      </c>
      <c r="AC363" s="151" t="str" cm="1">
        <f t="array" aca="1" ref="AC363" ca="1">IF('Kreis TRADE - 2024'!$D363 = 'PieChart Hilfstabelle'!AC$1, INDIRECT(ADDRESS(ROW(), 6 + $A$7, 1, 1, "Kreis TRADE - 2024")), "")</f>
        <v/>
      </c>
      <c r="AD363" s="151" t="str" cm="1">
        <f t="array" aca="1" ref="AD363" ca="1">IF('Kreis TRADE - 2024'!$D363 = 'PieChart Hilfstabelle'!AD$1, INDIRECT(ADDRESS(ROW(), 6 + $A$7, 1, 1, "Kreis TRADE - 2024")), "")</f>
        <v/>
      </c>
    </row>
    <row r="364" spans="1:30">
      <c r="A364" s="151"/>
      <c r="B364" s="151"/>
      <c r="C364" s="151"/>
      <c r="D364" s="151"/>
      <c r="E364" s="151"/>
      <c r="F364" s="151" t="str">
        <f>IF(AND('Kreis TRADE - 2024'!C364&lt;&gt;"",'Kreis TRADE - 2024'!D364&lt;&gt;"",'Kreis TRADE - 2024'!E364="Gebuchte Tage"),'Kreis TRADE - 2024'!C364 &amp; " " &amp; 'Kreis TRADE - 2024'!D364,"")</f>
        <v/>
      </c>
      <c r="G364" s="151" t="str" cm="1">
        <f t="array" aca="1" ref="G364" ca="1">IF('Kreis TRADE - 2024'!$E364 = 'PieChart Hilfstabelle'!G$1, INDIRECT(ADDRESS(ROW(), 6 + $A$7, 1, 1, "Kreis TRADE - 2024")), "")</f>
        <v/>
      </c>
      <c r="H364" s="151" t="str" cm="1">
        <f t="array" aca="1" ref="H364" ca="1">IF('Kreis TRADE - 2024'!$E364 = 'PieChart Hilfstabelle'!H$1, INDIRECT(ADDRESS(ROW(), 6 + $A$7, 1, 1, "Kreis TRADE - 2024")), "")</f>
        <v/>
      </c>
      <c r="I364" s="151" t="str" cm="1">
        <f t="array" aca="1" ref="I364" ca="1">IF('Kreis TRADE - 2024'!$E364 = 'PieChart Hilfstabelle'!I$1, INDIRECT(ADDRESS(ROW(), 6 + $A$7, 1, 1, "Kreis TRADE - 2024")), "")</f>
        <v/>
      </c>
      <c r="J364" s="151" t="str" cm="1">
        <f t="array" aca="1" ref="J364" ca="1">IF('Kreis TRADE - 2024'!$E364 = 'PieChart Hilfstabelle'!J$1, INDIRECT(ADDRESS(ROW(), 6 + $A$7, 1, 1, "Kreis TRADE - 2024")), "")</f>
        <v/>
      </c>
      <c r="K364" s="151" t="str" cm="1">
        <f t="array" aca="1" ref="K364" ca="1">IF('Kreis TRADE - 2024'!$E364 = 'PieChart Hilfstabelle'!K$1, INDIRECT(ADDRESS(ROW(), 6 + $A$7, 1, 1, "Kreis TRADE - 2024")), "")</f>
        <v/>
      </c>
      <c r="L364" s="151" t="str" cm="1">
        <f t="array" aca="1" ref="L364" ca="1">IF('Kreis TRADE - 2024'!$E364 = 'PieChart Hilfstabelle'!L$1, INDIRECT(ADDRESS(ROW(), 6 + $A$7, 1, 1, "Kreis TRADE - 2024")), "")</f>
        <v/>
      </c>
      <c r="M364" s="151" t="str" cm="1">
        <f t="array" aca="1" ref="M364" ca="1">IF('Kreis TRADE - 2024'!$E364 = 'PieChart Hilfstabelle'!M$1, INDIRECT(ADDRESS(ROW(), 6 + $A$7, 1, 1, "Kreis TRADE - 2024")), "")</f>
        <v/>
      </c>
      <c r="N364" s="151" t="str" cm="1">
        <f t="array" aca="1" ref="N364" ca="1">IF('Kreis TRADE - 2024'!$E364 = 'PieChart Hilfstabelle'!N$1, INDIRECT(ADDRESS(ROW(), 6 + $A$7, 1, 1, "Kreis TRADE - 2024")), "")</f>
        <v/>
      </c>
      <c r="O364" s="151" t="str" cm="1">
        <f t="array" aca="1" ref="O364" ca="1">IF('Kreis TRADE - 2024'!$E364 = 'PieChart Hilfstabelle'!O$1, INDIRECT(ADDRESS(ROW(), 6 + $A$7, 1, 1, "Kreis TRADE - 2024")), "")</f>
        <v/>
      </c>
      <c r="P364" s="151" t="str" cm="1">
        <f t="array" aca="1" ref="P364" ca="1">IF('Kreis TRADE - 2024'!$E364 = 'PieChart Hilfstabelle'!P$1, INDIRECT(ADDRESS(ROW(), 6 + $A$7, 1, 1, "Kreis TRADE - 2024")), "")</f>
        <v/>
      </c>
      <c r="Q364" s="151" t="str" cm="1">
        <f t="array" aca="1" ref="Q364" ca="1">IF('Kreis TRADE - 2024'!$E364 = 'PieChart Hilfstabelle'!Q$1, INDIRECT(ADDRESS(ROW(), 6 + $A$7, 1, 1, "Kreis TRADE - 2024")), "")</f>
        <v/>
      </c>
      <c r="R364" s="151" t="str" cm="1">
        <f t="array" aca="1" ref="R364" ca="1">IF('Kreis TRADE - 2024'!$E364 = 'PieChart Hilfstabelle'!R$1, INDIRECT(ADDRESS(ROW(), 6 + $A$7, 1, 1, "Kreis TRADE - 2024")), "")</f>
        <v/>
      </c>
      <c r="S364" s="151" t="str" cm="1">
        <f t="array" aca="1" ref="S364" ca="1">IF('Kreis TRADE - 2024'!$E364 = 'PieChart Hilfstabelle'!S$1, INDIRECT(ADDRESS(ROW(), 6 + $A$7, 1, 1, "Kreis TRADE - 2024")), "")</f>
        <v/>
      </c>
      <c r="T364" s="151" t="str" cm="1">
        <f t="array" aca="1" ref="T364" ca="1">IF('Kreis TRADE - 2024'!$E364 = 'PieChart Hilfstabelle'!T$1, INDIRECT(ADDRESS(ROW(), 6 + $A$7, 1, 1, "Kreis TRADE - 2024")), "")</f>
        <v/>
      </c>
      <c r="U364" s="151" t="str" cm="1">
        <f t="array" aca="1" ref="U364" ca="1">IF('Kreis TRADE - 2024'!$E364 = 'PieChart Hilfstabelle'!U$1, INDIRECT(ADDRESS(ROW(), 6 + $A$7, 1, 1, "Kreis TRADE - 2024")), "")</f>
        <v/>
      </c>
      <c r="V364" s="151" t="str" cm="1">
        <f t="array" aca="1" ref="V364" ca="1">IF('Kreis TRADE - 2024'!$E364 = 'PieChart Hilfstabelle'!V$1, INDIRECT(ADDRESS(ROW(), 6 + $A$7, 1, 1, "Kreis TRADE - 2024")), "")</f>
        <v/>
      </c>
      <c r="W364" s="151" t="str" cm="1">
        <f t="array" aca="1" ref="W364" ca="1">IF('Kreis TRADE - 2024'!$E364 = 'PieChart Hilfstabelle'!W$1, INDIRECT(ADDRESS(ROW(), 6 + $A$7, 1, 1, "Kreis TRADE - 2024")), "")</f>
        <v/>
      </c>
      <c r="X364" s="152"/>
      <c r="Y364" s="151" t="str" cm="1">
        <f t="array" aca="1" ref="Y364" ca="1">IF('Kreis TRADE - 2024'!$D364 = 'PieChart Hilfstabelle'!Y$1, INDIRECT(ADDRESS(ROW(), 6 + $A$7, 1, 1, "Kreis TRADE - 2024")), "")</f>
        <v/>
      </c>
      <c r="Z364" s="151" t="str" cm="1">
        <f t="array" aca="1" ref="Z364" ca="1">IF('Kreis TRADE - 2024'!$D364 = 'PieChart Hilfstabelle'!Z$1, INDIRECT(ADDRESS(ROW(), 6 + $A$7, 1, 1, "Kreis TRADE - 2024")), "")</f>
        <v/>
      </c>
      <c r="AA364" s="151" t="str" cm="1">
        <f t="array" aca="1" ref="AA364" ca="1">IF('Kreis TRADE - 2024'!$D364 = 'PieChart Hilfstabelle'!AA$1, INDIRECT(ADDRESS(ROW(), 6 + $A$7, 1, 1, "Kreis TRADE - 2024")), "")</f>
        <v/>
      </c>
      <c r="AB364" s="151" t="str" cm="1">
        <f t="array" aca="1" ref="AB364" ca="1">IF('Kreis TRADE - 2024'!$D364 = 'PieChart Hilfstabelle'!AB$1, INDIRECT(ADDRESS(ROW(), 6 + $A$7, 1, 1, "Kreis TRADE - 2024")), "")</f>
        <v/>
      </c>
      <c r="AC364" s="151" t="str" cm="1">
        <f t="array" aca="1" ref="AC364" ca="1">IF('Kreis TRADE - 2024'!$D364 = 'PieChart Hilfstabelle'!AC$1, INDIRECT(ADDRESS(ROW(), 6 + $A$7, 1, 1, "Kreis TRADE - 2024")), "")</f>
        <v/>
      </c>
      <c r="AD364" s="151" t="str" cm="1">
        <f t="array" aca="1" ref="AD364" ca="1">IF('Kreis TRADE - 2024'!$D364 = 'PieChart Hilfstabelle'!AD$1, INDIRECT(ADDRESS(ROW(), 6 + $A$7, 1, 1, "Kreis TRADE - 2024")), "")</f>
        <v/>
      </c>
    </row>
    <row r="365" spans="1:30">
      <c r="A365" s="151"/>
      <c r="B365" s="151"/>
      <c r="C365" s="151"/>
      <c r="D365" s="151"/>
      <c r="E365" s="151"/>
      <c r="F365" s="151" t="str">
        <f>IF(AND('Kreis TRADE - 2024'!C365&lt;&gt;"",'Kreis TRADE - 2024'!D365&lt;&gt;"",'Kreis TRADE - 2024'!E365="Gebuchte Tage"),'Kreis TRADE - 2024'!C365 &amp; " " &amp; 'Kreis TRADE - 2024'!D365,"")</f>
        <v/>
      </c>
      <c r="G365" s="151" t="str" cm="1">
        <f t="array" aca="1" ref="G365" ca="1">IF('Kreis TRADE - 2024'!$E365 = 'PieChart Hilfstabelle'!G$1, INDIRECT(ADDRESS(ROW(), 6 + $A$7, 1, 1, "Kreis TRADE - 2024")), "")</f>
        <v/>
      </c>
      <c r="H365" s="151" t="str" cm="1">
        <f t="array" aca="1" ref="H365" ca="1">IF('Kreis TRADE - 2024'!$E365 = 'PieChart Hilfstabelle'!H$1, INDIRECT(ADDRESS(ROW(), 6 + $A$7, 1, 1, "Kreis TRADE - 2024")), "")</f>
        <v/>
      </c>
      <c r="I365" s="151" t="str" cm="1">
        <f t="array" aca="1" ref="I365" ca="1">IF('Kreis TRADE - 2024'!$E365 = 'PieChart Hilfstabelle'!I$1, INDIRECT(ADDRESS(ROW(), 6 + $A$7, 1, 1, "Kreis TRADE - 2024")), "")</f>
        <v/>
      </c>
      <c r="J365" s="151" t="str" cm="1">
        <f t="array" aca="1" ref="J365" ca="1">IF('Kreis TRADE - 2024'!$E365 = 'PieChart Hilfstabelle'!J$1, INDIRECT(ADDRESS(ROW(), 6 + $A$7, 1, 1, "Kreis TRADE - 2024")), "")</f>
        <v/>
      </c>
      <c r="K365" s="151" t="str" cm="1">
        <f t="array" aca="1" ref="K365" ca="1">IF('Kreis TRADE - 2024'!$E365 = 'PieChart Hilfstabelle'!K$1, INDIRECT(ADDRESS(ROW(), 6 + $A$7, 1, 1, "Kreis TRADE - 2024")), "")</f>
        <v/>
      </c>
      <c r="L365" s="151" t="str" cm="1">
        <f t="array" aca="1" ref="L365" ca="1">IF('Kreis TRADE - 2024'!$E365 = 'PieChart Hilfstabelle'!L$1, INDIRECT(ADDRESS(ROW(), 6 + $A$7, 1, 1, "Kreis TRADE - 2024")), "")</f>
        <v/>
      </c>
      <c r="M365" s="151" t="str" cm="1">
        <f t="array" aca="1" ref="M365" ca="1">IF('Kreis TRADE - 2024'!$E365 = 'PieChart Hilfstabelle'!M$1, INDIRECT(ADDRESS(ROW(), 6 + $A$7, 1, 1, "Kreis TRADE - 2024")), "")</f>
        <v/>
      </c>
      <c r="N365" s="151" t="str" cm="1">
        <f t="array" aca="1" ref="N365" ca="1">IF('Kreis TRADE - 2024'!$E365 = 'PieChart Hilfstabelle'!N$1, INDIRECT(ADDRESS(ROW(), 6 + $A$7, 1, 1, "Kreis TRADE - 2024")), "")</f>
        <v/>
      </c>
      <c r="O365" s="151" t="str" cm="1">
        <f t="array" aca="1" ref="O365" ca="1">IF('Kreis TRADE - 2024'!$E365 = 'PieChart Hilfstabelle'!O$1, INDIRECT(ADDRESS(ROW(), 6 + $A$7, 1, 1, "Kreis TRADE - 2024")), "")</f>
        <v/>
      </c>
      <c r="P365" s="151" t="str" cm="1">
        <f t="array" aca="1" ref="P365" ca="1">IF('Kreis TRADE - 2024'!$E365 = 'PieChart Hilfstabelle'!P$1, INDIRECT(ADDRESS(ROW(), 6 + $A$7, 1, 1, "Kreis TRADE - 2024")), "")</f>
        <v/>
      </c>
      <c r="Q365" s="151" t="str" cm="1">
        <f t="array" aca="1" ref="Q365" ca="1">IF('Kreis TRADE - 2024'!$E365 = 'PieChart Hilfstabelle'!Q$1, INDIRECT(ADDRESS(ROW(), 6 + $A$7, 1, 1, "Kreis TRADE - 2024")), "")</f>
        <v/>
      </c>
      <c r="R365" s="151" t="str" cm="1">
        <f t="array" aca="1" ref="R365" ca="1">IF('Kreis TRADE - 2024'!$E365 = 'PieChart Hilfstabelle'!R$1, INDIRECT(ADDRESS(ROW(), 6 + $A$7, 1, 1, "Kreis TRADE - 2024")), "")</f>
        <v/>
      </c>
      <c r="S365" s="151" t="str" cm="1">
        <f t="array" aca="1" ref="S365" ca="1">IF('Kreis TRADE - 2024'!$E365 = 'PieChart Hilfstabelle'!S$1, INDIRECT(ADDRESS(ROW(), 6 + $A$7, 1, 1, "Kreis TRADE - 2024")), "")</f>
        <v/>
      </c>
      <c r="T365" s="151" t="str" cm="1">
        <f t="array" aca="1" ref="T365" ca="1">IF('Kreis TRADE - 2024'!$E365 = 'PieChart Hilfstabelle'!T$1, INDIRECT(ADDRESS(ROW(), 6 + $A$7, 1, 1, "Kreis TRADE - 2024")), "")</f>
        <v/>
      </c>
      <c r="U365" s="151" t="str" cm="1">
        <f t="array" aca="1" ref="U365" ca="1">IF('Kreis TRADE - 2024'!$E365 = 'PieChart Hilfstabelle'!U$1, INDIRECT(ADDRESS(ROW(), 6 + $A$7, 1, 1, "Kreis TRADE - 2024")), "")</f>
        <v/>
      </c>
      <c r="V365" s="151" t="str" cm="1">
        <f t="array" aca="1" ref="V365" ca="1">IF('Kreis TRADE - 2024'!$E365 = 'PieChart Hilfstabelle'!V$1, INDIRECT(ADDRESS(ROW(), 6 + $A$7, 1, 1, "Kreis TRADE - 2024")), "")</f>
        <v/>
      </c>
      <c r="W365" s="151" t="str" cm="1">
        <f t="array" aca="1" ref="W365" ca="1">IF('Kreis TRADE - 2024'!$E365 = 'PieChart Hilfstabelle'!W$1, INDIRECT(ADDRESS(ROW(), 6 + $A$7, 1, 1, "Kreis TRADE - 2024")), "")</f>
        <v/>
      </c>
      <c r="X365" s="152"/>
      <c r="Y365" s="151" t="str" cm="1">
        <f t="array" aca="1" ref="Y365" ca="1">IF('Kreis TRADE - 2024'!$D365 = 'PieChart Hilfstabelle'!Y$1, INDIRECT(ADDRESS(ROW(), 6 + $A$7, 1, 1, "Kreis TRADE - 2024")), "")</f>
        <v/>
      </c>
      <c r="Z365" s="151" t="str" cm="1">
        <f t="array" aca="1" ref="Z365" ca="1">IF('Kreis TRADE - 2024'!$D365 = 'PieChart Hilfstabelle'!Z$1, INDIRECT(ADDRESS(ROW(), 6 + $A$7, 1, 1, "Kreis TRADE - 2024")), "")</f>
        <v/>
      </c>
      <c r="AA365" s="151" t="str" cm="1">
        <f t="array" aca="1" ref="AA365" ca="1">IF('Kreis TRADE - 2024'!$D365 = 'PieChart Hilfstabelle'!AA$1, INDIRECT(ADDRESS(ROW(), 6 + $A$7, 1, 1, "Kreis TRADE - 2024")), "")</f>
        <v/>
      </c>
      <c r="AB365" s="151" t="str" cm="1">
        <f t="array" aca="1" ref="AB365" ca="1">IF('Kreis TRADE - 2024'!$D365 = 'PieChart Hilfstabelle'!AB$1, INDIRECT(ADDRESS(ROW(), 6 + $A$7, 1, 1, "Kreis TRADE - 2024")), "")</f>
        <v/>
      </c>
      <c r="AC365" s="151" t="str" cm="1">
        <f t="array" aca="1" ref="AC365" ca="1">IF('Kreis TRADE - 2024'!$D365 = 'PieChart Hilfstabelle'!AC$1, INDIRECT(ADDRESS(ROW(), 6 + $A$7, 1, 1, "Kreis TRADE - 2024")), "")</f>
        <v/>
      </c>
      <c r="AD365" s="151" t="str" cm="1">
        <f t="array" aca="1" ref="AD365" ca="1">IF('Kreis TRADE - 2024'!$D365 = 'PieChart Hilfstabelle'!AD$1, INDIRECT(ADDRESS(ROW(), 6 + $A$7, 1, 1, "Kreis TRADE - 2024")), "")</f>
        <v/>
      </c>
    </row>
    <row r="366" spans="1:30">
      <c r="A366" s="151"/>
      <c r="B366" s="151"/>
      <c r="C366" s="151"/>
      <c r="D366" s="151"/>
      <c r="E366" s="151"/>
      <c r="F366" s="151" t="str">
        <f>IF(AND('Kreis TRADE - 2024'!C366&lt;&gt;"",'Kreis TRADE - 2024'!D366&lt;&gt;"",'Kreis TRADE - 2024'!E366="Gebuchte Tage"),'Kreis TRADE - 2024'!C366 &amp; " " &amp; 'Kreis TRADE - 2024'!D366,"")</f>
        <v/>
      </c>
      <c r="G366" s="151" t="str" cm="1">
        <f t="array" aca="1" ref="G366" ca="1">IF('Kreis TRADE - 2024'!$E366 = 'PieChart Hilfstabelle'!G$1, INDIRECT(ADDRESS(ROW(), 6 + $A$7, 1, 1, "Kreis TRADE - 2024")), "")</f>
        <v/>
      </c>
      <c r="H366" s="151" t="str" cm="1">
        <f t="array" aca="1" ref="H366" ca="1">IF('Kreis TRADE - 2024'!$E366 = 'PieChart Hilfstabelle'!H$1, INDIRECT(ADDRESS(ROW(), 6 + $A$7, 1, 1, "Kreis TRADE - 2024")), "")</f>
        <v/>
      </c>
      <c r="I366" s="151" t="str" cm="1">
        <f t="array" aca="1" ref="I366" ca="1">IF('Kreis TRADE - 2024'!$E366 = 'PieChart Hilfstabelle'!I$1, INDIRECT(ADDRESS(ROW(), 6 + $A$7, 1, 1, "Kreis TRADE - 2024")), "")</f>
        <v/>
      </c>
      <c r="J366" s="151" t="str" cm="1">
        <f t="array" aca="1" ref="J366" ca="1">IF('Kreis TRADE - 2024'!$E366 = 'PieChart Hilfstabelle'!J$1, INDIRECT(ADDRESS(ROW(), 6 + $A$7, 1, 1, "Kreis TRADE - 2024")), "")</f>
        <v/>
      </c>
      <c r="K366" s="151" t="str" cm="1">
        <f t="array" aca="1" ref="K366" ca="1">IF('Kreis TRADE - 2024'!$E366 = 'PieChart Hilfstabelle'!K$1, INDIRECT(ADDRESS(ROW(), 6 + $A$7, 1, 1, "Kreis TRADE - 2024")), "")</f>
        <v/>
      </c>
      <c r="L366" s="151" t="str" cm="1">
        <f t="array" aca="1" ref="L366" ca="1">IF('Kreis TRADE - 2024'!$E366 = 'PieChart Hilfstabelle'!L$1, INDIRECT(ADDRESS(ROW(), 6 + $A$7, 1, 1, "Kreis TRADE - 2024")), "")</f>
        <v/>
      </c>
      <c r="M366" s="151" t="str" cm="1">
        <f t="array" aca="1" ref="M366" ca="1">IF('Kreis TRADE - 2024'!$E366 = 'PieChart Hilfstabelle'!M$1, INDIRECT(ADDRESS(ROW(), 6 + $A$7, 1, 1, "Kreis TRADE - 2024")), "")</f>
        <v/>
      </c>
      <c r="N366" s="151" t="str" cm="1">
        <f t="array" aca="1" ref="N366" ca="1">IF('Kreis TRADE - 2024'!$E366 = 'PieChart Hilfstabelle'!N$1, INDIRECT(ADDRESS(ROW(), 6 + $A$7, 1, 1, "Kreis TRADE - 2024")), "")</f>
        <v/>
      </c>
      <c r="O366" s="151" t="str" cm="1">
        <f t="array" aca="1" ref="O366" ca="1">IF('Kreis TRADE - 2024'!$E366 = 'PieChart Hilfstabelle'!O$1, INDIRECT(ADDRESS(ROW(), 6 + $A$7, 1, 1, "Kreis TRADE - 2024")), "")</f>
        <v/>
      </c>
      <c r="P366" s="151" t="str" cm="1">
        <f t="array" aca="1" ref="P366" ca="1">IF('Kreis TRADE - 2024'!$E366 = 'PieChart Hilfstabelle'!P$1, INDIRECT(ADDRESS(ROW(), 6 + $A$7, 1, 1, "Kreis TRADE - 2024")), "")</f>
        <v/>
      </c>
      <c r="Q366" s="151" t="str" cm="1">
        <f t="array" aca="1" ref="Q366" ca="1">IF('Kreis TRADE - 2024'!$E366 = 'PieChart Hilfstabelle'!Q$1, INDIRECT(ADDRESS(ROW(), 6 + $A$7, 1, 1, "Kreis TRADE - 2024")), "")</f>
        <v/>
      </c>
      <c r="R366" s="151" t="str" cm="1">
        <f t="array" aca="1" ref="R366" ca="1">IF('Kreis TRADE - 2024'!$E366 = 'PieChart Hilfstabelle'!R$1, INDIRECT(ADDRESS(ROW(), 6 + $A$7, 1, 1, "Kreis TRADE - 2024")), "")</f>
        <v/>
      </c>
      <c r="S366" s="151" t="str" cm="1">
        <f t="array" aca="1" ref="S366" ca="1">IF('Kreis TRADE - 2024'!$E366 = 'PieChart Hilfstabelle'!S$1, INDIRECT(ADDRESS(ROW(), 6 + $A$7, 1, 1, "Kreis TRADE - 2024")), "")</f>
        <v/>
      </c>
      <c r="T366" s="151" t="str" cm="1">
        <f t="array" aca="1" ref="T366" ca="1">IF('Kreis TRADE - 2024'!$E366 = 'PieChart Hilfstabelle'!T$1, INDIRECT(ADDRESS(ROW(), 6 + $A$7, 1, 1, "Kreis TRADE - 2024")), "")</f>
        <v/>
      </c>
      <c r="U366" s="151" t="str" cm="1">
        <f t="array" aca="1" ref="U366" ca="1">IF('Kreis TRADE - 2024'!$E366 = 'PieChart Hilfstabelle'!U$1, INDIRECT(ADDRESS(ROW(), 6 + $A$7, 1, 1, "Kreis TRADE - 2024")), "")</f>
        <v/>
      </c>
      <c r="V366" s="151" t="str" cm="1">
        <f t="array" aca="1" ref="V366" ca="1">IF('Kreis TRADE - 2024'!$E366 = 'PieChart Hilfstabelle'!V$1, INDIRECT(ADDRESS(ROW(), 6 + $A$7, 1, 1, "Kreis TRADE - 2024")), "")</f>
        <v/>
      </c>
      <c r="W366" s="151" t="str" cm="1">
        <f t="array" aca="1" ref="W366" ca="1">IF('Kreis TRADE - 2024'!$E366 = 'PieChart Hilfstabelle'!W$1, INDIRECT(ADDRESS(ROW(), 6 + $A$7, 1, 1, "Kreis TRADE - 2024")), "")</f>
        <v/>
      </c>
      <c r="X366" s="152"/>
      <c r="Y366" s="151" t="str" cm="1">
        <f t="array" aca="1" ref="Y366" ca="1">IF('Kreis TRADE - 2024'!$D366 = 'PieChart Hilfstabelle'!Y$1, INDIRECT(ADDRESS(ROW(), 6 + $A$7, 1, 1, "Kreis TRADE - 2024")), "")</f>
        <v/>
      </c>
      <c r="Z366" s="151" t="str" cm="1">
        <f t="array" aca="1" ref="Z366" ca="1">IF('Kreis TRADE - 2024'!$D366 = 'PieChart Hilfstabelle'!Z$1, INDIRECT(ADDRESS(ROW(), 6 + $A$7, 1, 1, "Kreis TRADE - 2024")), "")</f>
        <v/>
      </c>
      <c r="AA366" s="151" t="str" cm="1">
        <f t="array" aca="1" ref="AA366" ca="1">IF('Kreis TRADE - 2024'!$D366 = 'PieChart Hilfstabelle'!AA$1, INDIRECT(ADDRESS(ROW(), 6 + $A$7, 1, 1, "Kreis TRADE - 2024")), "")</f>
        <v/>
      </c>
      <c r="AB366" s="151" t="str" cm="1">
        <f t="array" aca="1" ref="AB366" ca="1">IF('Kreis TRADE - 2024'!$D366 = 'PieChart Hilfstabelle'!AB$1, INDIRECT(ADDRESS(ROW(), 6 + $A$7, 1, 1, "Kreis TRADE - 2024")), "")</f>
        <v/>
      </c>
      <c r="AC366" s="151" t="str" cm="1">
        <f t="array" aca="1" ref="AC366" ca="1">IF('Kreis TRADE - 2024'!$D366 = 'PieChart Hilfstabelle'!AC$1, INDIRECT(ADDRESS(ROW(), 6 + $A$7, 1, 1, "Kreis TRADE - 2024")), "")</f>
        <v/>
      </c>
      <c r="AD366" s="151" t="str" cm="1">
        <f t="array" aca="1" ref="AD366" ca="1">IF('Kreis TRADE - 2024'!$D366 = 'PieChart Hilfstabelle'!AD$1, INDIRECT(ADDRESS(ROW(), 6 + $A$7, 1, 1, "Kreis TRADE - 2024")), "")</f>
        <v/>
      </c>
    </row>
    <row r="367" spans="1:30">
      <c r="A367" s="151"/>
      <c r="B367" s="151"/>
      <c r="C367" s="151"/>
      <c r="D367" s="151"/>
      <c r="E367" s="151"/>
      <c r="F367" s="151" t="str">
        <f>IF(AND('Kreis TRADE - 2024'!C367&lt;&gt;"",'Kreis TRADE - 2024'!D367&lt;&gt;"",'Kreis TRADE - 2024'!E367="Gebuchte Tage"),'Kreis TRADE - 2024'!C367 &amp; " " &amp; 'Kreis TRADE - 2024'!D367,"")</f>
        <v/>
      </c>
      <c r="G367" s="151" t="str" cm="1">
        <f t="array" aca="1" ref="G367" ca="1">IF('Kreis TRADE - 2024'!$E367 = 'PieChart Hilfstabelle'!G$1, INDIRECT(ADDRESS(ROW(), 6 + $A$7, 1, 1, "Kreis TRADE - 2024")), "")</f>
        <v/>
      </c>
      <c r="H367" s="151" t="str" cm="1">
        <f t="array" aca="1" ref="H367" ca="1">IF('Kreis TRADE - 2024'!$E367 = 'PieChart Hilfstabelle'!H$1, INDIRECT(ADDRESS(ROW(), 6 + $A$7, 1, 1, "Kreis TRADE - 2024")), "")</f>
        <v/>
      </c>
      <c r="I367" s="151" t="str" cm="1">
        <f t="array" aca="1" ref="I367" ca="1">IF('Kreis TRADE - 2024'!$E367 = 'PieChart Hilfstabelle'!I$1, INDIRECT(ADDRESS(ROW(), 6 + $A$7, 1, 1, "Kreis TRADE - 2024")), "")</f>
        <v/>
      </c>
      <c r="J367" s="151" t="str" cm="1">
        <f t="array" aca="1" ref="J367" ca="1">IF('Kreis TRADE - 2024'!$E367 = 'PieChart Hilfstabelle'!J$1, INDIRECT(ADDRESS(ROW(), 6 + $A$7, 1, 1, "Kreis TRADE - 2024")), "")</f>
        <v/>
      </c>
      <c r="K367" s="151" t="str" cm="1">
        <f t="array" aca="1" ref="K367" ca="1">IF('Kreis TRADE - 2024'!$E367 = 'PieChart Hilfstabelle'!K$1, INDIRECT(ADDRESS(ROW(), 6 + $A$7, 1, 1, "Kreis TRADE - 2024")), "")</f>
        <v/>
      </c>
      <c r="L367" s="151" t="str" cm="1">
        <f t="array" aca="1" ref="L367" ca="1">IF('Kreis TRADE - 2024'!$E367 = 'PieChart Hilfstabelle'!L$1, INDIRECT(ADDRESS(ROW(), 6 + $A$7, 1, 1, "Kreis TRADE - 2024")), "")</f>
        <v/>
      </c>
      <c r="M367" s="151" t="str" cm="1">
        <f t="array" aca="1" ref="M367" ca="1">IF('Kreis TRADE - 2024'!$E367 = 'PieChart Hilfstabelle'!M$1, INDIRECT(ADDRESS(ROW(), 6 + $A$7, 1, 1, "Kreis TRADE - 2024")), "")</f>
        <v/>
      </c>
      <c r="N367" s="151" t="str" cm="1">
        <f t="array" aca="1" ref="N367" ca="1">IF('Kreis TRADE - 2024'!$E367 = 'PieChart Hilfstabelle'!N$1, INDIRECT(ADDRESS(ROW(), 6 + $A$7, 1, 1, "Kreis TRADE - 2024")), "")</f>
        <v/>
      </c>
      <c r="O367" s="151" t="str" cm="1">
        <f t="array" aca="1" ref="O367" ca="1">IF('Kreis TRADE - 2024'!$E367 = 'PieChart Hilfstabelle'!O$1, INDIRECT(ADDRESS(ROW(), 6 + $A$7, 1, 1, "Kreis TRADE - 2024")), "")</f>
        <v/>
      </c>
      <c r="P367" s="151" t="str" cm="1">
        <f t="array" aca="1" ref="P367" ca="1">IF('Kreis TRADE - 2024'!$E367 = 'PieChart Hilfstabelle'!P$1, INDIRECT(ADDRESS(ROW(), 6 + $A$7, 1, 1, "Kreis TRADE - 2024")), "")</f>
        <v/>
      </c>
      <c r="Q367" s="151" t="str" cm="1">
        <f t="array" aca="1" ref="Q367" ca="1">IF('Kreis TRADE - 2024'!$E367 = 'PieChart Hilfstabelle'!Q$1, INDIRECT(ADDRESS(ROW(), 6 + $A$7, 1, 1, "Kreis TRADE - 2024")), "")</f>
        <v/>
      </c>
      <c r="R367" s="151" t="str" cm="1">
        <f t="array" aca="1" ref="R367" ca="1">IF('Kreis TRADE - 2024'!$E367 = 'PieChart Hilfstabelle'!R$1, INDIRECT(ADDRESS(ROW(), 6 + $A$7, 1, 1, "Kreis TRADE - 2024")), "")</f>
        <v/>
      </c>
      <c r="S367" s="151" t="str" cm="1">
        <f t="array" aca="1" ref="S367" ca="1">IF('Kreis TRADE - 2024'!$E367 = 'PieChart Hilfstabelle'!S$1, INDIRECT(ADDRESS(ROW(), 6 + $A$7, 1, 1, "Kreis TRADE - 2024")), "")</f>
        <v/>
      </c>
      <c r="T367" s="151" t="str" cm="1">
        <f t="array" aca="1" ref="T367" ca="1">IF('Kreis TRADE - 2024'!$E367 = 'PieChart Hilfstabelle'!T$1, INDIRECT(ADDRESS(ROW(), 6 + $A$7, 1, 1, "Kreis TRADE - 2024")), "")</f>
        <v/>
      </c>
      <c r="U367" s="151" t="str" cm="1">
        <f t="array" aca="1" ref="U367" ca="1">IF('Kreis TRADE - 2024'!$E367 = 'PieChart Hilfstabelle'!U$1, INDIRECT(ADDRESS(ROW(), 6 + $A$7, 1, 1, "Kreis TRADE - 2024")), "")</f>
        <v/>
      </c>
      <c r="V367" s="151" t="str" cm="1">
        <f t="array" aca="1" ref="V367" ca="1">IF('Kreis TRADE - 2024'!$E367 = 'PieChart Hilfstabelle'!V$1, INDIRECT(ADDRESS(ROW(), 6 + $A$7, 1, 1, "Kreis TRADE - 2024")), "")</f>
        <v/>
      </c>
      <c r="W367" s="151" t="str" cm="1">
        <f t="array" aca="1" ref="W367" ca="1">IF('Kreis TRADE - 2024'!$E367 = 'PieChart Hilfstabelle'!W$1, INDIRECT(ADDRESS(ROW(), 6 + $A$7, 1, 1, "Kreis TRADE - 2024")), "")</f>
        <v/>
      </c>
      <c r="X367" s="152"/>
      <c r="Y367" s="151" t="str" cm="1">
        <f t="array" aca="1" ref="Y367" ca="1">IF('Kreis TRADE - 2024'!$D367 = 'PieChart Hilfstabelle'!Y$1, INDIRECT(ADDRESS(ROW(), 6 + $A$7, 1, 1, "Kreis TRADE - 2024")), "")</f>
        <v/>
      </c>
      <c r="Z367" s="151" t="str" cm="1">
        <f t="array" aca="1" ref="Z367" ca="1">IF('Kreis TRADE - 2024'!$D367 = 'PieChart Hilfstabelle'!Z$1, INDIRECT(ADDRESS(ROW(), 6 + $A$7, 1, 1, "Kreis TRADE - 2024")), "")</f>
        <v/>
      </c>
      <c r="AA367" s="151" t="str" cm="1">
        <f t="array" aca="1" ref="AA367" ca="1">IF('Kreis TRADE - 2024'!$D367 = 'PieChart Hilfstabelle'!AA$1, INDIRECT(ADDRESS(ROW(), 6 + $A$7, 1, 1, "Kreis TRADE - 2024")), "")</f>
        <v/>
      </c>
      <c r="AB367" s="151" t="str" cm="1">
        <f t="array" aca="1" ref="AB367" ca="1">IF('Kreis TRADE - 2024'!$D367 = 'PieChart Hilfstabelle'!AB$1, INDIRECT(ADDRESS(ROW(), 6 + $A$7, 1, 1, "Kreis TRADE - 2024")), "")</f>
        <v/>
      </c>
      <c r="AC367" s="151" t="str" cm="1">
        <f t="array" aca="1" ref="AC367" ca="1">IF('Kreis TRADE - 2024'!$D367 = 'PieChart Hilfstabelle'!AC$1, INDIRECT(ADDRESS(ROW(), 6 + $A$7, 1, 1, "Kreis TRADE - 2024")), "")</f>
        <v/>
      </c>
      <c r="AD367" s="151" t="str" cm="1">
        <f t="array" aca="1" ref="AD367" ca="1">IF('Kreis TRADE - 2024'!$D367 = 'PieChart Hilfstabelle'!AD$1, INDIRECT(ADDRESS(ROW(), 6 + $A$7, 1, 1, "Kreis TRADE - 2024")), "")</f>
        <v/>
      </c>
    </row>
    <row r="368" spans="1:30">
      <c r="A368" s="151"/>
      <c r="B368" s="151"/>
      <c r="C368" s="151"/>
      <c r="D368" s="151"/>
      <c r="E368" s="151"/>
      <c r="F368" s="151" t="str">
        <f>IF(AND('Kreis TRADE - 2024'!C368&lt;&gt;"",'Kreis TRADE - 2024'!D368&lt;&gt;"",'Kreis TRADE - 2024'!E368="Gebuchte Tage"),'Kreis TRADE - 2024'!C368 &amp; " " &amp; 'Kreis TRADE - 2024'!D368,"")</f>
        <v/>
      </c>
      <c r="G368" s="151" t="str" cm="1">
        <f t="array" aca="1" ref="G368" ca="1">IF('Kreis TRADE - 2024'!$E368 = 'PieChart Hilfstabelle'!G$1, INDIRECT(ADDRESS(ROW(), 6 + $A$7, 1, 1, "Kreis TRADE - 2024")), "")</f>
        <v/>
      </c>
      <c r="H368" s="151" t="str" cm="1">
        <f t="array" aca="1" ref="H368" ca="1">IF('Kreis TRADE - 2024'!$E368 = 'PieChart Hilfstabelle'!H$1, INDIRECT(ADDRESS(ROW(), 6 + $A$7, 1, 1, "Kreis TRADE - 2024")), "")</f>
        <v/>
      </c>
      <c r="I368" s="151" t="str" cm="1">
        <f t="array" aca="1" ref="I368" ca="1">IF('Kreis TRADE - 2024'!$E368 = 'PieChart Hilfstabelle'!I$1, INDIRECT(ADDRESS(ROW(), 6 + $A$7, 1, 1, "Kreis TRADE - 2024")), "")</f>
        <v/>
      </c>
      <c r="J368" s="151" t="str" cm="1">
        <f t="array" aca="1" ref="J368" ca="1">IF('Kreis TRADE - 2024'!$E368 = 'PieChart Hilfstabelle'!J$1, INDIRECT(ADDRESS(ROW(), 6 + $A$7, 1, 1, "Kreis TRADE - 2024")), "")</f>
        <v/>
      </c>
      <c r="K368" s="151" t="str" cm="1">
        <f t="array" aca="1" ref="K368" ca="1">IF('Kreis TRADE - 2024'!$E368 = 'PieChart Hilfstabelle'!K$1, INDIRECT(ADDRESS(ROW(), 6 + $A$7, 1, 1, "Kreis TRADE - 2024")), "")</f>
        <v/>
      </c>
      <c r="L368" s="151" t="str" cm="1">
        <f t="array" aca="1" ref="L368" ca="1">IF('Kreis TRADE - 2024'!$E368 = 'PieChart Hilfstabelle'!L$1, INDIRECT(ADDRESS(ROW(), 6 + $A$7, 1, 1, "Kreis TRADE - 2024")), "")</f>
        <v/>
      </c>
      <c r="M368" s="151" t="str" cm="1">
        <f t="array" aca="1" ref="M368" ca="1">IF('Kreis TRADE - 2024'!$E368 = 'PieChart Hilfstabelle'!M$1, INDIRECT(ADDRESS(ROW(), 6 + $A$7, 1, 1, "Kreis TRADE - 2024")), "")</f>
        <v/>
      </c>
      <c r="N368" s="151" t="str" cm="1">
        <f t="array" aca="1" ref="N368" ca="1">IF('Kreis TRADE - 2024'!$E368 = 'PieChart Hilfstabelle'!N$1, INDIRECT(ADDRESS(ROW(), 6 + $A$7, 1, 1, "Kreis TRADE - 2024")), "")</f>
        <v/>
      </c>
      <c r="O368" s="151" t="str" cm="1">
        <f t="array" aca="1" ref="O368" ca="1">IF('Kreis TRADE - 2024'!$E368 = 'PieChart Hilfstabelle'!O$1, INDIRECT(ADDRESS(ROW(), 6 + $A$7, 1, 1, "Kreis TRADE - 2024")), "")</f>
        <v/>
      </c>
      <c r="P368" s="151" t="str" cm="1">
        <f t="array" aca="1" ref="P368" ca="1">IF('Kreis TRADE - 2024'!$E368 = 'PieChart Hilfstabelle'!P$1, INDIRECT(ADDRESS(ROW(), 6 + $A$7, 1, 1, "Kreis TRADE - 2024")), "")</f>
        <v/>
      </c>
      <c r="Q368" s="151" t="str" cm="1">
        <f t="array" aca="1" ref="Q368" ca="1">IF('Kreis TRADE - 2024'!$E368 = 'PieChart Hilfstabelle'!Q$1, INDIRECT(ADDRESS(ROW(), 6 + $A$7, 1, 1, "Kreis TRADE - 2024")), "")</f>
        <v/>
      </c>
      <c r="R368" s="151" t="str" cm="1">
        <f t="array" aca="1" ref="R368" ca="1">IF('Kreis TRADE - 2024'!$E368 = 'PieChart Hilfstabelle'!R$1, INDIRECT(ADDRESS(ROW(), 6 + $A$7, 1, 1, "Kreis TRADE - 2024")), "")</f>
        <v/>
      </c>
      <c r="S368" s="151" t="str" cm="1">
        <f t="array" aca="1" ref="S368" ca="1">IF('Kreis TRADE - 2024'!$E368 = 'PieChart Hilfstabelle'!S$1, INDIRECT(ADDRESS(ROW(), 6 + $A$7, 1, 1, "Kreis TRADE - 2024")), "")</f>
        <v/>
      </c>
      <c r="T368" s="151" t="str" cm="1">
        <f t="array" aca="1" ref="T368" ca="1">IF('Kreis TRADE - 2024'!$E368 = 'PieChart Hilfstabelle'!T$1, INDIRECT(ADDRESS(ROW(), 6 + $A$7, 1, 1, "Kreis TRADE - 2024")), "")</f>
        <v/>
      </c>
      <c r="U368" s="151" t="str" cm="1">
        <f t="array" aca="1" ref="U368" ca="1">IF('Kreis TRADE - 2024'!$E368 = 'PieChart Hilfstabelle'!U$1, INDIRECT(ADDRESS(ROW(), 6 + $A$7, 1, 1, "Kreis TRADE - 2024")), "")</f>
        <v/>
      </c>
      <c r="V368" s="151" t="str" cm="1">
        <f t="array" aca="1" ref="V368" ca="1">IF('Kreis TRADE - 2024'!$E368 = 'PieChart Hilfstabelle'!V$1, INDIRECT(ADDRESS(ROW(), 6 + $A$7, 1, 1, "Kreis TRADE - 2024")), "")</f>
        <v/>
      </c>
      <c r="W368" s="151" t="str" cm="1">
        <f t="array" aca="1" ref="W368" ca="1">IF('Kreis TRADE - 2024'!$E368 = 'PieChart Hilfstabelle'!W$1, INDIRECT(ADDRESS(ROW(), 6 + $A$7, 1, 1, "Kreis TRADE - 2024")), "")</f>
        <v/>
      </c>
      <c r="X368" s="152"/>
      <c r="Y368" s="151" t="str" cm="1">
        <f t="array" aca="1" ref="Y368" ca="1">IF('Kreis TRADE - 2024'!$D368 = 'PieChart Hilfstabelle'!Y$1, INDIRECT(ADDRESS(ROW(), 6 + $A$7, 1, 1, "Kreis TRADE - 2024")), "")</f>
        <v/>
      </c>
      <c r="Z368" s="151" t="str" cm="1">
        <f t="array" aca="1" ref="Z368" ca="1">IF('Kreis TRADE - 2024'!$D368 = 'PieChart Hilfstabelle'!Z$1, INDIRECT(ADDRESS(ROW(), 6 + $A$7, 1, 1, "Kreis TRADE - 2024")), "")</f>
        <v/>
      </c>
      <c r="AA368" s="151" t="str" cm="1">
        <f t="array" aca="1" ref="AA368" ca="1">IF('Kreis TRADE - 2024'!$D368 = 'PieChart Hilfstabelle'!AA$1, INDIRECT(ADDRESS(ROW(), 6 + $A$7, 1, 1, "Kreis TRADE - 2024")), "")</f>
        <v/>
      </c>
      <c r="AB368" s="151" t="str" cm="1">
        <f t="array" aca="1" ref="AB368" ca="1">IF('Kreis TRADE - 2024'!$D368 = 'PieChart Hilfstabelle'!AB$1, INDIRECT(ADDRESS(ROW(), 6 + $A$7, 1, 1, "Kreis TRADE - 2024")), "")</f>
        <v/>
      </c>
      <c r="AC368" s="151" t="str" cm="1">
        <f t="array" aca="1" ref="AC368" ca="1">IF('Kreis TRADE - 2024'!$D368 = 'PieChart Hilfstabelle'!AC$1, INDIRECT(ADDRESS(ROW(), 6 + $A$7, 1, 1, "Kreis TRADE - 2024")), "")</f>
        <v/>
      </c>
      <c r="AD368" s="151" t="str" cm="1">
        <f t="array" aca="1" ref="AD368" ca="1">IF('Kreis TRADE - 2024'!$D368 = 'PieChart Hilfstabelle'!AD$1, INDIRECT(ADDRESS(ROW(), 6 + $A$7, 1, 1, "Kreis TRADE - 2024")), "")</f>
        <v/>
      </c>
    </row>
    <row r="369" spans="1:30">
      <c r="A369" s="151"/>
      <c r="B369" s="151"/>
      <c r="C369" s="151"/>
      <c r="D369" s="151"/>
      <c r="E369" s="151"/>
      <c r="F369" s="151" t="str">
        <f>IF(AND('Kreis TRADE - 2024'!C369&lt;&gt;"",'Kreis TRADE - 2024'!D369&lt;&gt;"",'Kreis TRADE - 2024'!E369="Gebuchte Tage"),'Kreis TRADE - 2024'!C369 &amp; " " &amp; 'Kreis TRADE - 2024'!D369,"")</f>
        <v/>
      </c>
      <c r="G369" s="151" t="str" cm="1">
        <f t="array" aca="1" ref="G369" ca="1">IF('Kreis TRADE - 2024'!$E369 = 'PieChart Hilfstabelle'!G$1, INDIRECT(ADDRESS(ROW(), 6 + $A$7, 1, 1, "Kreis TRADE - 2024")), "")</f>
        <v/>
      </c>
      <c r="H369" s="151" t="str" cm="1">
        <f t="array" aca="1" ref="H369" ca="1">IF('Kreis TRADE - 2024'!$E369 = 'PieChart Hilfstabelle'!H$1, INDIRECT(ADDRESS(ROW(), 6 + $A$7, 1, 1, "Kreis TRADE - 2024")), "")</f>
        <v/>
      </c>
      <c r="I369" s="151" t="str" cm="1">
        <f t="array" aca="1" ref="I369" ca="1">IF('Kreis TRADE - 2024'!$E369 = 'PieChart Hilfstabelle'!I$1, INDIRECT(ADDRESS(ROW(), 6 + $A$7, 1, 1, "Kreis TRADE - 2024")), "")</f>
        <v/>
      </c>
      <c r="J369" s="151" t="str" cm="1">
        <f t="array" aca="1" ref="J369" ca="1">IF('Kreis TRADE - 2024'!$E369 = 'PieChart Hilfstabelle'!J$1, INDIRECT(ADDRESS(ROW(), 6 + $A$7, 1, 1, "Kreis TRADE - 2024")), "")</f>
        <v/>
      </c>
      <c r="K369" s="151" t="str" cm="1">
        <f t="array" aca="1" ref="K369" ca="1">IF('Kreis TRADE - 2024'!$E369 = 'PieChart Hilfstabelle'!K$1, INDIRECT(ADDRESS(ROW(), 6 + $A$7, 1, 1, "Kreis TRADE - 2024")), "")</f>
        <v/>
      </c>
      <c r="L369" s="151" t="str" cm="1">
        <f t="array" aca="1" ref="L369" ca="1">IF('Kreis TRADE - 2024'!$E369 = 'PieChart Hilfstabelle'!L$1, INDIRECT(ADDRESS(ROW(), 6 + $A$7, 1, 1, "Kreis TRADE - 2024")), "")</f>
        <v/>
      </c>
      <c r="M369" s="151" t="str" cm="1">
        <f t="array" aca="1" ref="M369" ca="1">IF('Kreis TRADE - 2024'!$E369 = 'PieChart Hilfstabelle'!M$1, INDIRECT(ADDRESS(ROW(), 6 + $A$7, 1, 1, "Kreis TRADE - 2024")), "")</f>
        <v/>
      </c>
      <c r="N369" s="151" t="str" cm="1">
        <f t="array" aca="1" ref="N369" ca="1">IF('Kreis TRADE - 2024'!$E369 = 'PieChart Hilfstabelle'!N$1, INDIRECT(ADDRESS(ROW(), 6 + $A$7, 1, 1, "Kreis TRADE - 2024")), "")</f>
        <v/>
      </c>
      <c r="O369" s="151" t="str" cm="1">
        <f t="array" aca="1" ref="O369" ca="1">IF('Kreis TRADE - 2024'!$E369 = 'PieChart Hilfstabelle'!O$1, INDIRECT(ADDRESS(ROW(), 6 + $A$7, 1, 1, "Kreis TRADE - 2024")), "")</f>
        <v/>
      </c>
      <c r="P369" s="151" t="str" cm="1">
        <f t="array" aca="1" ref="P369" ca="1">IF('Kreis TRADE - 2024'!$E369 = 'PieChart Hilfstabelle'!P$1, INDIRECT(ADDRESS(ROW(), 6 + $A$7, 1, 1, "Kreis TRADE - 2024")), "")</f>
        <v/>
      </c>
      <c r="Q369" s="151" t="str" cm="1">
        <f t="array" aca="1" ref="Q369" ca="1">IF('Kreis TRADE - 2024'!$E369 = 'PieChart Hilfstabelle'!Q$1, INDIRECT(ADDRESS(ROW(), 6 + $A$7, 1, 1, "Kreis TRADE - 2024")), "")</f>
        <v/>
      </c>
      <c r="R369" s="151" t="str" cm="1">
        <f t="array" aca="1" ref="R369" ca="1">IF('Kreis TRADE - 2024'!$E369 = 'PieChart Hilfstabelle'!R$1, INDIRECT(ADDRESS(ROW(), 6 + $A$7, 1, 1, "Kreis TRADE - 2024")), "")</f>
        <v/>
      </c>
      <c r="S369" s="151" t="str" cm="1">
        <f t="array" aca="1" ref="S369" ca="1">IF('Kreis TRADE - 2024'!$E369 = 'PieChart Hilfstabelle'!S$1, INDIRECT(ADDRESS(ROW(), 6 + $A$7, 1, 1, "Kreis TRADE - 2024")), "")</f>
        <v/>
      </c>
      <c r="T369" s="151" t="str" cm="1">
        <f t="array" aca="1" ref="T369" ca="1">IF('Kreis TRADE - 2024'!$E369 = 'PieChart Hilfstabelle'!T$1, INDIRECT(ADDRESS(ROW(), 6 + $A$7, 1, 1, "Kreis TRADE - 2024")), "")</f>
        <v/>
      </c>
      <c r="U369" s="151" t="str" cm="1">
        <f t="array" aca="1" ref="U369" ca="1">IF('Kreis TRADE - 2024'!$E369 = 'PieChart Hilfstabelle'!U$1, INDIRECT(ADDRESS(ROW(), 6 + $A$7, 1, 1, "Kreis TRADE - 2024")), "")</f>
        <v/>
      </c>
      <c r="V369" s="151" t="str" cm="1">
        <f t="array" aca="1" ref="V369" ca="1">IF('Kreis TRADE - 2024'!$E369 = 'PieChart Hilfstabelle'!V$1, INDIRECT(ADDRESS(ROW(), 6 + $A$7, 1, 1, "Kreis TRADE - 2024")), "")</f>
        <v/>
      </c>
      <c r="W369" s="151" t="str" cm="1">
        <f t="array" aca="1" ref="W369" ca="1">IF('Kreis TRADE - 2024'!$E369 = 'PieChart Hilfstabelle'!W$1, INDIRECT(ADDRESS(ROW(), 6 + $A$7, 1, 1, "Kreis TRADE - 2024")), "")</f>
        <v/>
      </c>
      <c r="X369" s="152"/>
      <c r="Y369" s="151" t="str" cm="1">
        <f t="array" aca="1" ref="Y369" ca="1">IF('Kreis TRADE - 2024'!$D369 = 'PieChart Hilfstabelle'!Y$1, INDIRECT(ADDRESS(ROW(), 6 + $A$7, 1, 1, "Kreis TRADE - 2024")), "")</f>
        <v/>
      </c>
      <c r="Z369" s="151" t="str" cm="1">
        <f t="array" aca="1" ref="Z369" ca="1">IF('Kreis TRADE - 2024'!$D369 = 'PieChart Hilfstabelle'!Z$1, INDIRECT(ADDRESS(ROW(), 6 + $A$7, 1, 1, "Kreis TRADE - 2024")), "")</f>
        <v/>
      </c>
      <c r="AA369" s="151" t="str" cm="1">
        <f t="array" aca="1" ref="AA369" ca="1">IF('Kreis TRADE - 2024'!$D369 = 'PieChart Hilfstabelle'!AA$1, INDIRECT(ADDRESS(ROW(), 6 + $A$7, 1, 1, "Kreis TRADE - 2024")), "")</f>
        <v/>
      </c>
      <c r="AB369" s="151" t="str" cm="1">
        <f t="array" aca="1" ref="AB369" ca="1">IF('Kreis TRADE - 2024'!$D369 = 'PieChart Hilfstabelle'!AB$1, INDIRECT(ADDRESS(ROW(), 6 + $A$7, 1, 1, "Kreis TRADE - 2024")), "")</f>
        <v/>
      </c>
      <c r="AC369" s="151" t="str" cm="1">
        <f t="array" aca="1" ref="AC369" ca="1">IF('Kreis TRADE - 2024'!$D369 = 'PieChart Hilfstabelle'!AC$1, INDIRECT(ADDRESS(ROW(), 6 + $A$7, 1, 1, "Kreis TRADE - 2024")), "")</f>
        <v/>
      </c>
      <c r="AD369" s="151" t="str" cm="1">
        <f t="array" aca="1" ref="AD369" ca="1">IF('Kreis TRADE - 2024'!$D369 = 'PieChart Hilfstabelle'!AD$1, INDIRECT(ADDRESS(ROW(), 6 + $A$7, 1, 1, "Kreis TRADE - 2024")), "")</f>
        <v/>
      </c>
    </row>
    <row r="370" spans="1:30">
      <c r="A370" s="151"/>
      <c r="B370" s="151"/>
      <c r="C370" s="151"/>
      <c r="D370" s="151"/>
      <c r="E370" s="151"/>
      <c r="F370" s="151" t="str">
        <f>IF(AND('Kreis TRADE - 2024'!C370&lt;&gt;"",'Kreis TRADE - 2024'!D370&lt;&gt;"",'Kreis TRADE - 2024'!E370="Gebuchte Tage"),'Kreis TRADE - 2024'!C370 &amp; " " &amp; 'Kreis TRADE - 2024'!D370,"")</f>
        <v/>
      </c>
      <c r="G370" s="151" t="str" cm="1">
        <f t="array" aca="1" ref="G370" ca="1">IF('Kreis TRADE - 2024'!$E370 = 'PieChart Hilfstabelle'!G$1, INDIRECT(ADDRESS(ROW(), 6 + $A$7, 1, 1, "Kreis TRADE - 2024")), "")</f>
        <v/>
      </c>
      <c r="H370" s="151" t="str" cm="1">
        <f t="array" aca="1" ref="H370" ca="1">IF('Kreis TRADE - 2024'!$E370 = 'PieChart Hilfstabelle'!H$1, INDIRECT(ADDRESS(ROW(), 6 + $A$7, 1, 1, "Kreis TRADE - 2024")), "")</f>
        <v/>
      </c>
      <c r="I370" s="151" t="str" cm="1">
        <f t="array" aca="1" ref="I370" ca="1">IF('Kreis TRADE - 2024'!$E370 = 'PieChart Hilfstabelle'!I$1, INDIRECT(ADDRESS(ROW(), 6 + $A$7, 1, 1, "Kreis TRADE - 2024")), "")</f>
        <v/>
      </c>
      <c r="J370" s="151" t="str" cm="1">
        <f t="array" aca="1" ref="J370" ca="1">IF('Kreis TRADE - 2024'!$E370 = 'PieChart Hilfstabelle'!J$1, INDIRECT(ADDRESS(ROW(), 6 + $A$7, 1, 1, "Kreis TRADE - 2024")), "")</f>
        <v/>
      </c>
      <c r="K370" s="151" t="str" cm="1">
        <f t="array" aca="1" ref="K370" ca="1">IF('Kreis TRADE - 2024'!$E370 = 'PieChart Hilfstabelle'!K$1, INDIRECT(ADDRESS(ROW(), 6 + $A$7, 1, 1, "Kreis TRADE - 2024")), "")</f>
        <v/>
      </c>
      <c r="L370" s="151" t="str" cm="1">
        <f t="array" aca="1" ref="L370" ca="1">IF('Kreis TRADE - 2024'!$E370 = 'PieChart Hilfstabelle'!L$1, INDIRECT(ADDRESS(ROW(), 6 + $A$7, 1, 1, "Kreis TRADE - 2024")), "")</f>
        <v/>
      </c>
      <c r="M370" s="151" t="str" cm="1">
        <f t="array" aca="1" ref="M370" ca="1">IF('Kreis TRADE - 2024'!$E370 = 'PieChart Hilfstabelle'!M$1, INDIRECT(ADDRESS(ROW(), 6 + $A$7, 1, 1, "Kreis TRADE - 2024")), "")</f>
        <v/>
      </c>
      <c r="N370" s="151" t="str" cm="1">
        <f t="array" aca="1" ref="N370" ca="1">IF('Kreis TRADE - 2024'!$E370 = 'PieChart Hilfstabelle'!N$1, INDIRECT(ADDRESS(ROW(), 6 + $A$7, 1, 1, "Kreis TRADE - 2024")), "")</f>
        <v/>
      </c>
      <c r="O370" s="151" t="str" cm="1">
        <f t="array" aca="1" ref="O370" ca="1">IF('Kreis TRADE - 2024'!$E370 = 'PieChart Hilfstabelle'!O$1, INDIRECT(ADDRESS(ROW(), 6 + $A$7, 1, 1, "Kreis TRADE - 2024")), "")</f>
        <v/>
      </c>
      <c r="P370" s="151" t="str" cm="1">
        <f t="array" aca="1" ref="P370" ca="1">IF('Kreis TRADE - 2024'!$E370 = 'PieChart Hilfstabelle'!P$1, INDIRECT(ADDRESS(ROW(), 6 + $A$7, 1, 1, "Kreis TRADE - 2024")), "")</f>
        <v/>
      </c>
      <c r="Q370" s="151" t="str" cm="1">
        <f t="array" aca="1" ref="Q370" ca="1">IF('Kreis TRADE - 2024'!$E370 = 'PieChart Hilfstabelle'!Q$1, INDIRECT(ADDRESS(ROW(), 6 + $A$7, 1, 1, "Kreis TRADE - 2024")), "")</f>
        <v/>
      </c>
      <c r="R370" s="151" t="str" cm="1">
        <f t="array" aca="1" ref="R370" ca="1">IF('Kreis TRADE - 2024'!$E370 = 'PieChart Hilfstabelle'!R$1, INDIRECT(ADDRESS(ROW(), 6 + $A$7, 1, 1, "Kreis TRADE - 2024")), "")</f>
        <v/>
      </c>
      <c r="S370" s="151" t="str" cm="1">
        <f t="array" aca="1" ref="S370" ca="1">IF('Kreis TRADE - 2024'!$E370 = 'PieChart Hilfstabelle'!S$1, INDIRECT(ADDRESS(ROW(), 6 + $A$7, 1, 1, "Kreis TRADE - 2024")), "")</f>
        <v/>
      </c>
      <c r="T370" s="151" t="str" cm="1">
        <f t="array" aca="1" ref="T370" ca="1">IF('Kreis TRADE - 2024'!$E370 = 'PieChart Hilfstabelle'!T$1, INDIRECT(ADDRESS(ROW(), 6 + $A$7, 1, 1, "Kreis TRADE - 2024")), "")</f>
        <v/>
      </c>
      <c r="U370" s="151" t="str" cm="1">
        <f t="array" aca="1" ref="U370" ca="1">IF('Kreis TRADE - 2024'!$E370 = 'PieChart Hilfstabelle'!U$1, INDIRECT(ADDRESS(ROW(), 6 + $A$7, 1, 1, "Kreis TRADE - 2024")), "")</f>
        <v/>
      </c>
      <c r="V370" s="151" t="str" cm="1">
        <f t="array" aca="1" ref="V370" ca="1">IF('Kreis TRADE - 2024'!$E370 = 'PieChart Hilfstabelle'!V$1, INDIRECT(ADDRESS(ROW(), 6 + $A$7, 1, 1, "Kreis TRADE - 2024")), "")</f>
        <v/>
      </c>
      <c r="W370" s="151" t="str" cm="1">
        <f t="array" aca="1" ref="W370" ca="1">IF('Kreis TRADE - 2024'!$E370 = 'PieChart Hilfstabelle'!W$1, INDIRECT(ADDRESS(ROW(), 6 + $A$7, 1, 1, "Kreis TRADE - 2024")), "")</f>
        <v/>
      </c>
      <c r="X370" s="152"/>
      <c r="Y370" s="151" t="str" cm="1">
        <f t="array" aca="1" ref="Y370" ca="1">IF('Kreis TRADE - 2024'!$D370 = 'PieChart Hilfstabelle'!Y$1, INDIRECT(ADDRESS(ROW(), 6 + $A$7, 1, 1, "Kreis TRADE - 2024")), "")</f>
        <v/>
      </c>
      <c r="Z370" s="151" t="str" cm="1">
        <f t="array" aca="1" ref="Z370" ca="1">IF('Kreis TRADE - 2024'!$D370 = 'PieChart Hilfstabelle'!Z$1, INDIRECT(ADDRESS(ROW(), 6 + $A$7, 1, 1, "Kreis TRADE - 2024")), "")</f>
        <v/>
      </c>
      <c r="AA370" s="151" t="str" cm="1">
        <f t="array" aca="1" ref="AA370" ca="1">IF('Kreis TRADE - 2024'!$D370 = 'PieChart Hilfstabelle'!AA$1, INDIRECT(ADDRESS(ROW(), 6 + $A$7, 1, 1, "Kreis TRADE - 2024")), "")</f>
        <v/>
      </c>
      <c r="AB370" s="151" t="str" cm="1">
        <f t="array" aca="1" ref="AB370" ca="1">IF('Kreis TRADE - 2024'!$D370 = 'PieChart Hilfstabelle'!AB$1, INDIRECT(ADDRESS(ROW(), 6 + $A$7, 1, 1, "Kreis TRADE - 2024")), "")</f>
        <v/>
      </c>
      <c r="AC370" s="151" t="str" cm="1">
        <f t="array" aca="1" ref="AC370" ca="1">IF('Kreis TRADE - 2024'!$D370 = 'PieChart Hilfstabelle'!AC$1, INDIRECT(ADDRESS(ROW(), 6 + $A$7, 1, 1, "Kreis TRADE - 2024")), "")</f>
        <v/>
      </c>
      <c r="AD370" s="151" t="str" cm="1">
        <f t="array" aca="1" ref="AD370" ca="1">IF('Kreis TRADE - 2024'!$D370 = 'PieChart Hilfstabelle'!AD$1, INDIRECT(ADDRESS(ROW(), 6 + $A$7, 1, 1, "Kreis TRADE - 2024")), "")</f>
        <v/>
      </c>
    </row>
    <row r="371" spans="1:30">
      <c r="A371" s="151"/>
      <c r="B371" s="151"/>
      <c r="C371" s="151"/>
      <c r="D371" s="151"/>
      <c r="E371" s="151"/>
      <c r="F371" s="151" t="str">
        <f>IF(AND('Kreis TRADE - 2024'!C371&lt;&gt;"",'Kreis TRADE - 2024'!D371&lt;&gt;"",'Kreis TRADE - 2024'!E371="Gebuchte Tage"),'Kreis TRADE - 2024'!C371 &amp; " " &amp; 'Kreis TRADE - 2024'!D371,"")</f>
        <v/>
      </c>
      <c r="G371" s="151" t="str" cm="1">
        <f t="array" aca="1" ref="G371" ca="1">IF('Kreis TRADE - 2024'!$E371 = 'PieChart Hilfstabelle'!G$1, INDIRECT(ADDRESS(ROW(), 6 + $A$7, 1, 1, "Kreis TRADE - 2024")), "")</f>
        <v/>
      </c>
      <c r="H371" s="151" t="str" cm="1">
        <f t="array" aca="1" ref="H371" ca="1">IF('Kreis TRADE - 2024'!$E371 = 'PieChart Hilfstabelle'!H$1, INDIRECT(ADDRESS(ROW(), 6 + $A$7, 1, 1, "Kreis TRADE - 2024")), "")</f>
        <v/>
      </c>
      <c r="I371" s="151" t="str" cm="1">
        <f t="array" aca="1" ref="I371" ca="1">IF('Kreis TRADE - 2024'!$E371 = 'PieChart Hilfstabelle'!I$1, INDIRECT(ADDRESS(ROW(), 6 + $A$7, 1, 1, "Kreis TRADE - 2024")), "")</f>
        <v/>
      </c>
      <c r="J371" s="151" t="str" cm="1">
        <f t="array" aca="1" ref="J371" ca="1">IF('Kreis TRADE - 2024'!$E371 = 'PieChart Hilfstabelle'!J$1, INDIRECT(ADDRESS(ROW(), 6 + $A$7, 1, 1, "Kreis TRADE - 2024")), "")</f>
        <v/>
      </c>
      <c r="K371" s="151" t="str" cm="1">
        <f t="array" aca="1" ref="K371" ca="1">IF('Kreis TRADE - 2024'!$E371 = 'PieChart Hilfstabelle'!K$1, INDIRECT(ADDRESS(ROW(), 6 + $A$7, 1, 1, "Kreis TRADE - 2024")), "")</f>
        <v/>
      </c>
      <c r="L371" s="151" t="str" cm="1">
        <f t="array" aca="1" ref="L371" ca="1">IF('Kreis TRADE - 2024'!$E371 = 'PieChart Hilfstabelle'!L$1, INDIRECT(ADDRESS(ROW(), 6 + $A$7, 1, 1, "Kreis TRADE - 2024")), "")</f>
        <v/>
      </c>
      <c r="M371" s="151" t="str" cm="1">
        <f t="array" aca="1" ref="M371" ca="1">IF('Kreis TRADE - 2024'!$E371 = 'PieChart Hilfstabelle'!M$1, INDIRECT(ADDRESS(ROW(), 6 + $A$7, 1, 1, "Kreis TRADE - 2024")), "")</f>
        <v/>
      </c>
      <c r="N371" s="151" t="str" cm="1">
        <f t="array" aca="1" ref="N371" ca="1">IF('Kreis TRADE - 2024'!$E371 = 'PieChart Hilfstabelle'!N$1, INDIRECT(ADDRESS(ROW(), 6 + $A$7, 1, 1, "Kreis TRADE - 2024")), "")</f>
        <v/>
      </c>
      <c r="O371" s="151" t="str" cm="1">
        <f t="array" aca="1" ref="O371" ca="1">IF('Kreis TRADE - 2024'!$E371 = 'PieChart Hilfstabelle'!O$1, INDIRECT(ADDRESS(ROW(), 6 + $A$7, 1, 1, "Kreis TRADE - 2024")), "")</f>
        <v/>
      </c>
      <c r="P371" s="151" t="str" cm="1">
        <f t="array" aca="1" ref="P371" ca="1">IF('Kreis TRADE - 2024'!$E371 = 'PieChart Hilfstabelle'!P$1, INDIRECT(ADDRESS(ROW(), 6 + $A$7, 1, 1, "Kreis TRADE - 2024")), "")</f>
        <v/>
      </c>
      <c r="Q371" s="151" t="str" cm="1">
        <f t="array" aca="1" ref="Q371" ca="1">IF('Kreis TRADE - 2024'!$E371 = 'PieChart Hilfstabelle'!Q$1, INDIRECT(ADDRESS(ROW(), 6 + $A$7, 1, 1, "Kreis TRADE - 2024")), "")</f>
        <v/>
      </c>
      <c r="R371" s="151" t="str" cm="1">
        <f t="array" aca="1" ref="R371" ca="1">IF('Kreis TRADE - 2024'!$E371 = 'PieChart Hilfstabelle'!R$1, INDIRECT(ADDRESS(ROW(), 6 + $A$7, 1, 1, "Kreis TRADE - 2024")), "")</f>
        <v/>
      </c>
      <c r="S371" s="151" t="str" cm="1">
        <f t="array" aca="1" ref="S371" ca="1">IF('Kreis TRADE - 2024'!$E371 = 'PieChart Hilfstabelle'!S$1, INDIRECT(ADDRESS(ROW(), 6 + $A$7, 1, 1, "Kreis TRADE - 2024")), "")</f>
        <v/>
      </c>
      <c r="T371" s="151" t="str" cm="1">
        <f t="array" aca="1" ref="T371" ca="1">IF('Kreis TRADE - 2024'!$E371 = 'PieChart Hilfstabelle'!T$1, INDIRECT(ADDRESS(ROW(), 6 + $A$7, 1, 1, "Kreis TRADE - 2024")), "")</f>
        <v/>
      </c>
      <c r="U371" s="151" t="str" cm="1">
        <f t="array" aca="1" ref="U371" ca="1">IF('Kreis TRADE - 2024'!$E371 = 'PieChart Hilfstabelle'!U$1, INDIRECT(ADDRESS(ROW(), 6 + $A$7, 1, 1, "Kreis TRADE - 2024")), "")</f>
        <v/>
      </c>
      <c r="V371" s="151" t="str" cm="1">
        <f t="array" aca="1" ref="V371" ca="1">IF('Kreis TRADE - 2024'!$E371 = 'PieChart Hilfstabelle'!V$1, INDIRECT(ADDRESS(ROW(), 6 + $A$7, 1, 1, "Kreis TRADE - 2024")), "")</f>
        <v/>
      </c>
      <c r="W371" s="151" t="str" cm="1">
        <f t="array" aca="1" ref="W371" ca="1">IF('Kreis TRADE - 2024'!$E371 = 'PieChart Hilfstabelle'!W$1, INDIRECT(ADDRESS(ROW(), 6 + $A$7, 1, 1, "Kreis TRADE - 2024")), "")</f>
        <v/>
      </c>
      <c r="X371" s="152"/>
      <c r="Y371" s="151" t="str" cm="1">
        <f t="array" aca="1" ref="Y371" ca="1">IF('Kreis TRADE - 2024'!$D371 = 'PieChart Hilfstabelle'!Y$1, INDIRECT(ADDRESS(ROW(), 6 + $A$7, 1, 1, "Kreis TRADE - 2024")), "")</f>
        <v/>
      </c>
      <c r="Z371" s="151" t="str" cm="1">
        <f t="array" aca="1" ref="Z371" ca="1">IF('Kreis TRADE - 2024'!$D371 = 'PieChart Hilfstabelle'!Z$1, INDIRECT(ADDRESS(ROW(), 6 + $A$7, 1, 1, "Kreis TRADE - 2024")), "")</f>
        <v/>
      </c>
      <c r="AA371" s="151" t="str" cm="1">
        <f t="array" aca="1" ref="AA371" ca="1">IF('Kreis TRADE - 2024'!$D371 = 'PieChart Hilfstabelle'!AA$1, INDIRECT(ADDRESS(ROW(), 6 + $A$7, 1, 1, "Kreis TRADE - 2024")), "")</f>
        <v/>
      </c>
      <c r="AB371" s="151" t="str" cm="1">
        <f t="array" aca="1" ref="AB371" ca="1">IF('Kreis TRADE - 2024'!$D371 = 'PieChart Hilfstabelle'!AB$1, INDIRECT(ADDRESS(ROW(), 6 + $A$7, 1, 1, "Kreis TRADE - 2024")), "")</f>
        <v/>
      </c>
      <c r="AC371" s="151" t="str" cm="1">
        <f t="array" aca="1" ref="AC371" ca="1">IF('Kreis TRADE - 2024'!$D371 = 'PieChart Hilfstabelle'!AC$1, INDIRECT(ADDRESS(ROW(), 6 + $A$7, 1, 1, "Kreis TRADE - 2024")), "")</f>
        <v/>
      </c>
      <c r="AD371" s="151" t="str" cm="1">
        <f t="array" aca="1" ref="AD371" ca="1">IF('Kreis TRADE - 2024'!$D371 = 'PieChart Hilfstabelle'!AD$1, INDIRECT(ADDRESS(ROW(), 6 + $A$7, 1, 1, "Kreis TRADE - 2024")), "")</f>
        <v/>
      </c>
    </row>
    <row r="372" spans="1:30">
      <c r="A372" s="151"/>
      <c r="B372" s="151"/>
      <c r="C372" s="151"/>
      <c r="D372" s="151"/>
      <c r="E372" s="151"/>
      <c r="F372" s="151" t="str">
        <f>IF(AND('Kreis TRADE - 2024'!C372&lt;&gt;"",'Kreis TRADE - 2024'!D372&lt;&gt;"",'Kreis TRADE - 2024'!E372="Gebuchte Tage"),'Kreis TRADE - 2024'!C372 &amp; " " &amp; 'Kreis TRADE - 2024'!D372,"")</f>
        <v/>
      </c>
      <c r="G372" s="151" t="str" cm="1">
        <f t="array" aca="1" ref="G372" ca="1">IF('Kreis TRADE - 2024'!$E372 = 'PieChart Hilfstabelle'!G$1, INDIRECT(ADDRESS(ROW(), 6 + $A$7, 1, 1, "Kreis TRADE - 2024")), "")</f>
        <v/>
      </c>
      <c r="H372" s="151" t="str" cm="1">
        <f t="array" aca="1" ref="H372" ca="1">IF('Kreis TRADE - 2024'!$E372 = 'PieChart Hilfstabelle'!H$1, INDIRECT(ADDRESS(ROW(), 6 + $A$7, 1, 1, "Kreis TRADE - 2024")), "")</f>
        <v/>
      </c>
      <c r="I372" s="151" t="str" cm="1">
        <f t="array" aca="1" ref="I372" ca="1">IF('Kreis TRADE - 2024'!$E372 = 'PieChart Hilfstabelle'!I$1, INDIRECT(ADDRESS(ROW(), 6 + $A$7, 1, 1, "Kreis TRADE - 2024")), "")</f>
        <v/>
      </c>
      <c r="J372" s="151" t="str" cm="1">
        <f t="array" aca="1" ref="J372" ca="1">IF('Kreis TRADE - 2024'!$E372 = 'PieChart Hilfstabelle'!J$1, INDIRECT(ADDRESS(ROW(), 6 + $A$7, 1, 1, "Kreis TRADE - 2024")), "")</f>
        <v/>
      </c>
      <c r="K372" s="151" t="str" cm="1">
        <f t="array" aca="1" ref="K372" ca="1">IF('Kreis TRADE - 2024'!$E372 = 'PieChart Hilfstabelle'!K$1, INDIRECT(ADDRESS(ROW(), 6 + $A$7, 1, 1, "Kreis TRADE - 2024")), "")</f>
        <v/>
      </c>
      <c r="L372" s="151" t="str" cm="1">
        <f t="array" aca="1" ref="L372" ca="1">IF('Kreis TRADE - 2024'!$E372 = 'PieChart Hilfstabelle'!L$1, INDIRECT(ADDRESS(ROW(), 6 + $A$7, 1, 1, "Kreis TRADE - 2024")), "")</f>
        <v/>
      </c>
      <c r="M372" s="151" t="str" cm="1">
        <f t="array" aca="1" ref="M372" ca="1">IF('Kreis TRADE - 2024'!$E372 = 'PieChart Hilfstabelle'!M$1, INDIRECT(ADDRESS(ROW(), 6 + $A$7, 1, 1, "Kreis TRADE - 2024")), "")</f>
        <v/>
      </c>
      <c r="N372" s="151" t="str" cm="1">
        <f t="array" aca="1" ref="N372" ca="1">IF('Kreis TRADE - 2024'!$E372 = 'PieChart Hilfstabelle'!N$1, INDIRECT(ADDRESS(ROW(), 6 + $A$7, 1, 1, "Kreis TRADE - 2024")), "")</f>
        <v/>
      </c>
      <c r="O372" s="151" t="str" cm="1">
        <f t="array" aca="1" ref="O372" ca="1">IF('Kreis TRADE - 2024'!$E372 = 'PieChart Hilfstabelle'!O$1, INDIRECT(ADDRESS(ROW(), 6 + $A$7, 1, 1, "Kreis TRADE - 2024")), "")</f>
        <v/>
      </c>
      <c r="P372" s="151" t="str" cm="1">
        <f t="array" aca="1" ref="P372" ca="1">IF('Kreis TRADE - 2024'!$E372 = 'PieChart Hilfstabelle'!P$1, INDIRECT(ADDRESS(ROW(), 6 + $A$7, 1, 1, "Kreis TRADE - 2024")), "")</f>
        <v/>
      </c>
      <c r="Q372" s="151" t="str" cm="1">
        <f t="array" aca="1" ref="Q372" ca="1">IF('Kreis TRADE - 2024'!$E372 = 'PieChart Hilfstabelle'!Q$1, INDIRECT(ADDRESS(ROW(), 6 + $A$7, 1, 1, "Kreis TRADE - 2024")), "")</f>
        <v/>
      </c>
      <c r="R372" s="151" t="str" cm="1">
        <f t="array" aca="1" ref="R372" ca="1">IF('Kreis TRADE - 2024'!$E372 = 'PieChart Hilfstabelle'!R$1, INDIRECT(ADDRESS(ROW(), 6 + $A$7, 1, 1, "Kreis TRADE - 2024")), "")</f>
        <v/>
      </c>
      <c r="S372" s="151" t="str" cm="1">
        <f t="array" aca="1" ref="S372" ca="1">IF('Kreis TRADE - 2024'!$E372 = 'PieChart Hilfstabelle'!S$1, INDIRECT(ADDRESS(ROW(), 6 + $A$7, 1, 1, "Kreis TRADE - 2024")), "")</f>
        <v/>
      </c>
      <c r="T372" s="151" t="str" cm="1">
        <f t="array" aca="1" ref="T372" ca="1">IF('Kreis TRADE - 2024'!$E372 = 'PieChart Hilfstabelle'!T$1, INDIRECT(ADDRESS(ROW(), 6 + $A$7, 1, 1, "Kreis TRADE - 2024")), "")</f>
        <v/>
      </c>
      <c r="U372" s="151" t="str" cm="1">
        <f t="array" aca="1" ref="U372" ca="1">IF('Kreis TRADE - 2024'!$E372 = 'PieChart Hilfstabelle'!U$1, INDIRECT(ADDRESS(ROW(), 6 + $A$7, 1, 1, "Kreis TRADE - 2024")), "")</f>
        <v/>
      </c>
      <c r="V372" s="151" t="str" cm="1">
        <f t="array" aca="1" ref="V372" ca="1">IF('Kreis TRADE - 2024'!$E372 = 'PieChart Hilfstabelle'!V$1, INDIRECT(ADDRESS(ROW(), 6 + $A$7, 1, 1, "Kreis TRADE - 2024")), "")</f>
        <v/>
      </c>
      <c r="W372" s="151" t="str" cm="1">
        <f t="array" aca="1" ref="W372" ca="1">IF('Kreis TRADE - 2024'!$E372 = 'PieChart Hilfstabelle'!W$1, INDIRECT(ADDRESS(ROW(), 6 + $A$7, 1, 1, "Kreis TRADE - 2024")), "")</f>
        <v/>
      </c>
      <c r="X372" s="152"/>
      <c r="Y372" s="151" t="str" cm="1">
        <f t="array" aca="1" ref="Y372" ca="1">IF('Kreis TRADE - 2024'!$D372 = 'PieChart Hilfstabelle'!Y$1, INDIRECT(ADDRESS(ROW(), 6 + $A$7, 1, 1, "Kreis TRADE - 2024")), "")</f>
        <v/>
      </c>
      <c r="Z372" s="151" t="str" cm="1">
        <f t="array" aca="1" ref="Z372" ca="1">IF('Kreis TRADE - 2024'!$D372 = 'PieChart Hilfstabelle'!Z$1, INDIRECT(ADDRESS(ROW(), 6 + $A$7, 1, 1, "Kreis TRADE - 2024")), "")</f>
        <v/>
      </c>
      <c r="AA372" s="151" t="str" cm="1">
        <f t="array" aca="1" ref="AA372" ca="1">IF('Kreis TRADE - 2024'!$D372 = 'PieChart Hilfstabelle'!AA$1, INDIRECT(ADDRESS(ROW(), 6 + $A$7, 1, 1, "Kreis TRADE - 2024")), "")</f>
        <v/>
      </c>
      <c r="AB372" s="151" t="str" cm="1">
        <f t="array" aca="1" ref="AB372" ca="1">IF('Kreis TRADE - 2024'!$D372 = 'PieChart Hilfstabelle'!AB$1, INDIRECT(ADDRESS(ROW(), 6 + $A$7, 1, 1, "Kreis TRADE - 2024")), "")</f>
        <v/>
      </c>
      <c r="AC372" s="151" t="str" cm="1">
        <f t="array" aca="1" ref="AC372" ca="1">IF('Kreis TRADE - 2024'!$D372 = 'PieChart Hilfstabelle'!AC$1, INDIRECT(ADDRESS(ROW(), 6 + $A$7, 1, 1, "Kreis TRADE - 2024")), "")</f>
        <v/>
      </c>
      <c r="AD372" s="151" t="str" cm="1">
        <f t="array" aca="1" ref="AD372" ca="1">IF('Kreis TRADE - 2024'!$D372 = 'PieChart Hilfstabelle'!AD$1, INDIRECT(ADDRESS(ROW(), 6 + $A$7, 1, 1, "Kreis TRADE - 2024")), "")</f>
        <v/>
      </c>
    </row>
    <row r="373" spans="1:30">
      <c r="A373" s="151"/>
      <c r="B373" s="151"/>
      <c r="C373" s="151"/>
      <c r="D373" s="151"/>
      <c r="E373" s="151"/>
      <c r="F373" s="151" t="str">
        <f>IF(AND('Kreis TRADE - 2024'!C373&lt;&gt;"",'Kreis TRADE - 2024'!D373&lt;&gt;"",'Kreis TRADE - 2024'!E373="Gebuchte Tage"),'Kreis TRADE - 2024'!C373 &amp; " " &amp; 'Kreis TRADE - 2024'!D373,"")</f>
        <v/>
      </c>
      <c r="G373" s="151" t="str" cm="1">
        <f t="array" aca="1" ref="G373" ca="1">IF('Kreis TRADE - 2024'!$E373 = 'PieChart Hilfstabelle'!G$1, INDIRECT(ADDRESS(ROW(), 6 + $A$7, 1, 1, "Kreis TRADE - 2024")), "")</f>
        <v/>
      </c>
      <c r="H373" s="151" t="str" cm="1">
        <f t="array" aca="1" ref="H373" ca="1">IF('Kreis TRADE - 2024'!$E373 = 'PieChart Hilfstabelle'!H$1, INDIRECT(ADDRESS(ROW(), 6 + $A$7, 1, 1, "Kreis TRADE - 2024")), "")</f>
        <v/>
      </c>
      <c r="I373" s="151" t="str" cm="1">
        <f t="array" aca="1" ref="I373" ca="1">IF('Kreis TRADE - 2024'!$E373 = 'PieChart Hilfstabelle'!I$1, INDIRECT(ADDRESS(ROW(), 6 + $A$7, 1, 1, "Kreis TRADE - 2024")), "")</f>
        <v/>
      </c>
      <c r="J373" s="151" t="str" cm="1">
        <f t="array" aca="1" ref="J373" ca="1">IF('Kreis TRADE - 2024'!$E373 = 'PieChart Hilfstabelle'!J$1, INDIRECT(ADDRESS(ROW(), 6 + $A$7, 1, 1, "Kreis TRADE - 2024")), "")</f>
        <v/>
      </c>
      <c r="K373" s="151" t="str" cm="1">
        <f t="array" aca="1" ref="K373" ca="1">IF('Kreis TRADE - 2024'!$E373 = 'PieChart Hilfstabelle'!K$1, INDIRECT(ADDRESS(ROW(), 6 + $A$7, 1, 1, "Kreis TRADE - 2024")), "")</f>
        <v/>
      </c>
      <c r="L373" s="151" t="str" cm="1">
        <f t="array" aca="1" ref="L373" ca="1">IF('Kreis TRADE - 2024'!$E373 = 'PieChart Hilfstabelle'!L$1, INDIRECT(ADDRESS(ROW(), 6 + $A$7, 1, 1, "Kreis TRADE - 2024")), "")</f>
        <v/>
      </c>
      <c r="M373" s="151" t="str" cm="1">
        <f t="array" aca="1" ref="M373" ca="1">IF('Kreis TRADE - 2024'!$E373 = 'PieChart Hilfstabelle'!M$1, INDIRECT(ADDRESS(ROW(), 6 + $A$7, 1, 1, "Kreis TRADE - 2024")), "")</f>
        <v/>
      </c>
      <c r="N373" s="151" t="str" cm="1">
        <f t="array" aca="1" ref="N373" ca="1">IF('Kreis TRADE - 2024'!$E373 = 'PieChart Hilfstabelle'!N$1, INDIRECT(ADDRESS(ROW(), 6 + $A$7, 1, 1, "Kreis TRADE - 2024")), "")</f>
        <v/>
      </c>
      <c r="O373" s="151" t="str" cm="1">
        <f t="array" aca="1" ref="O373" ca="1">IF('Kreis TRADE - 2024'!$E373 = 'PieChart Hilfstabelle'!O$1, INDIRECT(ADDRESS(ROW(), 6 + $A$7, 1, 1, "Kreis TRADE - 2024")), "")</f>
        <v/>
      </c>
      <c r="P373" s="151" t="str" cm="1">
        <f t="array" aca="1" ref="P373" ca="1">IF('Kreis TRADE - 2024'!$E373 = 'PieChart Hilfstabelle'!P$1, INDIRECT(ADDRESS(ROW(), 6 + $A$7, 1, 1, "Kreis TRADE - 2024")), "")</f>
        <v/>
      </c>
      <c r="Q373" s="151" t="str" cm="1">
        <f t="array" aca="1" ref="Q373" ca="1">IF('Kreis TRADE - 2024'!$E373 = 'PieChart Hilfstabelle'!Q$1, INDIRECT(ADDRESS(ROW(), 6 + $A$7, 1, 1, "Kreis TRADE - 2024")), "")</f>
        <v/>
      </c>
      <c r="R373" s="151" t="str" cm="1">
        <f t="array" aca="1" ref="R373" ca="1">IF('Kreis TRADE - 2024'!$E373 = 'PieChart Hilfstabelle'!R$1, INDIRECT(ADDRESS(ROW(), 6 + $A$7, 1, 1, "Kreis TRADE - 2024")), "")</f>
        <v/>
      </c>
      <c r="S373" s="151" t="str" cm="1">
        <f t="array" aca="1" ref="S373" ca="1">IF('Kreis TRADE - 2024'!$E373 = 'PieChart Hilfstabelle'!S$1, INDIRECT(ADDRESS(ROW(), 6 + $A$7, 1, 1, "Kreis TRADE - 2024")), "")</f>
        <v/>
      </c>
      <c r="T373" s="151" t="str" cm="1">
        <f t="array" aca="1" ref="T373" ca="1">IF('Kreis TRADE - 2024'!$E373 = 'PieChart Hilfstabelle'!T$1, INDIRECT(ADDRESS(ROW(), 6 + $A$7, 1, 1, "Kreis TRADE - 2024")), "")</f>
        <v/>
      </c>
      <c r="U373" s="151" t="str" cm="1">
        <f t="array" aca="1" ref="U373" ca="1">IF('Kreis TRADE - 2024'!$E373 = 'PieChart Hilfstabelle'!U$1, INDIRECT(ADDRESS(ROW(), 6 + $A$7, 1, 1, "Kreis TRADE - 2024")), "")</f>
        <v/>
      </c>
      <c r="V373" s="151" t="str" cm="1">
        <f t="array" aca="1" ref="V373" ca="1">IF('Kreis TRADE - 2024'!$E373 = 'PieChart Hilfstabelle'!V$1, INDIRECT(ADDRESS(ROW(), 6 + $A$7, 1, 1, "Kreis TRADE - 2024")), "")</f>
        <v/>
      </c>
      <c r="W373" s="151" t="str" cm="1">
        <f t="array" aca="1" ref="W373" ca="1">IF('Kreis TRADE - 2024'!$E373 = 'PieChart Hilfstabelle'!W$1, INDIRECT(ADDRESS(ROW(), 6 + $A$7, 1, 1, "Kreis TRADE - 2024")), "")</f>
        <v/>
      </c>
      <c r="X373" s="152"/>
      <c r="Y373" s="151" t="str" cm="1">
        <f t="array" aca="1" ref="Y373" ca="1">IF('Kreis TRADE - 2024'!$D373 = 'PieChart Hilfstabelle'!Y$1, INDIRECT(ADDRESS(ROW(), 6 + $A$7, 1, 1, "Kreis TRADE - 2024")), "")</f>
        <v/>
      </c>
      <c r="Z373" s="151" t="str" cm="1">
        <f t="array" aca="1" ref="Z373" ca="1">IF('Kreis TRADE - 2024'!$D373 = 'PieChart Hilfstabelle'!Z$1, INDIRECT(ADDRESS(ROW(), 6 + $A$7, 1, 1, "Kreis TRADE - 2024")), "")</f>
        <v/>
      </c>
      <c r="AA373" s="151" t="str" cm="1">
        <f t="array" aca="1" ref="AA373" ca="1">IF('Kreis TRADE - 2024'!$D373 = 'PieChart Hilfstabelle'!AA$1, INDIRECT(ADDRESS(ROW(), 6 + $A$7, 1, 1, "Kreis TRADE - 2024")), "")</f>
        <v/>
      </c>
      <c r="AB373" s="151" t="str" cm="1">
        <f t="array" aca="1" ref="AB373" ca="1">IF('Kreis TRADE - 2024'!$D373 = 'PieChart Hilfstabelle'!AB$1, INDIRECT(ADDRESS(ROW(), 6 + $A$7, 1, 1, "Kreis TRADE - 2024")), "")</f>
        <v/>
      </c>
      <c r="AC373" s="151" t="str" cm="1">
        <f t="array" aca="1" ref="AC373" ca="1">IF('Kreis TRADE - 2024'!$D373 = 'PieChart Hilfstabelle'!AC$1, INDIRECT(ADDRESS(ROW(), 6 + $A$7, 1, 1, "Kreis TRADE - 2024")), "")</f>
        <v/>
      </c>
      <c r="AD373" s="151" t="str" cm="1">
        <f t="array" aca="1" ref="AD373" ca="1">IF('Kreis TRADE - 2024'!$D373 = 'PieChart Hilfstabelle'!AD$1, INDIRECT(ADDRESS(ROW(), 6 + $A$7, 1, 1, "Kreis TRADE - 2024")), "")</f>
        <v/>
      </c>
    </row>
    <row r="374" spans="1:30">
      <c r="A374" s="151"/>
      <c r="B374" s="151"/>
      <c r="C374" s="151"/>
      <c r="D374" s="151"/>
      <c r="E374" s="151"/>
      <c r="F374" s="151" t="str">
        <f>IF(AND('Kreis TRADE - 2024'!C374&lt;&gt;"",'Kreis TRADE - 2024'!D374&lt;&gt;"",'Kreis TRADE - 2024'!E374="Gebuchte Tage"),'Kreis TRADE - 2024'!C374 &amp; " " &amp; 'Kreis TRADE - 2024'!D374,"")</f>
        <v/>
      </c>
      <c r="G374" s="151" t="str" cm="1">
        <f t="array" aca="1" ref="G374" ca="1">IF('Kreis TRADE - 2024'!$E374 = 'PieChart Hilfstabelle'!G$1, INDIRECT(ADDRESS(ROW(), 6 + $A$7, 1, 1, "Kreis TRADE - 2024")), "")</f>
        <v/>
      </c>
      <c r="H374" s="151" t="str" cm="1">
        <f t="array" aca="1" ref="H374" ca="1">IF('Kreis TRADE - 2024'!$E374 = 'PieChart Hilfstabelle'!H$1, INDIRECT(ADDRESS(ROW(), 6 + $A$7, 1, 1, "Kreis TRADE - 2024")), "")</f>
        <v/>
      </c>
      <c r="I374" s="151" t="str" cm="1">
        <f t="array" aca="1" ref="I374" ca="1">IF('Kreis TRADE - 2024'!$E374 = 'PieChart Hilfstabelle'!I$1, INDIRECT(ADDRESS(ROW(), 6 + $A$7, 1, 1, "Kreis TRADE - 2024")), "")</f>
        <v/>
      </c>
      <c r="J374" s="151" t="str" cm="1">
        <f t="array" aca="1" ref="J374" ca="1">IF('Kreis TRADE - 2024'!$E374 = 'PieChart Hilfstabelle'!J$1, INDIRECT(ADDRESS(ROW(), 6 + $A$7, 1, 1, "Kreis TRADE - 2024")), "")</f>
        <v/>
      </c>
      <c r="K374" s="151" t="str" cm="1">
        <f t="array" aca="1" ref="K374" ca="1">IF('Kreis TRADE - 2024'!$E374 = 'PieChart Hilfstabelle'!K$1, INDIRECT(ADDRESS(ROW(), 6 + $A$7, 1, 1, "Kreis TRADE - 2024")), "")</f>
        <v/>
      </c>
      <c r="L374" s="151" t="str" cm="1">
        <f t="array" aca="1" ref="L374" ca="1">IF('Kreis TRADE - 2024'!$E374 = 'PieChart Hilfstabelle'!L$1, INDIRECT(ADDRESS(ROW(), 6 + $A$7, 1, 1, "Kreis TRADE - 2024")), "")</f>
        <v/>
      </c>
      <c r="M374" s="151" t="str" cm="1">
        <f t="array" aca="1" ref="M374" ca="1">IF('Kreis TRADE - 2024'!$E374 = 'PieChart Hilfstabelle'!M$1, INDIRECT(ADDRESS(ROW(), 6 + $A$7, 1, 1, "Kreis TRADE - 2024")), "")</f>
        <v/>
      </c>
      <c r="N374" s="151" t="str" cm="1">
        <f t="array" aca="1" ref="N374" ca="1">IF('Kreis TRADE - 2024'!$E374 = 'PieChart Hilfstabelle'!N$1, INDIRECT(ADDRESS(ROW(), 6 + $A$7, 1, 1, "Kreis TRADE - 2024")), "")</f>
        <v/>
      </c>
      <c r="O374" s="151" t="str" cm="1">
        <f t="array" aca="1" ref="O374" ca="1">IF('Kreis TRADE - 2024'!$E374 = 'PieChart Hilfstabelle'!O$1, INDIRECT(ADDRESS(ROW(), 6 + $A$7, 1, 1, "Kreis TRADE - 2024")), "")</f>
        <v/>
      </c>
      <c r="P374" s="151" t="str" cm="1">
        <f t="array" aca="1" ref="P374" ca="1">IF('Kreis TRADE - 2024'!$E374 = 'PieChart Hilfstabelle'!P$1, INDIRECT(ADDRESS(ROW(), 6 + $A$7, 1, 1, "Kreis TRADE - 2024")), "")</f>
        <v/>
      </c>
      <c r="Q374" s="151" t="str" cm="1">
        <f t="array" aca="1" ref="Q374" ca="1">IF('Kreis TRADE - 2024'!$E374 = 'PieChart Hilfstabelle'!Q$1, INDIRECT(ADDRESS(ROW(), 6 + $A$7, 1, 1, "Kreis TRADE - 2024")), "")</f>
        <v/>
      </c>
      <c r="R374" s="151" t="str" cm="1">
        <f t="array" aca="1" ref="R374" ca="1">IF('Kreis TRADE - 2024'!$E374 = 'PieChart Hilfstabelle'!R$1, INDIRECT(ADDRESS(ROW(), 6 + $A$7, 1, 1, "Kreis TRADE - 2024")), "")</f>
        <v/>
      </c>
      <c r="S374" s="151" t="str" cm="1">
        <f t="array" aca="1" ref="S374" ca="1">IF('Kreis TRADE - 2024'!$E374 = 'PieChart Hilfstabelle'!S$1, INDIRECT(ADDRESS(ROW(), 6 + $A$7, 1, 1, "Kreis TRADE - 2024")), "")</f>
        <v/>
      </c>
      <c r="T374" s="151" t="str" cm="1">
        <f t="array" aca="1" ref="T374" ca="1">IF('Kreis TRADE - 2024'!$E374 = 'PieChart Hilfstabelle'!T$1, INDIRECT(ADDRESS(ROW(), 6 + $A$7, 1, 1, "Kreis TRADE - 2024")), "")</f>
        <v/>
      </c>
      <c r="U374" s="151" t="str" cm="1">
        <f t="array" aca="1" ref="U374" ca="1">IF('Kreis TRADE - 2024'!$E374 = 'PieChart Hilfstabelle'!U$1, INDIRECT(ADDRESS(ROW(), 6 + $A$7, 1, 1, "Kreis TRADE - 2024")), "")</f>
        <v/>
      </c>
      <c r="V374" s="151" t="str" cm="1">
        <f t="array" aca="1" ref="V374" ca="1">IF('Kreis TRADE - 2024'!$E374 = 'PieChart Hilfstabelle'!V$1, INDIRECT(ADDRESS(ROW(), 6 + $A$7, 1, 1, "Kreis TRADE - 2024")), "")</f>
        <v/>
      </c>
      <c r="W374" s="151" t="str" cm="1">
        <f t="array" aca="1" ref="W374" ca="1">IF('Kreis TRADE - 2024'!$E374 = 'PieChart Hilfstabelle'!W$1, INDIRECT(ADDRESS(ROW(), 6 + $A$7, 1, 1, "Kreis TRADE - 2024")), "")</f>
        <v/>
      </c>
      <c r="X374" s="152"/>
      <c r="Y374" s="151" t="str" cm="1">
        <f t="array" aca="1" ref="Y374" ca="1">IF('Kreis TRADE - 2024'!$D374 = 'PieChart Hilfstabelle'!Y$1, INDIRECT(ADDRESS(ROW(), 6 + $A$7, 1, 1, "Kreis TRADE - 2024")), "")</f>
        <v/>
      </c>
      <c r="Z374" s="151" t="str" cm="1">
        <f t="array" aca="1" ref="Z374" ca="1">IF('Kreis TRADE - 2024'!$D374 = 'PieChart Hilfstabelle'!Z$1, INDIRECT(ADDRESS(ROW(), 6 + $A$7, 1, 1, "Kreis TRADE - 2024")), "")</f>
        <v/>
      </c>
      <c r="AA374" s="151" t="str" cm="1">
        <f t="array" aca="1" ref="AA374" ca="1">IF('Kreis TRADE - 2024'!$D374 = 'PieChart Hilfstabelle'!AA$1, INDIRECT(ADDRESS(ROW(), 6 + $A$7, 1, 1, "Kreis TRADE - 2024")), "")</f>
        <v/>
      </c>
      <c r="AB374" s="151" t="str" cm="1">
        <f t="array" aca="1" ref="AB374" ca="1">IF('Kreis TRADE - 2024'!$D374 = 'PieChart Hilfstabelle'!AB$1, INDIRECT(ADDRESS(ROW(), 6 + $A$7, 1, 1, "Kreis TRADE - 2024")), "")</f>
        <v/>
      </c>
      <c r="AC374" s="151" t="str" cm="1">
        <f t="array" aca="1" ref="AC374" ca="1">IF('Kreis TRADE - 2024'!$D374 = 'PieChart Hilfstabelle'!AC$1, INDIRECT(ADDRESS(ROW(), 6 + $A$7, 1, 1, "Kreis TRADE - 2024")), "")</f>
        <v/>
      </c>
      <c r="AD374" s="151" t="str" cm="1">
        <f t="array" aca="1" ref="AD374" ca="1">IF('Kreis TRADE - 2024'!$D374 = 'PieChart Hilfstabelle'!AD$1, INDIRECT(ADDRESS(ROW(), 6 + $A$7, 1, 1, "Kreis TRADE - 2024")), "")</f>
        <v/>
      </c>
    </row>
    <row r="375" spans="1:30">
      <c r="A375" s="151"/>
      <c r="B375" s="151"/>
      <c r="C375" s="151"/>
      <c r="D375" s="151"/>
      <c r="E375" s="151"/>
      <c r="F375" s="151" t="str">
        <f>IF(AND('Kreis TRADE - 2024'!C375&lt;&gt;"",'Kreis TRADE - 2024'!D375&lt;&gt;"",'Kreis TRADE - 2024'!E375="Gebuchte Tage"),'Kreis TRADE - 2024'!C375 &amp; " " &amp; 'Kreis TRADE - 2024'!D375,"")</f>
        <v/>
      </c>
      <c r="G375" s="151" t="str" cm="1">
        <f t="array" aca="1" ref="G375" ca="1">IF('Kreis TRADE - 2024'!$E375 = 'PieChart Hilfstabelle'!G$1, INDIRECT(ADDRESS(ROW(), 6 + $A$7, 1, 1, "Kreis TRADE - 2024")), "")</f>
        <v/>
      </c>
      <c r="H375" s="151" t="str" cm="1">
        <f t="array" aca="1" ref="H375" ca="1">IF('Kreis TRADE - 2024'!$E375 = 'PieChart Hilfstabelle'!H$1, INDIRECT(ADDRESS(ROW(), 6 + $A$7, 1, 1, "Kreis TRADE - 2024")), "")</f>
        <v/>
      </c>
      <c r="I375" s="151" t="str" cm="1">
        <f t="array" aca="1" ref="I375" ca="1">IF('Kreis TRADE - 2024'!$E375 = 'PieChart Hilfstabelle'!I$1, INDIRECT(ADDRESS(ROW(), 6 + $A$7, 1, 1, "Kreis TRADE - 2024")), "")</f>
        <v/>
      </c>
      <c r="J375" s="151" t="str" cm="1">
        <f t="array" aca="1" ref="J375" ca="1">IF('Kreis TRADE - 2024'!$E375 = 'PieChart Hilfstabelle'!J$1, INDIRECT(ADDRESS(ROW(), 6 + $A$7, 1, 1, "Kreis TRADE - 2024")), "")</f>
        <v/>
      </c>
      <c r="K375" s="151" t="str" cm="1">
        <f t="array" aca="1" ref="K375" ca="1">IF('Kreis TRADE - 2024'!$E375 = 'PieChart Hilfstabelle'!K$1, INDIRECT(ADDRESS(ROW(), 6 + $A$7, 1, 1, "Kreis TRADE - 2024")), "")</f>
        <v/>
      </c>
      <c r="L375" s="151" t="str" cm="1">
        <f t="array" aca="1" ref="L375" ca="1">IF('Kreis TRADE - 2024'!$E375 = 'PieChart Hilfstabelle'!L$1, INDIRECT(ADDRESS(ROW(), 6 + $A$7, 1, 1, "Kreis TRADE - 2024")), "")</f>
        <v/>
      </c>
      <c r="M375" s="151" t="str" cm="1">
        <f t="array" aca="1" ref="M375" ca="1">IF('Kreis TRADE - 2024'!$E375 = 'PieChart Hilfstabelle'!M$1, INDIRECT(ADDRESS(ROW(), 6 + $A$7, 1, 1, "Kreis TRADE - 2024")), "")</f>
        <v/>
      </c>
      <c r="N375" s="151" t="str" cm="1">
        <f t="array" aca="1" ref="N375" ca="1">IF('Kreis TRADE - 2024'!$E375 = 'PieChart Hilfstabelle'!N$1, INDIRECT(ADDRESS(ROW(), 6 + $A$7, 1, 1, "Kreis TRADE - 2024")), "")</f>
        <v/>
      </c>
      <c r="O375" s="151" t="str" cm="1">
        <f t="array" aca="1" ref="O375" ca="1">IF('Kreis TRADE - 2024'!$E375 = 'PieChart Hilfstabelle'!O$1, INDIRECT(ADDRESS(ROW(), 6 + $A$7, 1, 1, "Kreis TRADE - 2024")), "")</f>
        <v/>
      </c>
      <c r="P375" s="151" t="str" cm="1">
        <f t="array" aca="1" ref="P375" ca="1">IF('Kreis TRADE - 2024'!$E375 = 'PieChart Hilfstabelle'!P$1, INDIRECT(ADDRESS(ROW(), 6 + $A$7, 1, 1, "Kreis TRADE - 2024")), "")</f>
        <v/>
      </c>
      <c r="Q375" s="151" t="str" cm="1">
        <f t="array" aca="1" ref="Q375" ca="1">IF('Kreis TRADE - 2024'!$E375 = 'PieChart Hilfstabelle'!Q$1, INDIRECT(ADDRESS(ROW(), 6 + $A$7, 1, 1, "Kreis TRADE - 2024")), "")</f>
        <v/>
      </c>
      <c r="R375" s="151" t="str" cm="1">
        <f t="array" aca="1" ref="R375" ca="1">IF('Kreis TRADE - 2024'!$E375 = 'PieChart Hilfstabelle'!R$1, INDIRECT(ADDRESS(ROW(), 6 + $A$7, 1, 1, "Kreis TRADE - 2024")), "")</f>
        <v/>
      </c>
      <c r="S375" s="151" t="str" cm="1">
        <f t="array" aca="1" ref="S375" ca="1">IF('Kreis TRADE - 2024'!$E375 = 'PieChart Hilfstabelle'!S$1, INDIRECT(ADDRESS(ROW(), 6 + $A$7, 1, 1, "Kreis TRADE - 2024")), "")</f>
        <v/>
      </c>
      <c r="T375" s="151" t="str" cm="1">
        <f t="array" aca="1" ref="T375" ca="1">IF('Kreis TRADE - 2024'!$E375 = 'PieChart Hilfstabelle'!T$1, INDIRECT(ADDRESS(ROW(), 6 + $A$7, 1, 1, "Kreis TRADE - 2024")), "")</f>
        <v/>
      </c>
      <c r="U375" s="151" t="str" cm="1">
        <f t="array" aca="1" ref="U375" ca="1">IF('Kreis TRADE - 2024'!$E375 = 'PieChart Hilfstabelle'!U$1, INDIRECT(ADDRESS(ROW(), 6 + $A$7, 1, 1, "Kreis TRADE - 2024")), "")</f>
        <v/>
      </c>
      <c r="V375" s="151" t="str" cm="1">
        <f t="array" aca="1" ref="V375" ca="1">IF('Kreis TRADE - 2024'!$E375 = 'PieChart Hilfstabelle'!V$1, INDIRECT(ADDRESS(ROW(), 6 + $A$7, 1, 1, "Kreis TRADE - 2024")), "")</f>
        <v/>
      </c>
      <c r="W375" s="151" t="str" cm="1">
        <f t="array" aca="1" ref="W375" ca="1">IF('Kreis TRADE - 2024'!$E375 = 'PieChart Hilfstabelle'!W$1, INDIRECT(ADDRESS(ROW(), 6 + $A$7, 1, 1, "Kreis TRADE - 2024")), "")</f>
        <v/>
      </c>
      <c r="X375" s="152"/>
      <c r="Y375" s="151" t="str" cm="1">
        <f t="array" aca="1" ref="Y375" ca="1">IF('Kreis TRADE - 2024'!$D375 = 'PieChart Hilfstabelle'!Y$1, INDIRECT(ADDRESS(ROW(), 6 + $A$7, 1, 1, "Kreis TRADE - 2024")), "")</f>
        <v/>
      </c>
      <c r="Z375" s="151" t="str" cm="1">
        <f t="array" aca="1" ref="Z375" ca="1">IF('Kreis TRADE - 2024'!$D375 = 'PieChart Hilfstabelle'!Z$1, INDIRECT(ADDRESS(ROW(), 6 + $A$7, 1, 1, "Kreis TRADE - 2024")), "")</f>
        <v/>
      </c>
      <c r="AA375" s="151" t="str" cm="1">
        <f t="array" aca="1" ref="AA375" ca="1">IF('Kreis TRADE - 2024'!$D375 = 'PieChart Hilfstabelle'!AA$1, INDIRECT(ADDRESS(ROW(), 6 + $A$7, 1, 1, "Kreis TRADE - 2024")), "")</f>
        <v/>
      </c>
      <c r="AB375" s="151" t="str" cm="1">
        <f t="array" aca="1" ref="AB375" ca="1">IF('Kreis TRADE - 2024'!$D375 = 'PieChart Hilfstabelle'!AB$1, INDIRECT(ADDRESS(ROW(), 6 + $A$7, 1, 1, "Kreis TRADE - 2024")), "")</f>
        <v/>
      </c>
      <c r="AC375" s="151" t="str" cm="1">
        <f t="array" aca="1" ref="AC375" ca="1">IF('Kreis TRADE - 2024'!$D375 = 'PieChart Hilfstabelle'!AC$1, INDIRECT(ADDRESS(ROW(), 6 + $A$7, 1, 1, "Kreis TRADE - 2024")), "")</f>
        <v/>
      </c>
      <c r="AD375" s="151" t="str" cm="1">
        <f t="array" aca="1" ref="AD375" ca="1">IF('Kreis TRADE - 2024'!$D375 = 'PieChart Hilfstabelle'!AD$1, INDIRECT(ADDRESS(ROW(), 6 + $A$7, 1, 1, "Kreis TRADE - 2024")), "")</f>
        <v/>
      </c>
    </row>
    <row r="376" spans="1:30">
      <c r="A376" s="151"/>
      <c r="B376" s="151"/>
      <c r="C376" s="151"/>
      <c r="D376" s="151"/>
      <c r="E376" s="151"/>
      <c r="F376" s="151" t="str">
        <f>IF(AND('Kreis TRADE - 2024'!C376&lt;&gt;"",'Kreis TRADE - 2024'!D376&lt;&gt;"",'Kreis TRADE - 2024'!E376="Gebuchte Tage"),'Kreis TRADE - 2024'!C376 &amp; " " &amp; 'Kreis TRADE - 2024'!D376,"")</f>
        <v/>
      </c>
      <c r="G376" s="151" t="str" cm="1">
        <f t="array" aca="1" ref="G376" ca="1">IF('Kreis TRADE - 2024'!$E376 = 'PieChart Hilfstabelle'!G$1, INDIRECT(ADDRESS(ROW(), 6 + $A$7, 1, 1, "Kreis TRADE - 2024")), "")</f>
        <v/>
      </c>
      <c r="H376" s="151" t="str" cm="1">
        <f t="array" aca="1" ref="H376" ca="1">IF('Kreis TRADE - 2024'!$E376 = 'PieChart Hilfstabelle'!H$1, INDIRECT(ADDRESS(ROW(), 6 + $A$7, 1, 1, "Kreis TRADE - 2024")), "")</f>
        <v/>
      </c>
      <c r="I376" s="151" t="str" cm="1">
        <f t="array" aca="1" ref="I376" ca="1">IF('Kreis TRADE - 2024'!$E376 = 'PieChart Hilfstabelle'!I$1, INDIRECT(ADDRESS(ROW(), 6 + $A$7, 1, 1, "Kreis TRADE - 2024")), "")</f>
        <v/>
      </c>
      <c r="J376" s="151" t="str" cm="1">
        <f t="array" aca="1" ref="J376" ca="1">IF('Kreis TRADE - 2024'!$E376 = 'PieChart Hilfstabelle'!J$1, INDIRECT(ADDRESS(ROW(), 6 + $A$7, 1, 1, "Kreis TRADE - 2024")), "")</f>
        <v/>
      </c>
      <c r="K376" s="151" t="str" cm="1">
        <f t="array" aca="1" ref="K376" ca="1">IF('Kreis TRADE - 2024'!$E376 = 'PieChart Hilfstabelle'!K$1, INDIRECT(ADDRESS(ROW(), 6 + $A$7, 1, 1, "Kreis TRADE - 2024")), "")</f>
        <v/>
      </c>
      <c r="L376" s="151" t="str" cm="1">
        <f t="array" aca="1" ref="L376" ca="1">IF('Kreis TRADE - 2024'!$E376 = 'PieChart Hilfstabelle'!L$1, INDIRECT(ADDRESS(ROW(), 6 + $A$7, 1, 1, "Kreis TRADE - 2024")), "")</f>
        <v/>
      </c>
      <c r="M376" s="151" t="str" cm="1">
        <f t="array" aca="1" ref="M376" ca="1">IF('Kreis TRADE - 2024'!$E376 = 'PieChart Hilfstabelle'!M$1, INDIRECT(ADDRESS(ROW(), 6 + $A$7, 1, 1, "Kreis TRADE - 2024")), "")</f>
        <v/>
      </c>
      <c r="N376" s="151" t="str" cm="1">
        <f t="array" aca="1" ref="N376" ca="1">IF('Kreis TRADE - 2024'!$E376 = 'PieChart Hilfstabelle'!N$1, INDIRECT(ADDRESS(ROW(), 6 + $A$7, 1, 1, "Kreis TRADE - 2024")), "")</f>
        <v/>
      </c>
      <c r="O376" s="151" t="str" cm="1">
        <f t="array" aca="1" ref="O376" ca="1">IF('Kreis TRADE - 2024'!$E376 = 'PieChart Hilfstabelle'!O$1, INDIRECT(ADDRESS(ROW(), 6 + $A$7, 1, 1, "Kreis TRADE - 2024")), "")</f>
        <v/>
      </c>
      <c r="P376" s="151" t="str" cm="1">
        <f t="array" aca="1" ref="P376" ca="1">IF('Kreis TRADE - 2024'!$E376 = 'PieChart Hilfstabelle'!P$1, INDIRECT(ADDRESS(ROW(), 6 + $A$7, 1, 1, "Kreis TRADE - 2024")), "")</f>
        <v/>
      </c>
      <c r="Q376" s="151" t="str" cm="1">
        <f t="array" aca="1" ref="Q376" ca="1">IF('Kreis TRADE - 2024'!$E376 = 'PieChart Hilfstabelle'!Q$1, INDIRECT(ADDRESS(ROW(), 6 + $A$7, 1, 1, "Kreis TRADE - 2024")), "")</f>
        <v/>
      </c>
      <c r="R376" s="151" t="str" cm="1">
        <f t="array" aca="1" ref="R376" ca="1">IF('Kreis TRADE - 2024'!$E376 = 'PieChart Hilfstabelle'!R$1, INDIRECT(ADDRESS(ROW(), 6 + $A$7, 1, 1, "Kreis TRADE - 2024")), "")</f>
        <v/>
      </c>
      <c r="S376" s="151" t="str" cm="1">
        <f t="array" aca="1" ref="S376" ca="1">IF('Kreis TRADE - 2024'!$E376 = 'PieChart Hilfstabelle'!S$1, INDIRECT(ADDRESS(ROW(), 6 + $A$7, 1, 1, "Kreis TRADE - 2024")), "")</f>
        <v/>
      </c>
      <c r="T376" s="151" t="str" cm="1">
        <f t="array" aca="1" ref="T376" ca="1">IF('Kreis TRADE - 2024'!$E376 = 'PieChart Hilfstabelle'!T$1, INDIRECT(ADDRESS(ROW(), 6 + $A$7, 1, 1, "Kreis TRADE - 2024")), "")</f>
        <v/>
      </c>
      <c r="U376" s="151" t="str" cm="1">
        <f t="array" aca="1" ref="U376" ca="1">IF('Kreis TRADE - 2024'!$E376 = 'PieChart Hilfstabelle'!U$1, INDIRECT(ADDRESS(ROW(), 6 + $A$7, 1, 1, "Kreis TRADE - 2024")), "")</f>
        <v/>
      </c>
      <c r="V376" s="151" t="str" cm="1">
        <f t="array" aca="1" ref="V376" ca="1">IF('Kreis TRADE - 2024'!$E376 = 'PieChart Hilfstabelle'!V$1, INDIRECT(ADDRESS(ROW(), 6 + $A$7, 1, 1, "Kreis TRADE - 2024")), "")</f>
        <v/>
      </c>
      <c r="W376" s="151" t="str" cm="1">
        <f t="array" aca="1" ref="W376" ca="1">IF('Kreis TRADE - 2024'!$E376 = 'PieChart Hilfstabelle'!W$1, INDIRECT(ADDRESS(ROW(), 6 + $A$7, 1, 1, "Kreis TRADE - 2024")), "")</f>
        <v/>
      </c>
      <c r="X376" s="152"/>
      <c r="Y376" s="151" t="str" cm="1">
        <f t="array" aca="1" ref="Y376" ca="1">IF('Kreis TRADE - 2024'!$D376 = 'PieChart Hilfstabelle'!Y$1, INDIRECT(ADDRESS(ROW(), 6 + $A$7, 1, 1, "Kreis TRADE - 2024")), "")</f>
        <v/>
      </c>
      <c r="Z376" s="151" t="str" cm="1">
        <f t="array" aca="1" ref="Z376" ca="1">IF('Kreis TRADE - 2024'!$D376 = 'PieChart Hilfstabelle'!Z$1, INDIRECT(ADDRESS(ROW(), 6 + $A$7, 1, 1, "Kreis TRADE - 2024")), "")</f>
        <v/>
      </c>
      <c r="AA376" s="151" t="str" cm="1">
        <f t="array" aca="1" ref="AA376" ca="1">IF('Kreis TRADE - 2024'!$D376 = 'PieChart Hilfstabelle'!AA$1, INDIRECT(ADDRESS(ROW(), 6 + $A$7, 1, 1, "Kreis TRADE - 2024")), "")</f>
        <v/>
      </c>
      <c r="AB376" s="151" t="str" cm="1">
        <f t="array" aca="1" ref="AB376" ca="1">IF('Kreis TRADE - 2024'!$D376 = 'PieChart Hilfstabelle'!AB$1, INDIRECT(ADDRESS(ROW(), 6 + $A$7, 1, 1, "Kreis TRADE - 2024")), "")</f>
        <v/>
      </c>
      <c r="AC376" s="151" t="str" cm="1">
        <f t="array" aca="1" ref="AC376" ca="1">IF('Kreis TRADE - 2024'!$D376 = 'PieChart Hilfstabelle'!AC$1, INDIRECT(ADDRESS(ROW(), 6 + $A$7, 1, 1, "Kreis TRADE - 2024")), "")</f>
        <v/>
      </c>
      <c r="AD376" s="151" t="str" cm="1">
        <f t="array" aca="1" ref="AD376" ca="1">IF('Kreis TRADE - 2024'!$D376 = 'PieChart Hilfstabelle'!AD$1, INDIRECT(ADDRESS(ROW(), 6 + $A$7, 1, 1, "Kreis TRADE - 2024")), "")</f>
        <v/>
      </c>
    </row>
    <row r="377" spans="1:30">
      <c r="A377" s="151"/>
      <c r="B377" s="151"/>
      <c r="C377" s="151"/>
      <c r="D377" s="151"/>
      <c r="E377" s="151"/>
      <c r="F377" s="151" t="str">
        <f>IF(AND('Kreis TRADE - 2024'!C377&lt;&gt;"",'Kreis TRADE - 2024'!D377&lt;&gt;"",'Kreis TRADE - 2024'!E377="Gebuchte Tage"),'Kreis TRADE - 2024'!C377 &amp; " " &amp; 'Kreis TRADE - 2024'!D377,"")</f>
        <v/>
      </c>
      <c r="G377" s="151" t="str" cm="1">
        <f t="array" aca="1" ref="G377" ca="1">IF('Kreis TRADE - 2024'!$E377 = 'PieChart Hilfstabelle'!G$1, INDIRECT(ADDRESS(ROW(), 6 + $A$7, 1, 1, "Kreis TRADE - 2024")), "")</f>
        <v/>
      </c>
      <c r="H377" s="151" t="str" cm="1">
        <f t="array" aca="1" ref="H377" ca="1">IF('Kreis TRADE - 2024'!$E377 = 'PieChart Hilfstabelle'!H$1, INDIRECT(ADDRESS(ROW(), 6 + $A$7, 1, 1, "Kreis TRADE - 2024")), "")</f>
        <v/>
      </c>
      <c r="I377" s="151" t="str" cm="1">
        <f t="array" aca="1" ref="I377" ca="1">IF('Kreis TRADE - 2024'!$E377 = 'PieChart Hilfstabelle'!I$1, INDIRECT(ADDRESS(ROW(), 6 + $A$7, 1, 1, "Kreis TRADE - 2024")), "")</f>
        <v/>
      </c>
      <c r="J377" s="151" t="str" cm="1">
        <f t="array" aca="1" ref="J377" ca="1">IF('Kreis TRADE - 2024'!$E377 = 'PieChart Hilfstabelle'!J$1, INDIRECT(ADDRESS(ROW(), 6 + $A$7, 1, 1, "Kreis TRADE - 2024")), "")</f>
        <v/>
      </c>
      <c r="K377" s="151" t="str" cm="1">
        <f t="array" aca="1" ref="K377" ca="1">IF('Kreis TRADE - 2024'!$E377 = 'PieChart Hilfstabelle'!K$1, INDIRECT(ADDRESS(ROW(), 6 + $A$7, 1, 1, "Kreis TRADE - 2024")), "")</f>
        <v/>
      </c>
      <c r="L377" s="151" t="str" cm="1">
        <f t="array" aca="1" ref="L377" ca="1">IF('Kreis TRADE - 2024'!$E377 = 'PieChart Hilfstabelle'!L$1, INDIRECT(ADDRESS(ROW(), 6 + $A$7, 1, 1, "Kreis TRADE - 2024")), "")</f>
        <v/>
      </c>
      <c r="M377" s="151" t="str" cm="1">
        <f t="array" aca="1" ref="M377" ca="1">IF('Kreis TRADE - 2024'!$E377 = 'PieChart Hilfstabelle'!M$1, INDIRECT(ADDRESS(ROW(), 6 + $A$7, 1, 1, "Kreis TRADE - 2024")), "")</f>
        <v/>
      </c>
      <c r="N377" s="151" t="str" cm="1">
        <f t="array" aca="1" ref="N377" ca="1">IF('Kreis TRADE - 2024'!$E377 = 'PieChart Hilfstabelle'!N$1, INDIRECT(ADDRESS(ROW(), 6 + $A$7, 1, 1, "Kreis TRADE - 2024")), "")</f>
        <v/>
      </c>
      <c r="O377" s="151" t="str" cm="1">
        <f t="array" aca="1" ref="O377" ca="1">IF('Kreis TRADE - 2024'!$E377 = 'PieChart Hilfstabelle'!O$1, INDIRECT(ADDRESS(ROW(), 6 + $A$7, 1, 1, "Kreis TRADE - 2024")), "")</f>
        <v/>
      </c>
      <c r="P377" s="151" t="str" cm="1">
        <f t="array" aca="1" ref="P377" ca="1">IF('Kreis TRADE - 2024'!$E377 = 'PieChart Hilfstabelle'!P$1, INDIRECT(ADDRESS(ROW(), 6 + $A$7, 1, 1, "Kreis TRADE - 2024")), "")</f>
        <v/>
      </c>
      <c r="Q377" s="151" t="str" cm="1">
        <f t="array" aca="1" ref="Q377" ca="1">IF('Kreis TRADE - 2024'!$E377 = 'PieChart Hilfstabelle'!Q$1, INDIRECT(ADDRESS(ROW(), 6 + $A$7, 1, 1, "Kreis TRADE - 2024")), "")</f>
        <v/>
      </c>
      <c r="R377" s="151" t="str" cm="1">
        <f t="array" aca="1" ref="R377" ca="1">IF('Kreis TRADE - 2024'!$E377 = 'PieChart Hilfstabelle'!R$1, INDIRECT(ADDRESS(ROW(), 6 + $A$7, 1, 1, "Kreis TRADE - 2024")), "")</f>
        <v/>
      </c>
      <c r="S377" s="151" t="str" cm="1">
        <f t="array" aca="1" ref="S377" ca="1">IF('Kreis TRADE - 2024'!$E377 = 'PieChart Hilfstabelle'!S$1, INDIRECT(ADDRESS(ROW(), 6 + $A$7, 1, 1, "Kreis TRADE - 2024")), "")</f>
        <v/>
      </c>
      <c r="T377" s="151" t="str" cm="1">
        <f t="array" aca="1" ref="T377" ca="1">IF('Kreis TRADE - 2024'!$E377 = 'PieChart Hilfstabelle'!T$1, INDIRECT(ADDRESS(ROW(), 6 + $A$7, 1, 1, "Kreis TRADE - 2024")), "")</f>
        <v/>
      </c>
      <c r="U377" s="151" t="str" cm="1">
        <f t="array" aca="1" ref="U377" ca="1">IF('Kreis TRADE - 2024'!$E377 = 'PieChart Hilfstabelle'!U$1, INDIRECT(ADDRESS(ROW(), 6 + $A$7, 1, 1, "Kreis TRADE - 2024")), "")</f>
        <v/>
      </c>
      <c r="V377" s="151" t="str" cm="1">
        <f t="array" aca="1" ref="V377" ca="1">IF('Kreis TRADE - 2024'!$E377 = 'PieChart Hilfstabelle'!V$1, INDIRECT(ADDRESS(ROW(), 6 + $A$7, 1, 1, "Kreis TRADE - 2024")), "")</f>
        <v/>
      </c>
      <c r="W377" s="151" t="str" cm="1">
        <f t="array" aca="1" ref="W377" ca="1">IF('Kreis TRADE - 2024'!$E377 = 'PieChart Hilfstabelle'!W$1, INDIRECT(ADDRESS(ROW(), 6 + $A$7, 1, 1, "Kreis TRADE - 2024")), "")</f>
        <v/>
      </c>
      <c r="X377" s="152"/>
      <c r="Y377" s="151" t="str" cm="1">
        <f t="array" aca="1" ref="Y377" ca="1">IF('Kreis TRADE - 2024'!$D377 = 'PieChart Hilfstabelle'!Y$1, INDIRECT(ADDRESS(ROW(), 6 + $A$7, 1, 1, "Kreis TRADE - 2024")), "")</f>
        <v/>
      </c>
      <c r="Z377" s="151" t="str" cm="1">
        <f t="array" aca="1" ref="Z377" ca="1">IF('Kreis TRADE - 2024'!$D377 = 'PieChart Hilfstabelle'!Z$1, INDIRECT(ADDRESS(ROW(), 6 + $A$7, 1, 1, "Kreis TRADE - 2024")), "")</f>
        <v/>
      </c>
      <c r="AA377" s="151" t="str" cm="1">
        <f t="array" aca="1" ref="AA377" ca="1">IF('Kreis TRADE - 2024'!$D377 = 'PieChart Hilfstabelle'!AA$1, INDIRECT(ADDRESS(ROW(), 6 + $A$7, 1, 1, "Kreis TRADE - 2024")), "")</f>
        <v/>
      </c>
      <c r="AB377" s="151" t="str" cm="1">
        <f t="array" aca="1" ref="AB377" ca="1">IF('Kreis TRADE - 2024'!$D377 = 'PieChart Hilfstabelle'!AB$1, INDIRECT(ADDRESS(ROW(), 6 + $A$7, 1, 1, "Kreis TRADE - 2024")), "")</f>
        <v/>
      </c>
      <c r="AC377" s="151" t="str" cm="1">
        <f t="array" aca="1" ref="AC377" ca="1">IF('Kreis TRADE - 2024'!$D377 = 'PieChart Hilfstabelle'!AC$1, INDIRECT(ADDRESS(ROW(), 6 + $A$7, 1, 1, "Kreis TRADE - 2024")), "")</f>
        <v/>
      </c>
      <c r="AD377" s="151" t="str" cm="1">
        <f t="array" aca="1" ref="AD377" ca="1">IF('Kreis TRADE - 2024'!$D377 = 'PieChart Hilfstabelle'!AD$1, INDIRECT(ADDRESS(ROW(), 6 + $A$7, 1, 1, "Kreis TRADE - 2024")), "")</f>
        <v/>
      </c>
    </row>
    <row r="378" spans="1:30">
      <c r="A378" s="151"/>
      <c r="B378" s="151"/>
      <c r="C378" s="151"/>
      <c r="D378" s="151"/>
      <c r="E378" s="151"/>
      <c r="F378" s="151" t="str">
        <f>IF(AND('Kreis TRADE - 2024'!C378&lt;&gt;"",'Kreis TRADE - 2024'!D378&lt;&gt;"",'Kreis TRADE - 2024'!E378="Gebuchte Tage"),'Kreis TRADE - 2024'!C378 &amp; " " &amp; 'Kreis TRADE - 2024'!D378,"")</f>
        <v/>
      </c>
      <c r="G378" s="151" t="str" cm="1">
        <f t="array" aca="1" ref="G378" ca="1">IF('Kreis TRADE - 2024'!$E378 = 'PieChart Hilfstabelle'!G$1, INDIRECT(ADDRESS(ROW(), 6 + $A$7, 1, 1, "Kreis TRADE - 2024")), "")</f>
        <v/>
      </c>
      <c r="H378" s="151" t="str" cm="1">
        <f t="array" aca="1" ref="H378" ca="1">IF('Kreis TRADE - 2024'!$E378 = 'PieChart Hilfstabelle'!H$1, INDIRECT(ADDRESS(ROW(), 6 + $A$7, 1, 1, "Kreis TRADE - 2024")), "")</f>
        <v/>
      </c>
      <c r="I378" s="151" t="str" cm="1">
        <f t="array" aca="1" ref="I378" ca="1">IF('Kreis TRADE - 2024'!$E378 = 'PieChart Hilfstabelle'!I$1, INDIRECT(ADDRESS(ROW(), 6 + $A$7, 1, 1, "Kreis TRADE - 2024")), "")</f>
        <v/>
      </c>
      <c r="J378" s="151" t="str" cm="1">
        <f t="array" aca="1" ref="J378" ca="1">IF('Kreis TRADE - 2024'!$E378 = 'PieChart Hilfstabelle'!J$1, INDIRECT(ADDRESS(ROW(), 6 + $A$7, 1, 1, "Kreis TRADE - 2024")), "")</f>
        <v/>
      </c>
      <c r="K378" s="151" t="str" cm="1">
        <f t="array" aca="1" ref="K378" ca="1">IF('Kreis TRADE - 2024'!$E378 = 'PieChart Hilfstabelle'!K$1, INDIRECT(ADDRESS(ROW(), 6 + $A$7, 1, 1, "Kreis TRADE - 2024")), "")</f>
        <v/>
      </c>
      <c r="L378" s="151" t="str" cm="1">
        <f t="array" aca="1" ref="L378" ca="1">IF('Kreis TRADE - 2024'!$E378 = 'PieChart Hilfstabelle'!L$1, INDIRECT(ADDRESS(ROW(), 6 + $A$7, 1, 1, "Kreis TRADE - 2024")), "")</f>
        <v/>
      </c>
      <c r="M378" s="151" t="str" cm="1">
        <f t="array" aca="1" ref="M378" ca="1">IF('Kreis TRADE - 2024'!$E378 = 'PieChart Hilfstabelle'!M$1, INDIRECT(ADDRESS(ROW(), 6 + $A$7, 1, 1, "Kreis TRADE - 2024")), "")</f>
        <v/>
      </c>
      <c r="N378" s="151" t="str" cm="1">
        <f t="array" aca="1" ref="N378" ca="1">IF('Kreis TRADE - 2024'!$E378 = 'PieChart Hilfstabelle'!N$1, INDIRECT(ADDRESS(ROW(), 6 + $A$7, 1, 1, "Kreis TRADE - 2024")), "")</f>
        <v/>
      </c>
      <c r="O378" s="151" t="str" cm="1">
        <f t="array" aca="1" ref="O378" ca="1">IF('Kreis TRADE - 2024'!$E378 = 'PieChart Hilfstabelle'!O$1, INDIRECT(ADDRESS(ROW(), 6 + $A$7, 1, 1, "Kreis TRADE - 2024")), "")</f>
        <v/>
      </c>
      <c r="P378" s="151" t="str" cm="1">
        <f t="array" aca="1" ref="P378" ca="1">IF('Kreis TRADE - 2024'!$E378 = 'PieChart Hilfstabelle'!P$1, INDIRECT(ADDRESS(ROW(), 6 + $A$7, 1, 1, "Kreis TRADE - 2024")), "")</f>
        <v/>
      </c>
      <c r="Q378" s="151" t="str" cm="1">
        <f t="array" aca="1" ref="Q378" ca="1">IF('Kreis TRADE - 2024'!$E378 = 'PieChart Hilfstabelle'!Q$1, INDIRECT(ADDRESS(ROW(), 6 + $A$7, 1, 1, "Kreis TRADE - 2024")), "")</f>
        <v/>
      </c>
      <c r="R378" s="151" t="str" cm="1">
        <f t="array" aca="1" ref="R378" ca="1">IF('Kreis TRADE - 2024'!$E378 = 'PieChart Hilfstabelle'!R$1, INDIRECT(ADDRESS(ROW(), 6 + $A$7, 1, 1, "Kreis TRADE - 2024")), "")</f>
        <v/>
      </c>
      <c r="S378" s="151" t="str" cm="1">
        <f t="array" aca="1" ref="S378" ca="1">IF('Kreis TRADE - 2024'!$E378 = 'PieChart Hilfstabelle'!S$1, INDIRECT(ADDRESS(ROW(), 6 + $A$7, 1, 1, "Kreis TRADE - 2024")), "")</f>
        <v/>
      </c>
      <c r="T378" s="151" t="str" cm="1">
        <f t="array" aca="1" ref="T378" ca="1">IF('Kreis TRADE - 2024'!$E378 = 'PieChart Hilfstabelle'!T$1, INDIRECT(ADDRESS(ROW(), 6 + $A$7, 1, 1, "Kreis TRADE - 2024")), "")</f>
        <v/>
      </c>
      <c r="U378" s="151" t="str" cm="1">
        <f t="array" aca="1" ref="U378" ca="1">IF('Kreis TRADE - 2024'!$E378 = 'PieChart Hilfstabelle'!U$1, INDIRECT(ADDRESS(ROW(), 6 + $A$7, 1, 1, "Kreis TRADE - 2024")), "")</f>
        <v/>
      </c>
      <c r="V378" s="151" t="str" cm="1">
        <f t="array" aca="1" ref="V378" ca="1">IF('Kreis TRADE - 2024'!$E378 = 'PieChart Hilfstabelle'!V$1, INDIRECT(ADDRESS(ROW(), 6 + $A$7, 1, 1, "Kreis TRADE - 2024")), "")</f>
        <v/>
      </c>
      <c r="W378" s="151" t="str" cm="1">
        <f t="array" aca="1" ref="W378" ca="1">IF('Kreis TRADE - 2024'!$E378 = 'PieChart Hilfstabelle'!W$1, INDIRECT(ADDRESS(ROW(), 6 + $A$7, 1, 1, "Kreis TRADE - 2024")), "")</f>
        <v/>
      </c>
      <c r="X378" s="152"/>
      <c r="Y378" s="151" t="str" cm="1">
        <f t="array" aca="1" ref="Y378" ca="1">IF('Kreis TRADE - 2024'!$D378 = 'PieChart Hilfstabelle'!Y$1, INDIRECT(ADDRESS(ROW(), 6 + $A$7, 1, 1, "Kreis TRADE - 2024")), "")</f>
        <v/>
      </c>
      <c r="Z378" s="151" t="str" cm="1">
        <f t="array" aca="1" ref="Z378" ca="1">IF('Kreis TRADE - 2024'!$D378 = 'PieChart Hilfstabelle'!Z$1, INDIRECT(ADDRESS(ROW(), 6 + $A$7, 1, 1, "Kreis TRADE - 2024")), "")</f>
        <v/>
      </c>
      <c r="AA378" s="151" t="str" cm="1">
        <f t="array" aca="1" ref="AA378" ca="1">IF('Kreis TRADE - 2024'!$D378 = 'PieChart Hilfstabelle'!AA$1, INDIRECT(ADDRESS(ROW(), 6 + $A$7, 1, 1, "Kreis TRADE - 2024")), "")</f>
        <v/>
      </c>
      <c r="AB378" s="151" t="str" cm="1">
        <f t="array" aca="1" ref="AB378" ca="1">IF('Kreis TRADE - 2024'!$D378 = 'PieChart Hilfstabelle'!AB$1, INDIRECT(ADDRESS(ROW(), 6 + $A$7, 1, 1, "Kreis TRADE - 2024")), "")</f>
        <v/>
      </c>
      <c r="AC378" s="151" t="str" cm="1">
        <f t="array" aca="1" ref="AC378" ca="1">IF('Kreis TRADE - 2024'!$D378 = 'PieChart Hilfstabelle'!AC$1, INDIRECT(ADDRESS(ROW(), 6 + $A$7, 1, 1, "Kreis TRADE - 2024")), "")</f>
        <v/>
      </c>
      <c r="AD378" s="151" t="str" cm="1">
        <f t="array" aca="1" ref="AD378" ca="1">IF('Kreis TRADE - 2024'!$D378 = 'PieChart Hilfstabelle'!AD$1, INDIRECT(ADDRESS(ROW(), 6 + $A$7, 1, 1, "Kreis TRADE - 2024")), "")</f>
        <v/>
      </c>
    </row>
    <row r="379" spans="1:30">
      <c r="A379" s="151"/>
      <c r="B379" s="151"/>
      <c r="C379" s="151"/>
      <c r="D379" s="151"/>
      <c r="E379" s="151"/>
      <c r="F379" s="151" t="str">
        <f>IF(AND('Kreis TRADE - 2024'!C379&lt;&gt;"",'Kreis TRADE - 2024'!D379&lt;&gt;"",'Kreis TRADE - 2024'!E379="Gebuchte Tage"),'Kreis TRADE - 2024'!C379 &amp; " " &amp; 'Kreis TRADE - 2024'!D379,"")</f>
        <v/>
      </c>
      <c r="G379" s="151" t="str" cm="1">
        <f t="array" aca="1" ref="G379" ca="1">IF('Kreis TRADE - 2024'!$E379 = 'PieChart Hilfstabelle'!G$1, INDIRECT(ADDRESS(ROW(), 6 + $A$7, 1, 1, "Kreis TRADE - 2024")), "")</f>
        <v/>
      </c>
      <c r="H379" s="151" t="str" cm="1">
        <f t="array" aca="1" ref="H379" ca="1">IF('Kreis TRADE - 2024'!$E379 = 'PieChart Hilfstabelle'!H$1, INDIRECT(ADDRESS(ROW(), 6 + $A$7, 1, 1, "Kreis TRADE - 2024")), "")</f>
        <v/>
      </c>
      <c r="I379" s="151" t="str" cm="1">
        <f t="array" aca="1" ref="I379" ca="1">IF('Kreis TRADE - 2024'!$E379 = 'PieChart Hilfstabelle'!I$1, INDIRECT(ADDRESS(ROW(), 6 + $A$7, 1, 1, "Kreis TRADE - 2024")), "")</f>
        <v/>
      </c>
      <c r="J379" s="151" t="str" cm="1">
        <f t="array" aca="1" ref="J379" ca="1">IF('Kreis TRADE - 2024'!$E379 = 'PieChart Hilfstabelle'!J$1, INDIRECT(ADDRESS(ROW(), 6 + $A$7, 1, 1, "Kreis TRADE - 2024")), "")</f>
        <v/>
      </c>
      <c r="K379" s="151" t="str" cm="1">
        <f t="array" aca="1" ref="K379" ca="1">IF('Kreis TRADE - 2024'!$E379 = 'PieChart Hilfstabelle'!K$1, INDIRECT(ADDRESS(ROW(), 6 + $A$7, 1, 1, "Kreis TRADE - 2024")), "")</f>
        <v/>
      </c>
      <c r="L379" s="151" t="str" cm="1">
        <f t="array" aca="1" ref="L379" ca="1">IF('Kreis TRADE - 2024'!$E379 = 'PieChart Hilfstabelle'!L$1, INDIRECT(ADDRESS(ROW(), 6 + $A$7, 1, 1, "Kreis TRADE - 2024")), "")</f>
        <v/>
      </c>
      <c r="M379" s="151" t="str" cm="1">
        <f t="array" aca="1" ref="M379" ca="1">IF('Kreis TRADE - 2024'!$E379 = 'PieChart Hilfstabelle'!M$1, INDIRECT(ADDRESS(ROW(), 6 + $A$7, 1, 1, "Kreis TRADE - 2024")), "")</f>
        <v/>
      </c>
      <c r="N379" s="151" t="str" cm="1">
        <f t="array" aca="1" ref="N379" ca="1">IF('Kreis TRADE - 2024'!$E379 = 'PieChart Hilfstabelle'!N$1, INDIRECT(ADDRESS(ROW(), 6 + $A$7, 1, 1, "Kreis TRADE - 2024")), "")</f>
        <v/>
      </c>
      <c r="O379" s="151" t="str" cm="1">
        <f t="array" aca="1" ref="O379" ca="1">IF('Kreis TRADE - 2024'!$E379 = 'PieChart Hilfstabelle'!O$1, INDIRECT(ADDRESS(ROW(), 6 + $A$7, 1, 1, "Kreis TRADE - 2024")), "")</f>
        <v/>
      </c>
      <c r="P379" s="151" t="str" cm="1">
        <f t="array" aca="1" ref="P379" ca="1">IF('Kreis TRADE - 2024'!$E379 = 'PieChart Hilfstabelle'!P$1, INDIRECT(ADDRESS(ROW(), 6 + $A$7, 1, 1, "Kreis TRADE - 2024")), "")</f>
        <v/>
      </c>
      <c r="Q379" s="151" t="str" cm="1">
        <f t="array" aca="1" ref="Q379" ca="1">IF('Kreis TRADE - 2024'!$E379 = 'PieChart Hilfstabelle'!Q$1, INDIRECT(ADDRESS(ROW(), 6 + $A$7, 1, 1, "Kreis TRADE - 2024")), "")</f>
        <v/>
      </c>
      <c r="R379" s="151" t="str" cm="1">
        <f t="array" aca="1" ref="R379" ca="1">IF('Kreis TRADE - 2024'!$E379 = 'PieChart Hilfstabelle'!R$1, INDIRECT(ADDRESS(ROW(), 6 + $A$7, 1, 1, "Kreis TRADE - 2024")), "")</f>
        <v/>
      </c>
      <c r="S379" s="151" t="str" cm="1">
        <f t="array" aca="1" ref="S379" ca="1">IF('Kreis TRADE - 2024'!$E379 = 'PieChart Hilfstabelle'!S$1, INDIRECT(ADDRESS(ROW(), 6 + $A$7, 1, 1, "Kreis TRADE - 2024")), "")</f>
        <v/>
      </c>
      <c r="T379" s="151" t="str" cm="1">
        <f t="array" aca="1" ref="T379" ca="1">IF('Kreis TRADE - 2024'!$E379 = 'PieChart Hilfstabelle'!T$1, INDIRECT(ADDRESS(ROW(), 6 + $A$7, 1, 1, "Kreis TRADE - 2024")), "")</f>
        <v/>
      </c>
      <c r="U379" s="151" t="str" cm="1">
        <f t="array" aca="1" ref="U379" ca="1">IF('Kreis TRADE - 2024'!$E379 = 'PieChart Hilfstabelle'!U$1, INDIRECT(ADDRESS(ROW(), 6 + $A$7, 1, 1, "Kreis TRADE - 2024")), "")</f>
        <v/>
      </c>
      <c r="V379" s="151" t="str" cm="1">
        <f t="array" aca="1" ref="V379" ca="1">IF('Kreis TRADE - 2024'!$E379 = 'PieChart Hilfstabelle'!V$1, INDIRECT(ADDRESS(ROW(), 6 + $A$7, 1, 1, "Kreis TRADE - 2024")), "")</f>
        <v/>
      </c>
      <c r="W379" s="151" t="str" cm="1">
        <f t="array" aca="1" ref="W379" ca="1">IF('Kreis TRADE - 2024'!$E379 = 'PieChart Hilfstabelle'!W$1, INDIRECT(ADDRESS(ROW(), 6 + $A$7, 1, 1, "Kreis TRADE - 2024")), "")</f>
        <v/>
      </c>
      <c r="X379" s="152"/>
      <c r="Y379" s="151" t="str" cm="1">
        <f t="array" aca="1" ref="Y379" ca="1">IF('Kreis TRADE - 2024'!$D379 = 'PieChart Hilfstabelle'!Y$1, INDIRECT(ADDRESS(ROW(), 6 + $A$7, 1, 1, "Kreis TRADE - 2024")), "")</f>
        <v/>
      </c>
      <c r="Z379" s="151" t="str" cm="1">
        <f t="array" aca="1" ref="Z379" ca="1">IF('Kreis TRADE - 2024'!$D379 = 'PieChart Hilfstabelle'!Z$1, INDIRECT(ADDRESS(ROW(), 6 + $A$7, 1, 1, "Kreis TRADE - 2024")), "")</f>
        <v/>
      </c>
      <c r="AA379" s="151" t="str" cm="1">
        <f t="array" aca="1" ref="AA379" ca="1">IF('Kreis TRADE - 2024'!$D379 = 'PieChart Hilfstabelle'!AA$1, INDIRECT(ADDRESS(ROW(), 6 + $A$7, 1, 1, "Kreis TRADE - 2024")), "")</f>
        <v/>
      </c>
      <c r="AB379" s="151" t="str" cm="1">
        <f t="array" aca="1" ref="AB379" ca="1">IF('Kreis TRADE - 2024'!$D379 = 'PieChart Hilfstabelle'!AB$1, INDIRECT(ADDRESS(ROW(), 6 + $A$7, 1, 1, "Kreis TRADE - 2024")), "")</f>
        <v/>
      </c>
      <c r="AC379" s="151" t="str" cm="1">
        <f t="array" aca="1" ref="AC379" ca="1">IF('Kreis TRADE - 2024'!$D379 = 'PieChart Hilfstabelle'!AC$1, INDIRECT(ADDRESS(ROW(), 6 + $A$7, 1, 1, "Kreis TRADE - 2024")), "")</f>
        <v/>
      </c>
      <c r="AD379" s="151" t="str" cm="1">
        <f t="array" aca="1" ref="AD379" ca="1">IF('Kreis TRADE - 2024'!$D379 = 'PieChart Hilfstabelle'!AD$1, INDIRECT(ADDRESS(ROW(), 6 + $A$7, 1, 1, "Kreis TRADE - 2024")), "")</f>
        <v/>
      </c>
    </row>
    <row r="380" spans="1:30">
      <c r="A380" s="151"/>
      <c r="B380" s="151"/>
      <c r="C380" s="151"/>
      <c r="D380" s="151"/>
      <c r="E380" s="151"/>
      <c r="F380" s="151" t="str">
        <f>IF(AND('Kreis TRADE - 2024'!C380&lt;&gt;"",'Kreis TRADE - 2024'!D380&lt;&gt;"",'Kreis TRADE - 2024'!E380="Gebuchte Tage"),'Kreis TRADE - 2024'!C380 &amp; " " &amp; 'Kreis TRADE - 2024'!D380,"")</f>
        <v/>
      </c>
      <c r="G380" s="151" t="str" cm="1">
        <f t="array" aca="1" ref="G380" ca="1">IF('Kreis TRADE - 2024'!$E380 = 'PieChart Hilfstabelle'!G$1, INDIRECT(ADDRESS(ROW(), 6 + $A$7, 1, 1, "Kreis TRADE - 2024")), "")</f>
        <v/>
      </c>
      <c r="H380" s="151" t="str" cm="1">
        <f t="array" aca="1" ref="H380" ca="1">IF('Kreis TRADE - 2024'!$E380 = 'PieChart Hilfstabelle'!H$1, INDIRECT(ADDRESS(ROW(), 6 + $A$7, 1, 1, "Kreis TRADE - 2024")), "")</f>
        <v/>
      </c>
      <c r="I380" s="151" t="str" cm="1">
        <f t="array" aca="1" ref="I380" ca="1">IF('Kreis TRADE - 2024'!$E380 = 'PieChart Hilfstabelle'!I$1, INDIRECT(ADDRESS(ROW(), 6 + $A$7, 1, 1, "Kreis TRADE - 2024")), "")</f>
        <v/>
      </c>
      <c r="J380" s="151" t="str" cm="1">
        <f t="array" aca="1" ref="J380" ca="1">IF('Kreis TRADE - 2024'!$E380 = 'PieChart Hilfstabelle'!J$1, INDIRECT(ADDRESS(ROW(), 6 + $A$7, 1, 1, "Kreis TRADE - 2024")), "")</f>
        <v/>
      </c>
      <c r="K380" s="151" t="str" cm="1">
        <f t="array" aca="1" ref="K380" ca="1">IF('Kreis TRADE - 2024'!$E380 = 'PieChart Hilfstabelle'!K$1, INDIRECT(ADDRESS(ROW(), 6 + $A$7, 1, 1, "Kreis TRADE - 2024")), "")</f>
        <v/>
      </c>
      <c r="L380" s="151" t="str" cm="1">
        <f t="array" aca="1" ref="L380" ca="1">IF('Kreis TRADE - 2024'!$E380 = 'PieChart Hilfstabelle'!L$1, INDIRECT(ADDRESS(ROW(), 6 + $A$7, 1, 1, "Kreis TRADE - 2024")), "")</f>
        <v/>
      </c>
      <c r="M380" s="151" t="str" cm="1">
        <f t="array" aca="1" ref="M380" ca="1">IF('Kreis TRADE - 2024'!$E380 = 'PieChart Hilfstabelle'!M$1, INDIRECT(ADDRESS(ROW(), 6 + $A$7, 1, 1, "Kreis TRADE - 2024")), "")</f>
        <v/>
      </c>
      <c r="N380" s="151" t="str" cm="1">
        <f t="array" aca="1" ref="N380" ca="1">IF('Kreis TRADE - 2024'!$E380 = 'PieChart Hilfstabelle'!N$1, INDIRECT(ADDRESS(ROW(), 6 + $A$7, 1, 1, "Kreis TRADE - 2024")), "")</f>
        <v/>
      </c>
      <c r="O380" s="151" t="str" cm="1">
        <f t="array" aca="1" ref="O380" ca="1">IF('Kreis TRADE - 2024'!$E380 = 'PieChart Hilfstabelle'!O$1, INDIRECT(ADDRESS(ROW(), 6 + $A$7, 1, 1, "Kreis TRADE - 2024")), "")</f>
        <v/>
      </c>
      <c r="P380" s="151" t="str" cm="1">
        <f t="array" aca="1" ref="P380" ca="1">IF('Kreis TRADE - 2024'!$E380 = 'PieChart Hilfstabelle'!P$1, INDIRECT(ADDRESS(ROW(), 6 + $A$7, 1, 1, "Kreis TRADE - 2024")), "")</f>
        <v/>
      </c>
      <c r="Q380" s="151" t="str" cm="1">
        <f t="array" aca="1" ref="Q380" ca="1">IF('Kreis TRADE - 2024'!$E380 = 'PieChart Hilfstabelle'!Q$1, INDIRECT(ADDRESS(ROW(), 6 + $A$7, 1, 1, "Kreis TRADE - 2024")), "")</f>
        <v/>
      </c>
      <c r="R380" s="151" t="str" cm="1">
        <f t="array" aca="1" ref="R380" ca="1">IF('Kreis TRADE - 2024'!$E380 = 'PieChart Hilfstabelle'!R$1, INDIRECT(ADDRESS(ROW(), 6 + $A$7, 1, 1, "Kreis TRADE - 2024")), "")</f>
        <v/>
      </c>
      <c r="S380" s="151" t="str" cm="1">
        <f t="array" aca="1" ref="S380" ca="1">IF('Kreis TRADE - 2024'!$E380 = 'PieChart Hilfstabelle'!S$1, INDIRECT(ADDRESS(ROW(), 6 + $A$7, 1, 1, "Kreis TRADE - 2024")), "")</f>
        <v/>
      </c>
      <c r="T380" s="151" t="str" cm="1">
        <f t="array" aca="1" ref="T380" ca="1">IF('Kreis TRADE - 2024'!$E380 = 'PieChart Hilfstabelle'!T$1, INDIRECT(ADDRESS(ROW(), 6 + $A$7, 1, 1, "Kreis TRADE - 2024")), "")</f>
        <v/>
      </c>
      <c r="U380" s="151" t="str" cm="1">
        <f t="array" aca="1" ref="U380" ca="1">IF('Kreis TRADE - 2024'!$E380 = 'PieChart Hilfstabelle'!U$1, INDIRECT(ADDRESS(ROW(), 6 + $A$7, 1, 1, "Kreis TRADE - 2024")), "")</f>
        <v/>
      </c>
      <c r="V380" s="151" t="str" cm="1">
        <f t="array" aca="1" ref="V380" ca="1">IF('Kreis TRADE - 2024'!$E380 = 'PieChart Hilfstabelle'!V$1, INDIRECT(ADDRESS(ROW(), 6 + $A$7, 1, 1, "Kreis TRADE - 2024")), "")</f>
        <v/>
      </c>
      <c r="W380" s="151" t="str" cm="1">
        <f t="array" aca="1" ref="W380" ca="1">IF('Kreis TRADE - 2024'!$E380 = 'PieChart Hilfstabelle'!W$1, INDIRECT(ADDRESS(ROW(), 6 + $A$7, 1, 1, "Kreis TRADE - 2024")), "")</f>
        <v/>
      </c>
      <c r="X380" s="152"/>
      <c r="Y380" s="151" t="str" cm="1">
        <f t="array" aca="1" ref="Y380" ca="1">IF('Kreis TRADE - 2024'!$D380 = 'PieChart Hilfstabelle'!Y$1, INDIRECT(ADDRESS(ROW(), 6 + $A$7, 1, 1, "Kreis TRADE - 2024")), "")</f>
        <v/>
      </c>
      <c r="Z380" s="151" t="str" cm="1">
        <f t="array" aca="1" ref="Z380" ca="1">IF('Kreis TRADE - 2024'!$D380 = 'PieChart Hilfstabelle'!Z$1, INDIRECT(ADDRESS(ROW(), 6 + $A$7, 1, 1, "Kreis TRADE - 2024")), "")</f>
        <v/>
      </c>
      <c r="AA380" s="151" t="str" cm="1">
        <f t="array" aca="1" ref="AA380" ca="1">IF('Kreis TRADE - 2024'!$D380 = 'PieChart Hilfstabelle'!AA$1, INDIRECT(ADDRESS(ROW(), 6 + $A$7, 1, 1, "Kreis TRADE - 2024")), "")</f>
        <v/>
      </c>
      <c r="AB380" s="151" t="str" cm="1">
        <f t="array" aca="1" ref="AB380" ca="1">IF('Kreis TRADE - 2024'!$D380 = 'PieChart Hilfstabelle'!AB$1, INDIRECT(ADDRESS(ROW(), 6 + $A$7, 1, 1, "Kreis TRADE - 2024")), "")</f>
        <v/>
      </c>
      <c r="AC380" s="151" t="str" cm="1">
        <f t="array" aca="1" ref="AC380" ca="1">IF('Kreis TRADE - 2024'!$D380 = 'PieChart Hilfstabelle'!AC$1, INDIRECT(ADDRESS(ROW(), 6 + $A$7, 1, 1, "Kreis TRADE - 2024")), "")</f>
        <v/>
      </c>
      <c r="AD380" s="151" t="str" cm="1">
        <f t="array" aca="1" ref="AD380" ca="1">IF('Kreis TRADE - 2024'!$D380 = 'PieChart Hilfstabelle'!AD$1, INDIRECT(ADDRESS(ROW(), 6 + $A$7, 1, 1, "Kreis TRADE - 2024")), "")</f>
        <v/>
      </c>
    </row>
    <row r="381" spans="1:30">
      <c r="A381" s="151"/>
      <c r="B381" s="151"/>
      <c r="C381" s="151"/>
      <c r="D381" s="151"/>
      <c r="E381" s="151"/>
      <c r="F381" s="151" t="str">
        <f>IF(AND('Kreis TRADE - 2024'!C381&lt;&gt;"",'Kreis TRADE - 2024'!D381&lt;&gt;"",'Kreis TRADE - 2024'!E381="Gebuchte Tage"),'Kreis TRADE - 2024'!C381 &amp; " " &amp; 'Kreis TRADE - 2024'!D381,"")</f>
        <v/>
      </c>
      <c r="G381" s="151" t="str" cm="1">
        <f t="array" aca="1" ref="G381" ca="1">IF('Kreis TRADE - 2024'!$E381 = 'PieChart Hilfstabelle'!G$1, INDIRECT(ADDRESS(ROW(), 6 + $A$7, 1, 1, "Kreis TRADE - 2024")), "")</f>
        <v/>
      </c>
      <c r="H381" s="151" t="str" cm="1">
        <f t="array" aca="1" ref="H381" ca="1">IF('Kreis TRADE - 2024'!$E381 = 'PieChart Hilfstabelle'!H$1, INDIRECT(ADDRESS(ROW(), 6 + $A$7, 1, 1, "Kreis TRADE - 2024")), "")</f>
        <v/>
      </c>
      <c r="I381" s="151" t="str" cm="1">
        <f t="array" aca="1" ref="I381" ca="1">IF('Kreis TRADE - 2024'!$E381 = 'PieChart Hilfstabelle'!I$1, INDIRECT(ADDRESS(ROW(), 6 + $A$7, 1, 1, "Kreis TRADE - 2024")), "")</f>
        <v/>
      </c>
      <c r="J381" s="151" t="str" cm="1">
        <f t="array" aca="1" ref="J381" ca="1">IF('Kreis TRADE - 2024'!$E381 = 'PieChart Hilfstabelle'!J$1, INDIRECT(ADDRESS(ROW(), 6 + $A$7, 1, 1, "Kreis TRADE - 2024")), "")</f>
        <v/>
      </c>
      <c r="K381" s="151" t="str" cm="1">
        <f t="array" aca="1" ref="K381" ca="1">IF('Kreis TRADE - 2024'!$E381 = 'PieChart Hilfstabelle'!K$1, INDIRECT(ADDRESS(ROW(), 6 + $A$7, 1, 1, "Kreis TRADE - 2024")), "")</f>
        <v/>
      </c>
      <c r="L381" s="151" t="str" cm="1">
        <f t="array" aca="1" ref="L381" ca="1">IF('Kreis TRADE - 2024'!$E381 = 'PieChart Hilfstabelle'!L$1, INDIRECT(ADDRESS(ROW(), 6 + $A$7, 1, 1, "Kreis TRADE - 2024")), "")</f>
        <v/>
      </c>
      <c r="M381" s="151" t="str" cm="1">
        <f t="array" aca="1" ref="M381" ca="1">IF('Kreis TRADE - 2024'!$E381 = 'PieChart Hilfstabelle'!M$1, INDIRECT(ADDRESS(ROW(), 6 + $A$7, 1, 1, "Kreis TRADE - 2024")), "")</f>
        <v/>
      </c>
      <c r="N381" s="151" t="str" cm="1">
        <f t="array" aca="1" ref="N381" ca="1">IF('Kreis TRADE - 2024'!$E381 = 'PieChart Hilfstabelle'!N$1, INDIRECT(ADDRESS(ROW(), 6 + $A$7, 1, 1, "Kreis TRADE - 2024")), "")</f>
        <v/>
      </c>
      <c r="O381" s="151" t="str" cm="1">
        <f t="array" aca="1" ref="O381" ca="1">IF('Kreis TRADE - 2024'!$E381 = 'PieChart Hilfstabelle'!O$1, INDIRECT(ADDRESS(ROW(), 6 + $A$7, 1, 1, "Kreis TRADE - 2024")), "")</f>
        <v/>
      </c>
      <c r="P381" s="151" t="str" cm="1">
        <f t="array" aca="1" ref="P381" ca="1">IF('Kreis TRADE - 2024'!$E381 = 'PieChart Hilfstabelle'!P$1, INDIRECT(ADDRESS(ROW(), 6 + $A$7, 1, 1, "Kreis TRADE - 2024")), "")</f>
        <v/>
      </c>
      <c r="Q381" s="151" t="str" cm="1">
        <f t="array" aca="1" ref="Q381" ca="1">IF('Kreis TRADE - 2024'!$E381 = 'PieChart Hilfstabelle'!Q$1, INDIRECT(ADDRESS(ROW(), 6 + $A$7, 1, 1, "Kreis TRADE - 2024")), "")</f>
        <v/>
      </c>
      <c r="R381" s="151" t="str" cm="1">
        <f t="array" aca="1" ref="R381" ca="1">IF('Kreis TRADE - 2024'!$E381 = 'PieChart Hilfstabelle'!R$1, INDIRECT(ADDRESS(ROW(), 6 + $A$7, 1, 1, "Kreis TRADE - 2024")), "")</f>
        <v/>
      </c>
      <c r="S381" s="151" t="str" cm="1">
        <f t="array" aca="1" ref="S381" ca="1">IF('Kreis TRADE - 2024'!$E381 = 'PieChart Hilfstabelle'!S$1, INDIRECT(ADDRESS(ROW(), 6 + $A$7, 1, 1, "Kreis TRADE - 2024")), "")</f>
        <v/>
      </c>
      <c r="T381" s="151" t="str" cm="1">
        <f t="array" aca="1" ref="T381" ca="1">IF('Kreis TRADE - 2024'!$E381 = 'PieChart Hilfstabelle'!T$1, INDIRECT(ADDRESS(ROW(), 6 + $A$7, 1, 1, "Kreis TRADE - 2024")), "")</f>
        <v/>
      </c>
      <c r="U381" s="151" t="str" cm="1">
        <f t="array" aca="1" ref="U381" ca="1">IF('Kreis TRADE - 2024'!$E381 = 'PieChart Hilfstabelle'!U$1, INDIRECT(ADDRESS(ROW(), 6 + $A$7, 1, 1, "Kreis TRADE - 2024")), "")</f>
        <v/>
      </c>
      <c r="V381" s="151" t="str" cm="1">
        <f t="array" aca="1" ref="V381" ca="1">IF('Kreis TRADE - 2024'!$E381 = 'PieChart Hilfstabelle'!V$1, INDIRECT(ADDRESS(ROW(), 6 + $A$7, 1, 1, "Kreis TRADE - 2024")), "")</f>
        <v/>
      </c>
      <c r="W381" s="151" t="str" cm="1">
        <f t="array" aca="1" ref="W381" ca="1">IF('Kreis TRADE - 2024'!$E381 = 'PieChart Hilfstabelle'!W$1, INDIRECT(ADDRESS(ROW(), 6 + $A$7, 1, 1, "Kreis TRADE - 2024")), "")</f>
        <v/>
      </c>
      <c r="X381" s="152"/>
      <c r="Y381" s="151" t="str" cm="1">
        <f t="array" aca="1" ref="Y381" ca="1">IF('Kreis TRADE - 2024'!$D381 = 'PieChart Hilfstabelle'!Y$1, INDIRECT(ADDRESS(ROW(), 6 + $A$7, 1, 1, "Kreis TRADE - 2024")), "")</f>
        <v/>
      </c>
      <c r="Z381" s="151" t="str" cm="1">
        <f t="array" aca="1" ref="Z381" ca="1">IF('Kreis TRADE - 2024'!$D381 = 'PieChart Hilfstabelle'!Z$1, INDIRECT(ADDRESS(ROW(), 6 + $A$7, 1, 1, "Kreis TRADE - 2024")), "")</f>
        <v/>
      </c>
      <c r="AA381" s="151" t="str" cm="1">
        <f t="array" aca="1" ref="AA381" ca="1">IF('Kreis TRADE - 2024'!$D381 = 'PieChart Hilfstabelle'!AA$1, INDIRECT(ADDRESS(ROW(), 6 + $A$7, 1, 1, "Kreis TRADE - 2024")), "")</f>
        <v/>
      </c>
      <c r="AB381" s="151" t="str" cm="1">
        <f t="array" aca="1" ref="AB381" ca="1">IF('Kreis TRADE - 2024'!$D381 = 'PieChart Hilfstabelle'!AB$1, INDIRECT(ADDRESS(ROW(), 6 + $A$7, 1, 1, "Kreis TRADE - 2024")), "")</f>
        <v/>
      </c>
      <c r="AC381" s="151" t="str" cm="1">
        <f t="array" aca="1" ref="AC381" ca="1">IF('Kreis TRADE - 2024'!$D381 = 'PieChart Hilfstabelle'!AC$1, INDIRECT(ADDRESS(ROW(), 6 + $A$7, 1, 1, "Kreis TRADE - 2024")), "")</f>
        <v/>
      </c>
      <c r="AD381" s="151" t="str" cm="1">
        <f t="array" aca="1" ref="AD381" ca="1">IF('Kreis TRADE - 2024'!$D381 = 'PieChart Hilfstabelle'!AD$1, INDIRECT(ADDRESS(ROW(), 6 + $A$7, 1, 1, "Kreis TRADE - 2024")), "")</f>
        <v/>
      </c>
    </row>
    <row r="382" spans="1:30">
      <c r="A382" s="151"/>
      <c r="B382" s="151"/>
      <c r="C382" s="151"/>
      <c r="D382" s="151"/>
      <c r="E382" s="151"/>
      <c r="F382" s="151" t="str">
        <f>IF(AND('Kreis TRADE - 2024'!C382&lt;&gt;"",'Kreis TRADE - 2024'!D382&lt;&gt;"",'Kreis TRADE - 2024'!E382="Gebuchte Tage"),'Kreis TRADE - 2024'!C382 &amp; " " &amp; 'Kreis TRADE - 2024'!D382,"")</f>
        <v/>
      </c>
      <c r="G382" s="151" t="str" cm="1">
        <f t="array" aca="1" ref="G382" ca="1">IF('Kreis TRADE - 2024'!$E382 = 'PieChart Hilfstabelle'!G$1, INDIRECT(ADDRESS(ROW(), 6 + $A$7, 1, 1, "Kreis TRADE - 2024")), "")</f>
        <v/>
      </c>
      <c r="H382" s="151" t="str" cm="1">
        <f t="array" aca="1" ref="H382" ca="1">IF('Kreis TRADE - 2024'!$E382 = 'PieChart Hilfstabelle'!H$1, INDIRECT(ADDRESS(ROW(), 6 + $A$7, 1, 1, "Kreis TRADE - 2024")), "")</f>
        <v/>
      </c>
      <c r="I382" s="151" t="str" cm="1">
        <f t="array" aca="1" ref="I382" ca="1">IF('Kreis TRADE - 2024'!$E382 = 'PieChart Hilfstabelle'!I$1, INDIRECT(ADDRESS(ROW(), 6 + $A$7, 1, 1, "Kreis TRADE - 2024")), "")</f>
        <v/>
      </c>
      <c r="J382" s="151" t="str" cm="1">
        <f t="array" aca="1" ref="J382" ca="1">IF('Kreis TRADE - 2024'!$E382 = 'PieChart Hilfstabelle'!J$1, INDIRECT(ADDRESS(ROW(), 6 + $A$7, 1, 1, "Kreis TRADE - 2024")), "")</f>
        <v/>
      </c>
      <c r="K382" s="151" t="str" cm="1">
        <f t="array" aca="1" ref="K382" ca="1">IF('Kreis TRADE - 2024'!$E382 = 'PieChart Hilfstabelle'!K$1, INDIRECT(ADDRESS(ROW(), 6 + $A$7, 1, 1, "Kreis TRADE - 2024")), "")</f>
        <v/>
      </c>
      <c r="L382" s="151" t="str" cm="1">
        <f t="array" aca="1" ref="L382" ca="1">IF('Kreis TRADE - 2024'!$E382 = 'PieChart Hilfstabelle'!L$1, INDIRECT(ADDRESS(ROW(), 6 + $A$7, 1, 1, "Kreis TRADE - 2024")), "")</f>
        <v/>
      </c>
      <c r="M382" s="151" t="str" cm="1">
        <f t="array" aca="1" ref="M382" ca="1">IF('Kreis TRADE - 2024'!$E382 = 'PieChart Hilfstabelle'!M$1, INDIRECT(ADDRESS(ROW(), 6 + $A$7, 1, 1, "Kreis TRADE - 2024")), "")</f>
        <v/>
      </c>
      <c r="N382" s="151" t="str" cm="1">
        <f t="array" aca="1" ref="N382" ca="1">IF('Kreis TRADE - 2024'!$E382 = 'PieChart Hilfstabelle'!N$1, INDIRECT(ADDRESS(ROW(), 6 + $A$7, 1, 1, "Kreis TRADE - 2024")), "")</f>
        <v/>
      </c>
      <c r="O382" s="151" t="str" cm="1">
        <f t="array" aca="1" ref="O382" ca="1">IF('Kreis TRADE - 2024'!$E382 = 'PieChart Hilfstabelle'!O$1, INDIRECT(ADDRESS(ROW(), 6 + $A$7, 1, 1, "Kreis TRADE - 2024")), "")</f>
        <v/>
      </c>
      <c r="P382" s="151" t="str" cm="1">
        <f t="array" aca="1" ref="P382" ca="1">IF('Kreis TRADE - 2024'!$E382 = 'PieChart Hilfstabelle'!P$1, INDIRECT(ADDRESS(ROW(), 6 + $A$7, 1, 1, "Kreis TRADE - 2024")), "")</f>
        <v/>
      </c>
      <c r="Q382" s="151" t="str" cm="1">
        <f t="array" aca="1" ref="Q382" ca="1">IF('Kreis TRADE - 2024'!$E382 = 'PieChart Hilfstabelle'!Q$1, INDIRECT(ADDRESS(ROW(), 6 + $A$7, 1, 1, "Kreis TRADE - 2024")), "")</f>
        <v/>
      </c>
      <c r="R382" s="151" t="str" cm="1">
        <f t="array" aca="1" ref="R382" ca="1">IF('Kreis TRADE - 2024'!$E382 = 'PieChart Hilfstabelle'!R$1, INDIRECT(ADDRESS(ROW(), 6 + $A$7, 1, 1, "Kreis TRADE - 2024")), "")</f>
        <v/>
      </c>
      <c r="S382" s="151" t="str" cm="1">
        <f t="array" aca="1" ref="S382" ca="1">IF('Kreis TRADE - 2024'!$E382 = 'PieChart Hilfstabelle'!S$1, INDIRECT(ADDRESS(ROW(), 6 + $A$7, 1, 1, "Kreis TRADE - 2024")), "")</f>
        <v/>
      </c>
      <c r="T382" s="151" t="str" cm="1">
        <f t="array" aca="1" ref="T382" ca="1">IF('Kreis TRADE - 2024'!$E382 = 'PieChart Hilfstabelle'!T$1, INDIRECT(ADDRESS(ROW(), 6 + $A$7, 1, 1, "Kreis TRADE - 2024")), "")</f>
        <v/>
      </c>
      <c r="U382" s="151" t="str" cm="1">
        <f t="array" aca="1" ref="U382" ca="1">IF('Kreis TRADE - 2024'!$E382 = 'PieChart Hilfstabelle'!U$1, INDIRECT(ADDRESS(ROW(), 6 + $A$7, 1, 1, "Kreis TRADE - 2024")), "")</f>
        <v/>
      </c>
      <c r="V382" s="151" t="str" cm="1">
        <f t="array" aca="1" ref="V382" ca="1">IF('Kreis TRADE - 2024'!$E382 = 'PieChart Hilfstabelle'!V$1, INDIRECT(ADDRESS(ROW(), 6 + $A$7, 1, 1, "Kreis TRADE - 2024")), "")</f>
        <v/>
      </c>
      <c r="W382" s="151" t="str" cm="1">
        <f t="array" aca="1" ref="W382" ca="1">IF('Kreis TRADE - 2024'!$E382 = 'PieChart Hilfstabelle'!W$1, INDIRECT(ADDRESS(ROW(), 6 + $A$7, 1, 1, "Kreis TRADE - 2024")), "")</f>
        <v/>
      </c>
      <c r="X382" s="152"/>
      <c r="Y382" s="151" t="str" cm="1">
        <f t="array" aca="1" ref="Y382" ca="1">IF('Kreis TRADE - 2024'!$D382 = 'PieChart Hilfstabelle'!Y$1, INDIRECT(ADDRESS(ROW(), 6 + $A$7, 1, 1, "Kreis TRADE - 2024")), "")</f>
        <v/>
      </c>
      <c r="Z382" s="151" t="str" cm="1">
        <f t="array" aca="1" ref="Z382" ca="1">IF('Kreis TRADE - 2024'!$D382 = 'PieChart Hilfstabelle'!Z$1, INDIRECT(ADDRESS(ROW(), 6 + $A$7, 1, 1, "Kreis TRADE - 2024")), "")</f>
        <v/>
      </c>
      <c r="AA382" s="151" t="str" cm="1">
        <f t="array" aca="1" ref="AA382" ca="1">IF('Kreis TRADE - 2024'!$D382 = 'PieChart Hilfstabelle'!AA$1, INDIRECT(ADDRESS(ROW(), 6 + $A$7, 1, 1, "Kreis TRADE - 2024")), "")</f>
        <v/>
      </c>
      <c r="AB382" s="151" t="str" cm="1">
        <f t="array" aca="1" ref="AB382" ca="1">IF('Kreis TRADE - 2024'!$D382 = 'PieChart Hilfstabelle'!AB$1, INDIRECT(ADDRESS(ROW(), 6 + $A$7, 1, 1, "Kreis TRADE - 2024")), "")</f>
        <v/>
      </c>
      <c r="AC382" s="151" t="str" cm="1">
        <f t="array" aca="1" ref="AC382" ca="1">IF('Kreis TRADE - 2024'!$D382 = 'PieChart Hilfstabelle'!AC$1, INDIRECT(ADDRESS(ROW(), 6 + $A$7, 1, 1, "Kreis TRADE - 2024")), "")</f>
        <v/>
      </c>
      <c r="AD382" s="151" t="str" cm="1">
        <f t="array" aca="1" ref="AD382" ca="1">IF('Kreis TRADE - 2024'!$D382 = 'PieChart Hilfstabelle'!AD$1, INDIRECT(ADDRESS(ROW(), 6 + $A$7, 1, 1, "Kreis TRADE - 2024")), "")</f>
        <v/>
      </c>
    </row>
    <row r="383" spans="1:30">
      <c r="A383" s="151"/>
      <c r="B383" s="151"/>
      <c r="C383" s="151"/>
      <c r="D383" s="151"/>
      <c r="E383" s="151"/>
      <c r="F383" s="151" t="str">
        <f>IF(AND('Kreis TRADE - 2024'!C383&lt;&gt;"",'Kreis TRADE - 2024'!D383&lt;&gt;"",'Kreis TRADE - 2024'!E383="Gebuchte Tage"),'Kreis TRADE - 2024'!C383 &amp; " " &amp; 'Kreis TRADE - 2024'!D383,"")</f>
        <v/>
      </c>
      <c r="G383" s="151" t="str" cm="1">
        <f t="array" aca="1" ref="G383" ca="1">IF('Kreis TRADE - 2024'!$E383 = 'PieChart Hilfstabelle'!G$1, INDIRECT(ADDRESS(ROW(), 6 + $A$7, 1, 1, "Kreis TRADE - 2024")), "")</f>
        <v/>
      </c>
      <c r="H383" s="151" t="str" cm="1">
        <f t="array" aca="1" ref="H383" ca="1">IF('Kreis TRADE - 2024'!$E383 = 'PieChart Hilfstabelle'!H$1, INDIRECT(ADDRESS(ROW(), 6 + $A$7, 1, 1, "Kreis TRADE - 2024")), "")</f>
        <v/>
      </c>
      <c r="I383" s="151" t="str" cm="1">
        <f t="array" aca="1" ref="I383" ca="1">IF('Kreis TRADE - 2024'!$E383 = 'PieChart Hilfstabelle'!I$1, INDIRECT(ADDRESS(ROW(), 6 + $A$7, 1, 1, "Kreis TRADE - 2024")), "")</f>
        <v/>
      </c>
      <c r="J383" s="151" t="str" cm="1">
        <f t="array" aca="1" ref="J383" ca="1">IF('Kreis TRADE - 2024'!$E383 = 'PieChart Hilfstabelle'!J$1, INDIRECT(ADDRESS(ROW(), 6 + $A$7, 1, 1, "Kreis TRADE - 2024")), "")</f>
        <v/>
      </c>
      <c r="K383" s="151" t="str" cm="1">
        <f t="array" aca="1" ref="K383" ca="1">IF('Kreis TRADE - 2024'!$E383 = 'PieChart Hilfstabelle'!K$1, INDIRECT(ADDRESS(ROW(), 6 + $A$7, 1, 1, "Kreis TRADE - 2024")), "")</f>
        <v/>
      </c>
      <c r="L383" s="151" t="str" cm="1">
        <f t="array" aca="1" ref="L383" ca="1">IF('Kreis TRADE - 2024'!$E383 = 'PieChart Hilfstabelle'!L$1, INDIRECT(ADDRESS(ROW(), 6 + $A$7, 1, 1, "Kreis TRADE - 2024")), "")</f>
        <v/>
      </c>
      <c r="M383" s="151" t="str" cm="1">
        <f t="array" aca="1" ref="M383" ca="1">IF('Kreis TRADE - 2024'!$E383 = 'PieChart Hilfstabelle'!M$1, INDIRECT(ADDRESS(ROW(), 6 + $A$7, 1, 1, "Kreis TRADE - 2024")), "")</f>
        <v/>
      </c>
      <c r="N383" s="151" t="str" cm="1">
        <f t="array" aca="1" ref="N383" ca="1">IF('Kreis TRADE - 2024'!$E383 = 'PieChart Hilfstabelle'!N$1, INDIRECT(ADDRESS(ROW(), 6 + $A$7, 1, 1, "Kreis TRADE - 2024")), "")</f>
        <v/>
      </c>
      <c r="O383" s="151" t="str" cm="1">
        <f t="array" aca="1" ref="O383" ca="1">IF('Kreis TRADE - 2024'!$E383 = 'PieChart Hilfstabelle'!O$1, INDIRECT(ADDRESS(ROW(), 6 + $A$7, 1, 1, "Kreis TRADE - 2024")), "")</f>
        <v/>
      </c>
      <c r="P383" s="151" t="str" cm="1">
        <f t="array" aca="1" ref="P383" ca="1">IF('Kreis TRADE - 2024'!$E383 = 'PieChart Hilfstabelle'!P$1, INDIRECT(ADDRESS(ROW(), 6 + $A$7, 1, 1, "Kreis TRADE - 2024")), "")</f>
        <v/>
      </c>
      <c r="Q383" s="151" t="str" cm="1">
        <f t="array" aca="1" ref="Q383" ca="1">IF('Kreis TRADE - 2024'!$E383 = 'PieChart Hilfstabelle'!Q$1, INDIRECT(ADDRESS(ROW(), 6 + $A$7, 1, 1, "Kreis TRADE - 2024")), "")</f>
        <v/>
      </c>
      <c r="R383" s="151" t="str" cm="1">
        <f t="array" aca="1" ref="R383" ca="1">IF('Kreis TRADE - 2024'!$E383 = 'PieChart Hilfstabelle'!R$1, INDIRECT(ADDRESS(ROW(), 6 + $A$7, 1, 1, "Kreis TRADE - 2024")), "")</f>
        <v/>
      </c>
      <c r="S383" s="151" t="str" cm="1">
        <f t="array" aca="1" ref="S383" ca="1">IF('Kreis TRADE - 2024'!$E383 = 'PieChart Hilfstabelle'!S$1, INDIRECT(ADDRESS(ROW(), 6 + $A$7, 1, 1, "Kreis TRADE - 2024")), "")</f>
        <v/>
      </c>
      <c r="T383" s="151" t="str" cm="1">
        <f t="array" aca="1" ref="T383" ca="1">IF('Kreis TRADE - 2024'!$E383 = 'PieChart Hilfstabelle'!T$1, INDIRECT(ADDRESS(ROW(), 6 + $A$7, 1, 1, "Kreis TRADE - 2024")), "")</f>
        <v/>
      </c>
      <c r="U383" s="151" t="str" cm="1">
        <f t="array" aca="1" ref="U383" ca="1">IF('Kreis TRADE - 2024'!$E383 = 'PieChart Hilfstabelle'!U$1, INDIRECT(ADDRESS(ROW(), 6 + $A$7, 1, 1, "Kreis TRADE - 2024")), "")</f>
        <v/>
      </c>
      <c r="V383" s="151" t="str" cm="1">
        <f t="array" aca="1" ref="V383" ca="1">IF('Kreis TRADE - 2024'!$E383 = 'PieChart Hilfstabelle'!V$1, INDIRECT(ADDRESS(ROW(), 6 + $A$7, 1, 1, "Kreis TRADE - 2024")), "")</f>
        <v/>
      </c>
      <c r="W383" s="151" t="str" cm="1">
        <f t="array" aca="1" ref="W383" ca="1">IF('Kreis TRADE - 2024'!$E383 = 'PieChart Hilfstabelle'!W$1, INDIRECT(ADDRESS(ROW(), 6 + $A$7, 1, 1, "Kreis TRADE - 2024")), "")</f>
        <v/>
      </c>
      <c r="X383" s="152"/>
      <c r="Y383" s="151" t="str" cm="1">
        <f t="array" aca="1" ref="Y383" ca="1">IF('Kreis TRADE - 2024'!$D383 = 'PieChart Hilfstabelle'!Y$1, INDIRECT(ADDRESS(ROW(), 6 + $A$7, 1, 1, "Kreis TRADE - 2024")), "")</f>
        <v/>
      </c>
      <c r="Z383" s="151" t="str" cm="1">
        <f t="array" aca="1" ref="Z383" ca="1">IF('Kreis TRADE - 2024'!$D383 = 'PieChart Hilfstabelle'!Z$1, INDIRECT(ADDRESS(ROW(), 6 + $A$7, 1, 1, "Kreis TRADE - 2024")), "")</f>
        <v/>
      </c>
      <c r="AA383" s="151" t="str" cm="1">
        <f t="array" aca="1" ref="AA383" ca="1">IF('Kreis TRADE - 2024'!$D383 = 'PieChart Hilfstabelle'!AA$1, INDIRECT(ADDRESS(ROW(), 6 + $A$7, 1, 1, "Kreis TRADE - 2024")), "")</f>
        <v/>
      </c>
      <c r="AB383" s="151" t="str" cm="1">
        <f t="array" aca="1" ref="AB383" ca="1">IF('Kreis TRADE - 2024'!$D383 = 'PieChart Hilfstabelle'!AB$1, INDIRECT(ADDRESS(ROW(), 6 + $A$7, 1, 1, "Kreis TRADE - 2024")), "")</f>
        <v/>
      </c>
      <c r="AC383" s="151" t="str" cm="1">
        <f t="array" aca="1" ref="AC383" ca="1">IF('Kreis TRADE - 2024'!$D383 = 'PieChart Hilfstabelle'!AC$1, INDIRECT(ADDRESS(ROW(), 6 + $A$7, 1, 1, "Kreis TRADE - 2024")), "")</f>
        <v/>
      </c>
      <c r="AD383" s="151" t="str" cm="1">
        <f t="array" aca="1" ref="AD383" ca="1">IF('Kreis TRADE - 2024'!$D383 = 'PieChart Hilfstabelle'!AD$1, INDIRECT(ADDRESS(ROW(), 6 + $A$7, 1, 1, "Kreis TRADE - 2024")), "")</f>
        <v/>
      </c>
    </row>
    <row r="384" spans="1:30">
      <c r="A384" s="151"/>
      <c r="B384" s="151"/>
      <c r="C384" s="151"/>
      <c r="D384" s="151"/>
      <c r="E384" s="151"/>
      <c r="F384" s="151" t="str">
        <f>IF(AND('Kreis TRADE - 2024'!C384&lt;&gt;"",'Kreis TRADE - 2024'!D384&lt;&gt;"",'Kreis TRADE - 2024'!E384="Gebuchte Tage"),'Kreis TRADE - 2024'!C384 &amp; " " &amp; 'Kreis TRADE - 2024'!D384,"")</f>
        <v/>
      </c>
      <c r="G384" s="151" t="str" cm="1">
        <f t="array" aca="1" ref="G384" ca="1">IF('Kreis TRADE - 2024'!$E384 = 'PieChart Hilfstabelle'!G$1, INDIRECT(ADDRESS(ROW(), 6 + $A$7, 1, 1, "Kreis TRADE - 2024")), "")</f>
        <v/>
      </c>
      <c r="H384" s="151" t="str" cm="1">
        <f t="array" aca="1" ref="H384" ca="1">IF('Kreis TRADE - 2024'!$E384 = 'PieChart Hilfstabelle'!H$1, INDIRECT(ADDRESS(ROW(), 6 + $A$7, 1, 1, "Kreis TRADE - 2024")), "")</f>
        <v/>
      </c>
      <c r="I384" s="151" t="str" cm="1">
        <f t="array" aca="1" ref="I384" ca="1">IF('Kreis TRADE - 2024'!$E384 = 'PieChart Hilfstabelle'!I$1, INDIRECT(ADDRESS(ROW(), 6 + $A$7, 1, 1, "Kreis TRADE - 2024")), "")</f>
        <v/>
      </c>
      <c r="J384" s="151" t="str" cm="1">
        <f t="array" aca="1" ref="J384" ca="1">IF('Kreis TRADE - 2024'!$E384 = 'PieChart Hilfstabelle'!J$1, INDIRECT(ADDRESS(ROW(), 6 + $A$7, 1, 1, "Kreis TRADE - 2024")), "")</f>
        <v/>
      </c>
      <c r="K384" s="151" t="str" cm="1">
        <f t="array" aca="1" ref="K384" ca="1">IF('Kreis TRADE - 2024'!$E384 = 'PieChart Hilfstabelle'!K$1, INDIRECT(ADDRESS(ROW(), 6 + $A$7, 1, 1, "Kreis TRADE - 2024")), "")</f>
        <v/>
      </c>
      <c r="L384" s="151" t="str" cm="1">
        <f t="array" aca="1" ref="L384" ca="1">IF('Kreis TRADE - 2024'!$E384 = 'PieChart Hilfstabelle'!L$1, INDIRECT(ADDRESS(ROW(), 6 + $A$7, 1, 1, "Kreis TRADE - 2024")), "")</f>
        <v/>
      </c>
      <c r="M384" s="151" t="str" cm="1">
        <f t="array" aca="1" ref="M384" ca="1">IF('Kreis TRADE - 2024'!$E384 = 'PieChart Hilfstabelle'!M$1, INDIRECT(ADDRESS(ROW(), 6 + $A$7, 1, 1, "Kreis TRADE - 2024")), "")</f>
        <v/>
      </c>
      <c r="N384" s="151" t="str" cm="1">
        <f t="array" aca="1" ref="N384" ca="1">IF('Kreis TRADE - 2024'!$E384 = 'PieChart Hilfstabelle'!N$1, INDIRECT(ADDRESS(ROW(), 6 + $A$7, 1, 1, "Kreis TRADE - 2024")), "")</f>
        <v/>
      </c>
      <c r="O384" s="151" t="str" cm="1">
        <f t="array" aca="1" ref="O384" ca="1">IF('Kreis TRADE - 2024'!$E384 = 'PieChart Hilfstabelle'!O$1, INDIRECT(ADDRESS(ROW(), 6 + $A$7, 1, 1, "Kreis TRADE - 2024")), "")</f>
        <v/>
      </c>
      <c r="P384" s="151" t="str" cm="1">
        <f t="array" aca="1" ref="P384" ca="1">IF('Kreis TRADE - 2024'!$E384 = 'PieChart Hilfstabelle'!P$1, INDIRECT(ADDRESS(ROW(), 6 + $A$7, 1, 1, "Kreis TRADE - 2024")), "")</f>
        <v/>
      </c>
      <c r="Q384" s="151" t="str" cm="1">
        <f t="array" aca="1" ref="Q384" ca="1">IF('Kreis TRADE - 2024'!$E384 = 'PieChart Hilfstabelle'!Q$1, INDIRECT(ADDRESS(ROW(), 6 + $A$7, 1, 1, "Kreis TRADE - 2024")), "")</f>
        <v/>
      </c>
      <c r="R384" s="151" t="str" cm="1">
        <f t="array" aca="1" ref="R384" ca="1">IF('Kreis TRADE - 2024'!$E384 = 'PieChart Hilfstabelle'!R$1, INDIRECT(ADDRESS(ROW(), 6 + $A$7, 1, 1, "Kreis TRADE - 2024")), "")</f>
        <v/>
      </c>
      <c r="S384" s="151" t="str" cm="1">
        <f t="array" aca="1" ref="S384" ca="1">IF('Kreis TRADE - 2024'!$E384 = 'PieChart Hilfstabelle'!S$1, INDIRECT(ADDRESS(ROW(), 6 + $A$7, 1, 1, "Kreis TRADE - 2024")), "")</f>
        <v/>
      </c>
      <c r="T384" s="151" t="str" cm="1">
        <f t="array" aca="1" ref="T384" ca="1">IF('Kreis TRADE - 2024'!$E384 = 'PieChart Hilfstabelle'!T$1, INDIRECT(ADDRESS(ROW(), 6 + $A$7, 1, 1, "Kreis TRADE - 2024")), "")</f>
        <v/>
      </c>
      <c r="U384" s="151" t="str" cm="1">
        <f t="array" aca="1" ref="U384" ca="1">IF('Kreis TRADE - 2024'!$E384 = 'PieChart Hilfstabelle'!U$1, INDIRECT(ADDRESS(ROW(), 6 + $A$7, 1, 1, "Kreis TRADE - 2024")), "")</f>
        <v/>
      </c>
      <c r="V384" s="151" t="str" cm="1">
        <f t="array" aca="1" ref="V384" ca="1">IF('Kreis TRADE - 2024'!$E384 = 'PieChart Hilfstabelle'!V$1, INDIRECT(ADDRESS(ROW(), 6 + $A$7, 1, 1, "Kreis TRADE - 2024")), "")</f>
        <v/>
      </c>
      <c r="W384" s="151" t="str" cm="1">
        <f t="array" aca="1" ref="W384" ca="1">IF('Kreis TRADE - 2024'!$E384 = 'PieChart Hilfstabelle'!W$1, INDIRECT(ADDRESS(ROW(), 6 + $A$7, 1, 1, "Kreis TRADE - 2024")), "")</f>
        <v/>
      </c>
      <c r="X384" s="152"/>
      <c r="Y384" s="151" t="str" cm="1">
        <f t="array" aca="1" ref="Y384" ca="1">IF('Kreis TRADE - 2024'!$D384 = 'PieChart Hilfstabelle'!Y$1, INDIRECT(ADDRESS(ROW(), 6 + $A$7, 1, 1, "Kreis TRADE - 2024")), "")</f>
        <v/>
      </c>
      <c r="Z384" s="151" t="str" cm="1">
        <f t="array" aca="1" ref="Z384" ca="1">IF('Kreis TRADE - 2024'!$D384 = 'PieChart Hilfstabelle'!Z$1, INDIRECT(ADDRESS(ROW(), 6 + $A$7, 1, 1, "Kreis TRADE - 2024")), "")</f>
        <v/>
      </c>
      <c r="AA384" s="151" t="str" cm="1">
        <f t="array" aca="1" ref="AA384" ca="1">IF('Kreis TRADE - 2024'!$D384 = 'PieChart Hilfstabelle'!AA$1, INDIRECT(ADDRESS(ROW(), 6 + $A$7, 1, 1, "Kreis TRADE - 2024")), "")</f>
        <v/>
      </c>
      <c r="AB384" s="151" t="str" cm="1">
        <f t="array" aca="1" ref="AB384" ca="1">IF('Kreis TRADE - 2024'!$D384 = 'PieChart Hilfstabelle'!AB$1, INDIRECT(ADDRESS(ROW(), 6 + $A$7, 1, 1, "Kreis TRADE - 2024")), "")</f>
        <v/>
      </c>
      <c r="AC384" s="151" t="str" cm="1">
        <f t="array" aca="1" ref="AC384" ca="1">IF('Kreis TRADE - 2024'!$D384 = 'PieChart Hilfstabelle'!AC$1, INDIRECT(ADDRESS(ROW(), 6 + $A$7, 1, 1, "Kreis TRADE - 2024")), "")</f>
        <v/>
      </c>
      <c r="AD384" s="151" t="str" cm="1">
        <f t="array" aca="1" ref="AD384" ca="1">IF('Kreis TRADE - 2024'!$D384 = 'PieChart Hilfstabelle'!AD$1, INDIRECT(ADDRESS(ROW(), 6 + $A$7, 1, 1, "Kreis TRADE - 2024")), "")</f>
        <v/>
      </c>
    </row>
    <row r="385" spans="1:30">
      <c r="A385" s="151"/>
      <c r="B385" s="151"/>
      <c r="C385" s="151"/>
      <c r="D385" s="151"/>
      <c r="E385" s="151"/>
      <c r="F385" s="151" t="str">
        <f>IF(AND('Kreis TRADE - 2024'!C385&lt;&gt;"",'Kreis TRADE - 2024'!D385&lt;&gt;"",'Kreis TRADE - 2024'!E385="Gebuchte Tage"),'Kreis TRADE - 2024'!C385 &amp; " " &amp; 'Kreis TRADE - 2024'!D385,"")</f>
        <v/>
      </c>
      <c r="G385" s="151" t="str" cm="1">
        <f t="array" aca="1" ref="G385" ca="1">IF('Kreis TRADE - 2024'!$E385 = 'PieChart Hilfstabelle'!G$1, INDIRECT(ADDRESS(ROW(), 6 + $A$7, 1, 1, "Kreis TRADE - 2024")), "")</f>
        <v/>
      </c>
      <c r="H385" s="151" t="str" cm="1">
        <f t="array" aca="1" ref="H385" ca="1">IF('Kreis TRADE - 2024'!$E385 = 'PieChart Hilfstabelle'!H$1, INDIRECT(ADDRESS(ROW(), 6 + $A$7, 1, 1, "Kreis TRADE - 2024")), "")</f>
        <v/>
      </c>
      <c r="I385" s="151" t="str" cm="1">
        <f t="array" aca="1" ref="I385" ca="1">IF('Kreis TRADE - 2024'!$E385 = 'PieChart Hilfstabelle'!I$1, INDIRECT(ADDRESS(ROW(), 6 + $A$7, 1, 1, "Kreis TRADE - 2024")), "")</f>
        <v/>
      </c>
      <c r="J385" s="151" t="str" cm="1">
        <f t="array" aca="1" ref="J385" ca="1">IF('Kreis TRADE - 2024'!$E385 = 'PieChart Hilfstabelle'!J$1, INDIRECT(ADDRESS(ROW(), 6 + $A$7, 1, 1, "Kreis TRADE - 2024")), "")</f>
        <v/>
      </c>
      <c r="K385" s="151" t="str" cm="1">
        <f t="array" aca="1" ref="K385" ca="1">IF('Kreis TRADE - 2024'!$E385 = 'PieChart Hilfstabelle'!K$1, INDIRECT(ADDRESS(ROW(), 6 + $A$7, 1, 1, "Kreis TRADE - 2024")), "")</f>
        <v/>
      </c>
      <c r="L385" s="151" t="str" cm="1">
        <f t="array" aca="1" ref="L385" ca="1">IF('Kreis TRADE - 2024'!$E385 = 'PieChart Hilfstabelle'!L$1, INDIRECT(ADDRESS(ROW(), 6 + $A$7, 1, 1, "Kreis TRADE - 2024")), "")</f>
        <v/>
      </c>
      <c r="M385" s="151" t="str" cm="1">
        <f t="array" aca="1" ref="M385" ca="1">IF('Kreis TRADE - 2024'!$E385 = 'PieChart Hilfstabelle'!M$1, INDIRECT(ADDRESS(ROW(), 6 + $A$7, 1, 1, "Kreis TRADE - 2024")), "")</f>
        <v/>
      </c>
      <c r="N385" s="151" t="str" cm="1">
        <f t="array" aca="1" ref="N385" ca="1">IF('Kreis TRADE - 2024'!$E385 = 'PieChart Hilfstabelle'!N$1, INDIRECT(ADDRESS(ROW(), 6 + $A$7, 1, 1, "Kreis TRADE - 2024")), "")</f>
        <v/>
      </c>
      <c r="O385" s="151" t="str" cm="1">
        <f t="array" aca="1" ref="O385" ca="1">IF('Kreis TRADE - 2024'!$E385 = 'PieChart Hilfstabelle'!O$1, INDIRECT(ADDRESS(ROW(), 6 + $A$7, 1, 1, "Kreis TRADE - 2024")), "")</f>
        <v/>
      </c>
      <c r="P385" s="151" t="str" cm="1">
        <f t="array" aca="1" ref="P385" ca="1">IF('Kreis TRADE - 2024'!$E385 = 'PieChart Hilfstabelle'!P$1, INDIRECT(ADDRESS(ROW(), 6 + $A$7, 1, 1, "Kreis TRADE - 2024")), "")</f>
        <v/>
      </c>
      <c r="Q385" s="151" t="str" cm="1">
        <f t="array" aca="1" ref="Q385" ca="1">IF('Kreis TRADE - 2024'!$E385 = 'PieChart Hilfstabelle'!Q$1, INDIRECT(ADDRESS(ROW(), 6 + $A$7, 1, 1, "Kreis TRADE - 2024")), "")</f>
        <v/>
      </c>
      <c r="R385" s="151" t="str" cm="1">
        <f t="array" aca="1" ref="R385" ca="1">IF('Kreis TRADE - 2024'!$E385 = 'PieChart Hilfstabelle'!R$1, INDIRECT(ADDRESS(ROW(), 6 + $A$7, 1, 1, "Kreis TRADE - 2024")), "")</f>
        <v/>
      </c>
      <c r="S385" s="151" t="str" cm="1">
        <f t="array" aca="1" ref="S385" ca="1">IF('Kreis TRADE - 2024'!$E385 = 'PieChart Hilfstabelle'!S$1, INDIRECT(ADDRESS(ROW(), 6 + $A$7, 1, 1, "Kreis TRADE - 2024")), "")</f>
        <v/>
      </c>
      <c r="T385" s="151" t="str" cm="1">
        <f t="array" aca="1" ref="T385" ca="1">IF('Kreis TRADE - 2024'!$E385 = 'PieChart Hilfstabelle'!T$1, INDIRECT(ADDRESS(ROW(), 6 + $A$7, 1, 1, "Kreis TRADE - 2024")), "")</f>
        <v/>
      </c>
      <c r="U385" s="151" t="str" cm="1">
        <f t="array" aca="1" ref="U385" ca="1">IF('Kreis TRADE - 2024'!$E385 = 'PieChart Hilfstabelle'!U$1, INDIRECT(ADDRESS(ROW(), 6 + $A$7, 1, 1, "Kreis TRADE - 2024")), "")</f>
        <v/>
      </c>
      <c r="V385" s="151" t="str" cm="1">
        <f t="array" aca="1" ref="V385" ca="1">IF('Kreis TRADE - 2024'!$E385 = 'PieChart Hilfstabelle'!V$1, INDIRECT(ADDRESS(ROW(), 6 + $A$7, 1, 1, "Kreis TRADE - 2024")), "")</f>
        <v/>
      </c>
      <c r="W385" s="151" t="str" cm="1">
        <f t="array" aca="1" ref="W385" ca="1">IF('Kreis TRADE - 2024'!$E385 = 'PieChart Hilfstabelle'!W$1, INDIRECT(ADDRESS(ROW(), 6 + $A$7, 1, 1, "Kreis TRADE - 2024")), "")</f>
        <v/>
      </c>
      <c r="X385" s="152"/>
      <c r="Y385" s="151" t="str" cm="1">
        <f t="array" aca="1" ref="Y385" ca="1">IF('Kreis TRADE - 2024'!$D385 = 'PieChart Hilfstabelle'!Y$1, INDIRECT(ADDRESS(ROW(), 6 + $A$7, 1, 1, "Kreis TRADE - 2024")), "")</f>
        <v/>
      </c>
      <c r="Z385" s="151" t="str" cm="1">
        <f t="array" aca="1" ref="Z385" ca="1">IF('Kreis TRADE - 2024'!$D385 = 'PieChart Hilfstabelle'!Z$1, INDIRECT(ADDRESS(ROW(), 6 + $A$7, 1, 1, "Kreis TRADE - 2024")), "")</f>
        <v/>
      </c>
      <c r="AA385" s="151" t="str" cm="1">
        <f t="array" aca="1" ref="AA385" ca="1">IF('Kreis TRADE - 2024'!$D385 = 'PieChart Hilfstabelle'!AA$1, INDIRECT(ADDRESS(ROW(), 6 + $A$7, 1, 1, "Kreis TRADE - 2024")), "")</f>
        <v/>
      </c>
      <c r="AB385" s="151" t="str" cm="1">
        <f t="array" aca="1" ref="AB385" ca="1">IF('Kreis TRADE - 2024'!$D385 = 'PieChart Hilfstabelle'!AB$1, INDIRECT(ADDRESS(ROW(), 6 + $A$7, 1, 1, "Kreis TRADE - 2024")), "")</f>
        <v/>
      </c>
      <c r="AC385" s="151" t="str" cm="1">
        <f t="array" aca="1" ref="AC385" ca="1">IF('Kreis TRADE - 2024'!$D385 = 'PieChart Hilfstabelle'!AC$1, INDIRECT(ADDRESS(ROW(), 6 + $A$7, 1, 1, "Kreis TRADE - 2024")), "")</f>
        <v/>
      </c>
      <c r="AD385" s="151" t="str" cm="1">
        <f t="array" aca="1" ref="AD385" ca="1">IF('Kreis TRADE - 2024'!$D385 = 'PieChart Hilfstabelle'!AD$1, INDIRECT(ADDRESS(ROW(), 6 + $A$7, 1, 1, "Kreis TRADE - 2024")), "")</f>
        <v/>
      </c>
    </row>
    <row r="386" spans="1:30">
      <c r="A386" s="151"/>
      <c r="B386" s="151"/>
      <c r="C386" s="151"/>
      <c r="D386" s="151"/>
      <c r="E386" s="151"/>
      <c r="F386" s="151" t="str">
        <f>IF(AND('Kreis TRADE - 2024'!C386&lt;&gt;"",'Kreis TRADE - 2024'!D386&lt;&gt;"",'Kreis TRADE - 2024'!E386="Gebuchte Tage"),'Kreis TRADE - 2024'!C386 &amp; " " &amp; 'Kreis TRADE - 2024'!D386,"")</f>
        <v/>
      </c>
      <c r="G386" s="151" t="str" cm="1">
        <f t="array" aca="1" ref="G386" ca="1">IF('Kreis TRADE - 2024'!$E386 = 'PieChart Hilfstabelle'!G$1, INDIRECT(ADDRESS(ROW(), 6 + $A$7, 1, 1, "Kreis TRADE - 2024")), "")</f>
        <v/>
      </c>
      <c r="H386" s="151" t="str" cm="1">
        <f t="array" aca="1" ref="H386" ca="1">IF('Kreis TRADE - 2024'!$E386 = 'PieChart Hilfstabelle'!H$1, INDIRECT(ADDRESS(ROW(), 6 + $A$7, 1, 1, "Kreis TRADE - 2024")), "")</f>
        <v/>
      </c>
      <c r="I386" s="151" t="str" cm="1">
        <f t="array" aca="1" ref="I386" ca="1">IF('Kreis TRADE - 2024'!$E386 = 'PieChart Hilfstabelle'!I$1, INDIRECT(ADDRESS(ROW(), 6 + $A$7, 1, 1, "Kreis TRADE - 2024")), "")</f>
        <v/>
      </c>
      <c r="J386" s="151" t="str" cm="1">
        <f t="array" aca="1" ref="J386" ca="1">IF('Kreis TRADE - 2024'!$E386 = 'PieChart Hilfstabelle'!J$1, INDIRECT(ADDRESS(ROW(), 6 + $A$7, 1, 1, "Kreis TRADE - 2024")), "")</f>
        <v/>
      </c>
      <c r="K386" s="151" t="str" cm="1">
        <f t="array" aca="1" ref="K386" ca="1">IF('Kreis TRADE - 2024'!$E386 = 'PieChart Hilfstabelle'!K$1, INDIRECT(ADDRESS(ROW(), 6 + $A$7, 1, 1, "Kreis TRADE - 2024")), "")</f>
        <v/>
      </c>
      <c r="L386" s="151" t="str" cm="1">
        <f t="array" aca="1" ref="L386" ca="1">IF('Kreis TRADE - 2024'!$E386 = 'PieChart Hilfstabelle'!L$1, INDIRECT(ADDRESS(ROW(), 6 + $A$7, 1, 1, "Kreis TRADE - 2024")), "")</f>
        <v/>
      </c>
      <c r="M386" s="151" t="str" cm="1">
        <f t="array" aca="1" ref="M386" ca="1">IF('Kreis TRADE - 2024'!$E386 = 'PieChart Hilfstabelle'!M$1, INDIRECT(ADDRESS(ROW(), 6 + $A$7, 1, 1, "Kreis TRADE - 2024")), "")</f>
        <v/>
      </c>
      <c r="N386" s="151" t="str" cm="1">
        <f t="array" aca="1" ref="N386" ca="1">IF('Kreis TRADE - 2024'!$E386 = 'PieChart Hilfstabelle'!N$1, INDIRECT(ADDRESS(ROW(), 6 + $A$7, 1, 1, "Kreis TRADE - 2024")), "")</f>
        <v/>
      </c>
      <c r="O386" s="151" t="str" cm="1">
        <f t="array" aca="1" ref="O386" ca="1">IF('Kreis TRADE - 2024'!$E386 = 'PieChart Hilfstabelle'!O$1, INDIRECT(ADDRESS(ROW(), 6 + $A$7, 1, 1, "Kreis TRADE - 2024")), "")</f>
        <v/>
      </c>
      <c r="P386" s="151" t="str" cm="1">
        <f t="array" aca="1" ref="P386" ca="1">IF('Kreis TRADE - 2024'!$E386 = 'PieChart Hilfstabelle'!P$1, INDIRECT(ADDRESS(ROW(), 6 + $A$7, 1, 1, "Kreis TRADE - 2024")), "")</f>
        <v/>
      </c>
      <c r="Q386" s="151" t="str" cm="1">
        <f t="array" aca="1" ref="Q386" ca="1">IF('Kreis TRADE - 2024'!$E386 = 'PieChart Hilfstabelle'!Q$1, INDIRECT(ADDRESS(ROW(), 6 + $A$7, 1, 1, "Kreis TRADE - 2024")), "")</f>
        <v/>
      </c>
      <c r="R386" s="151" t="str" cm="1">
        <f t="array" aca="1" ref="R386" ca="1">IF('Kreis TRADE - 2024'!$E386 = 'PieChart Hilfstabelle'!R$1, INDIRECT(ADDRESS(ROW(), 6 + $A$7, 1, 1, "Kreis TRADE - 2024")), "")</f>
        <v/>
      </c>
      <c r="S386" s="151" t="str" cm="1">
        <f t="array" aca="1" ref="S386" ca="1">IF('Kreis TRADE - 2024'!$E386 = 'PieChart Hilfstabelle'!S$1, INDIRECT(ADDRESS(ROW(), 6 + $A$7, 1, 1, "Kreis TRADE - 2024")), "")</f>
        <v/>
      </c>
      <c r="T386" s="151" t="str" cm="1">
        <f t="array" aca="1" ref="T386" ca="1">IF('Kreis TRADE - 2024'!$E386 = 'PieChart Hilfstabelle'!T$1, INDIRECT(ADDRESS(ROW(), 6 + $A$7, 1, 1, "Kreis TRADE - 2024")), "")</f>
        <v/>
      </c>
      <c r="U386" s="151" t="str" cm="1">
        <f t="array" aca="1" ref="U386" ca="1">IF('Kreis TRADE - 2024'!$E386 = 'PieChart Hilfstabelle'!U$1, INDIRECT(ADDRESS(ROW(), 6 + $A$7, 1, 1, "Kreis TRADE - 2024")), "")</f>
        <v/>
      </c>
      <c r="V386" s="151" t="str" cm="1">
        <f t="array" aca="1" ref="V386" ca="1">IF('Kreis TRADE - 2024'!$E386 = 'PieChart Hilfstabelle'!V$1, INDIRECT(ADDRESS(ROW(), 6 + $A$7, 1, 1, "Kreis TRADE - 2024")), "")</f>
        <v/>
      </c>
      <c r="W386" s="151" t="str" cm="1">
        <f t="array" aca="1" ref="W386" ca="1">IF('Kreis TRADE - 2024'!$E386 = 'PieChart Hilfstabelle'!W$1, INDIRECT(ADDRESS(ROW(), 6 + $A$7, 1, 1, "Kreis TRADE - 2024")), "")</f>
        <v/>
      </c>
      <c r="X386" s="152"/>
      <c r="Y386" s="151" t="str" cm="1">
        <f t="array" aca="1" ref="Y386" ca="1">IF('Kreis TRADE - 2024'!$D386 = 'PieChart Hilfstabelle'!Y$1, INDIRECT(ADDRESS(ROW(), 6 + $A$7, 1, 1, "Kreis TRADE - 2024")), "")</f>
        <v/>
      </c>
      <c r="Z386" s="151" t="str" cm="1">
        <f t="array" aca="1" ref="Z386" ca="1">IF('Kreis TRADE - 2024'!$D386 = 'PieChart Hilfstabelle'!Z$1, INDIRECT(ADDRESS(ROW(), 6 + $A$7, 1, 1, "Kreis TRADE - 2024")), "")</f>
        <v/>
      </c>
      <c r="AA386" s="151" t="str" cm="1">
        <f t="array" aca="1" ref="AA386" ca="1">IF('Kreis TRADE - 2024'!$D386 = 'PieChart Hilfstabelle'!AA$1, INDIRECT(ADDRESS(ROW(), 6 + $A$7, 1, 1, "Kreis TRADE - 2024")), "")</f>
        <v/>
      </c>
      <c r="AB386" s="151" t="str" cm="1">
        <f t="array" aca="1" ref="AB386" ca="1">IF('Kreis TRADE - 2024'!$D386 = 'PieChart Hilfstabelle'!AB$1, INDIRECT(ADDRESS(ROW(), 6 + $A$7, 1, 1, "Kreis TRADE - 2024")), "")</f>
        <v/>
      </c>
      <c r="AC386" s="151" t="str" cm="1">
        <f t="array" aca="1" ref="AC386" ca="1">IF('Kreis TRADE - 2024'!$D386 = 'PieChart Hilfstabelle'!AC$1, INDIRECT(ADDRESS(ROW(), 6 + $A$7, 1, 1, "Kreis TRADE - 2024")), "")</f>
        <v/>
      </c>
      <c r="AD386" s="151" t="str" cm="1">
        <f t="array" aca="1" ref="AD386" ca="1">IF('Kreis TRADE - 2024'!$D386 = 'PieChart Hilfstabelle'!AD$1, INDIRECT(ADDRESS(ROW(), 6 + $A$7, 1, 1, "Kreis TRADE - 2024")), "")</f>
        <v/>
      </c>
    </row>
    <row r="387" spans="1:30">
      <c r="A387" s="151"/>
      <c r="B387" s="151"/>
      <c r="C387" s="151"/>
      <c r="D387" s="151"/>
      <c r="E387" s="151"/>
      <c r="F387" s="151" t="str">
        <f>IF(AND('Kreis TRADE - 2024'!C387&lt;&gt;"",'Kreis TRADE - 2024'!D387&lt;&gt;"",'Kreis TRADE - 2024'!E387="Gebuchte Tage"),'Kreis TRADE - 2024'!C387 &amp; " " &amp; 'Kreis TRADE - 2024'!D387,"")</f>
        <v/>
      </c>
      <c r="G387" s="151" t="str" cm="1">
        <f t="array" aca="1" ref="G387" ca="1">IF('Kreis TRADE - 2024'!$E387 = 'PieChart Hilfstabelle'!G$1, INDIRECT(ADDRESS(ROW(), 6 + $A$7, 1, 1, "Kreis TRADE - 2024")), "")</f>
        <v/>
      </c>
      <c r="H387" s="151" t="str" cm="1">
        <f t="array" aca="1" ref="H387" ca="1">IF('Kreis TRADE - 2024'!$E387 = 'PieChart Hilfstabelle'!H$1, INDIRECT(ADDRESS(ROW(), 6 + $A$7, 1, 1, "Kreis TRADE - 2024")), "")</f>
        <v/>
      </c>
      <c r="I387" s="151" t="str" cm="1">
        <f t="array" aca="1" ref="I387" ca="1">IF('Kreis TRADE - 2024'!$E387 = 'PieChart Hilfstabelle'!I$1, INDIRECT(ADDRESS(ROW(), 6 + $A$7, 1, 1, "Kreis TRADE - 2024")), "")</f>
        <v/>
      </c>
      <c r="J387" s="151" t="str" cm="1">
        <f t="array" aca="1" ref="J387" ca="1">IF('Kreis TRADE - 2024'!$E387 = 'PieChart Hilfstabelle'!J$1, INDIRECT(ADDRESS(ROW(), 6 + $A$7, 1, 1, "Kreis TRADE - 2024")), "")</f>
        <v/>
      </c>
      <c r="K387" s="151" t="str" cm="1">
        <f t="array" aca="1" ref="K387" ca="1">IF('Kreis TRADE - 2024'!$E387 = 'PieChart Hilfstabelle'!K$1, INDIRECT(ADDRESS(ROW(), 6 + $A$7, 1, 1, "Kreis TRADE - 2024")), "")</f>
        <v/>
      </c>
      <c r="L387" s="151" t="str" cm="1">
        <f t="array" aca="1" ref="L387" ca="1">IF('Kreis TRADE - 2024'!$E387 = 'PieChart Hilfstabelle'!L$1, INDIRECT(ADDRESS(ROW(), 6 + $A$7, 1, 1, "Kreis TRADE - 2024")), "")</f>
        <v/>
      </c>
      <c r="M387" s="151" t="str" cm="1">
        <f t="array" aca="1" ref="M387" ca="1">IF('Kreis TRADE - 2024'!$E387 = 'PieChart Hilfstabelle'!M$1, INDIRECT(ADDRESS(ROW(), 6 + $A$7, 1, 1, "Kreis TRADE - 2024")), "")</f>
        <v/>
      </c>
      <c r="N387" s="151" t="str" cm="1">
        <f t="array" aca="1" ref="N387" ca="1">IF('Kreis TRADE - 2024'!$E387 = 'PieChart Hilfstabelle'!N$1, INDIRECT(ADDRESS(ROW(), 6 + $A$7, 1, 1, "Kreis TRADE - 2024")), "")</f>
        <v/>
      </c>
      <c r="O387" s="151" t="str" cm="1">
        <f t="array" aca="1" ref="O387" ca="1">IF('Kreis TRADE - 2024'!$E387 = 'PieChart Hilfstabelle'!O$1, INDIRECT(ADDRESS(ROW(), 6 + $A$7, 1, 1, "Kreis TRADE - 2024")), "")</f>
        <v/>
      </c>
      <c r="P387" s="151" t="str" cm="1">
        <f t="array" aca="1" ref="P387" ca="1">IF('Kreis TRADE - 2024'!$E387 = 'PieChart Hilfstabelle'!P$1, INDIRECT(ADDRESS(ROW(), 6 + $A$7, 1, 1, "Kreis TRADE - 2024")), "")</f>
        <v/>
      </c>
      <c r="Q387" s="151" t="str" cm="1">
        <f t="array" aca="1" ref="Q387" ca="1">IF('Kreis TRADE - 2024'!$E387 = 'PieChart Hilfstabelle'!Q$1, INDIRECT(ADDRESS(ROW(), 6 + $A$7, 1, 1, "Kreis TRADE - 2024")), "")</f>
        <v/>
      </c>
      <c r="R387" s="151" t="str" cm="1">
        <f t="array" aca="1" ref="R387" ca="1">IF('Kreis TRADE - 2024'!$E387 = 'PieChart Hilfstabelle'!R$1, INDIRECT(ADDRESS(ROW(), 6 + $A$7, 1, 1, "Kreis TRADE - 2024")), "")</f>
        <v/>
      </c>
      <c r="S387" s="151" t="str" cm="1">
        <f t="array" aca="1" ref="S387" ca="1">IF('Kreis TRADE - 2024'!$E387 = 'PieChart Hilfstabelle'!S$1, INDIRECT(ADDRESS(ROW(), 6 + $A$7, 1, 1, "Kreis TRADE - 2024")), "")</f>
        <v/>
      </c>
      <c r="T387" s="151" t="str" cm="1">
        <f t="array" aca="1" ref="T387" ca="1">IF('Kreis TRADE - 2024'!$E387 = 'PieChart Hilfstabelle'!T$1, INDIRECT(ADDRESS(ROW(), 6 + $A$7, 1, 1, "Kreis TRADE - 2024")), "")</f>
        <v/>
      </c>
      <c r="U387" s="151" t="str" cm="1">
        <f t="array" aca="1" ref="U387" ca="1">IF('Kreis TRADE - 2024'!$E387 = 'PieChart Hilfstabelle'!U$1, INDIRECT(ADDRESS(ROW(), 6 + $A$7, 1, 1, "Kreis TRADE - 2024")), "")</f>
        <v/>
      </c>
      <c r="V387" s="151" t="str" cm="1">
        <f t="array" aca="1" ref="V387" ca="1">IF('Kreis TRADE - 2024'!$E387 = 'PieChart Hilfstabelle'!V$1, INDIRECT(ADDRESS(ROW(), 6 + $A$7, 1, 1, "Kreis TRADE - 2024")), "")</f>
        <v/>
      </c>
      <c r="W387" s="151" t="str" cm="1">
        <f t="array" aca="1" ref="W387" ca="1">IF('Kreis TRADE - 2024'!$E387 = 'PieChart Hilfstabelle'!W$1, INDIRECT(ADDRESS(ROW(), 6 + $A$7, 1, 1, "Kreis TRADE - 2024")), "")</f>
        <v/>
      </c>
      <c r="X387" s="152"/>
      <c r="Y387" s="151" t="str" cm="1">
        <f t="array" aca="1" ref="Y387" ca="1">IF('Kreis TRADE - 2024'!$D387 = 'PieChart Hilfstabelle'!Y$1, INDIRECT(ADDRESS(ROW(), 6 + $A$7, 1, 1, "Kreis TRADE - 2024")), "")</f>
        <v/>
      </c>
      <c r="Z387" s="151" t="str" cm="1">
        <f t="array" aca="1" ref="Z387" ca="1">IF('Kreis TRADE - 2024'!$D387 = 'PieChart Hilfstabelle'!Z$1, INDIRECT(ADDRESS(ROW(), 6 + $A$7, 1, 1, "Kreis TRADE - 2024")), "")</f>
        <v/>
      </c>
      <c r="AA387" s="151" t="str" cm="1">
        <f t="array" aca="1" ref="AA387" ca="1">IF('Kreis TRADE - 2024'!$D387 = 'PieChart Hilfstabelle'!AA$1, INDIRECT(ADDRESS(ROW(), 6 + $A$7, 1, 1, "Kreis TRADE - 2024")), "")</f>
        <v/>
      </c>
      <c r="AB387" s="151" t="str" cm="1">
        <f t="array" aca="1" ref="AB387" ca="1">IF('Kreis TRADE - 2024'!$D387 = 'PieChart Hilfstabelle'!AB$1, INDIRECT(ADDRESS(ROW(), 6 + $A$7, 1, 1, "Kreis TRADE - 2024")), "")</f>
        <v/>
      </c>
      <c r="AC387" s="151" t="str" cm="1">
        <f t="array" aca="1" ref="AC387" ca="1">IF('Kreis TRADE - 2024'!$D387 = 'PieChart Hilfstabelle'!AC$1, INDIRECT(ADDRESS(ROW(), 6 + $A$7, 1, 1, "Kreis TRADE - 2024")), "")</f>
        <v/>
      </c>
      <c r="AD387" s="151" t="str" cm="1">
        <f t="array" aca="1" ref="AD387" ca="1">IF('Kreis TRADE - 2024'!$D387 = 'PieChart Hilfstabelle'!AD$1, INDIRECT(ADDRESS(ROW(), 6 + $A$7, 1, 1, "Kreis TRADE - 2024")), "")</f>
        <v/>
      </c>
    </row>
    <row r="388" spans="1:30">
      <c r="A388" s="151"/>
      <c r="B388" s="151"/>
      <c r="C388" s="151"/>
      <c r="D388" s="151"/>
      <c r="E388" s="151"/>
      <c r="F388" s="151" t="str">
        <f>IF(AND('Kreis TRADE - 2024'!C388&lt;&gt;"",'Kreis TRADE - 2024'!D388&lt;&gt;"",'Kreis TRADE - 2024'!E388="Gebuchte Tage"),'Kreis TRADE - 2024'!C388 &amp; " " &amp; 'Kreis TRADE - 2024'!D388,"")</f>
        <v/>
      </c>
      <c r="G388" s="151" t="str" cm="1">
        <f t="array" aca="1" ref="G388" ca="1">IF('Kreis TRADE - 2024'!$E388 = 'PieChart Hilfstabelle'!G$1, INDIRECT(ADDRESS(ROW(), 6 + $A$7, 1, 1, "Kreis TRADE - 2024")), "")</f>
        <v/>
      </c>
      <c r="H388" s="151" t="str" cm="1">
        <f t="array" aca="1" ref="H388" ca="1">IF('Kreis TRADE - 2024'!$E388 = 'PieChart Hilfstabelle'!H$1, INDIRECT(ADDRESS(ROW(), 6 + $A$7, 1, 1, "Kreis TRADE - 2024")), "")</f>
        <v/>
      </c>
      <c r="I388" s="151" t="str" cm="1">
        <f t="array" aca="1" ref="I388" ca="1">IF('Kreis TRADE - 2024'!$E388 = 'PieChart Hilfstabelle'!I$1, INDIRECT(ADDRESS(ROW(), 6 + $A$7, 1, 1, "Kreis TRADE - 2024")), "")</f>
        <v/>
      </c>
      <c r="J388" s="151" t="str" cm="1">
        <f t="array" aca="1" ref="J388" ca="1">IF('Kreis TRADE - 2024'!$E388 = 'PieChart Hilfstabelle'!J$1, INDIRECT(ADDRESS(ROW(), 6 + $A$7, 1, 1, "Kreis TRADE - 2024")), "")</f>
        <v/>
      </c>
      <c r="K388" s="151" t="str" cm="1">
        <f t="array" aca="1" ref="K388" ca="1">IF('Kreis TRADE - 2024'!$E388 = 'PieChart Hilfstabelle'!K$1, INDIRECT(ADDRESS(ROW(), 6 + $A$7, 1, 1, "Kreis TRADE - 2024")), "")</f>
        <v/>
      </c>
      <c r="L388" s="151" t="str" cm="1">
        <f t="array" aca="1" ref="L388" ca="1">IF('Kreis TRADE - 2024'!$E388 = 'PieChart Hilfstabelle'!L$1, INDIRECT(ADDRESS(ROW(), 6 + $A$7, 1, 1, "Kreis TRADE - 2024")), "")</f>
        <v/>
      </c>
      <c r="M388" s="151" t="str" cm="1">
        <f t="array" aca="1" ref="M388" ca="1">IF('Kreis TRADE - 2024'!$E388 = 'PieChart Hilfstabelle'!M$1, INDIRECT(ADDRESS(ROW(), 6 + $A$7, 1, 1, "Kreis TRADE - 2024")), "")</f>
        <v/>
      </c>
      <c r="N388" s="151" t="str" cm="1">
        <f t="array" aca="1" ref="N388" ca="1">IF('Kreis TRADE - 2024'!$E388 = 'PieChart Hilfstabelle'!N$1, INDIRECT(ADDRESS(ROW(), 6 + $A$7, 1, 1, "Kreis TRADE - 2024")), "")</f>
        <v/>
      </c>
      <c r="O388" s="151" t="str" cm="1">
        <f t="array" aca="1" ref="O388" ca="1">IF('Kreis TRADE - 2024'!$E388 = 'PieChart Hilfstabelle'!O$1, INDIRECT(ADDRESS(ROW(), 6 + $A$7, 1, 1, "Kreis TRADE - 2024")), "")</f>
        <v/>
      </c>
      <c r="P388" s="151" t="str" cm="1">
        <f t="array" aca="1" ref="P388" ca="1">IF('Kreis TRADE - 2024'!$E388 = 'PieChart Hilfstabelle'!P$1, INDIRECT(ADDRESS(ROW(), 6 + $A$7, 1, 1, "Kreis TRADE - 2024")), "")</f>
        <v/>
      </c>
      <c r="Q388" s="151" t="str" cm="1">
        <f t="array" aca="1" ref="Q388" ca="1">IF('Kreis TRADE - 2024'!$E388 = 'PieChart Hilfstabelle'!Q$1, INDIRECT(ADDRESS(ROW(), 6 + $A$7, 1, 1, "Kreis TRADE - 2024")), "")</f>
        <v/>
      </c>
      <c r="R388" s="151" t="str" cm="1">
        <f t="array" aca="1" ref="R388" ca="1">IF('Kreis TRADE - 2024'!$E388 = 'PieChart Hilfstabelle'!R$1, INDIRECT(ADDRESS(ROW(), 6 + $A$7, 1, 1, "Kreis TRADE - 2024")), "")</f>
        <v/>
      </c>
      <c r="S388" s="151" t="str" cm="1">
        <f t="array" aca="1" ref="S388" ca="1">IF('Kreis TRADE - 2024'!$E388 = 'PieChart Hilfstabelle'!S$1, INDIRECT(ADDRESS(ROW(), 6 + $A$7, 1, 1, "Kreis TRADE - 2024")), "")</f>
        <v/>
      </c>
      <c r="T388" s="151" t="str" cm="1">
        <f t="array" aca="1" ref="T388" ca="1">IF('Kreis TRADE - 2024'!$E388 = 'PieChart Hilfstabelle'!T$1, INDIRECT(ADDRESS(ROW(), 6 + $A$7, 1, 1, "Kreis TRADE - 2024")), "")</f>
        <v/>
      </c>
      <c r="U388" s="151" t="str" cm="1">
        <f t="array" aca="1" ref="U388" ca="1">IF('Kreis TRADE - 2024'!$E388 = 'PieChart Hilfstabelle'!U$1, INDIRECT(ADDRESS(ROW(), 6 + $A$7, 1, 1, "Kreis TRADE - 2024")), "")</f>
        <v/>
      </c>
      <c r="V388" s="151" t="str" cm="1">
        <f t="array" aca="1" ref="V388" ca="1">IF('Kreis TRADE - 2024'!$E388 = 'PieChart Hilfstabelle'!V$1, INDIRECT(ADDRESS(ROW(), 6 + $A$7, 1, 1, "Kreis TRADE - 2024")), "")</f>
        <v/>
      </c>
      <c r="W388" s="151" t="str" cm="1">
        <f t="array" aca="1" ref="W388" ca="1">IF('Kreis TRADE - 2024'!$E388 = 'PieChart Hilfstabelle'!W$1, INDIRECT(ADDRESS(ROW(), 6 + $A$7, 1, 1, "Kreis TRADE - 2024")), "")</f>
        <v/>
      </c>
      <c r="X388" s="152"/>
      <c r="Y388" s="151" t="str" cm="1">
        <f t="array" aca="1" ref="Y388" ca="1">IF('Kreis TRADE - 2024'!$D388 = 'PieChart Hilfstabelle'!Y$1, INDIRECT(ADDRESS(ROW(), 6 + $A$7, 1, 1, "Kreis TRADE - 2024")), "")</f>
        <v/>
      </c>
      <c r="Z388" s="151" t="str" cm="1">
        <f t="array" aca="1" ref="Z388" ca="1">IF('Kreis TRADE - 2024'!$D388 = 'PieChart Hilfstabelle'!Z$1, INDIRECT(ADDRESS(ROW(), 6 + $A$7, 1, 1, "Kreis TRADE - 2024")), "")</f>
        <v/>
      </c>
      <c r="AA388" s="151" t="str" cm="1">
        <f t="array" aca="1" ref="AA388" ca="1">IF('Kreis TRADE - 2024'!$D388 = 'PieChart Hilfstabelle'!AA$1, INDIRECT(ADDRESS(ROW(), 6 + $A$7, 1, 1, "Kreis TRADE - 2024")), "")</f>
        <v/>
      </c>
      <c r="AB388" s="151" t="str" cm="1">
        <f t="array" aca="1" ref="AB388" ca="1">IF('Kreis TRADE - 2024'!$D388 = 'PieChart Hilfstabelle'!AB$1, INDIRECT(ADDRESS(ROW(), 6 + $A$7, 1, 1, "Kreis TRADE - 2024")), "")</f>
        <v/>
      </c>
      <c r="AC388" s="151" t="str" cm="1">
        <f t="array" aca="1" ref="AC388" ca="1">IF('Kreis TRADE - 2024'!$D388 = 'PieChart Hilfstabelle'!AC$1, INDIRECT(ADDRESS(ROW(), 6 + $A$7, 1, 1, "Kreis TRADE - 2024")), "")</f>
        <v/>
      </c>
      <c r="AD388" s="151" t="str" cm="1">
        <f t="array" aca="1" ref="AD388" ca="1">IF('Kreis TRADE - 2024'!$D388 = 'PieChart Hilfstabelle'!AD$1, INDIRECT(ADDRESS(ROW(), 6 + $A$7, 1, 1, "Kreis TRADE - 2024")), "")</f>
        <v/>
      </c>
    </row>
    <row r="389" spans="1:30">
      <c r="A389" s="151"/>
      <c r="B389" s="151"/>
      <c r="C389" s="151"/>
      <c r="D389" s="151"/>
      <c r="E389" s="151"/>
      <c r="F389" s="151" t="str">
        <f>IF(AND('Kreis TRADE - 2024'!C389&lt;&gt;"",'Kreis TRADE - 2024'!D389&lt;&gt;"",'Kreis TRADE - 2024'!E389="Gebuchte Tage"),'Kreis TRADE - 2024'!C389 &amp; " " &amp; 'Kreis TRADE - 2024'!D389,"")</f>
        <v/>
      </c>
      <c r="G389" s="151" t="str" cm="1">
        <f t="array" aca="1" ref="G389" ca="1">IF('Kreis TRADE - 2024'!$E389 = 'PieChart Hilfstabelle'!G$1, INDIRECT(ADDRESS(ROW(), 6 + $A$7, 1, 1, "Kreis TRADE - 2024")), "")</f>
        <v/>
      </c>
      <c r="H389" s="151" t="str" cm="1">
        <f t="array" aca="1" ref="H389" ca="1">IF('Kreis TRADE - 2024'!$E389 = 'PieChart Hilfstabelle'!H$1, INDIRECT(ADDRESS(ROW(), 6 + $A$7, 1, 1, "Kreis TRADE - 2024")), "")</f>
        <v/>
      </c>
      <c r="I389" s="151" t="str" cm="1">
        <f t="array" aca="1" ref="I389" ca="1">IF('Kreis TRADE - 2024'!$E389 = 'PieChart Hilfstabelle'!I$1, INDIRECT(ADDRESS(ROW(), 6 + $A$7, 1, 1, "Kreis TRADE - 2024")), "")</f>
        <v/>
      </c>
      <c r="J389" s="151" t="str" cm="1">
        <f t="array" aca="1" ref="J389" ca="1">IF('Kreis TRADE - 2024'!$E389 = 'PieChart Hilfstabelle'!J$1, INDIRECT(ADDRESS(ROW(), 6 + $A$7, 1, 1, "Kreis TRADE - 2024")), "")</f>
        <v/>
      </c>
      <c r="K389" s="151" t="str" cm="1">
        <f t="array" aca="1" ref="K389" ca="1">IF('Kreis TRADE - 2024'!$E389 = 'PieChart Hilfstabelle'!K$1, INDIRECT(ADDRESS(ROW(), 6 + $A$7, 1, 1, "Kreis TRADE - 2024")), "")</f>
        <v/>
      </c>
      <c r="L389" s="151" t="str" cm="1">
        <f t="array" aca="1" ref="L389" ca="1">IF('Kreis TRADE - 2024'!$E389 = 'PieChart Hilfstabelle'!L$1, INDIRECT(ADDRESS(ROW(), 6 + $A$7, 1, 1, "Kreis TRADE - 2024")), "")</f>
        <v/>
      </c>
      <c r="M389" s="151" t="str" cm="1">
        <f t="array" aca="1" ref="M389" ca="1">IF('Kreis TRADE - 2024'!$E389 = 'PieChart Hilfstabelle'!M$1, INDIRECT(ADDRESS(ROW(), 6 + $A$7, 1, 1, "Kreis TRADE - 2024")), "")</f>
        <v/>
      </c>
      <c r="N389" s="151" t="str" cm="1">
        <f t="array" aca="1" ref="N389" ca="1">IF('Kreis TRADE - 2024'!$E389 = 'PieChart Hilfstabelle'!N$1, INDIRECT(ADDRESS(ROW(), 6 + $A$7, 1, 1, "Kreis TRADE - 2024")), "")</f>
        <v/>
      </c>
      <c r="O389" s="151" t="str" cm="1">
        <f t="array" aca="1" ref="O389" ca="1">IF('Kreis TRADE - 2024'!$E389 = 'PieChart Hilfstabelle'!O$1, INDIRECT(ADDRESS(ROW(), 6 + $A$7, 1, 1, "Kreis TRADE - 2024")), "")</f>
        <v/>
      </c>
      <c r="P389" s="151" t="str" cm="1">
        <f t="array" aca="1" ref="P389" ca="1">IF('Kreis TRADE - 2024'!$E389 = 'PieChart Hilfstabelle'!P$1, INDIRECT(ADDRESS(ROW(), 6 + $A$7, 1, 1, "Kreis TRADE - 2024")), "")</f>
        <v/>
      </c>
      <c r="Q389" s="151" t="str" cm="1">
        <f t="array" aca="1" ref="Q389" ca="1">IF('Kreis TRADE - 2024'!$E389 = 'PieChart Hilfstabelle'!Q$1, INDIRECT(ADDRESS(ROW(), 6 + $A$7, 1, 1, "Kreis TRADE - 2024")), "")</f>
        <v/>
      </c>
      <c r="R389" s="151" t="str" cm="1">
        <f t="array" aca="1" ref="R389" ca="1">IF('Kreis TRADE - 2024'!$E389 = 'PieChart Hilfstabelle'!R$1, INDIRECT(ADDRESS(ROW(), 6 + $A$7, 1, 1, "Kreis TRADE - 2024")), "")</f>
        <v/>
      </c>
      <c r="S389" s="151" t="str" cm="1">
        <f t="array" aca="1" ref="S389" ca="1">IF('Kreis TRADE - 2024'!$E389 = 'PieChart Hilfstabelle'!S$1, INDIRECT(ADDRESS(ROW(), 6 + $A$7, 1, 1, "Kreis TRADE - 2024")), "")</f>
        <v/>
      </c>
      <c r="T389" s="151" t="str" cm="1">
        <f t="array" aca="1" ref="T389" ca="1">IF('Kreis TRADE - 2024'!$E389 = 'PieChart Hilfstabelle'!T$1, INDIRECT(ADDRESS(ROW(), 6 + $A$7, 1, 1, "Kreis TRADE - 2024")), "")</f>
        <v/>
      </c>
      <c r="U389" s="151" t="str" cm="1">
        <f t="array" aca="1" ref="U389" ca="1">IF('Kreis TRADE - 2024'!$E389 = 'PieChart Hilfstabelle'!U$1, INDIRECT(ADDRESS(ROW(), 6 + $A$7, 1, 1, "Kreis TRADE - 2024")), "")</f>
        <v/>
      </c>
      <c r="V389" s="151" t="str" cm="1">
        <f t="array" aca="1" ref="V389" ca="1">IF('Kreis TRADE - 2024'!$E389 = 'PieChart Hilfstabelle'!V$1, INDIRECT(ADDRESS(ROW(), 6 + $A$7, 1, 1, "Kreis TRADE - 2024")), "")</f>
        <v/>
      </c>
      <c r="W389" s="151" t="str" cm="1">
        <f t="array" aca="1" ref="W389" ca="1">IF('Kreis TRADE - 2024'!$E389 = 'PieChart Hilfstabelle'!W$1, INDIRECT(ADDRESS(ROW(), 6 + $A$7, 1, 1, "Kreis TRADE - 2024")), "")</f>
        <v/>
      </c>
      <c r="X389" s="152"/>
      <c r="Y389" s="151" t="str" cm="1">
        <f t="array" aca="1" ref="Y389" ca="1">IF('Kreis TRADE - 2024'!$D389 = 'PieChart Hilfstabelle'!Y$1, INDIRECT(ADDRESS(ROW(), 6 + $A$7, 1, 1, "Kreis TRADE - 2024")), "")</f>
        <v/>
      </c>
      <c r="Z389" s="151" t="str" cm="1">
        <f t="array" aca="1" ref="Z389" ca="1">IF('Kreis TRADE - 2024'!$D389 = 'PieChart Hilfstabelle'!Z$1, INDIRECT(ADDRESS(ROW(), 6 + $A$7, 1, 1, "Kreis TRADE - 2024")), "")</f>
        <v/>
      </c>
      <c r="AA389" s="151" t="str" cm="1">
        <f t="array" aca="1" ref="AA389" ca="1">IF('Kreis TRADE - 2024'!$D389 = 'PieChart Hilfstabelle'!AA$1, INDIRECT(ADDRESS(ROW(), 6 + $A$7, 1, 1, "Kreis TRADE - 2024")), "")</f>
        <v/>
      </c>
      <c r="AB389" s="151" t="str" cm="1">
        <f t="array" aca="1" ref="AB389" ca="1">IF('Kreis TRADE - 2024'!$D389 = 'PieChart Hilfstabelle'!AB$1, INDIRECT(ADDRESS(ROW(), 6 + $A$7, 1, 1, "Kreis TRADE - 2024")), "")</f>
        <v/>
      </c>
      <c r="AC389" s="151" t="str" cm="1">
        <f t="array" aca="1" ref="AC389" ca="1">IF('Kreis TRADE - 2024'!$D389 = 'PieChart Hilfstabelle'!AC$1, INDIRECT(ADDRESS(ROW(), 6 + $A$7, 1, 1, "Kreis TRADE - 2024")), "")</f>
        <v/>
      </c>
      <c r="AD389" s="151" t="str" cm="1">
        <f t="array" aca="1" ref="AD389" ca="1">IF('Kreis TRADE - 2024'!$D389 = 'PieChart Hilfstabelle'!AD$1, INDIRECT(ADDRESS(ROW(), 6 + $A$7, 1, 1, "Kreis TRADE - 2024")), "")</f>
        <v/>
      </c>
    </row>
    <row r="390" spans="1:30">
      <c r="A390" s="151"/>
      <c r="B390" s="151"/>
      <c r="C390" s="151"/>
      <c r="D390" s="151"/>
      <c r="E390" s="151"/>
      <c r="F390" s="151" t="str">
        <f>IF(AND('Kreis TRADE - 2024'!C390&lt;&gt;"",'Kreis TRADE - 2024'!D390&lt;&gt;"",'Kreis TRADE - 2024'!E390="Gebuchte Tage"),'Kreis TRADE - 2024'!C390 &amp; " " &amp; 'Kreis TRADE - 2024'!D390,"")</f>
        <v/>
      </c>
      <c r="G390" s="151" t="str" cm="1">
        <f t="array" aca="1" ref="G390" ca="1">IF('Kreis TRADE - 2024'!$E390 = 'PieChart Hilfstabelle'!G$1, INDIRECT(ADDRESS(ROW(), 6 + $A$7, 1, 1, "Kreis TRADE - 2024")), "")</f>
        <v/>
      </c>
      <c r="H390" s="151" t="str" cm="1">
        <f t="array" aca="1" ref="H390" ca="1">IF('Kreis TRADE - 2024'!$E390 = 'PieChart Hilfstabelle'!H$1, INDIRECT(ADDRESS(ROW(), 6 + $A$7, 1, 1, "Kreis TRADE - 2024")), "")</f>
        <v/>
      </c>
      <c r="I390" s="151" t="str" cm="1">
        <f t="array" aca="1" ref="I390" ca="1">IF('Kreis TRADE - 2024'!$E390 = 'PieChart Hilfstabelle'!I$1, INDIRECT(ADDRESS(ROW(), 6 + $A$7, 1, 1, "Kreis TRADE - 2024")), "")</f>
        <v/>
      </c>
      <c r="J390" s="151" t="str" cm="1">
        <f t="array" aca="1" ref="J390" ca="1">IF('Kreis TRADE - 2024'!$E390 = 'PieChart Hilfstabelle'!J$1, INDIRECT(ADDRESS(ROW(), 6 + $A$7, 1, 1, "Kreis TRADE - 2024")), "")</f>
        <v/>
      </c>
      <c r="K390" s="151" t="str" cm="1">
        <f t="array" aca="1" ref="K390" ca="1">IF('Kreis TRADE - 2024'!$E390 = 'PieChart Hilfstabelle'!K$1, INDIRECT(ADDRESS(ROW(), 6 + $A$7, 1, 1, "Kreis TRADE - 2024")), "")</f>
        <v/>
      </c>
      <c r="L390" s="151" t="str" cm="1">
        <f t="array" aca="1" ref="L390" ca="1">IF('Kreis TRADE - 2024'!$E390 = 'PieChart Hilfstabelle'!L$1, INDIRECT(ADDRESS(ROW(), 6 + $A$7, 1, 1, "Kreis TRADE - 2024")), "")</f>
        <v/>
      </c>
      <c r="M390" s="151" t="str" cm="1">
        <f t="array" aca="1" ref="M390" ca="1">IF('Kreis TRADE - 2024'!$E390 = 'PieChart Hilfstabelle'!M$1, INDIRECT(ADDRESS(ROW(), 6 + $A$7, 1, 1, "Kreis TRADE - 2024")), "")</f>
        <v/>
      </c>
      <c r="N390" s="151" t="str" cm="1">
        <f t="array" aca="1" ref="N390" ca="1">IF('Kreis TRADE - 2024'!$E390 = 'PieChart Hilfstabelle'!N$1, INDIRECT(ADDRESS(ROW(), 6 + $A$7, 1, 1, "Kreis TRADE - 2024")), "")</f>
        <v/>
      </c>
      <c r="O390" s="151" t="str" cm="1">
        <f t="array" aca="1" ref="O390" ca="1">IF('Kreis TRADE - 2024'!$E390 = 'PieChart Hilfstabelle'!O$1, INDIRECT(ADDRESS(ROW(), 6 + $A$7, 1, 1, "Kreis TRADE - 2024")), "")</f>
        <v/>
      </c>
      <c r="P390" s="151" t="str" cm="1">
        <f t="array" aca="1" ref="P390" ca="1">IF('Kreis TRADE - 2024'!$E390 = 'PieChart Hilfstabelle'!P$1, INDIRECT(ADDRESS(ROW(), 6 + $A$7, 1, 1, "Kreis TRADE - 2024")), "")</f>
        <v/>
      </c>
      <c r="Q390" s="151" t="str" cm="1">
        <f t="array" aca="1" ref="Q390" ca="1">IF('Kreis TRADE - 2024'!$E390 = 'PieChart Hilfstabelle'!Q$1, INDIRECT(ADDRESS(ROW(), 6 + $A$7, 1, 1, "Kreis TRADE - 2024")), "")</f>
        <v/>
      </c>
      <c r="R390" s="151" t="str" cm="1">
        <f t="array" aca="1" ref="R390" ca="1">IF('Kreis TRADE - 2024'!$E390 = 'PieChart Hilfstabelle'!R$1, INDIRECT(ADDRESS(ROW(), 6 + $A$7, 1, 1, "Kreis TRADE - 2024")), "")</f>
        <v/>
      </c>
      <c r="S390" s="151" t="str" cm="1">
        <f t="array" aca="1" ref="S390" ca="1">IF('Kreis TRADE - 2024'!$E390 = 'PieChart Hilfstabelle'!S$1, INDIRECT(ADDRESS(ROW(), 6 + $A$7, 1, 1, "Kreis TRADE - 2024")), "")</f>
        <v/>
      </c>
      <c r="T390" s="151" t="str" cm="1">
        <f t="array" aca="1" ref="T390" ca="1">IF('Kreis TRADE - 2024'!$E390 = 'PieChart Hilfstabelle'!T$1, INDIRECT(ADDRESS(ROW(), 6 + $A$7, 1, 1, "Kreis TRADE - 2024")), "")</f>
        <v/>
      </c>
      <c r="U390" s="151" t="str" cm="1">
        <f t="array" aca="1" ref="U390" ca="1">IF('Kreis TRADE - 2024'!$E390 = 'PieChart Hilfstabelle'!U$1, INDIRECT(ADDRESS(ROW(), 6 + $A$7, 1, 1, "Kreis TRADE - 2024")), "")</f>
        <v/>
      </c>
      <c r="V390" s="151" t="str" cm="1">
        <f t="array" aca="1" ref="V390" ca="1">IF('Kreis TRADE - 2024'!$E390 = 'PieChart Hilfstabelle'!V$1, INDIRECT(ADDRESS(ROW(), 6 + $A$7, 1, 1, "Kreis TRADE - 2024")), "")</f>
        <v/>
      </c>
      <c r="W390" s="151" t="str" cm="1">
        <f t="array" aca="1" ref="W390" ca="1">IF('Kreis TRADE - 2024'!$E390 = 'PieChart Hilfstabelle'!W$1, INDIRECT(ADDRESS(ROW(), 6 + $A$7, 1, 1, "Kreis TRADE - 2024")), "")</f>
        <v/>
      </c>
      <c r="X390" s="152"/>
      <c r="Y390" s="151" t="str" cm="1">
        <f t="array" aca="1" ref="Y390" ca="1">IF('Kreis TRADE - 2024'!$D390 = 'PieChart Hilfstabelle'!Y$1, INDIRECT(ADDRESS(ROW(), 6 + $A$7, 1, 1, "Kreis TRADE - 2024")), "")</f>
        <v/>
      </c>
      <c r="Z390" s="151" t="str" cm="1">
        <f t="array" aca="1" ref="Z390" ca="1">IF('Kreis TRADE - 2024'!$D390 = 'PieChart Hilfstabelle'!Z$1, INDIRECT(ADDRESS(ROW(), 6 + $A$7, 1, 1, "Kreis TRADE - 2024")), "")</f>
        <v/>
      </c>
      <c r="AA390" s="151" t="str" cm="1">
        <f t="array" aca="1" ref="AA390" ca="1">IF('Kreis TRADE - 2024'!$D390 = 'PieChart Hilfstabelle'!AA$1, INDIRECT(ADDRESS(ROW(), 6 + $A$7, 1, 1, "Kreis TRADE - 2024")), "")</f>
        <v/>
      </c>
      <c r="AB390" s="151" t="str" cm="1">
        <f t="array" aca="1" ref="AB390" ca="1">IF('Kreis TRADE - 2024'!$D390 = 'PieChart Hilfstabelle'!AB$1, INDIRECT(ADDRESS(ROW(), 6 + $A$7, 1, 1, "Kreis TRADE - 2024")), "")</f>
        <v/>
      </c>
      <c r="AC390" s="151" t="str" cm="1">
        <f t="array" aca="1" ref="AC390" ca="1">IF('Kreis TRADE - 2024'!$D390 = 'PieChart Hilfstabelle'!AC$1, INDIRECT(ADDRESS(ROW(), 6 + $A$7, 1, 1, "Kreis TRADE - 2024")), "")</f>
        <v/>
      </c>
      <c r="AD390" s="151" t="str" cm="1">
        <f t="array" aca="1" ref="AD390" ca="1">IF('Kreis TRADE - 2024'!$D390 = 'PieChart Hilfstabelle'!AD$1, INDIRECT(ADDRESS(ROW(), 6 + $A$7, 1, 1, "Kreis TRADE - 2024")), "")</f>
        <v/>
      </c>
    </row>
    <row r="391" spans="1:30">
      <c r="A391" s="151"/>
      <c r="B391" s="151"/>
      <c r="C391" s="151"/>
      <c r="D391" s="151"/>
      <c r="E391" s="151"/>
      <c r="F391" s="151" t="str">
        <f>IF(AND('Kreis TRADE - 2024'!C391&lt;&gt;"",'Kreis TRADE - 2024'!D391&lt;&gt;"",'Kreis TRADE - 2024'!E391="Gebuchte Tage"),'Kreis TRADE - 2024'!C391 &amp; " " &amp; 'Kreis TRADE - 2024'!D391,"")</f>
        <v/>
      </c>
      <c r="G391" s="151" t="str" cm="1">
        <f t="array" aca="1" ref="G391" ca="1">IF('Kreis TRADE - 2024'!$E391 = 'PieChart Hilfstabelle'!G$1, INDIRECT(ADDRESS(ROW(), 6 + $A$7, 1, 1, "Kreis TRADE - 2024")), "")</f>
        <v/>
      </c>
      <c r="H391" s="151" t="str" cm="1">
        <f t="array" aca="1" ref="H391" ca="1">IF('Kreis TRADE - 2024'!$E391 = 'PieChart Hilfstabelle'!H$1, INDIRECT(ADDRESS(ROW(), 6 + $A$7, 1, 1, "Kreis TRADE - 2024")), "")</f>
        <v/>
      </c>
      <c r="I391" s="151" t="str" cm="1">
        <f t="array" aca="1" ref="I391" ca="1">IF('Kreis TRADE - 2024'!$E391 = 'PieChart Hilfstabelle'!I$1, INDIRECT(ADDRESS(ROW(), 6 + $A$7, 1, 1, "Kreis TRADE - 2024")), "")</f>
        <v/>
      </c>
      <c r="J391" s="151" t="str" cm="1">
        <f t="array" aca="1" ref="J391" ca="1">IF('Kreis TRADE - 2024'!$E391 = 'PieChart Hilfstabelle'!J$1, INDIRECT(ADDRESS(ROW(), 6 + $A$7, 1, 1, "Kreis TRADE - 2024")), "")</f>
        <v/>
      </c>
      <c r="K391" s="151" t="str" cm="1">
        <f t="array" aca="1" ref="K391" ca="1">IF('Kreis TRADE - 2024'!$E391 = 'PieChart Hilfstabelle'!K$1, INDIRECT(ADDRESS(ROW(), 6 + $A$7, 1, 1, "Kreis TRADE - 2024")), "")</f>
        <v/>
      </c>
      <c r="L391" s="151" t="str" cm="1">
        <f t="array" aca="1" ref="L391" ca="1">IF('Kreis TRADE - 2024'!$E391 = 'PieChart Hilfstabelle'!L$1, INDIRECT(ADDRESS(ROW(), 6 + $A$7, 1, 1, "Kreis TRADE - 2024")), "")</f>
        <v/>
      </c>
      <c r="M391" s="151" t="str" cm="1">
        <f t="array" aca="1" ref="M391" ca="1">IF('Kreis TRADE - 2024'!$E391 = 'PieChart Hilfstabelle'!M$1, INDIRECT(ADDRESS(ROW(), 6 + $A$7, 1, 1, "Kreis TRADE - 2024")), "")</f>
        <v/>
      </c>
      <c r="N391" s="151" t="str" cm="1">
        <f t="array" aca="1" ref="N391" ca="1">IF('Kreis TRADE - 2024'!$E391 = 'PieChart Hilfstabelle'!N$1, INDIRECT(ADDRESS(ROW(), 6 + $A$7, 1, 1, "Kreis TRADE - 2024")), "")</f>
        <v/>
      </c>
      <c r="O391" s="151" t="str" cm="1">
        <f t="array" aca="1" ref="O391" ca="1">IF('Kreis TRADE - 2024'!$E391 = 'PieChart Hilfstabelle'!O$1, INDIRECT(ADDRESS(ROW(), 6 + $A$7, 1, 1, "Kreis TRADE - 2024")), "")</f>
        <v/>
      </c>
      <c r="P391" s="151" t="str" cm="1">
        <f t="array" aca="1" ref="P391" ca="1">IF('Kreis TRADE - 2024'!$E391 = 'PieChart Hilfstabelle'!P$1, INDIRECT(ADDRESS(ROW(), 6 + $A$7, 1, 1, "Kreis TRADE - 2024")), "")</f>
        <v/>
      </c>
      <c r="Q391" s="151" t="str" cm="1">
        <f t="array" aca="1" ref="Q391" ca="1">IF('Kreis TRADE - 2024'!$E391 = 'PieChart Hilfstabelle'!Q$1, INDIRECT(ADDRESS(ROW(), 6 + $A$7, 1, 1, "Kreis TRADE - 2024")), "")</f>
        <v/>
      </c>
      <c r="R391" s="151" t="str" cm="1">
        <f t="array" aca="1" ref="R391" ca="1">IF('Kreis TRADE - 2024'!$E391 = 'PieChart Hilfstabelle'!R$1, INDIRECT(ADDRESS(ROW(), 6 + $A$7, 1, 1, "Kreis TRADE - 2024")), "")</f>
        <v/>
      </c>
      <c r="S391" s="151" t="str" cm="1">
        <f t="array" aca="1" ref="S391" ca="1">IF('Kreis TRADE - 2024'!$E391 = 'PieChart Hilfstabelle'!S$1, INDIRECT(ADDRESS(ROW(), 6 + $A$7, 1, 1, "Kreis TRADE - 2024")), "")</f>
        <v/>
      </c>
      <c r="T391" s="151" t="str" cm="1">
        <f t="array" aca="1" ref="T391" ca="1">IF('Kreis TRADE - 2024'!$E391 = 'PieChart Hilfstabelle'!T$1, INDIRECT(ADDRESS(ROW(), 6 + $A$7, 1, 1, "Kreis TRADE - 2024")), "")</f>
        <v/>
      </c>
      <c r="U391" s="151" t="str" cm="1">
        <f t="array" aca="1" ref="U391" ca="1">IF('Kreis TRADE - 2024'!$E391 = 'PieChart Hilfstabelle'!U$1, INDIRECT(ADDRESS(ROW(), 6 + $A$7, 1, 1, "Kreis TRADE - 2024")), "")</f>
        <v/>
      </c>
      <c r="V391" s="151" t="str" cm="1">
        <f t="array" aca="1" ref="V391" ca="1">IF('Kreis TRADE - 2024'!$E391 = 'PieChart Hilfstabelle'!V$1, INDIRECT(ADDRESS(ROW(), 6 + $A$7, 1, 1, "Kreis TRADE - 2024")), "")</f>
        <v/>
      </c>
      <c r="W391" s="151" t="str" cm="1">
        <f t="array" aca="1" ref="W391" ca="1">IF('Kreis TRADE - 2024'!$E391 = 'PieChart Hilfstabelle'!W$1, INDIRECT(ADDRESS(ROW(), 6 + $A$7, 1, 1, "Kreis TRADE - 2024")), "")</f>
        <v/>
      </c>
      <c r="X391" s="152"/>
      <c r="Y391" s="151" t="str" cm="1">
        <f t="array" aca="1" ref="Y391" ca="1">IF('Kreis TRADE - 2024'!$D391 = 'PieChart Hilfstabelle'!Y$1, INDIRECT(ADDRESS(ROW(), 6 + $A$7, 1, 1, "Kreis TRADE - 2024")), "")</f>
        <v/>
      </c>
      <c r="Z391" s="151" t="str" cm="1">
        <f t="array" aca="1" ref="Z391" ca="1">IF('Kreis TRADE - 2024'!$D391 = 'PieChart Hilfstabelle'!Z$1, INDIRECT(ADDRESS(ROW(), 6 + $A$7, 1, 1, "Kreis TRADE - 2024")), "")</f>
        <v/>
      </c>
      <c r="AA391" s="151" t="str" cm="1">
        <f t="array" aca="1" ref="AA391" ca="1">IF('Kreis TRADE - 2024'!$D391 = 'PieChart Hilfstabelle'!AA$1, INDIRECT(ADDRESS(ROW(), 6 + $A$7, 1, 1, "Kreis TRADE - 2024")), "")</f>
        <v/>
      </c>
      <c r="AB391" s="151" t="str" cm="1">
        <f t="array" aca="1" ref="AB391" ca="1">IF('Kreis TRADE - 2024'!$D391 = 'PieChart Hilfstabelle'!AB$1, INDIRECT(ADDRESS(ROW(), 6 + $A$7, 1, 1, "Kreis TRADE - 2024")), "")</f>
        <v/>
      </c>
      <c r="AC391" s="151" t="str" cm="1">
        <f t="array" aca="1" ref="AC391" ca="1">IF('Kreis TRADE - 2024'!$D391 = 'PieChart Hilfstabelle'!AC$1, INDIRECT(ADDRESS(ROW(), 6 + $A$7, 1, 1, "Kreis TRADE - 2024")), "")</f>
        <v/>
      </c>
      <c r="AD391" s="151" t="str" cm="1">
        <f t="array" aca="1" ref="AD391" ca="1">IF('Kreis TRADE - 2024'!$D391 = 'PieChart Hilfstabelle'!AD$1, INDIRECT(ADDRESS(ROW(), 6 + $A$7, 1, 1, "Kreis TRADE - 2024")), "")</f>
        <v/>
      </c>
    </row>
    <row r="392" spans="1:30">
      <c r="A392" s="151"/>
      <c r="B392" s="151"/>
      <c r="C392" s="151"/>
      <c r="D392" s="151"/>
      <c r="E392" s="151"/>
      <c r="F392" s="151" t="str">
        <f>IF(AND('Kreis TRADE - 2024'!C392&lt;&gt;"",'Kreis TRADE - 2024'!D392&lt;&gt;"",'Kreis TRADE - 2024'!E392="Gebuchte Tage"),'Kreis TRADE - 2024'!C392 &amp; " " &amp; 'Kreis TRADE - 2024'!D392,"")</f>
        <v/>
      </c>
      <c r="G392" s="151" t="str" cm="1">
        <f t="array" aca="1" ref="G392" ca="1">IF('Kreis TRADE - 2024'!$E392 = 'PieChart Hilfstabelle'!G$1, INDIRECT(ADDRESS(ROW(), 6 + $A$7, 1, 1, "Kreis TRADE - 2024")), "")</f>
        <v/>
      </c>
      <c r="H392" s="151" t="str" cm="1">
        <f t="array" aca="1" ref="H392" ca="1">IF('Kreis TRADE - 2024'!$E392 = 'PieChart Hilfstabelle'!H$1, INDIRECT(ADDRESS(ROW(), 6 + $A$7, 1, 1, "Kreis TRADE - 2024")), "")</f>
        <v/>
      </c>
      <c r="I392" s="151" t="str" cm="1">
        <f t="array" aca="1" ref="I392" ca="1">IF('Kreis TRADE - 2024'!$E392 = 'PieChart Hilfstabelle'!I$1, INDIRECT(ADDRESS(ROW(), 6 + $A$7, 1, 1, "Kreis TRADE - 2024")), "")</f>
        <v/>
      </c>
      <c r="J392" s="151" t="str" cm="1">
        <f t="array" aca="1" ref="J392" ca="1">IF('Kreis TRADE - 2024'!$E392 = 'PieChart Hilfstabelle'!J$1, INDIRECT(ADDRESS(ROW(), 6 + $A$7, 1, 1, "Kreis TRADE - 2024")), "")</f>
        <v/>
      </c>
      <c r="K392" s="151" t="str" cm="1">
        <f t="array" aca="1" ref="K392" ca="1">IF('Kreis TRADE - 2024'!$E392 = 'PieChart Hilfstabelle'!K$1, INDIRECT(ADDRESS(ROW(), 6 + $A$7, 1, 1, "Kreis TRADE - 2024")), "")</f>
        <v/>
      </c>
      <c r="L392" s="151" t="str" cm="1">
        <f t="array" aca="1" ref="L392" ca="1">IF('Kreis TRADE - 2024'!$E392 = 'PieChart Hilfstabelle'!L$1, INDIRECT(ADDRESS(ROW(), 6 + $A$7, 1, 1, "Kreis TRADE - 2024")), "")</f>
        <v/>
      </c>
      <c r="M392" s="151" t="str" cm="1">
        <f t="array" aca="1" ref="M392" ca="1">IF('Kreis TRADE - 2024'!$E392 = 'PieChart Hilfstabelle'!M$1, INDIRECT(ADDRESS(ROW(), 6 + $A$7, 1, 1, "Kreis TRADE - 2024")), "")</f>
        <v/>
      </c>
      <c r="N392" s="151" t="str" cm="1">
        <f t="array" aca="1" ref="N392" ca="1">IF('Kreis TRADE - 2024'!$E392 = 'PieChart Hilfstabelle'!N$1, INDIRECT(ADDRESS(ROW(), 6 + $A$7, 1, 1, "Kreis TRADE - 2024")), "")</f>
        <v/>
      </c>
      <c r="O392" s="151" t="str" cm="1">
        <f t="array" aca="1" ref="O392" ca="1">IF('Kreis TRADE - 2024'!$E392 = 'PieChart Hilfstabelle'!O$1, INDIRECT(ADDRESS(ROW(), 6 + $A$7, 1, 1, "Kreis TRADE - 2024")), "")</f>
        <v/>
      </c>
      <c r="P392" s="151" t="str" cm="1">
        <f t="array" aca="1" ref="P392" ca="1">IF('Kreis TRADE - 2024'!$E392 = 'PieChart Hilfstabelle'!P$1, INDIRECT(ADDRESS(ROW(), 6 + $A$7, 1, 1, "Kreis TRADE - 2024")), "")</f>
        <v/>
      </c>
      <c r="Q392" s="151" t="str" cm="1">
        <f t="array" aca="1" ref="Q392" ca="1">IF('Kreis TRADE - 2024'!$E392 = 'PieChart Hilfstabelle'!Q$1, INDIRECT(ADDRESS(ROW(), 6 + $A$7, 1, 1, "Kreis TRADE - 2024")), "")</f>
        <v/>
      </c>
      <c r="R392" s="151" t="str" cm="1">
        <f t="array" aca="1" ref="R392" ca="1">IF('Kreis TRADE - 2024'!$E392 = 'PieChart Hilfstabelle'!R$1, INDIRECT(ADDRESS(ROW(), 6 + $A$7, 1, 1, "Kreis TRADE - 2024")), "")</f>
        <v/>
      </c>
      <c r="S392" s="151" t="str" cm="1">
        <f t="array" aca="1" ref="S392" ca="1">IF('Kreis TRADE - 2024'!$E392 = 'PieChart Hilfstabelle'!S$1, INDIRECT(ADDRESS(ROW(), 6 + $A$7, 1, 1, "Kreis TRADE - 2024")), "")</f>
        <v/>
      </c>
      <c r="T392" s="151" t="str" cm="1">
        <f t="array" aca="1" ref="T392" ca="1">IF('Kreis TRADE - 2024'!$E392 = 'PieChart Hilfstabelle'!T$1, INDIRECT(ADDRESS(ROW(), 6 + $A$7, 1, 1, "Kreis TRADE - 2024")), "")</f>
        <v/>
      </c>
      <c r="U392" s="151" t="str" cm="1">
        <f t="array" aca="1" ref="U392" ca="1">IF('Kreis TRADE - 2024'!$E392 = 'PieChart Hilfstabelle'!U$1, INDIRECT(ADDRESS(ROW(), 6 + $A$7, 1, 1, "Kreis TRADE - 2024")), "")</f>
        <v/>
      </c>
      <c r="V392" s="151" t="str" cm="1">
        <f t="array" aca="1" ref="V392" ca="1">IF('Kreis TRADE - 2024'!$E392 = 'PieChart Hilfstabelle'!V$1, INDIRECT(ADDRESS(ROW(), 6 + $A$7, 1, 1, "Kreis TRADE - 2024")), "")</f>
        <v/>
      </c>
      <c r="W392" s="151" t="str" cm="1">
        <f t="array" aca="1" ref="W392" ca="1">IF('Kreis TRADE - 2024'!$E392 = 'PieChart Hilfstabelle'!W$1, INDIRECT(ADDRESS(ROW(), 6 + $A$7, 1, 1, "Kreis TRADE - 2024")), "")</f>
        <v/>
      </c>
      <c r="X392" s="152"/>
      <c r="Y392" s="151" t="str" cm="1">
        <f t="array" aca="1" ref="Y392" ca="1">IF('Kreis TRADE - 2024'!$D392 = 'PieChart Hilfstabelle'!Y$1, INDIRECT(ADDRESS(ROW(), 6 + $A$7, 1, 1, "Kreis TRADE - 2024")), "")</f>
        <v/>
      </c>
      <c r="Z392" s="151" t="str" cm="1">
        <f t="array" aca="1" ref="Z392" ca="1">IF('Kreis TRADE - 2024'!$D392 = 'PieChart Hilfstabelle'!Z$1, INDIRECT(ADDRESS(ROW(), 6 + $A$7, 1, 1, "Kreis TRADE - 2024")), "")</f>
        <v/>
      </c>
      <c r="AA392" s="151" t="str" cm="1">
        <f t="array" aca="1" ref="AA392" ca="1">IF('Kreis TRADE - 2024'!$D392 = 'PieChart Hilfstabelle'!AA$1, INDIRECT(ADDRESS(ROW(), 6 + $A$7, 1, 1, "Kreis TRADE - 2024")), "")</f>
        <v/>
      </c>
      <c r="AB392" s="151" t="str" cm="1">
        <f t="array" aca="1" ref="AB392" ca="1">IF('Kreis TRADE - 2024'!$D392 = 'PieChart Hilfstabelle'!AB$1, INDIRECT(ADDRESS(ROW(), 6 + $A$7, 1, 1, "Kreis TRADE - 2024")), "")</f>
        <v/>
      </c>
      <c r="AC392" s="151" t="str" cm="1">
        <f t="array" aca="1" ref="AC392" ca="1">IF('Kreis TRADE - 2024'!$D392 = 'PieChart Hilfstabelle'!AC$1, INDIRECT(ADDRESS(ROW(), 6 + $A$7, 1, 1, "Kreis TRADE - 2024")), "")</f>
        <v/>
      </c>
      <c r="AD392" s="151" t="str" cm="1">
        <f t="array" aca="1" ref="AD392" ca="1">IF('Kreis TRADE - 2024'!$D392 = 'PieChart Hilfstabelle'!AD$1, INDIRECT(ADDRESS(ROW(), 6 + $A$7, 1, 1, "Kreis TRADE - 2024")), "")</f>
        <v/>
      </c>
    </row>
    <row r="393" spans="1:30">
      <c r="A393" s="151"/>
      <c r="B393" s="151"/>
      <c r="C393" s="151"/>
      <c r="D393" s="151"/>
      <c r="E393" s="151"/>
      <c r="F393" s="151" t="str">
        <f>IF(AND('Kreis TRADE - 2024'!C393&lt;&gt;"",'Kreis TRADE - 2024'!D393&lt;&gt;"",'Kreis TRADE - 2024'!E393="Gebuchte Tage"),'Kreis TRADE - 2024'!C393 &amp; " " &amp; 'Kreis TRADE - 2024'!D393,"")</f>
        <v/>
      </c>
      <c r="G393" s="151" t="str" cm="1">
        <f t="array" aca="1" ref="G393" ca="1">IF('Kreis TRADE - 2024'!$E393 = 'PieChart Hilfstabelle'!G$1, INDIRECT(ADDRESS(ROW(), 6 + $A$7, 1, 1, "Kreis TRADE - 2024")), "")</f>
        <v/>
      </c>
      <c r="H393" s="151" t="str" cm="1">
        <f t="array" aca="1" ref="H393" ca="1">IF('Kreis TRADE - 2024'!$E393 = 'PieChart Hilfstabelle'!H$1, INDIRECT(ADDRESS(ROW(), 6 + $A$7, 1, 1, "Kreis TRADE - 2024")), "")</f>
        <v/>
      </c>
      <c r="I393" s="151" t="str" cm="1">
        <f t="array" aca="1" ref="I393" ca="1">IF('Kreis TRADE - 2024'!$E393 = 'PieChart Hilfstabelle'!I$1, INDIRECT(ADDRESS(ROW(), 6 + $A$7, 1, 1, "Kreis TRADE - 2024")), "")</f>
        <v/>
      </c>
      <c r="J393" s="151" t="str" cm="1">
        <f t="array" aca="1" ref="J393" ca="1">IF('Kreis TRADE - 2024'!$E393 = 'PieChart Hilfstabelle'!J$1, INDIRECT(ADDRESS(ROW(), 6 + $A$7, 1, 1, "Kreis TRADE - 2024")), "")</f>
        <v/>
      </c>
      <c r="K393" s="151" t="str" cm="1">
        <f t="array" aca="1" ref="K393" ca="1">IF('Kreis TRADE - 2024'!$E393 = 'PieChart Hilfstabelle'!K$1, INDIRECT(ADDRESS(ROW(), 6 + $A$7, 1, 1, "Kreis TRADE - 2024")), "")</f>
        <v/>
      </c>
      <c r="L393" s="151" t="str" cm="1">
        <f t="array" aca="1" ref="L393" ca="1">IF('Kreis TRADE - 2024'!$E393 = 'PieChart Hilfstabelle'!L$1, INDIRECT(ADDRESS(ROW(), 6 + $A$7, 1, 1, "Kreis TRADE - 2024")), "")</f>
        <v/>
      </c>
      <c r="M393" s="151" t="str" cm="1">
        <f t="array" aca="1" ref="M393" ca="1">IF('Kreis TRADE - 2024'!$E393 = 'PieChart Hilfstabelle'!M$1, INDIRECT(ADDRESS(ROW(), 6 + $A$7, 1, 1, "Kreis TRADE - 2024")), "")</f>
        <v/>
      </c>
      <c r="N393" s="151" t="str" cm="1">
        <f t="array" aca="1" ref="N393" ca="1">IF('Kreis TRADE - 2024'!$E393 = 'PieChart Hilfstabelle'!N$1, INDIRECT(ADDRESS(ROW(), 6 + $A$7, 1, 1, "Kreis TRADE - 2024")), "")</f>
        <v/>
      </c>
      <c r="O393" s="151" t="str" cm="1">
        <f t="array" aca="1" ref="O393" ca="1">IF('Kreis TRADE - 2024'!$E393 = 'PieChart Hilfstabelle'!O$1, INDIRECT(ADDRESS(ROW(), 6 + $A$7, 1, 1, "Kreis TRADE - 2024")), "")</f>
        <v/>
      </c>
      <c r="P393" s="151" t="str" cm="1">
        <f t="array" aca="1" ref="P393" ca="1">IF('Kreis TRADE - 2024'!$E393 = 'PieChart Hilfstabelle'!P$1, INDIRECT(ADDRESS(ROW(), 6 + $A$7, 1, 1, "Kreis TRADE - 2024")), "")</f>
        <v/>
      </c>
      <c r="Q393" s="151" t="str" cm="1">
        <f t="array" aca="1" ref="Q393" ca="1">IF('Kreis TRADE - 2024'!$E393 = 'PieChart Hilfstabelle'!Q$1, INDIRECT(ADDRESS(ROW(), 6 + $A$7, 1, 1, "Kreis TRADE - 2024")), "")</f>
        <v/>
      </c>
      <c r="R393" s="151" t="str" cm="1">
        <f t="array" aca="1" ref="R393" ca="1">IF('Kreis TRADE - 2024'!$E393 = 'PieChart Hilfstabelle'!R$1, INDIRECT(ADDRESS(ROW(), 6 + $A$7, 1, 1, "Kreis TRADE - 2024")), "")</f>
        <v/>
      </c>
      <c r="S393" s="151" t="str" cm="1">
        <f t="array" aca="1" ref="S393" ca="1">IF('Kreis TRADE - 2024'!$E393 = 'PieChart Hilfstabelle'!S$1, INDIRECT(ADDRESS(ROW(), 6 + $A$7, 1, 1, "Kreis TRADE - 2024")), "")</f>
        <v/>
      </c>
      <c r="T393" s="151" t="str" cm="1">
        <f t="array" aca="1" ref="T393" ca="1">IF('Kreis TRADE - 2024'!$E393 = 'PieChart Hilfstabelle'!T$1, INDIRECT(ADDRESS(ROW(), 6 + $A$7, 1, 1, "Kreis TRADE - 2024")), "")</f>
        <v/>
      </c>
      <c r="U393" s="151" t="str" cm="1">
        <f t="array" aca="1" ref="U393" ca="1">IF('Kreis TRADE - 2024'!$E393 = 'PieChart Hilfstabelle'!U$1, INDIRECT(ADDRESS(ROW(), 6 + $A$7, 1, 1, "Kreis TRADE - 2024")), "")</f>
        <v/>
      </c>
      <c r="V393" s="151" t="str" cm="1">
        <f t="array" aca="1" ref="V393" ca="1">IF('Kreis TRADE - 2024'!$E393 = 'PieChart Hilfstabelle'!V$1, INDIRECT(ADDRESS(ROW(), 6 + $A$7, 1, 1, "Kreis TRADE - 2024")), "")</f>
        <v/>
      </c>
      <c r="W393" s="151" t="str" cm="1">
        <f t="array" aca="1" ref="W393" ca="1">IF('Kreis TRADE - 2024'!$E393 = 'PieChart Hilfstabelle'!W$1, INDIRECT(ADDRESS(ROW(), 6 + $A$7, 1, 1, "Kreis TRADE - 2024")), "")</f>
        <v/>
      </c>
      <c r="X393" s="152"/>
      <c r="Y393" s="151" t="str" cm="1">
        <f t="array" aca="1" ref="Y393" ca="1">IF('Kreis TRADE - 2024'!$D393 = 'PieChart Hilfstabelle'!Y$1, INDIRECT(ADDRESS(ROW(), 6 + $A$7, 1, 1, "Kreis TRADE - 2024")), "")</f>
        <v/>
      </c>
      <c r="Z393" s="151" t="str" cm="1">
        <f t="array" aca="1" ref="Z393" ca="1">IF('Kreis TRADE - 2024'!$D393 = 'PieChart Hilfstabelle'!Z$1, INDIRECT(ADDRESS(ROW(), 6 + $A$7, 1, 1, "Kreis TRADE - 2024")), "")</f>
        <v/>
      </c>
      <c r="AA393" s="151" t="str" cm="1">
        <f t="array" aca="1" ref="AA393" ca="1">IF('Kreis TRADE - 2024'!$D393 = 'PieChart Hilfstabelle'!AA$1, INDIRECT(ADDRESS(ROW(), 6 + $A$7, 1, 1, "Kreis TRADE - 2024")), "")</f>
        <v/>
      </c>
      <c r="AB393" s="151" t="str" cm="1">
        <f t="array" aca="1" ref="AB393" ca="1">IF('Kreis TRADE - 2024'!$D393 = 'PieChart Hilfstabelle'!AB$1, INDIRECT(ADDRESS(ROW(), 6 + $A$7, 1, 1, "Kreis TRADE - 2024")), "")</f>
        <v/>
      </c>
      <c r="AC393" s="151" t="str" cm="1">
        <f t="array" aca="1" ref="AC393" ca="1">IF('Kreis TRADE - 2024'!$D393 = 'PieChart Hilfstabelle'!AC$1, INDIRECT(ADDRESS(ROW(), 6 + $A$7, 1, 1, "Kreis TRADE - 2024")), "")</f>
        <v/>
      </c>
      <c r="AD393" s="151" t="str" cm="1">
        <f t="array" aca="1" ref="AD393" ca="1">IF('Kreis TRADE - 2024'!$D393 = 'PieChart Hilfstabelle'!AD$1, INDIRECT(ADDRESS(ROW(), 6 + $A$7, 1, 1, "Kreis TRADE - 2024")), "")</f>
        <v/>
      </c>
    </row>
    <row r="394" spans="1:30">
      <c r="A394" s="151"/>
      <c r="B394" s="151"/>
      <c r="C394" s="151"/>
      <c r="D394" s="151"/>
      <c r="E394" s="151"/>
      <c r="F394" s="151" t="str">
        <f>IF(AND('Kreis TRADE - 2024'!C394&lt;&gt;"",'Kreis TRADE - 2024'!D394&lt;&gt;"",'Kreis TRADE - 2024'!E394="Gebuchte Tage"),'Kreis TRADE - 2024'!C394 &amp; " " &amp; 'Kreis TRADE - 2024'!D394,"")</f>
        <v/>
      </c>
      <c r="G394" s="151" t="str" cm="1">
        <f t="array" aca="1" ref="G394" ca="1">IF('Kreis TRADE - 2024'!$E394 = 'PieChart Hilfstabelle'!G$1, INDIRECT(ADDRESS(ROW(), 6 + $A$7, 1, 1, "Kreis TRADE - 2024")), "")</f>
        <v/>
      </c>
      <c r="H394" s="151" t="str" cm="1">
        <f t="array" aca="1" ref="H394" ca="1">IF('Kreis TRADE - 2024'!$E394 = 'PieChart Hilfstabelle'!H$1, INDIRECT(ADDRESS(ROW(), 6 + $A$7, 1, 1, "Kreis TRADE - 2024")), "")</f>
        <v/>
      </c>
      <c r="I394" s="151" t="str" cm="1">
        <f t="array" aca="1" ref="I394" ca="1">IF('Kreis TRADE - 2024'!$E394 = 'PieChart Hilfstabelle'!I$1, INDIRECT(ADDRESS(ROW(), 6 + $A$7, 1, 1, "Kreis TRADE - 2024")), "")</f>
        <v/>
      </c>
      <c r="J394" s="151" t="str" cm="1">
        <f t="array" aca="1" ref="J394" ca="1">IF('Kreis TRADE - 2024'!$E394 = 'PieChart Hilfstabelle'!J$1, INDIRECT(ADDRESS(ROW(), 6 + $A$7, 1, 1, "Kreis TRADE - 2024")), "")</f>
        <v/>
      </c>
      <c r="K394" s="151" t="str" cm="1">
        <f t="array" aca="1" ref="K394" ca="1">IF('Kreis TRADE - 2024'!$E394 = 'PieChart Hilfstabelle'!K$1, INDIRECT(ADDRESS(ROW(), 6 + $A$7, 1, 1, "Kreis TRADE - 2024")), "")</f>
        <v/>
      </c>
      <c r="L394" s="151" t="str" cm="1">
        <f t="array" aca="1" ref="L394" ca="1">IF('Kreis TRADE - 2024'!$E394 = 'PieChart Hilfstabelle'!L$1, INDIRECT(ADDRESS(ROW(), 6 + $A$7, 1, 1, "Kreis TRADE - 2024")), "")</f>
        <v/>
      </c>
      <c r="M394" s="151" t="str" cm="1">
        <f t="array" aca="1" ref="M394" ca="1">IF('Kreis TRADE - 2024'!$E394 = 'PieChart Hilfstabelle'!M$1, INDIRECT(ADDRESS(ROW(), 6 + $A$7, 1, 1, "Kreis TRADE - 2024")), "")</f>
        <v/>
      </c>
      <c r="N394" s="151" t="str" cm="1">
        <f t="array" aca="1" ref="N394" ca="1">IF('Kreis TRADE - 2024'!$E394 = 'PieChart Hilfstabelle'!N$1, INDIRECT(ADDRESS(ROW(), 6 + $A$7, 1, 1, "Kreis TRADE - 2024")), "")</f>
        <v/>
      </c>
      <c r="O394" s="151" t="str" cm="1">
        <f t="array" aca="1" ref="O394" ca="1">IF('Kreis TRADE - 2024'!$E394 = 'PieChart Hilfstabelle'!O$1, INDIRECT(ADDRESS(ROW(), 6 + $A$7, 1, 1, "Kreis TRADE - 2024")), "")</f>
        <v/>
      </c>
      <c r="P394" s="151" t="str" cm="1">
        <f t="array" aca="1" ref="P394" ca="1">IF('Kreis TRADE - 2024'!$E394 = 'PieChart Hilfstabelle'!P$1, INDIRECT(ADDRESS(ROW(), 6 + $A$7, 1, 1, "Kreis TRADE - 2024")), "")</f>
        <v/>
      </c>
      <c r="Q394" s="151" t="str" cm="1">
        <f t="array" aca="1" ref="Q394" ca="1">IF('Kreis TRADE - 2024'!$E394 = 'PieChart Hilfstabelle'!Q$1, INDIRECT(ADDRESS(ROW(), 6 + $A$7, 1, 1, "Kreis TRADE - 2024")), "")</f>
        <v/>
      </c>
      <c r="R394" s="151" t="str" cm="1">
        <f t="array" aca="1" ref="R394" ca="1">IF('Kreis TRADE - 2024'!$E394 = 'PieChart Hilfstabelle'!R$1, INDIRECT(ADDRESS(ROW(), 6 + $A$7, 1, 1, "Kreis TRADE - 2024")), "")</f>
        <v/>
      </c>
      <c r="S394" s="151" t="str" cm="1">
        <f t="array" aca="1" ref="S394" ca="1">IF('Kreis TRADE - 2024'!$E394 = 'PieChart Hilfstabelle'!S$1, INDIRECT(ADDRESS(ROW(), 6 + $A$7, 1, 1, "Kreis TRADE - 2024")), "")</f>
        <v/>
      </c>
      <c r="T394" s="151" t="str" cm="1">
        <f t="array" aca="1" ref="T394" ca="1">IF('Kreis TRADE - 2024'!$E394 = 'PieChart Hilfstabelle'!T$1, INDIRECT(ADDRESS(ROW(), 6 + $A$7, 1, 1, "Kreis TRADE - 2024")), "")</f>
        <v/>
      </c>
      <c r="U394" s="151" t="str" cm="1">
        <f t="array" aca="1" ref="U394" ca="1">IF('Kreis TRADE - 2024'!$E394 = 'PieChart Hilfstabelle'!U$1, INDIRECT(ADDRESS(ROW(), 6 + $A$7, 1, 1, "Kreis TRADE - 2024")), "")</f>
        <v/>
      </c>
      <c r="V394" s="151" t="str" cm="1">
        <f t="array" aca="1" ref="V394" ca="1">IF('Kreis TRADE - 2024'!$E394 = 'PieChart Hilfstabelle'!V$1, INDIRECT(ADDRESS(ROW(), 6 + $A$7, 1, 1, "Kreis TRADE - 2024")), "")</f>
        <v/>
      </c>
      <c r="W394" s="151" t="str" cm="1">
        <f t="array" aca="1" ref="W394" ca="1">IF('Kreis TRADE - 2024'!$E394 = 'PieChart Hilfstabelle'!W$1, INDIRECT(ADDRESS(ROW(), 6 + $A$7, 1, 1, "Kreis TRADE - 2024")), "")</f>
        <v/>
      </c>
      <c r="X394" s="152"/>
      <c r="Y394" s="151" t="str" cm="1">
        <f t="array" aca="1" ref="Y394" ca="1">IF('Kreis TRADE - 2024'!$D394 = 'PieChart Hilfstabelle'!Y$1, INDIRECT(ADDRESS(ROW(), 6 + $A$7, 1, 1, "Kreis TRADE - 2024")), "")</f>
        <v/>
      </c>
      <c r="Z394" s="151" t="str" cm="1">
        <f t="array" aca="1" ref="Z394" ca="1">IF('Kreis TRADE - 2024'!$D394 = 'PieChart Hilfstabelle'!Z$1, INDIRECT(ADDRESS(ROW(), 6 + $A$7, 1, 1, "Kreis TRADE - 2024")), "")</f>
        <v/>
      </c>
      <c r="AA394" s="151" t="str" cm="1">
        <f t="array" aca="1" ref="AA394" ca="1">IF('Kreis TRADE - 2024'!$D394 = 'PieChart Hilfstabelle'!AA$1, INDIRECT(ADDRESS(ROW(), 6 + $A$7, 1, 1, "Kreis TRADE - 2024")), "")</f>
        <v/>
      </c>
      <c r="AB394" s="151" t="str" cm="1">
        <f t="array" aca="1" ref="AB394" ca="1">IF('Kreis TRADE - 2024'!$D394 = 'PieChart Hilfstabelle'!AB$1, INDIRECT(ADDRESS(ROW(), 6 + $A$7, 1, 1, "Kreis TRADE - 2024")), "")</f>
        <v/>
      </c>
      <c r="AC394" s="151" t="str" cm="1">
        <f t="array" aca="1" ref="AC394" ca="1">IF('Kreis TRADE - 2024'!$D394 = 'PieChart Hilfstabelle'!AC$1, INDIRECT(ADDRESS(ROW(), 6 + $A$7, 1, 1, "Kreis TRADE - 2024")), "")</f>
        <v/>
      </c>
      <c r="AD394" s="151" t="str" cm="1">
        <f t="array" aca="1" ref="AD394" ca="1">IF('Kreis TRADE - 2024'!$D394 = 'PieChart Hilfstabelle'!AD$1, INDIRECT(ADDRESS(ROW(), 6 + $A$7, 1, 1, "Kreis TRADE - 2024")), "")</f>
        <v/>
      </c>
    </row>
    <row r="395" spans="1:30">
      <c r="A395" s="151"/>
      <c r="B395" s="151"/>
      <c r="C395" s="151"/>
      <c r="D395" s="151"/>
      <c r="E395" s="151"/>
      <c r="F395" s="151" t="str">
        <f>IF(AND('Kreis TRADE - 2024'!C395&lt;&gt;"",'Kreis TRADE - 2024'!D395&lt;&gt;"",'Kreis TRADE - 2024'!E395="Gebuchte Tage"),'Kreis TRADE - 2024'!C395 &amp; " " &amp; 'Kreis TRADE - 2024'!D395,"")</f>
        <v/>
      </c>
      <c r="G395" s="151" t="str" cm="1">
        <f t="array" aca="1" ref="G395" ca="1">IF('Kreis TRADE - 2024'!$E395 = 'PieChart Hilfstabelle'!G$1, INDIRECT(ADDRESS(ROW(), 6 + $A$7, 1, 1, "Kreis TRADE - 2024")), "")</f>
        <v/>
      </c>
      <c r="H395" s="151" t="str" cm="1">
        <f t="array" aca="1" ref="H395" ca="1">IF('Kreis TRADE - 2024'!$E395 = 'PieChart Hilfstabelle'!H$1, INDIRECT(ADDRESS(ROW(), 6 + $A$7, 1, 1, "Kreis TRADE - 2024")), "")</f>
        <v/>
      </c>
      <c r="I395" s="151" t="str" cm="1">
        <f t="array" aca="1" ref="I395" ca="1">IF('Kreis TRADE - 2024'!$E395 = 'PieChart Hilfstabelle'!I$1, INDIRECT(ADDRESS(ROW(), 6 + $A$7, 1, 1, "Kreis TRADE - 2024")), "")</f>
        <v/>
      </c>
      <c r="J395" s="151" t="str" cm="1">
        <f t="array" aca="1" ref="J395" ca="1">IF('Kreis TRADE - 2024'!$E395 = 'PieChart Hilfstabelle'!J$1, INDIRECT(ADDRESS(ROW(), 6 + $A$7, 1, 1, "Kreis TRADE - 2024")), "")</f>
        <v/>
      </c>
      <c r="K395" s="151" t="str" cm="1">
        <f t="array" aca="1" ref="K395" ca="1">IF('Kreis TRADE - 2024'!$E395 = 'PieChart Hilfstabelle'!K$1, INDIRECT(ADDRESS(ROW(), 6 + $A$7, 1, 1, "Kreis TRADE - 2024")), "")</f>
        <v/>
      </c>
      <c r="L395" s="151" t="str" cm="1">
        <f t="array" aca="1" ref="L395" ca="1">IF('Kreis TRADE - 2024'!$E395 = 'PieChart Hilfstabelle'!L$1, INDIRECT(ADDRESS(ROW(), 6 + $A$7, 1, 1, "Kreis TRADE - 2024")), "")</f>
        <v/>
      </c>
      <c r="M395" s="151" t="str" cm="1">
        <f t="array" aca="1" ref="M395" ca="1">IF('Kreis TRADE - 2024'!$E395 = 'PieChart Hilfstabelle'!M$1, INDIRECT(ADDRESS(ROW(), 6 + $A$7, 1, 1, "Kreis TRADE - 2024")), "")</f>
        <v/>
      </c>
      <c r="N395" s="151" t="str" cm="1">
        <f t="array" aca="1" ref="N395" ca="1">IF('Kreis TRADE - 2024'!$E395 = 'PieChart Hilfstabelle'!N$1, INDIRECT(ADDRESS(ROW(), 6 + $A$7, 1, 1, "Kreis TRADE - 2024")), "")</f>
        <v/>
      </c>
      <c r="O395" s="151" t="str" cm="1">
        <f t="array" aca="1" ref="O395" ca="1">IF('Kreis TRADE - 2024'!$E395 = 'PieChart Hilfstabelle'!O$1, INDIRECT(ADDRESS(ROW(), 6 + $A$7, 1, 1, "Kreis TRADE - 2024")), "")</f>
        <v/>
      </c>
      <c r="P395" s="151" t="str" cm="1">
        <f t="array" aca="1" ref="P395" ca="1">IF('Kreis TRADE - 2024'!$E395 = 'PieChart Hilfstabelle'!P$1, INDIRECT(ADDRESS(ROW(), 6 + $A$7, 1, 1, "Kreis TRADE - 2024")), "")</f>
        <v/>
      </c>
      <c r="Q395" s="151" t="str" cm="1">
        <f t="array" aca="1" ref="Q395" ca="1">IF('Kreis TRADE - 2024'!$E395 = 'PieChart Hilfstabelle'!Q$1, INDIRECT(ADDRESS(ROW(), 6 + $A$7, 1, 1, "Kreis TRADE - 2024")), "")</f>
        <v/>
      </c>
      <c r="R395" s="151" t="str" cm="1">
        <f t="array" aca="1" ref="R395" ca="1">IF('Kreis TRADE - 2024'!$E395 = 'PieChart Hilfstabelle'!R$1, INDIRECT(ADDRESS(ROW(), 6 + $A$7, 1, 1, "Kreis TRADE - 2024")), "")</f>
        <v/>
      </c>
      <c r="S395" s="151" t="str" cm="1">
        <f t="array" aca="1" ref="S395" ca="1">IF('Kreis TRADE - 2024'!$E395 = 'PieChart Hilfstabelle'!S$1, INDIRECT(ADDRESS(ROW(), 6 + $A$7, 1, 1, "Kreis TRADE - 2024")), "")</f>
        <v/>
      </c>
      <c r="T395" s="151" t="str" cm="1">
        <f t="array" aca="1" ref="T395" ca="1">IF('Kreis TRADE - 2024'!$E395 = 'PieChart Hilfstabelle'!T$1, INDIRECT(ADDRESS(ROW(), 6 + $A$7, 1, 1, "Kreis TRADE - 2024")), "")</f>
        <v/>
      </c>
      <c r="U395" s="151" t="str" cm="1">
        <f t="array" aca="1" ref="U395" ca="1">IF('Kreis TRADE - 2024'!$E395 = 'PieChart Hilfstabelle'!U$1, INDIRECT(ADDRESS(ROW(), 6 + $A$7, 1, 1, "Kreis TRADE - 2024")), "")</f>
        <v/>
      </c>
      <c r="V395" s="151" t="str" cm="1">
        <f t="array" aca="1" ref="V395" ca="1">IF('Kreis TRADE - 2024'!$E395 = 'PieChart Hilfstabelle'!V$1, INDIRECT(ADDRESS(ROW(), 6 + $A$7, 1, 1, "Kreis TRADE - 2024")), "")</f>
        <v/>
      </c>
      <c r="W395" s="151" t="str" cm="1">
        <f t="array" aca="1" ref="W395" ca="1">IF('Kreis TRADE - 2024'!$E395 = 'PieChart Hilfstabelle'!W$1, INDIRECT(ADDRESS(ROW(), 6 + $A$7, 1, 1, "Kreis TRADE - 2024")), "")</f>
        <v/>
      </c>
      <c r="X395" s="152"/>
      <c r="Y395" s="151" t="str" cm="1">
        <f t="array" aca="1" ref="Y395" ca="1">IF('Kreis TRADE - 2024'!$D395 = 'PieChart Hilfstabelle'!Y$1, INDIRECT(ADDRESS(ROW(), 6 + $A$7, 1, 1, "Kreis TRADE - 2024")), "")</f>
        <v/>
      </c>
      <c r="Z395" s="151" t="str" cm="1">
        <f t="array" aca="1" ref="Z395" ca="1">IF('Kreis TRADE - 2024'!$D395 = 'PieChart Hilfstabelle'!Z$1, INDIRECT(ADDRESS(ROW(), 6 + $A$7, 1, 1, "Kreis TRADE - 2024")), "")</f>
        <v/>
      </c>
      <c r="AA395" s="151" t="str" cm="1">
        <f t="array" aca="1" ref="AA395" ca="1">IF('Kreis TRADE - 2024'!$D395 = 'PieChart Hilfstabelle'!AA$1, INDIRECT(ADDRESS(ROW(), 6 + $A$7, 1, 1, "Kreis TRADE - 2024")), "")</f>
        <v/>
      </c>
      <c r="AB395" s="151" t="str" cm="1">
        <f t="array" aca="1" ref="AB395" ca="1">IF('Kreis TRADE - 2024'!$D395 = 'PieChart Hilfstabelle'!AB$1, INDIRECT(ADDRESS(ROW(), 6 + $A$7, 1, 1, "Kreis TRADE - 2024")), "")</f>
        <v/>
      </c>
      <c r="AC395" s="151" t="str" cm="1">
        <f t="array" aca="1" ref="AC395" ca="1">IF('Kreis TRADE - 2024'!$D395 = 'PieChart Hilfstabelle'!AC$1, INDIRECT(ADDRESS(ROW(), 6 + $A$7, 1, 1, "Kreis TRADE - 2024")), "")</f>
        <v/>
      </c>
      <c r="AD395" s="151" t="str" cm="1">
        <f t="array" aca="1" ref="AD395" ca="1">IF('Kreis TRADE - 2024'!$D395 = 'PieChart Hilfstabelle'!AD$1, INDIRECT(ADDRESS(ROW(), 6 + $A$7, 1, 1, "Kreis TRADE - 2024")),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A1B9-ADDC-4981-B5FC-1C6839E66883}">
  <dimension ref="A1:E65"/>
  <sheetViews>
    <sheetView topLeftCell="A28" zoomScale="130" zoomScaleNormal="130" workbookViewId="0">
      <selection activeCell="C36" sqref="C36"/>
    </sheetView>
  </sheetViews>
  <sheetFormatPr defaultColWidth="11.42578125" defaultRowHeight="15"/>
  <cols>
    <col min="1" max="1" width="49.140625" style="15" customWidth="1"/>
    <col min="2" max="2" width="12.7109375" style="15" customWidth="1"/>
    <col min="3" max="3" width="13.42578125" style="15" customWidth="1"/>
    <col min="4" max="4" width="55.42578125" style="15" customWidth="1"/>
    <col min="5" max="5" width="29.140625" style="15" customWidth="1"/>
    <col min="6" max="16384" width="11.42578125" style="15"/>
  </cols>
  <sheetData>
    <row r="1" spans="1:4">
      <c r="A1" s="238" t="s">
        <v>176</v>
      </c>
      <c r="B1" s="238"/>
      <c r="C1" s="238"/>
      <c r="D1" s="238"/>
    </row>
    <row r="3" spans="1:4">
      <c r="A3" s="15" t="s">
        <v>177</v>
      </c>
      <c r="B3" s="15" t="s">
        <v>178</v>
      </c>
      <c r="C3" s="15" t="s">
        <v>179</v>
      </c>
      <c r="D3" s="15" t="s">
        <v>180</v>
      </c>
    </row>
    <row r="4" spans="1:4">
      <c r="A4" s="15" t="s">
        <v>181</v>
      </c>
      <c r="B4" s="15">
        <f>46*1/8</f>
        <v>5.75</v>
      </c>
      <c r="C4" s="15">
        <f>B4/12</f>
        <v>0.47916666666666669</v>
      </c>
      <c r="D4" s="15" t="s">
        <v>182</v>
      </c>
    </row>
    <row r="5" spans="1:4">
      <c r="A5" s="15" t="s">
        <v>183</v>
      </c>
      <c r="B5" s="15">
        <v>20</v>
      </c>
      <c r="C5" s="15">
        <f t="shared" ref="C5:C9" si="0">B5/12</f>
        <v>1.6666666666666667</v>
      </c>
      <c r="D5" s="15" t="s">
        <v>184</v>
      </c>
    </row>
    <row r="6" spans="1:4">
      <c r="A6" s="15" t="s">
        <v>185</v>
      </c>
      <c r="B6" s="15">
        <f>3*8/8</f>
        <v>3</v>
      </c>
      <c r="C6" s="15">
        <f t="shared" si="0"/>
        <v>0.25</v>
      </c>
      <c r="D6" s="15" t="s">
        <v>186</v>
      </c>
    </row>
    <row r="7" spans="1:4">
      <c r="A7" s="15" t="s">
        <v>187</v>
      </c>
      <c r="B7" s="15">
        <f>46/8</f>
        <v>5.75</v>
      </c>
      <c r="C7" s="15">
        <f t="shared" si="0"/>
        <v>0.47916666666666669</v>
      </c>
      <c r="D7" s="15" t="s">
        <v>188</v>
      </c>
    </row>
    <row r="8" spans="1:4">
      <c r="A8" s="15" t="s">
        <v>189</v>
      </c>
      <c r="B8" s="15">
        <f>4*2/8</f>
        <v>1</v>
      </c>
      <c r="C8" s="15">
        <f t="shared" si="0"/>
        <v>8.3333333333333329E-2</v>
      </c>
      <c r="D8" s="15" t="s">
        <v>190</v>
      </c>
    </row>
    <row r="9" spans="1:4">
      <c r="A9" s="15" t="s">
        <v>191</v>
      </c>
      <c r="B9" s="15">
        <f>(2+1+1)/8</f>
        <v>0.5</v>
      </c>
      <c r="C9" s="15">
        <f t="shared" si="0"/>
        <v>4.1666666666666664E-2</v>
      </c>
      <c r="D9" s="15" t="s">
        <v>192</v>
      </c>
    </row>
    <row r="10" spans="1:4">
      <c r="A10" s="15" t="s">
        <v>193</v>
      </c>
      <c r="B10" s="15">
        <f>12*C10</f>
        <v>12</v>
      </c>
      <c r="C10" s="15">
        <v>1</v>
      </c>
      <c r="D10" s="15" t="s">
        <v>194</v>
      </c>
    </row>
    <row r="11" spans="1:4" ht="15.95" thickBot="1">
      <c r="A11" s="15" t="s">
        <v>195</v>
      </c>
      <c r="B11" s="15">
        <f>12*C11</f>
        <v>12</v>
      </c>
      <c r="C11" s="15">
        <v>1</v>
      </c>
      <c r="D11" s="15" t="s">
        <v>196</v>
      </c>
    </row>
    <row r="12" spans="1:4" ht="15.95" thickTop="1">
      <c r="A12" s="16"/>
      <c r="B12" s="16">
        <f>SUM(B4:B11)</f>
        <v>60</v>
      </c>
      <c r="C12" s="16">
        <f>SUM(C4:C9)</f>
        <v>3</v>
      </c>
      <c r="D12" s="16"/>
    </row>
    <row r="13" spans="1:4">
      <c r="A13" s="17" t="s">
        <v>197</v>
      </c>
      <c r="B13" s="17">
        <f>B12/220*100</f>
        <v>27.27272727272727</v>
      </c>
    </row>
    <row r="15" spans="1:4">
      <c r="A15" s="15" t="s">
        <v>198</v>
      </c>
      <c r="B15" s="15" t="s">
        <v>178</v>
      </c>
      <c r="C15" s="15" t="s">
        <v>179</v>
      </c>
      <c r="D15" s="15" t="s">
        <v>180</v>
      </c>
    </row>
    <row r="16" spans="1:4">
      <c r="A16" s="15" t="s">
        <v>181</v>
      </c>
      <c r="B16" s="15">
        <f>46*1/8</f>
        <v>5.75</v>
      </c>
      <c r="C16" s="15">
        <f>B16/12</f>
        <v>0.47916666666666669</v>
      </c>
      <c r="D16" s="15" t="s">
        <v>182</v>
      </c>
    </row>
    <row r="17" spans="1:4">
      <c r="A17" s="15" t="s">
        <v>183</v>
      </c>
      <c r="B17" s="15">
        <v>20</v>
      </c>
      <c r="C17" s="15">
        <f t="shared" ref="C17:C21" si="1">B17/12</f>
        <v>1.6666666666666667</v>
      </c>
      <c r="D17" s="15" t="s">
        <v>199</v>
      </c>
    </row>
    <row r="18" spans="1:4">
      <c r="A18" s="15" t="s">
        <v>185</v>
      </c>
      <c r="B18" s="15">
        <f>3*8/8</f>
        <v>3</v>
      </c>
      <c r="C18" s="15">
        <f t="shared" si="1"/>
        <v>0.25</v>
      </c>
      <c r="D18" s="15" t="s">
        <v>186</v>
      </c>
    </row>
    <row r="19" spans="1:4">
      <c r="A19" s="15" t="s">
        <v>187</v>
      </c>
      <c r="B19" s="15">
        <f>46/8</f>
        <v>5.75</v>
      </c>
      <c r="C19" s="15">
        <f t="shared" si="1"/>
        <v>0.47916666666666669</v>
      </c>
      <c r="D19" s="15" t="s">
        <v>188</v>
      </c>
    </row>
    <row r="20" spans="1:4">
      <c r="A20" s="15" t="s">
        <v>189</v>
      </c>
      <c r="B20" s="15">
        <f>4*2/8</f>
        <v>1</v>
      </c>
      <c r="C20" s="15">
        <f t="shared" si="1"/>
        <v>8.3333333333333329E-2</v>
      </c>
      <c r="D20" s="15" t="s">
        <v>190</v>
      </c>
    </row>
    <row r="21" spans="1:4">
      <c r="A21" s="15" t="s">
        <v>191</v>
      </c>
      <c r="B21" s="15">
        <f>(2+1+1)/8</f>
        <v>0.5</v>
      </c>
      <c r="C21" s="15">
        <f t="shared" si="1"/>
        <v>4.1666666666666664E-2</v>
      </c>
      <c r="D21" s="15" t="s">
        <v>192</v>
      </c>
    </row>
    <row r="22" spans="1:4">
      <c r="A22" s="15" t="s">
        <v>200</v>
      </c>
      <c r="B22" s="15">
        <f>12*Tabelle33[[#This Row],[PT/Monat]]</f>
        <v>12</v>
      </c>
      <c r="C22" s="15">
        <v>1</v>
      </c>
      <c r="D22" s="15" t="s">
        <v>194</v>
      </c>
    </row>
    <row r="23" spans="1:4" ht="15.95" thickBot="1">
      <c r="A23" s="15" t="s">
        <v>195</v>
      </c>
      <c r="B23" s="15">
        <f>12*C23</f>
        <v>12</v>
      </c>
      <c r="C23" s="15">
        <v>1</v>
      </c>
      <c r="D23" s="15" t="s">
        <v>196</v>
      </c>
    </row>
    <row r="24" spans="1:4" ht="15.95" thickTop="1">
      <c r="A24" s="16"/>
      <c r="B24" s="16">
        <f>SUM(B16:B23)</f>
        <v>60</v>
      </c>
      <c r="C24" s="16">
        <f>SUM(C16:C23)</f>
        <v>5</v>
      </c>
      <c r="D24" s="16"/>
    </row>
    <row r="25" spans="1:4">
      <c r="A25" s="17" t="s">
        <v>197</v>
      </c>
      <c r="B25" s="17">
        <f>B24/220*100</f>
        <v>27.27272727272727</v>
      </c>
    </row>
    <row r="27" spans="1:4">
      <c r="A27" s="15" t="s">
        <v>201</v>
      </c>
      <c r="B27" s="15" t="s">
        <v>178</v>
      </c>
      <c r="C27" s="15" t="s">
        <v>179</v>
      </c>
      <c r="D27" s="15" t="s">
        <v>180</v>
      </c>
    </row>
    <row r="28" spans="1:4">
      <c r="A28" s="15" t="s">
        <v>181</v>
      </c>
      <c r="B28" s="15">
        <f>46*1/8</f>
        <v>5.75</v>
      </c>
      <c r="C28" s="15">
        <f>B28/12</f>
        <v>0.47916666666666669</v>
      </c>
      <c r="D28" s="15" t="s">
        <v>182</v>
      </c>
    </row>
    <row r="29" spans="1:4">
      <c r="A29" s="15" t="s">
        <v>183</v>
      </c>
      <c r="B29" s="15">
        <v>20</v>
      </c>
      <c r="C29" s="15">
        <f t="shared" ref="C29:C33" si="2">B29/12</f>
        <v>1.6666666666666667</v>
      </c>
      <c r="D29" s="15" t="s">
        <v>199</v>
      </c>
    </row>
    <row r="30" spans="1:4">
      <c r="A30" s="15" t="s">
        <v>185</v>
      </c>
      <c r="B30" s="15">
        <f>3*8/8</f>
        <v>3</v>
      </c>
      <c r="C30" s="15">
        <f t="shared" si="2"/>
        <v>0.25</v>
      </c>
      <c r="D30" s="15" t="s">
        <v>186</v>
      </c>
    </row>
    <row r="31" spans="1:4">
      <c r="A31" s="15" t="s">
        <v>187</v>
      </c>
      <c r="B31" s="15">
        <f>46/8</f>
        <v>5.75</v>
      </c>
      <c r="C31" s="15">
        <f t="shared" si="2"/>
        <v>0.47916666666666669</v>
      </c>
      <c r="D31" s="15" t="s">
        <v>188</v>
      </c>
    </row>
    <row r="32" spans="1:4">
      <c r="A32" s="15" t="s">
        <v>189</v>
      </c>
      <c r="B32" s="15">
        <f>4*2/8</f>
        <v>1</v>
      </c>
      <c r="C32" s="15">
        <f t="shared" si="2"/>
        <v>8.3333333333333329E-2</v>
      </c>
      <c r="D32" s="15" t="s">
        <v>190</v>
      </c>
    </row>
    <row r="33" spans="1:4">
      <c r="A33" s="15" t="s">
        <v>191</v>
      </c>
      <c r="B33" s="15">
        <f>(2+1+1)/8</f>
        <v>0.5</v>
      </c>
      <c r="C33" s="15">
        <f t="shared" si="2"/>
        <v>4.1666666666666664E-2</v>
      </c>
      <c r="D33" s="15" t="s">
        <v>192</v>
      </c>
    </row>
    <row r="34" spans="1:4">
      <c r="A34" s="15" t="s">
        <v>202</v>
      </c>
      <c r="B34" s="15">
        <f>12*C34</f>
        <v>12</v>
      </c>
      <c r="C34" s="15">
        <v>1</v>
      </c>
      <c r="D34" s="15" t="s">
        <v>194</v>
      </c>
    </row>
    <row r="35" spans="1:4" ht="15.95" thickBot="1">
      <c r="A35" s="15" t="s">
        <v>195</v>
      </c>
      <c r="B35" s="15">
        <f>12*C35</f>
        <v>12</v>
      </c>
      <c r="C35" s="15">
        <v>1</v>
      </c>
      <c r="D35" s="15" t="s">
        <v>196</v>
      </c>
    </row>
    <row r="36" spans="1:4" ht="15.95" thickTop="1">
      <c r="A36" s="16"/>
      <c r="B36" s="16">
        <f>SUM(B28:B35)</f>
        <v>60</v>
      </c>
      <c r="C36" s="16" t="s">
        <v>166</v>
      </c>
      <c r="D36" s="16"/>
    </row>
    <row r="37" spans="1:4">
      <c r="A37" s="17" t="s">
        <v>197</v>
      </c>
      <c r="B37" s="17">
        <f>B36/220*100</f>
        <v>27.27272727272727</v>
      </c>
    </row>
    <row r="39" spans="1:4">
      <c r="A39" s="15" t="s">
        <v>203</v>
      </c>
      <c r="B39" s="15" t="s">
        <v>204</v>
      </c>
      <c r="C39" s="15" t="s">
        <v>179</v>
      </c>
      <c r="D39" s="15" t="s">
        <v>180</v>
      </c>
    </row>
    <row r="40" spans="1:4">
      <c r="A40" s="15" t="s">
        <v>181</v>
      </c>
      <c r="B40" s="15">
        <f>46*1/8</f>
        <v>5.75</v>
      </c>
      <c r="C40" s="15">
        <f>B40/12</f>
        <v>0.47916666666666669</v>
      </c>
      <c r="D40" s="15" t="s">
        <v>182</v>
      </c>
    </row>
    <row r="41" spans="1:4">
      <c r="A41" s="15" t="s">
        <v>183</v>
      </c>
      <c r="B41" s="15">
        <v>20</v>
      </c>
      <c r="C41" s="15">
        <f t="shared" ref="C41:C45" si="3">B41/12</f>
        <v>1.6666666666666667</v>
      </c>
      <c r="D41" s="15" t="s">
        <v>199</v>
      </c>
    </row>
    <row r="42" spans="1:4">
      <c r="A42" s="15" t="s">
        <v>185</v>
      </c>
      <c r="B42" s="15">
        <f>3*8/8</f>
        <v>3</v>
      </c>
      <c r="C42" s="15">
        <f t="shared" si="3"/>
        <v>0.25</v>
      </c>
      <c r="D42" s="15" t="s">
        <v>186</v>
      </c>
    </row>
    <row r="43" spans="1:4">
      <c r="A43" s="15" t="s">
        <v>187</v>
      </c>
      <c r="B43" s="15">
        <f>46/8</f>
        <v>5.75</v>
      </c>
      <c r="C43" s="15">
        <f t="shared" si="3"/>
        <v>0.47916666666666669</v>
      </c>
      <c r="D43" s="15" t="s">
        <v>188</v>
      </c>
    </row>
    <row r="44" spans="1:4">
      <c r="A44" s="15" t="s">
        <v>189</v>
      </c>
      <c r="B44" s="15">
        <f>4*2/8</f>
        <v>1</v>
      </c>
      <c r="C44" s="15">
        <f t="shared" si="3"/>
        <v>8.3333333333333329E-2</v>
      </c>
      <c r="D44" s="15" t="s">
        <v>190</v>
      </c>
    </row>
    <row r="45" spans="1:4">
      <c r="A45" s="15" t="s">
        <v>191</v>
      </c>
      <c r="B45" s="15">
        <f>(2+1+1)/8</f>
        <v>0.5</v>
      </c>
      <c r="C45" s="15">
        <f t="shared" si="3"/>
        <v>4.1666666666666664E-2</v>
      </c>
      <c r="D45" s="15" t="s">
        <v>192</v>
      </c>
    </row>
    <row r="46" spans="1:4">
      <c r="A46" s="15" t="s">
        <v>202</v>
      </c>
      <c r="B46" s="15">
        <f>12*C46</f>
        <v>12</v>
      </c>
      <c r="C46" s="15">
        <v>1</v>
      </c>
      <c r="D46" s="15" t="s">
        <v>194</v>
      </c>
    </row>
    <row r="47" spans="1:4" ht="15.95" thickBot="1">
      <c r="A47" s="15" t="s">
        <v>195</v>
      </c>
      <c r="B47" s="15">
        <f>12*C47</f>
        <v>12</v>
      </c>
      <c r="C47" s="15">
        <v>1</v>
      </c>
      <c r="D47" s="15" t="s">
        <v>196</v>
      </c>
    </row>
    <row r="48" spans="1:4" ht="15.95" thickTop="1">
      <c r="A48" s="16"/>
      <c r="B48" s="16">
        <f>SUM(B40:B47)</f>
        <v>60</v>
      </c>
      <c r="C48" s="16">
        <f>SUM(C40:C47)</f>
        <v>5</v>
      </c>
      <c r="D48" s="16"/>
    </row>
    <row r="49" spans="1:5">
      <c r="A49" s="17" t="s">
        <v>197</v>
      </c>
      <c r="B49" s="17">
        <f>B48/220*100</f>
        <v>27.27272727272727</v>
      </c>
    </row>
    <row r="51" spans="1:5">
      <c r="A51" s="15" t="s">
        <v>205</v>
      </c>
      <c r="B51" s="15" t="s">
        <v>178</v>
      </c>
      <c r="C51" s="15" t="s">
        <v>179</v>
      </c>
      <c r="D51" s="15" t="s">
        <v>180</v>
      </c>
      <c r="E51" s="15" t="s">
        <v>206</v>
      </c>
    </row>
    <row r="52" spans="1:5">
      <c r="A52" s="15" t="s">
        <v>181</v>
      </c>
      <c r="B52" s="15">
        <f>46*1/8</f>
        <v>5.75</v>
      </c>
      <c r="C52" s="15">
        <f>B52/12</f>
        <v>0.47916666666666669</v>
      </c>
      <c r="D52" s="15" t="s">
        <v>182</v>
      </c>
    </row>
    <row r="53" spans="1:5">
      <c r="A53" s="15" t="s">
        <v>183</v>
      </c>
      <c r="B53" s="15">
        <v>20</v>
      </c>
      <c r="C53" s="15">
        <f t="shared" ref="C53:C62" si="4">B53/12</f>
        <v>1.6666666666666667</v>
      </c>
      <c r="D53" s="15" t="s">
        <v>199</v>
      </c>
    </row>
    <row r="54" spans="1:5">
      <c r="A54" s="15" t="s">
        <v>185</v>
      </c>
      <c r="B54" s="15">
        <f>3*8/8</f>
        <v>3</v>
      </c>
      <c r="C54" s="15">
        <f t="shared" si="4"/>
        <v>0.25</v>
      </c>
      <c r="D54" s="15" t="s">
        <v>186</v>
      </c>
    </row>
    <row r="55" spans="1:5">
      <c r="A55" s="15" t="s">
        <v>187</v>
      </c>
      <c r="B55" s="15">
        <f>46/8</f>
        <v>5.75</v>
      </c>
      <c r="C55" s="15">
        <f t="shared" si="4"/>
        <v>0.47916666666666669</v>
      </c>
      <c r="D55" s="15" t="s">
        <v>188</v>
      </c>
    </row>
    <row r="56" spans="1:5">
      <c r="A56" s="15" t="s">
        <v>189</v>
      </c>
      <c r="B56" s="15">
        <f>4*2/8</f>
        <v>1</v>
      </c>
      <c r="C56" s="15">
        <f t="shared" si="4"/>
        <v>8.3333333333333329E-2</v>
      </c>
      <c r="D56" s="15" t="s">
        <v>190</v>
      </c>
    </row>
    <row r="57" spans="1:5">
      <c r="A57" s="15" t="s">
        <v>207</v>
      </c>
      <c r="B57" s="15">
        <v>4.5</v>
      </c>
      <c r="C57" s="15">
        <f t="shared" si="4"/>
        <v>0.375</v>
      </c>
      <c r="D57" s="15" t="s">
        <v>208</v>
      </c>
    </row>
    <row r="58" spans="1:5">
      <c r="A58" s="15" t="s">
        <v>209</v>
      </c>
      <c r="B58" s="15">
        <f>12*4/8</f>
        <v>6</v>
      </c>
      <c r="C58" s="15">
        <f t="shared" si="4"/>
        <v>0.5</v>
      </c>
      <c r="D58" s="15" t="s">
        <v>210</v>
      </c>
    </row>
    <row r="59" spans="1:5">
      <c r="A59" s="15" t="s">
        <v>211</v>
      </c>
      <c r="B59" s="15">
        <f>((2*8)+(4*8)+(12*2))/8</f>
        <v>9</v>
      </c>
      <c r="C59" s="15">
        <f t="shared" si="4"/>
        <v>0.75</v>
      </c>
      <c r="D59" s="15" t="s">
        <v>212</v>
      </c>
    </row>
    <row r="60" spans="1:5">
      <c r="A60" s="15" t="s">
        <v>213</v>
      </c>
      <c r="B60" s="15">
        <f>C60*12</f>
        <v>12</v>
      </c>
      <c r="C60" s="15">
        <v>1</v>
      </c>
      <c r="D60" s="15" t="s">
        <v>214</v>
      </c>
    </row>
    <row r="61" spans="1:5">
      <c r="A61" s="15" t="s">
        <v>215</v>
      </c>
      <c r="B61" s="15">
        <f>C61*12</f>
        <v>12</v>
      </c>
      <c r="C61" s="15">
        <v>1</v>
      </c>
      <c r="D61" s="15" t="s">
        <v>194</v>
      </c>
    </row>
    <row r="62" spans="1:5">
      <c r="A62" s="15" t="s">
        <v>216</v>
      </c>
      <c r="B62" s="15">
        <f>((4+2+(46*0.25))/8)*Tabelle4[[#This Row],[Teamgröße VZT]]</f>
        <v>15.3125</v>
      </c>
      <c r="C62" s="15">
        <f t="shared" si="4"/>
        <v>1.2760416666666667</v>
      </c>
      <c r="D62" s="15" t="s">
        <v>217</v>
      </c>
      <c r="E62" s="15">
        <v>7</v>
      </c>
    </row>
    <row r="63" spans="1:5" ht="15.95" thickBot="1">
      <c r="A63" s="15" t="s">
        <v>195</v>
      </c>
      <c r="B63" s="15">
        <f>12*C63</f>
        <v>12</v>
      </c>
      <c r="C63" s="15">
        <v>1</v>
      </c>
      <c r="D63" s="15" t="s">
        <v>196</v>
      </c>
    </row>
    <row r="64" spans="1:5" ht="15.95" thickTop="1">
      <c r="A64" s="16"/>
      <c r="B64" s="16">
        <f>SUM(B52:B63)</f>
        <v>106.3125</v>
      </c>
      <c r="C64" s="16">
        <f>SUM(C52:C63)</f>
        <v>8.859375</v>
      </c>
      <c r="D64" s="16"/>
    </row>
    <row r="65" spans="1:2">
      <c r="A65" s="17" t="s">
        <v>197</v>
      </c>
      <c r="B65" s="17">
        <f>B64/210*100</f>
        <v>50.625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620E-A35D-4AA0-A1DA-0B055691F900}">
  <dimension ref="A1:O50"/>
  <sheetViews>
    <sheetView workbookViewId="0">
      <selection activeCell="J16" sqref="J16"/>
    </sheetView>
  </sheetViews>
  <sheetFormatPr defaultRowHeight="15"/>
  <cols>
    <col min="3" max="3" width="25.140625" bestFit="1" customWidth="1"/>
    <col min="4" max="4" width="14" bestFit="1" customWidth="1"/>
    <col min="5" max="5" width="16.140625" bestFit="1" customWidth="1"/>
    <col min="6" max="6" width="17.85546875" bestFit="1" customWidth="1"/>
    <col min="9" max="9" width="30.42578125" customWidth="1"/>
    <col min="10" max="10" width="22.42578125" bestFit="1" customWidth="1"/>
    <col min="13" max="13" width="53.85546875" customWidth="1"/>
    <col min="14" max="14" width="20.5703125" customWidth="1"/>
    <col min="15" max="15" width="20" bestFit="1" customWidth="1"/>
  </cols>
  <sheetData>
    <row r="1" spans="1:10">
      <c r="A1" s="153"/>
      <c r="B1" s="151"/>
      <c r="C1" s="151"/>
      <c r="D1" s="151"/>
      <c r="E1" s="151"/>
      <c r="F1" s="151"/>
      <c r="G1" s="151"/>
      <c r="H1" s="151"/>
      <c r="I1" s="151"/>
      <c r="J1" s="151"/>
    </row>
    <row r="2" spans="1:10">
      <c r="A2" s="151"/>
      <c r="B2" s="151"/>
      <c r="C2" s="151"/>
      <c r="D2" s="151"/>
      <c r="E2" s="151"/>
      <c r="F2" s="151"/>
      <c r="G2" s="151"/>
      <c r="H2" s="151"/>
      <c r="I2" s="151"/>
      <c r="J2" s="151"/>
    </row>
    <row r="3" spans="1:10">
      <c r="A3" s="151"/>
      <c r="B3" s="151"/>
      <c r="C3" s="151"/>
      <c r="D3" s="151" t="s">
        <v>141</v>
      </c>
      <c r="E3" s="151"/>
      <c r="F3" s="151"/>
      <c r="G3" s="151"/>
      <c r="H3" s="151"/>
      <c r="I3" s="151"/>
      <c r="J3" s="151"/>
    </row>
    <row r="4" spans="1:10" ht="18.75">
      <c r="A4" s="151"/>
      <c r="B4" s="151"/>
      <c r="C4" s="151" t="s">
        <v>218</v>
      </c>
      <c r="D4" s="197">
        <f ca="1">'PieChart Hilfstabelle'!C28</f>
        <v>186</v>
      </c>
      <c r="E4" s="151"/>
      <c r="F4" s="151"/>
      <c r="G4" s="151"/>
      <c r="H4" s="151"/>
      <c r="I4" s="192" t="s">
        <v>219</v>
      </c>
      <c r="J4" s="192" t="s">
        <v>48</v>
      </c>
    </row>
    <row r="5" spans="1:10" ht="18.75">
      <c r="A5" s="151"/>
      <c r="B5" s="151"/>
      <c r="C5" s="151" t="s">
        <v>220</v>
      </c>
      <c r="D5" s="197">
        <f ca="1">'PieChart Hilfstabelle'!C27</f>
        <v>128.22</v>
      </c>
      <c r="E5" s="151"/>
      <c r="F5" s="151"/>
      <c r="G5" s="151"/>
      <c r="H5" s="151"/>
      <c r="I5" s="193" t="s">
        <v>221</v>
      </c>
      <c r="J5" s="192" t="s">
        <v>33</v>
      </c>
    </row>
    <row r="6" spans="1:10">
      <c r="A6" s="151"/>
      <c r="B6" s="151"/>
      <c r="C6" s="151" t="s">
        <v>222</v>
      </c>
      <c r="D6" s="203" t="str">
        <f ca="1">TEXT((D5/D4)*100, "0.00") &amp; " %"</f>
        <v>68.94 %</v>
      </c>
      <c r="E6" s="151"/>
      <c r="F6" s="204"/>
      <c r="H6" s="151"/>
      <c r="I6" s="151"/>
      <c r="J6" s="151"/>
    </row>
    <row r="7" spans="1:10">
      <c r="A7" s="151"/>
      <c r="B7" s="151"/>
      <c r="C7" t="s">
        <v>223</v>
      </c>
      <c r="D7" s="201" t="str">
        <f ca="1">TEXT((D4-D5)*1150, "0") &amp; " €"</f>
        <v>66447 €</v>
      </c>
      <c r="E7" s="151"/>
      <c r="F7" s="151"/>
      <c r="G7" s="151"/>
      <c r="H7" s="151"/>
    </row>
    <row r="8" spans="1:10">
      <c r="A8" s="151"/>
      <c r="B8" s="151"/>
      <c r="E8" s="151"/>
      <c r="F8" s="151"/>
      <c r="G8" s="151"/>
      <c r="H8" s="151"/>
      <c r="I8" s="151"/>
      <c r="J8" s="151"/>
    </row>
    <row r="9" spans="1:10">
      <c r="A9" s="151"/>
      <c r="B9" s="151"/>
      <c r="E9" s="151"/>
      <c r="F9" s="151"/>
      <c r="G9" s="151"/>
      <c r="H9" s="151"/>
      <c r="I9" s="151"/>
      <c r="J9" s="151"/>
    </row>
    <row r="10" spans="1:10">
      <c r="A10" s="151"/>
      <c r="B10" s="151"/>
      <c r="G10" s="151"/>
      <c r="H10" s="151"/>
      <c r="I10" s="151"/>
      <c r="J10" s="151" t="s">
        <v>224</v>
      </c>
    </row>
    <row r="11" spans="1:10">
      <c r="A11" s="151"/>
      <c r="B11" s="151"/>
      <c r="C11" s="151"/>
      <c r="D11" s="151" t="s">
        <v>225</v>
      </c>
      <c r="E11" s="151" t="s">
        <v>226</v>
      </c>
      <c r="F11" s="151" t="s">
        <v>227</v>
      </c>
      <c r="H11" s="151"/>
      <c r="I11" s="196"/>
      <c r="J11" s="195" t="str">
        <f>I5</f>
        <v>Alle Mitarbeiter</v>
      </c>
    </row>
    <row r="12" spans="1:10">
      <c r="A12" s="151"/>
      <c r="B12" s="151"/>
      <c r="C12" s="151" t="s">
        <v>228</v>
      </c>
      <c r="D12" s="197">
        <f ca="1">'PieChart Hilfstabelle'!C34</f>
        <v>106.58</v>
      </c>
      <c r="E12" s="194"/>
      <c r="F12" s="197">
        <f ca="1">IF(E12="",D12/$D$4,E12/$D$4)*100</f>
        <v>57.3010752688172</v>
      </c>
      <c r="H12" s="151"/>
      <c r="I12" s="195" t="s">
        <v>229</v>
      </c>
      <c r="J12" s="198">
        <f ca="1">IF(100-SUM(J13:J27)&gt;0,100-SUM(J13:J27),"Summe &gt; gebuchte Tage soll")</f>
        <v>9.9247311827957105</v>
      </c>
    </row>
    <row r="13" spans="1:10">
      <c r="A13" s="151"/>
      <c r="B13" s="151"/>
      <c r="C13" s="151" t="s">
        <v>230</v>
      </c>
      <c r="D13" s="197">
        <f ca="1">'PieChart Hilfstabelle'!C29</f>
        <v>142.34</v>
      </c>
      <c r="E13" s="194"/>
      <c r="F13" s="197">
        <f ca="1">IF(E13="",D13/$D$4,E13/$D$4)*100</f>
        <v>76.526881720430111</v>
      </c>
      <c r="H13" s="151"/>
      <c r="I13" s="195" t="str">
        <f>C12</f>
        <v>faktura Tage</v>
      </c>
      <c r="J13" s="198">
        <f ca="1">F12</f>
        <v>57.3010752688172</v>
      </c>
    </row>
    <row r="14" spans="1:10">
      <c r="A14" s="151"/>
      <c r="B14" s="151"/>
      <c r="C14" s="151" t="s">
        <v>63</v>
      </c>
      <c r="D14" s="197">
        <f ca="1">'PieChart Hilfstabelle'!C32</f>
        <v>26.959999999999997</v>
      </c>
      <c r="E14" s="194"/>
      <c r="F14" s="197">
        <f ca="1">IF(E14="",D14/$D$4,E14/$D$4)*100</f>
        <v>14.494623655913976</v>
      </c>
      <c r="H14" s="151"/>
      <c r="I14" s="195" t="str">
        <f>C14</f>
        <v>Interne Aufwände</v>
      </c>
      <c r="J14" s="198">
        <f ca="1">F14</f>
        <v>14.494623655913976</v>
      </c>
    </row>
    <row r="15" spans="1:10">
      <c r="A15" s="151"/>
      <c r="B15" s="151"/>
      <c r="C15" s="151" t="s">
        <v>44</v>
      </c>
      <c r="D15" s="197">
        <f ca="1">'PieChart Hilfstabelle'!C30</f>
        <v>28</v>
      </c>
      <c r="E15" s="194"/>
      <c r="F15" s="197">
        <f ca="1">IF(E15="",D15/$D$4,E15/$D$4)*100</f>
        <v>15.053763440860216</v>
      </c>
      <c r="H15" s="151"/>
      <c r="I15" s="195" t="str">
        <f>C15</f>
        <v>Urlaub</v>
      </c>
      <c r="J15" s="198">
        <f ca="1">F15</f>
        <v>15.053763440860216</v>
      </c>
    </row>
    <row r="16" spans="1:10">
      <c r="A16" s="151"/>
      <c r="B16" s="151"/>
      <c r="C16" s="151" t="s">
        <v>151</v>
      </c>
      <c r="D16" s="197">
        <f ca="1">'PieChart Hilfstabelle'!C31</f>
        <v>6</v>
      </c>
      <c r="E16" s="194"/>
      <c r="F16" s="197">
        <f ca="1">IF(E16="",D16/$D$4,E16/$D$4)*100</f>
        <v>3.225806451612903</v>
      </c>
      <c r="H16" s="151"/>
      <c r="I16" s="195" t="str">
        <f>C16</f>
        <v>krank</v>
      </c>
      <c r="J16" s="198">
        <f ca="1">F16</f>
        <v>3.225806451612903</v>
      </c>
    </row>
    <row r="17" spans="1:10">
      <c r="A17" s="151"/>
      <c r="B17" s="151"/>
      <c r="C17" s="151" t="s">
        <v>231</v>
      </c>
      <c r="D17" s="197">
        <f ca="1">SUM(D18+D19+D20)</f>
        <v>6.29</v>
      </c>
      <c r="E17" s="194"/>
      <c r="F17" s="197">
        <f ca="1">IF(E17="",D17/$D$4,E17/$D$4)*100</f>
        <v>3.3817204301075274</v>
      </c>
      <c r="H17" s="151"/>
    </row>
    <row r="18" spans="1:10">
      <c r="A18" s="151"/>
      <c r="B18" s="151"/>
      <c r="C18" s="151" t="s">
        <v>232</v>
      </c>
      <c r="D18" s="197">
        <f ca="1">'PieChart Hilfstabelle'!C36</f>
        <v>0.87999999999999989</v>
      </c>
      <c r="E18" s="194"/>
      <c r="F18" s="197">
        <f ca="1">IF(E18="",D18/$D$4,E18/$D$4)*100</f>
        <v>0.47311827956989239</v>
      </c>
      <c r="G18" s="151"/>
      <c r="H18" s="151"/>
      <c r="I18" s="195"/>
      <c r="J18" s="198"/>
    </row>
    <row r="19" spans="1:10">
      <c r="A19" s="151"/>
      <c r="B19" s="151"/>
      <c r="C19" s="151" t="s">
        <v>233</v>
      </c>
      <c r="D19" s="197">
        <f ca="1">'PieChart Hilfstabelle'!C37</f>
        <v>1.77</v>
      </c>
      <c r="E19" s="194"/>
      <c r="F19" s="197">
        <f ca="1">IF(E19="",D19/$D$4,E19/$D$4)*100</f>
        <v>0.95161290322580638</v>
      </c>
      <c r="G19" s="151"/>
      <c r="H19" s="151"/>
      <c r="I19" s="195"/>
      <c r="J19" s="198"/>
    </row>
    <row r="20" spans="1:10">
      <c r="A20" s="151"/>
      <c r="B20" s="151"/>
      <c r="C20" s="151" t="s">
        <v>234</v>
      </c>
      <c r="D20" s="197">
        <f ca="1">'PieChart Hilfstabelle'!C33</f>
        <v>3.64</v>
      </c>
      <c r="E20" s="194"/>
      <c r="F20" s="197">
        <f ca="1">IF(E20="",D20/$D$4,E20/$D$4)*100</f>
        <v>1.956989247311828</v>
      </c>
      <c r="G20" s="151"/>
      <c r="H20" s="151"/>
      <c r="I20" s="196"/>
      <c r="J20" s="199"/>
    </row>
    <row r="21" spans="1:10">
      <c r="A21" s="151"/>
      <c r="B21" s="151"/>
      <c r="C21" s="151" t="s">
        <v>235</v>
      </c>
      <c r="D21" s="197">
        <f ca="1">'PieChart Hilfstabelle'!C45</f>
        <v>0.85999999999999988</v>
      </c>
      <c r="E21" s="194"/>
      <c r="F21" s="197">
        <f ca="1">IF(E21="",D21/$D$4,E21/$D$4)*100</f>
        <v>0.46236559139784933</v>
      </c>
      <c r="G21" s="151"/>
      <c r="H21" s="151"/>
      <c r="I21" s="196"/>
      <c r="J21" s="199"/>
    </row>
    <row r="22" spans="1:10">
      <c r="A22" s="151"/>
      <c r="B22" s="151"/>
      <c r="C22" s="151" t="s">
        <v>70</v>
      </c>
      <c r="D22" s="197">
        <f ca="1">'PieChart Hilfstabelle'!C35</f>
        <v>5.75</v>
      </c>
      <c r="E22" s="194"/>
      <c r="F22" s="197">
        <f ca="1">IF(E22="",D22/$D$4,E22/$D$4)*100</f>
        <v>3.0913978494623655</v>
      </c>
      <c r="G22" s="151"/>
      <c r="H22" s="151"/>
    </row>
    <row r="23" spans="1:10">
      <c r="A23" s="151"/>
      <c r="B23" s="151"/>
      <c r="C23" s="151" t="s">
        <v>66</v>
      </c>
      <c r="D23" s="197">
        <f ca="1">'PieChart Hilfstabelle'!C38</f>
        <v>0</v>
      </c>
      <c r="E23" s="194"/>
      <c r="F23" s="197">
        <f ca="1">IF(E23="",D23/$D$4,E23/$D$4)*100</f>
        <v>0</v>
      </c>
      <c r="G23" s="151"/>
      <c r="H23" s="151"/>
      <c r="I23" s="196"/>
      <c r="J23" s="199"/>
    </row>
    <row r="24" spans="1:10">
      <c r="A24" s="151"/>
      <c r="B24" s="151"/>
      <c r="C24" s="151" t="s">
        <v>67</v>
      </c>
      <c r="D24" s="197">
        <f ca="1">'PieChart Hilfstabelle'!C39</f>
        <v>5.14</v>
      </c>
      <c r="E24" s="194"/>
      <c r="F24" s="197">
        <f ca="1">IF(E24="",D24/$D$4,E24/$D$4)*100</f>
        <v>2.7634408602150535</v>
      </c>
      <c r="G24" s="151"/>
      <c r="H24" s="151"/>
      <c r="I24" s="196"/>
      <c r="J24" s="199"/>
    </row>
    <row r="25" spans="1:10">
      <c r="A25" s="151"/>
      <c r="B25" s="151"/>
      <c r="C25" s="151" t="s">
        <v>68</v>
      </c>
      <c r="D25" s="197">
        <f ca="1">'PieChart Hilfstabelle'!C40</f>
        <v>8</v>
      </c>
      <c r="E25" s="194"/>
      <c r="F25" s="197">
        <f ca="1">IF(E25="",D25/$D$4,E25/$D$4)*100</f>
        <v>4.3010752688172049</v>
      </c>
      <c r="G25" s="151"/>
      <c r="H25" s="151"/>
      <c r="I25" s="196"/>
      <c r="J25" s="199"/>
    </row>
    <row r="26" spans="1:10">
      <c r="A26" s="151"/>
      <c r="B26" s="151"/>
      <c r="C26" s="151" t="s">
        <v>11</v>
      </c>
      <c r="D26" s="197">
        <f ca="1">'PieChart Hilfstabelle'!C46</f>
        <v>0.45</v>
      </c>
      <c r="E26" s="194"/>
      <c r="F26" s="197">
        <f ca="1">IF(E26="",D26/$D$4,E26/$D$4)*100</f>
        <v>0.24193548387096775</v>
      </c>
      <c r="G26" s="151"/>
      <c r="H26" s="151"/>
      <c r="I26" s="196"/>
      <c r="J26" s="199"/>
    </row>
    <row r="27" spans="1:10">
      <c r="A27" s="151"/>
      <c r="B27" s="151"/>
      <c r="C27" s="151" t="s">
        <v>12</v>
      </c>
      <c r="D27" s="197">
        <f ca="1">'PieChart Hilfstabelle'!C47</f>
        <v>0.25</v>
      </c>
      <c r="E27" s="194"/>
      <c r="F27" s="197">
        <f ca="1">IF(E27="",D27/$D$4,E27/$D$4)*100</f>
        <v>0.13440860215053765</v>
      </c>
      <c r="G27" s="151"/>
      <c r="H27" s="151"/>
      <c r="I27" s="196"/>
      <c r="J27" s="199"/>
    </row>
    <row r="28" spans="1:10">
      <c r="A28" s="151"/>
      <c r="B28" s="151"/>
      <c r="C28" s="151" t="s">
        <v>13</v>
      </c>
      <c r="D28" s="197">
        <f ca="1">'PieChart Hilfstabelle'!C48</f>
        <v>0.13</v>
      </c>
      <c r="E28" s="202"/>
      <c r="F28" s="197">
        <f ca="1">IF(E28="",D28/$D$4,E28/$D$4)*100</f>
        <v>6.9892473118279563E-2</v>
      </c>
      <c r="G28" s="151"/>
      <c r="H28" s="151"/>
      <c r="I28" s="151"/>
      <c r="J28" s="197"/>
    </row>
    <row r="29" spans="1:10">
      <c r="A29" s="151"/>
      <c r="B29" s="151"/>
      <c r="C29" s="151" t="s">
        <v>14</v>
      </c>
      <c r="D29" s="197">
        <f ca="1">'PieChart Hilfstabelle'!C49</f>
        <v>0.03</v>
      </c>
      <c r="E29" s="194"/>
      <c r="F29" s="197">
        <f ca="1">IF(E29="",D29/$D$4,E29/$D$4)*100</f>
        <v>1.6129032258064516E-2</v>
      </c>
      <c r="G29" s="151"/>
      <c r="H29" s="151"/>
    </row>
    <row r="30" spans="1:10" ht="29.25">
      <c r="A30" s="151"/>
      <c r="B30" s="151"/>
      <c r="C30" s="153" t="s">
        <v>236</v>
      </c>
      <c r="D30" s="197">
        <f ca="1">D17+D18+D19</f>
        <v>8.94</v>
      </c>
      <c r="E30" s="194"/>
      <c r="F30" s="197">
        <f ca="1">IF(E30="",D30/$D$4,E30/$D$4)*100</f>
        <v>4.806451612903226</v>
      </c>
      <c r="G30" s="151"/>
      <c r="H30" s="151"/>
      <c r="I30" s="151"/>
      <c r="J30" s="197"/>
    </row>
    <row r="31" spans="1:10">
      <c r="A31" s="151"/>
      <c r="B31" s="151"/>
      <c r="G31" s="151"/>
      <c r="H31" s="151"/>
      <c r="I31" s="151" t="s">
        <v>237</v>
      </c>
      <c r="J31" s="197"/>
    </row>
    <row r="32" spans="1:10">
      <c r="A32" s="151"/>
      <c r="B32" s="151"/>
      <c r="G32" s="151"/>
      <c r="H32" s="151"/>
      <c r="I32" s="151"/>
      <c r="J32" s="197"/>
    </row>
    <row r="33" spans="1:15">
      <c r="A33" s="151"/>
      <c r="B33" s="151"/>
      <c r="G33" s="151"/>
      <c r="H33" s="151"/>
      <c r="I33" s="195" t="s">
        <v>238</v>
      </c>
      <c r="J33" s="198">
        <f ca="1">F30</f>
        <v>4.806451612903226</v>
      </c>
    </row>
    <row r="34" spans="1:15">
      <c r="A34" s="151"/>
      <c r="B34" s="151"/>
      <c r="G34" s="151"/>
      <c r="H34" s="151"/>
      <c r="I34" s="195" t="str">
        <f>C18</f>
        <v>Abschläge - Kiss Premium</v>
      </c>
      <c r="J34" s="198">
        <f ca="1">F18</f>
        <v>0.47311827956989239</v>
      </c>
    </row>
    <row r="35" spans="1:15">
      <c r="A35" s="151"/>
      <c r="B35" s="151"/>
      <c r="G35" s="151"/>
      <c r="H35" s="151"/>
      <c r="I35" s="195" t="str">
        <f>C19</f>
        <v>Abschläge - OTLG</v>
      </c>
      <c r="J35" s="198">
        <f ca="1">F19</f>
        <v>0.95161290322580638</v>
      </c>
    </row>
    <row r="36" spans="1:15">
      <c r="A36" s="151"/>
      <c r="B36" s="151"/>
      <c r="G36" s="151"/>
      <c r="H36" s="151"/>
      <c r="I36" s="195" t="str">
        <f>C20</f>
        <v>Abschläge - Sonstiges</v>
      </c>
      <c r="J36" s="198">
        <f ca="1">F20</f>
        <v>1.956989247311828</v>
      </c>
    </row>
    <row r="37" spans="1:15">
      <c r="A37" s="151"/>
      <c r="B37" s="151"/>
      <c r="G37" s="151"/>
      <c r="H37" s="151"/>
      <c r="I37" s="195" t="str">
        <f>C22</f>
        <v>Stundenabbau</v>
      </c>
      <c r="J37" s="198">
        <f ca="1">F22</f>
        <v>3.0913978494623655</v>
      </c>
    </row>
    <row r="38" spans="1:15">
      <c r="A38" s="151"/>
      <c r="B38" s="151"/>
      <c r="C38" s="151"/>
      <c r="D38" s="151"/>
      <c r="E38" s="151"/>
      <c r="F38" s="151"/>
      <c r="G38" s="151"/>
      <c r="H38" s="151"/>
      <c r="I38" s="195" t="str">
        <f>C13</f>
        <v>fakturierbare Tage</v>
      </c>
      <c r="J38" s="198">
        <f ca="1">F13</f>
        <v>76.526881720430111</v>
      </c>
    </row>
    <row r="39" spans="1:15">
      <c r="A39" s="151"/>
      <c r="B39" s="151"/>
      <c r="C39" s="151"/>
      <c r="D39" s="151"/>
      <c r="E39" s="151"/>
      <c r="F39" s="151"/>
      <c r="G39" s="151"/>
      <c r="H39" s="151"/>
      <c r="I39" s="195" t="str">
        <f>C23</f>
        <v>Lead Dev Tasks</v>
      </c>
      <c r="J39" s="198">
        <f ca="1">F23</f>
        <v>0</v>
      </c>
    </row>
    <row r="40" spans="1:15">
      <c r="A40" s="151"/>
      <c r="B40" s="151"/>
      <c r="C40" s="151"/>
      <c r="D40" s="151"/>
      <c r="E40" s="151"/>
      <c r="F40" s="151"/>
      <c r="G40" s="151"/>
      <c r="H40" s="151"/>
      <c r="I40" s="195" t="str">
        <f>C24</f>
        <v>Circle Lead Tasks</v>
      </c>
      <c r="J40" s="198">
        <f ca="1">F24</f>
        <v>2.7634408602150535</v>
      </c>
      <c r="M40" t="s">
        <v>239</v>
      </c>
      <c r="N40" t="s">
        <v>240</v>
      </c>
      <c r="O40" t="s">
        <v>241</v>
      </c>
    </row>
    <row r="41" spans="1:15">
      <c r="A41" s="151"/>
      <c r="B41" s="151"/>
      <c r="C41" s="151"/>
      <c r="D41" s="151"/>
      <c r="E41" s="151"/>
      <c r="F41" s="151"/>
      <c r="G41" s="151"/>
      <c r="H41" s="151"/>
      <c r="I41" s="195" t="str">
        <f>C25</f>
        <v>Schule</v>
      </c>
      <c r="J41" s="198">
        <f ca="1">F25</f>
        <v>4.3010752688172049</v>
      </c>
      <c r="M41" s="233">
        <f ca="1">D5-(D14+D16+D22+D15+D30)</f>
        <v>52.570000000000007</v>
      </c>
    </row>
    <row r="42" spans="1:15" ht="30.75">
      <c r="A42" s="151"/>
      <c r="B42" s="151"/>
      <c r="C42" s="151"/>
      <c r="D42" s="151"/>
      <c r="E42" s="151"/>
      <c r="F42" s="151"/>
      <c r="G42" s="151"/>
      <c r="H42" s="151"/>
      <c r="I42" s="195" t="str">
        <f>C26</f>
        <v>ADITO Plattform</v>
      </c>
      <c r="J42" s="198">
        <f ca="1">F26</f>
        <v>0.24193548387096775</v>
      </c>
      <c r="M42" s="205" t="s">
        <v>242</v>
      </c>
    </row>
    <row r="43" spans="1:15">
      <c r="A43" s="151"/>
      <c r="B43" s="151"/>
      <c r="C43" s="151"/>
      <c r="D43" s="151"/>
      <c r="E43" s="151"/>
      <c r="F43" s="151"/>
      <c r="G43" s="151"/>
      <c r="H43" s="151"/>
      <c r="I43" s="195" t="str">
        <f>C27</f>
        <v>xRM-TRADE</v>
      </c>
      <c r="J43" s="198">
        <f ca="1">F27</f>
        <v>0.13440860215053765</v>
      </c>
      <c r="N43" s="200"/>
    </row>
    <row r="44" spans="1:15">
      <c r="A44" s="151"/>
      <c r="B44" s="151"/>
      <c r="C44" s="151"/>
      <c r="D44" s="151"/>
      <c r="E44" s="151"/>
      <c r="F44" s="151"/>
      <c r="G44" s="151"/>
      <c r="H44" s="151"/>
      <c r="I44" s="195" t="str">
        <f>C28</f>
        <v>xRM-Service</v>
      </c>
      <c r="J44" s="198">
        <f ca="1">F28</f>
        <v>6.9892473118279563E-2</v>
      </c>
    </row>
    <row r="45" spans="1:15">
      <c r="A45" s="151"/>
      <c r="B45" s="151"/>
      <c r="C45" s="151"/>
      <c r="D45" s="151"/>
      <c r="E45" s="151"/>
      <c r="F45" s="151"/>
      <c r="G45" s="151"/>
      <c r="H45" s="151"/>
      <c r="I45" s="195" t="str">
        <f>C29</f>
        <v>xRM-Sonstiges</v>
      </c>
      <c r="J45" s="198">
        <f ca="1">F29</f>
        <v>1.6129032258064516E-2</v>
      </c>
    </row>
    <row r="46" spans="1:15">
      <c r="A46" s="151"/>
      <c r="B46" s="151"/>
      <c r="C46" s="151"/>
      <c r="D46" s="151"/>
      <c r="E46" s="151"/>
      <c r="F46" s="151"/>
      <c r="G46" s="151"/>
      <c r="H46" s="151"/>
      <c r="I46" s="195"/>
      <c r="J46" s="198"/>
    </row>
    <row r="47" spans="1:15">
      <c r="A47" s="151"/>
      <c r="B47" s="151"/>
      <c r="C47" s="151"/>
      <c r="D47" s="151"/>
      <c r="E47" s="151"/>
      <c r="F47" s="151"/>
      <c r="G47" s="151"/>
      <c r="H47" s="151"/>
      <c r="I47" s="195"/>
      <c r="J47" s="198"/>
    </row>
    <row r="48" spans="1:15">
      <c r="A48" s="151"/>
      <c r="B48" s="151"/>
      <c r="C48" s="151"/>
      <c r="D48" s="151"/>
      <c r="E48" s="151"/>
      <c r="F48" s="151"/>
      <c r="G48" s="151"/>
      <c r="H48" s="151"/>
      <c r="I48" s="195"/>
      <c r="J48" s="198"/>
    </row>
    <row r="49" spans="9:10">
      <c r="I49" s="195" t="str">
        <f>C21</f>
        <v>Abschläge - Gesamtprodukt</v>
      </c>
      <c r="J49" s="198">
        <f ca="1">F21</f>
        <v>0.46236559139784933</v>
      </c>
    </row>
    <row r="50" spans="9:10">
      <c r="I50" s="195" t="s">
        <v>231</v>
      </c>
      <c r="J50" s="198">
        <f ca="1">F17</f>
        <v>3.3817204301075274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1AF351-BFE5-4792-87D0-52DBC9144622}">
          <x14:formula1>
            <xm:f>'PieChart Hilfstabelle'!$F:$F</xm:f>
          </x14:formula1>
          <xm:sqref>I5</xm:sqref>
        </x14:dataValidation>
        <x14:dataValidation type="list" allowBlank="1" showInputMessage="1" showErrorMessage="1" xr:uid="{24C3D576-6B20-4159-A186-0ED8813EAAFE}">
          <x14:formula1>
            <xm:f>'Kreis TRADE - 2024'!$F$75:$R$75</xm:f>
          </x14:formula1>
          <xm:sqref>J5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EE09B1977AD47980B401EA8997FA7" ma:contentTypeVersion="10" ma:contentTypeDescription="Create a new document." ma:contentTypeScope="" ma:versionID="b8876c017ec84f59d79b0cf7a5048264">
  <xsd:schema xmlns:xsd="http://www.w3.org/2001/XMLSchema" xmlns:xs="http://www.w3.org/2001/XMLSchema" xmlns:p="http://schemas.microsoft.com/office/2006/metadata/properties" xmlns:ns3="618fab29-0d99-4692-9b0c-7db72dfe9f33" xmlns:ns4="a9898b09-ed0d-4bb0-8520-c545deba8f98" targetNamespace="http://schemas.microsoft.com/office/2006/metadata/properties" ma:root="true" ma:fieldsID="c3f7b15f63e7238926370539f2ae6b60" ns3:_="" ns4:_="">
    <xsd:import namespace="618fab29-0d99-4692-9b0c-7db72dfe9f33"/>
    <xsd:import namespace="a9898b09-ed0d-4bb0-8520-c545deba8f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fab29-0d99-4692-9b0c-7db72dfe9f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98b09-ed0d-4bb0-8520-c545deba8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85AF2C-7E14-4FEF-B94A-CA56CBEC1EB5}"/>
</file>

<file path=customXml/itemProps2.xml><?xml version="1.0" encoding="utf-8"?>
<ds:datastoreItem xmlns:ds="http://schemas.openxmlformats.org/officeDocument/2006/customXml" ds:itemID="{98459E40-9964-4C35-98C1-DAC4A05BAF12}"/>
</file>

<file path=customXml/itemProps3.xml><?xml version="1.0" encoding="utf-8"?>
<ds:datastoreItem xmlns:ds="http://schemas.openxmlformats.org/officeDocument/2006/customXml" ds:itemID="{5F9AD4EF-B910-4B7D-ABEE-51BA77FBA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Unger</dc:creator>
  <cp:keywords/>
  <dc:description/>
  <cp:lastModifiedBy/>
  <cp:revision/>
  <dcterms:created xsi:type="dcterms:W3CDTF">2021-02-04T08:18:35Z</dcterms:created>
  <dcterms:modified xsi:type="dcterms:W3CDTF">2024-07-15T11:38:41Z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0x010100C42EE09B1977AD47980B401EA8997FA7</vt:lpwstr>
  </property>
</Properties>
</file>