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nc8J9M6guGv/ii0tXd3iLYk57X+9103XNhg4VQEBJe0="/>
    </ext>
  </extLst>
</workbook>
</file>

<file path=xl/sharedStrings.xml><?xml version="1.0" encoding="utf-8"?>
<sst xmlns="http://schemas.openxmlformats.org/spreadsheetml/2006/main" count="146" uniqueCount="51">
  <si>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</si>
  <si>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</si>
  <si>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</si>
  <si>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</si>
  <si>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</si>
  <si>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</si>
  <si>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</si>
  <si>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</si>
  <si>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</si>
  <si>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</si>
  <si>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</si>
  <si>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</si>
  <si>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</si>
  <si>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</si>
  <si>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</si>
  <si>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</si>
  <si>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jan to apr</t>
  </si>
  <si>
    <t>Trip End Date</t>
  </si>
  <si>
    <t>apr to dec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</si>
  <si>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</si>
  <si>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</si>
  <si>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</si>
  <si>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</si>
  <si>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</si>
  <si>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May to dec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</si>
  <si>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</si>
  <si>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</si>
  <si>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</si>
  <si>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</si>
  <si>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</si>
  <si>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</si>
  <si>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</si>
  <si>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</si>
  <si>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</si>
  <si>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</si>
  <si>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</si>
  <si>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</si>
  <si>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</si>
  <si>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</si>
  <si>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</si>
  <si>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</si>
  <si>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</si>
  <si>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jan to june</t>
  </si>
  <si>
    <t>july to dec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</si>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</sst>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d&quot;-&quot;mmm&quot;-&quot;yyyy"/>
  </numFmts>
  <fonts count="11">
    <font>
      <sz val="10.0"/>
      <color rgb="FF000000"/>
      <name val="Arial"/>
      <scheme val="minor"/>
    </font>
    <font>
      <b/>
      <sz val="10.0"/>
      <color rgb="FFFFFFFF"/>
      <name val="Arial"/>
    </font>
    <font/>
    <font>
      <b/>
      <sz val="10.0"/>
      <color theme="0"/>
      <name val="Arial"/>
    </font>
    <font>
      <b/>
      <sz val="11.0"/>
      <color rgb="FFFFFFFF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rgb="FFFFFFFF"/>
      <name val="Arial"/>
    </font>
    <font>
      <sz val="11.0"/>
      <color rgb="FFFFFFFF"/>
      <name val="Calibri"/>
    </font>
    <font>
      <b/>
      <sz val="10.0"/>
      <color theme="1"/>
      <name val="Arial"/>
    </font>
    <font>
      <sz val="10.0"/>
      <color theme="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3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2" fontId="3" numFmtId="0" xfId="0" applyAlignment="1" applyBorder="1" applyFont="1">
      <alignment horizontal="center" vertical="center"/>
    </xf>
    <xf borderId="9" fillId="2" fontId="4" numFmtId="0" xfId="0" applyAlignment="1" applyBorder="1" applyFont="1">
      <alignment shrinkToFit="0" wrapText="1"/>
    </xf>
    <xf borderId="9" fillId="2" fontId="4" numFmtId="164" xfId="0" applyAlignment="1" applyBorder="1" applyFont="1" applyNumberFormat="1">
      <alignment shrinkToFit="0" wrapText="1"/>
    </xf>
    <xf borderId="9" fillId="0" fontId="5" numFmtId="0" xfId="0" applyAlignment="1" applyBorder="1" applyFont="1">
      <alignment horizontal="center"/>
    </xf>
    <xf borderId="9" fillId="0" fontId="6" numFmtId="164" xfId="0" applyAlignment="1" applyBorder="1" applyFont="1" applyNumberFormat="1">
      <alignment horizontal="center" shrinkToFit="0" wrapText="1"/>
    </xf>
    <xf borderId="9" fillId="0" fontId="6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vertical="center"/>
    </xf>
    <xf borderId="10" fillId="2" fontId="7" numFmtId="0" xfId="0" applyBorder="1" applyFont="1"/>
    <xf borderId="9" fillId="0" fontId="5" numFmtId="0" xfId="0" applyAlignment="1" applyBorder="1" applyFont="1">
      <alignment horizontal="center" readingOrder="0"/>
    </xf>
    <xf borderId="0" fillId="0" fontId="5" numFmtId="0" xfId="0" applyFont="1"/>
    <xf borderId="11" fillId="2" fontId="8" numFmtId="0" xfId="0" applyAlignment="1" applyBorder="1" applyFont="1">
      <alignment horizontal="center" shrinkToFit="0" vertical="top" wrapText="1"/>
    </xf>
    <xf borderId="12" fillId="2" fontId="8" numFmtId="0" xfId="0" applyAlignment="1" applyBorder="1" applyFont="1">
      <alignment horizontal="center" shrinkToFit="0" vertical="top" wrapText="1"/>
    </xf>
    <xf borderId="12" fillId="2" fontId="7" numFmtId="0" xfId="0" applyAlignment="1" applyBorder="1" applyFont="1">
      <alignment horizontal="center" vertical="top"/>
    </xf>
    <xf borderId="9" fillId="2" fontId="7" numFmtId="0" xfId="0" applyAlignment="1" applyBorder="1" applyFont="1">
      <alignment horizontal="center" vertical="top"/>
    </xf>
    <xf borderId="11" fillId="3" fontId="7" numFmtId="0" xfId="0" applyAlignment="1" applyBorder="1" applyFill="1" applyFont="1">
      <alignment horizontal="center" vertical="top"/>
    </xf>
    <xf borderId="11" fillId="2" fontId="8" numFmtId="0" xfId="0" applyAlignment="1" applyBorder="1" applyFont="1">
      <alignment shrinkToFit="0" wrapText="1"/>
    </xf>
    <xf borderId="9" fillId="0" fontId="6" numFmtId="164" xfId="0" applyAlignment="1" applyBorder="1" applyFont="1" applyNumberFormat="1">
      <alignment horizontal="center" readingOrder="0" shrinkToFit="0" wrapText="1"/>
    </xf>
    <xf borderId="11" fillId="4" fontId="6" numFmtId="164" xfId="0" applyAlignment="1" applyBorder="1" applyFill="1" applyFont="1" applyNumberFormat="1">
      <alignment horizontal="right" shrinkToFit="0" wrapText="1"/>
    </xf>
    <xf borderId="10" fillId="5" fontId="6" numFmtId="0" xfId="0" applyAlignment="1" applyBorder="1" applyFill="1" applyFont="1">
      <alignment horizontal="center" shrinkToFit="0" wrapText="1"/>
    </xf>
    <xf borderId="13" fillId="5" fontId="6" numFmtId="0" xfId="0" applyAlignment="1" applyBorder="1" applyFont="1">
      <alignment horizontal="center" shrinkToFit="0" wrapText="1"/>
    </xf>
    <xf borderId="9" fillId="6" fontId="6" numFmtId="0" xfId="0" applyAlignment="1" applyBorder="1" applyFill="1" applyFont="1">
      <alignment horizontal="center" shrinkToFit="0" wrapText="1"/>
    </xf>
    <xf borderId="11" fillId="3" fontId="6" numFmtId="0" xfId="0" applyAlignment="1" applyBorder="1" applyFont="1">
      <alignment horizontal="right" shrinkToFit="0" wrapText="1"/>
    </xf>
    <xf borderId="14" fillId="2" fontId="7" numFmtId="0" xfId="0" applyBorder="1" applyFont="1"/>
    <xf borderId="11" fillId="4" fontId="5" numFmtId="15" xfId="0" applyBorder="1" applyFont="1" applyNumberFormat="1"/>
    <xf borderId="11" fillId="3" fontId="5" numFmtId="15" xfId="0" applyBorder="1" applyFont="1" applyNumberFormat="1"/>
    <xf borderId="15" fillId="2" fontId="8" numFmtId="165" xfId="0" applyAlignment="1" applyBorder="1" applyFont="1" applyNumberFormat="1">
      <alignment shrinkToFit="0" wrapText="1"/>
    </xf>
    <xf borderId="9" fillId="4" fontId="6" numFmtId="3" xfId="0" applyAlignment="1" applyBorder="1" applyFont="1" applyNumberFormat="1">
      <alignment horizontal="center" shrinkToFit="0" wrapText="1"/>
    </xf>
    <xf borderId="11" fillId="4" fontId="6" numFmtId="3" xfId="0" applyAlignment="1" applyBorder="1" applyFont="1" applyNumberFormat="1">
      <alignment horizontal="right" shrinkToFit="0" wrapText="1"/>
    </xf>
    <xf borderId="0" fillId="0" fontId="9" numFmtId="0" xfId="0" applyAlignment="1" applyFont="1">
      <alignment horizontal="center" vertical="center"/>
    </xf>
    <xf borderId="0" fillId="0" fontId="9" numFmtId="0" xfId="0" applyFont="1"/>
    <xf borderId="0" fillId="0" fontId="9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12" fillId="2" fontId="7" numFmtId="0" xfId="0" applyAlignment="1" applyBorder="1" applyFont="1">
      <alignment vertical="top"/>
    </xf>
    <xf borderId="0" fillId="0" fontId="5" numFmtId="0" xfId="0" applyAlignment="1" applyFont="1">
      <alignment vertical="center"/>
    </xf>
    <xf borderId="0" fillId="0" fontId="9" numFmtId="0" xfId="0" applyAlignment="1" applyFont="1">
      <alignment vertical="center"/>
    </xf>
    <xf borderId="13" fillId="6" fontId="6" numFmtId="0" xfId="0" applyAlignment="1" applyBorder="1" applyFont="1">
      <alignment horizontal="center" shrinkToFit="0" wrapText="1"/>
    </xf>
    <xf borderId="16" fillId="2" fontId="1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1" fillId="2" fontId="4" numFmtId="0" xfId="0" applyAlignment="1" applyBorder="1" applyFont="1">
      <alignment horizontal="center" shrinkToFit="0" wrapText="1"/>
    </xf>
    <xf borderId="12" fillId="2" fontId="4" numFmtId="164" xfId="0" applyAlignment="1" applyBorder="1" applyFont="1" applyNumberFormat="1">
      <alignment horizontal="center" shrinkToFit="0" wrapText="1"/>
    </xf>
    <xf borderId="12" fillId="2" fontId="4" numFmtId="0" xfId="0" applyAlignment="1" applyBorder="1" applyFont="1">
      <alignment horizontal="center" shrinkToFit="0" wrapText="1"/>
    </xf>
    <xf borderId="20" fillId="0" fontId="5" numFmtId="0" xfId="0" applyAlignment="1" applyBorder="1" applyFont="1">
      <alignment horizontal="center"/>
    </xf>
    <xf borderId="19" fillId="0" fontId="6" numFmtId="15" xfId="0" applyAlignment="1" applyBorder="1" applyFont="1" applyNumberFormat="1">
      <alignment horizontal="center" shrinkToFit="0" wrapText="1"/>
    </xf>
    <xf borderId="19" fillId="0" fontId="6" numFmtId="164" xfId="0" applyAlignment="1" applyBorder="1" applyFont="1" applyNumberFormat="1">
      <alignment horizontal="center" shrinkToFit="0" wrapText="1"/>
    </xf>
    <xf borderId="19" fillId="0" fontId="6" numFmtId="0" xfId="0" applyAlignment="1" applyBorder="1" applyFont="1">
      <alignment horizontal="center" shrinkToFit="0" wrapText="1"/>
    </xf>
    <xf borderId="9" fillId="2" fontId="7" numFmtId="0" xfId="0" applyBorder="1" applyFont="1"/>
    <xf borderId="20" fillId="0" fontId="5" numFmtId="0" xfId="0" applyAlignment="1" applyBorder="1" applyFont="1">
      <alignment horizontal="center" readingOrder="0"/>
    </xf>
    <xf borderId="9" fillId="2" fontId="8" numFmtId="0" xfId="0" applyAlignment="1" applyBorder="1" applyFont="1">
      <alignment horizontal="center" shrinkToFit="0" wrapText="1"/>
    </xf>
    <xf borderId="11" fillId="3" fontId="8" numFmtId="0" xfId="0" applyAlignment="1" applyBorder="1" applyFont="1">
      <alignment horizontal="center" shrinkToFit="0" wrapText="1"/>
    </xf>
    <xf borderId="9" fillId="2" fontId="8" numFmtId="0" xfId="0" applyAlignment="1" applyBorder="1" applyFont="1">
      <alignment horizontal="center" shrinkToFit="0" vertical="top" wrapText="1"/>
    </xf>
    <xf borderId="19" fillId="0" fontId="6" numFmtId="0" xfId="0" applyAlignment="1" applyBorder="1" applyFont="1">
      <alignment horizontal="center" readingOrder="0" shrinkToFit="0" wrapText="1"/>
    </xf>
    <xf borderId="11" fillId="4" fontId="6" numFmtId="0" xfId="0" applyAlignment="1" applyBorder="1" applyFont="1">
      <alignment shrinkToFit="0" wrapText="1"/>
    </xf>
    <xf borderId="11" fillId="3" fontId="6" numFmtId="0" xfId="0" applyAlignment="1" applyBorder="1" applyFont="1">
      <alignment horizontal="center" shrinkToFit="0" wrapText="1"/>
    </xf>
    <xf borderId="9" fillId="2" fontId="10" numFmtId="0" xfId="0" applyAlignment="1" applyBorder="1" applyFont="1">
      <alignment horizontal="center"/>
    </xf>
    <xf borderId="9" fillId="5" fontId="6" numFmtId="0" xfId="0" applyAlignment="1" applyBorder="1" applyFont="1">
      <alignment horizontal="center" shrinkToFit="0" wrapText="1"/>
    </xf>
    <xf borderId="9" fillId="2" fontId="8" numFmtId="0" xfId="0" applyAlignment="1" applyBorder="1" applyFont="1">
      <alignment shrinkToFit="0" wrapText="1"/>
    </xf>
    <xf borderId="19" fillId="0" fontId="6" numFmtId="164" xfId="0" applyAlignment="1" applyBorder="1" applyFont="1" applyNumberFormat="1">
      <alignment horizontal="center" readingOrder="0" shrinkToFit="0" wrapText="1"/>
    </xf>
    <xf borderId="0" fillId="0" fontId="9" numFmtId="0" xfId="0" applyAlignment="1" applyFont="1">
      <alignment horizontal="left"/>
    </xf>
    <xf borderId="15" fillId="3" fontId="8" numFmtId="165" xfId="0" applyAlignment="1" applyBorder="1" applyFont="1" applyNumberFormat="1">
      <alignment shrinkToFit="0" wrapText="1"/>
    </xf>
    <xf borderId="11" fillId="3" fontId="6" numFmtId="3" xfId="0" applyAlignment="1" applyBorder="1" applyFont="1" applyNumberFormat="1">
      <alignment horizontal="right" shrinkToFit="0" wrapText="1"/>
    </xf>
    <xf borderId="0" fillId="0" fontId="9" numFmtId="0" xfId="0" applyAlignment="1" applyFont="1">
      <alignment horizontal="left" vertical="center"/>
    </xf>
    <xf borderId="16" fillId="2" fontId="3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shrinkToFit="0" wrapText="1"/>
    </xf>
    <xf borderId="9" fillId="2" fontId="4" numFmtId="164" xfId="0" applyAlignment="1" applyBorder="1" applyFont="1" applyNumberFormat="1">
      <alignment horizontal="center" shrinkToFit="0" wrapText="1"/>
    </xf>
    <xf borderId="9" fillId="0" fontId="6" numFmtId="15" xfId="0" applyAlignment="1" applyBorder="1" applyFont="1" applyNumberFormat="1">
      <alignment horizontal="center" shrinkToFit="0" wrapText="1"/>
    </xf>
    <xf borderId="9" fillId="2" fontId="7" numFmtId="0" xfId="0" applyAlignment="1" applyBorder="1" applyFont="1">
      <alignment horizontal="center"/>
    </xf>
    <xf borderId="9" fillId="0" fontId="5" numFmtId="0" xfId="0" applyBorder="1" applyFont="1"/>
    <xf borderId="9" fillId="0" fontId="6" numFmtId="15" xfId="0" applyAlignment="1" applyBorder="1" applyFont="1" applyNumberFormat="1">
      <alignment shrinkToFit="0" wrapText="1"/>
    </xf>
    <xf borderId="0" fillId="0" fontId="5" numFmtId="0" xfId="0" applyAlignment="1" applyFont="1">
      <alignment horizontal="center" vertical="top"/>
    </xf>
    <xf borderId="9" fillId="4" fontId="6" numFmtId="15" xfId="0" applyAlignment="1" applyBorder="1" applyFont="1" applyNumberFormat="1">
      <alignment horizontal="center" shrinkToFit="0" wrapText="1"/>
    </xf>
    <xf borderId="9" fillId="4" fontId="6" numFmtId="164" xfId="0" applyAlignment="1" applyBorder="1" applyFont="1" applyNumberFormat="1">
      <alignment horizontal="center" shrinkToFit="0" wrapText="1"/>
    </xf>
    <xf borderId="11" fillId="3" fontId="5" numFmtId="0" xfId="0" applyBorder="1" applyFont="1"/>
    <xf borderId="9" fillId="2" fontId="8" numFmtId="165" xfId="0" applyAlignment="1" applyBorder="1" applyFont="1" applyNumberFormat="1">
      <alignment horizontal="center" shrinkToFit="0" wrapText="1"/>
    </xf>
    <xf borderId="21" fillId="3" fontId="8" numFmtId="0" xfId="0" applyAlignment="1" applyBorder="1" applyFont="1">
      <alignment horizontal="center" shrinkToFit="0" wrapText="1"/>
    </xf>
    <xf borderId="22" fillId="0" fontId="2" numFmtId="0" xfId="0" applyBorder="1" applyFont="1"/>
    <xf borderId="11" fillId="3" fontId="8" numFmtId="0" xfId="0" applyAlignment="1" applyBorder="1" applyFont="1">
      <alignment horizontal="center" shrinkToFit="0" vertical="top" wrapText="1"/>
    </xf>
    <xf borderId="21" fillId="3" fontId="6" numFmtId="0" xfId="0" applyAlignment="1" applyBorder="1" applyFont="1">
      <alignment horizontal="center" shrinkToFit="0" wrapText="1"/>
    </xf>
    <xf borderId="10" fillId="2" fontId="8" numFmtId="0" xfId="0" applyAlignment="1" applyBorder="1" applyFont="1">
      <alignment shrinkToFit="0" wrapText="1"/>
    </xf>
    <xf borderId="9" fillId="7" fontId="6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34</xdr:row>
      <xdr:rowOff>0</xdr:rowOff>
    </xdr:from>
    <xdr:ext cx="1162050" cy="228600"/>
    <xdr:sp>
      <xdr:nvSpPr>
        <xdr:cNvPr id="3" name="Shape 3"/>
        <xdr:cNvSpPr/>
      </xdr:nvSpPr>
      <xdr:spPr>
        <a:xfrm>
          <a:off x="4769738" y="3670463"/>
          <a:ext cx="1152525" cy="21907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62050" cy="228600"/>
    <xdr:sp>
      <xdr:nvSpPr>
        <xdr:cNvPr id="3" name="Shape 3"/>
        <xdr:cNvSpPr/>
      </xdr:nvSpPr>
      <xdr:spPr>
        <a:xfrm>
          <a:off x="4769738" y="3670463"/>
          <a:ext cx="1152525" cy="21907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41</xdr:row>
      <xdr:rowOff>28575</xdr:rowOff>
    </xdr:from>
    <xdr:ext cx="866775" cy="228600"/>
    <xdr:sp>
      <xdr:nvSpPr>
        <xdr:cNvPr id="4" name="Shape 4"/>
        <xdr:cNvSpPr/>
      </xdr:nvSpPr>
      <xdr:spPr>
        <a:xfrm>
          <a:off x="4917375" y="3670463"/>
          <a:ext cx="857250" cy="21907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38100</xdr:colOff>
      <xdr:row>33</xdr:row>
      <xdr:rowOff>171450</xdr:rowOff>
    </xdr:from>
    <xdr:ext cx="866775" cy="228600"/>
    <xdr:sp>
      <xdr:nvSpPr>
        <xdr:cNvPr id="4" name="Shape 4"/>
        <xdr:cNvSpPr/>
      </xdr:nvSpPr>
      <xdr:spPr>
        <a:xfrm>
          <a:off x="4917375" y="3670463"/>
          <a:ext cx="857250" cy="21907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33</xdr:row>
      <xdr:rowOff>171450</xdr:rowOff>
    </xdr:from>
    <xdr:ext cx="1200150" cy="228600"/>
    <xdr:sp>
      <xdr:nvSpPr>
        <xdr:cNvPr id="5" name="Shape 5"/>
        <xdr:cNvSpPr/>
      </xdr:nvSpPr>
      <xdr:spPr>
        <a:xfrm>
          <a:off x="4750688" y="3670463"/>
          <a:ext cx="1190625" cy="21907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47775" cy="228600"/>
    <xdr:sp>
      <xdr:nvSpPr>
        <xdr:cNvPr id="6" name="Shape 6"/>
        <xdr:cNvSpPr/>
      </xdr:nvSpPr>
      <xdr:spPr>
        <a:xfrm>
          <a:off x="4726875" y="3670463"/>
          <a:ext cx="1238250" cy="21907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123825</xdr:colOff>
      <xdr:row>6</xdr:row>
      <xdr:rowOff>123825</xdr:rowOff>
    </xdr:from>
    <xdr:ext cx="733425" cy="304800"/>
    <xdr:sp>
      <xdr:nvSpPr>
        <xdr:cNvPr id="7" name="Shape 7"/>
        <xdr:cNvSpPr/>
      </xdr:nvSpPr>
      <xdr:spPr>
        <a:xfrm>
          <a:off x="4984050" y="3632363"/>
          <a:ext cx="723900" cy="29527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76200</xdr:colOff>
      <xdr:row>18</xdr:row>
      <xdr:rowOff>304800</xdr:rowOff>
    </xdr:from>
    <xdr:ext cx="1657350" cy="228600"/>
    <xdr:sp>
      <xdr:nvSpPr>
        <xdr:cNvPr id="8" name="Shape 8"/>
        <xdr:cNvSpPr/>
      </xdr:nvSpPr>
      <xdr:spPr>
        <a:xfrm>
          <a:off x="4522088" y="3670463"/>
          <a:ext cx="1647825" cy="219075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3" width="12.75"/>
    <col customWidth="1" min="4" max="4" width="16.0"/>
    <col customWidth="1" min="5" max="5" width="12.75"/>
    <col customWidth="1" min="6" max="6" width="15.75"/>
    <col customWidth="1" min="7" max="7" width="16.75"/>
    <col customWidth="1" min="8" max="8" width="12.75"/>
    <col customWidth="1" min="9" max="9" width="15.75"/>
    <col customWidth="1" min="10" max="12" width="12.75"/>
    <col customWidth="1" hidden="1" min="13" max="26" width="8.7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/>
      <c r="L2" s="5"/>
    </row>
    <row r="3" ht="15.7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15.75" customHeight="1"/>
    <row r="5" ht="15.75" customHeight="1">
      <c r="A5" s="9" t="s">
        <v>1</v>
      </c>
      <c r="B5" s="3"/>
    </row>
    <row r="6" ht="15.75" customHeight="1">
      <c r="A6" s="6"/>
      <c r="B6" s="8"/>
    </row>
    <row r="7" ht="15.75" customHeight="1"/>
    <row r="8" ht="15.75" customHeight="1">
      <c r="A8" s="10" t="s">
        <v>2</v>
      </c>
      <c r="B8" s="11" t="s">
        <v>3</v>
      </c>
      <c r="C8" s="10" t="s">
        <v>4</v>
      </c>
      <c r="D8" s="10" t="s">
        <v>5</v>
      </c>
    </row>
    <row r="9" ht="15.75" customHeight="1">
      <c r="A9" s="12" t="s">
        <v>6</v>
      </c>
      <c r="B9" s="13">
        <v>44197.0</v>
      </c>
      <c r="C9" s="13">
        <v>44316.0</v>
      </c>
      <c r="D9" s="14">
        <v>1200.0</v>
      </c>
    </row>
    <row r="10" ht="15.75" customHeight="1">
      <c r="A10" s="12" t="s">
        <v>6</v>
      </c>
      <c r="B10" s="13">
        <v>44317.0</v>
      </c>
      <c r="C10" s="13">
        <v>44561.0</v>
      </c>
      <c r="D10" s="14">
        <v>1300.0</v>
      </c>
    </row>
    <row r="11" ht="15.75" customHeight="1">
      <c r="A11" s="12" t="s">
        <v>7</v>
      </c>
      <c r="B11" s="13">
        <v>44197.0</v>
      </c>
      <c r="C11" s="13">
        <v>44316.0</v>
      </c>
      <c r="D11" s="14">
        <v>2100.0</v>
      </c>
    </row>
    <row r="12" ht="15.75" customHeight="1">
      <c r="A12" s="12" t="s">
        <v>7</v>
      </c>
      <c r="B12" s="13">
        <v>44317.0</v>
      </c>
      <c r="C12" s="13">
        <v>44561.0</v>
      </c>
      <c r="D12" s="14">
        <v>2200.0</v>
      </c>
    </row>
    <row r="13" ht="15.75" customHeight="1">
      <c r="A13" s="12" t="s">
        <v>8</v>
      </c>
      <c r="B13" s="13">
        <v>44197.0</v>
      </c>
      <c r="C13" s="13">
        <v>44316.0</v>
      </c>
      <c r="D13" s="14">
        <v>2800.0</v>
      </c>
    </row>
    <row r="14" ht="15.75" customHeight="1">
      <c r="A14" s="12" t="s">
        <v>8</v>
      </c>
      <c r="B14" s="13">
        <v>44317.0</v>
      </c>
      <c r="C14" s="13">
        <v>44561.0</v>
      </c>
      <c r="D14" s="14">
        <v>3000.0</v>
      </c>
    </row>
    <row r="15" ht="15.75" customHeight="1"/>
    <row r="16" ht="15.75" customHeight="1"/>
    <row r="17" ht="15.75" customHeight="1"/>
    <row r="18" ht="15.75" customHeight="1">
      <c r="A18" s="15" t="s">
        <v>9</v>
      </c>
      <c r="B18" s="3"/>
    </row>
    <row r="19" ht="15.75" customHeight="1">
      <c r="A19" s="6"/>
      <c r="B19" s="8"/>
    </row>
    <row r="20" ht="15.75" customHeight="1">
      <c r="A20" s="16" t="s">
        <v>10</v>
      </c>
      <c r="B20" s="17" t="s">
        <v>8</v>
      </c>
      <c r="C20" s="18"/>
      <c r="G20" s="19" t="s">
        <v>11</v>
      </c>
      <c r="H20" s="20" t="s">
        <v>12</v>
      </c>
      <c r="I20" s="21" t="s">
        <v>13</v>
      </c>
      <c r="J20" s="22" t="s">
        <v>14</v>
      </c>
      <c r="N20" s="23"/>
    </row>
    <row r="21" ht="15.75" customHeight="1">
      <c r="A21" s="24" t="s">
        <v>15</v>
      </c>
      <c r="B21" s="25">
        <v>44212.0</v>
      </c>
      <c r="C21" s="26"/>
      <c r="F21" s="19" t="s">
        <v>16</v>
      </c>
      <c r="G21" s="27">
        <v>352.0</v>
      </c>
      <c r="H21" s="28">
        <v>2800.0</v>
      </c>
      <c r="I21" s="28">
        <v>985600.0</v>
      </c>
      <c r="J21" s="29">
        <v>1255600.0</v>
      </c>
      <c r="N21" s="30"/>
    </row>
    <row r="22" ht="15.75" customHeight="1">
      <c r="A22" s="31" t="s">
        <v>17</v>
      </c>
      <c r="B22" s="25">
        <v>44438.0</v>
      </c>
      <c r="C22" s="26"/>
      <c r="F22" s="19" t="s">
        <v>18</v>
      </c>
      <c r="G22" s="27">
        <v>90.0</v>
      </c>
      <c r="H22" s="28">
        <v>3000.0</v>
      </c>
      <c r="I22" s="28">
        <v>270000.0</v>
      </c>
      <c r="J22" s="32"/>
      <c r="N22" s="33"/>
    </row>
    <row r="23" ht="15.75" customHeight="1">
      <c r="A23" s="34" t="s">
        <v>19</v>
      </c>
      <c r="B23" s="35">
        <v>2.0</v>
      </c>
      <c r="C23" s="36"/>
      <c r="H23" s="37" t="s">
        <v>20</v>
      </c>
    </row>
    <row r="24" ht="15.75" customHeight="1">
      <c r="C24" s="3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A30" s="38" t="s">
        <v>21</v>
      </c>
      <c r="B30" s="38"/>
      <c r="C30" s="38"/>
      <c r="D30" s="38"/>
      <c r="E30" s="38"/>
      <c r="F30" s="38"/>
    </row>
    <row r="31" ht="15.75" customHeight="1">
      <c r="A31" s="39" t="s">
        <v>22</v>
      </c>
    </row>
    <row r="32" ht="15.75" customHeight="1"/>
    <row r="33" ht="15.75" customHeight="1">
      <c r="A33" s="40"/>
      <c r="B33" s="40"/>
      <c r="C33" s="40"/>
      <c r="D33" s="40"/>
      <c r="E33" s="40"/>
      <c r="F33" s="40"/>
    </row>
    <row r="34" ht="15.75" customHeight="1">
      <c r="A34" s="40"/>
      <c r="B34" s="40"/>
      <c r="C34" s="40"/>
      <c r="D34" s="40"/>
      <c r="E34" s="40"/>
      <c r="F34" s="40"/>
    </row>
    <row r="35" ht="15.75" customHeight="1">
      <c r="B35" s="19" t="s">
        <v>11</v>
      </c>
      <c r="C35" s="20" t="s">
        <v>12</v>
      </c>
      <c r="D35" s="41" t="s">
        <v>13</v>
      </c>
      <c r="E35" s="21" t="s">
        <v>14</v>
      </c>
      <c r="F35" s="42"/>
      <c r="G35" s="43" t="s">
        <v>23</v>
      </c>
    </row>
    <row r="36" ht="15.75" customHeight="1">
      <c r="A36" s="19" t="s">
        <v>16</v>
      </c>
      <c r="B36" s="27">
        <f>IFERROR(
    SWITCH(
        B20,
        "Swift Dzire", IF(AND(MONTH(B21) &lt;= 4,MONTH(B22)&lt;=4),B22-B21+1,IF(MONTH(B21) &lt;= 4,C9-B21 +1,0) ),
        "Innova", IF(AND(MONTH(B21) &lt;= 4,MONTH(B22)&lt;=4),B22-B21+1,IF(MONTH(B21) &lt;= 4,C11-B21 +1,0) ),
         "Ertiga",IF(AND(MONTH(B21) &lt;= 4,MONTH(B22)&lt;=4),B22-B21+1,IF(MONTH(B21) &lt;= 4,C13-B21 +1,0) ),
        0
    ),
    0
)</f>
        <v>105</v>
      </c>
      <c r="C36" s="28">
        <f>IF(AND(B20=A9,MONTH(B21)&lt;=4),D9,IF(AND(B20=A11,MONTH(B21)&lt;=4),D11,IF(AND(B20=A13,MONTH(B21)&lt;=4),D13,0)))</f>
        <v>2800</v>
      </c>
      <c r="D36" s="28">
        <f t="shared" ref="D36:D37" si="1">B36*C36</f>
        <v>294000</v>
      </c>
      <c r="E36" s="44">
        <f>(D36+D37)*B23</f>
        <v>1320000</v>
      </c>
      <c r="F36" s="42"/>
      <c r="G36" s="42"/>
    </row>
    <row r="37" ht="15.75" customHeight="1">
      <c r="A37" s="19" t="s">
        <v>24</v>
      </c>
      <c r="B37" s="27">
        <f>IFERROR(
    IF(
        B21 &lt;= B22,
        SWITCH(
            B20,
            "Swift Dzire", IF(AND(MONTH(B21) &gt;= 5,MONTH(B22)&gt;=5),B22-B21+1,IF(MONTH(B22) &gt;=5,B22-B10 +1,0) ),
            "Innova", IF(AND(MONTH(B21) &gt;= 5,MONTH(B22)&gt;=5),B22-B21+1,IF(MONTH(B22) &gt;=5,B22-B12 +1,0) ),
           "Ertiga", IF(AND(MONTH(B21) &gt;= 5,MONTH(B22)&gt;=5),B22-B21+1,IF(MONTH(B22) &gt;=5,B22-B14 +1,0) ),
              0
        ),
        0
    ),
    0
)</f>
        <v>122</v>
      </c>
      <c r="C37" s="28">
        <f>IF(AND(B20=A10,MONTH(B22)&gt;=5),D10,IF(AND(B20=A12,MONTH(B22)&gt;=5),D12,IF(AND(B20=A14,MONTH(B22)&gt;=5),D14,0)))</f>
        <v>3000</v>
      </c>
      <c r="D37" s="28">
        <f t="shared" si="1"/>
        <v>366000</v>
      </c>
      <c r="E37" s="32"/>
    </row>
    <row r="38" ht="15.75" customHeight="1"/>
    <row r="39" ht="15.75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mergeCells count="6">
    <mergeCell ref="A1:L3"/>
    <mergeCell ref="A5:B6"/>
    <mergeCell ref="A18:B19"/>
    <mergeCell ref="H23:I23"/>
    <mergeCell ref="A31:G32"/>
    <mergeCell ref="G35:H35"/>
  </mergeCells>
  <conditionalFormatting sqref="K16">
    <cfRule type="notContainsBlanks" dxfId="0" priority="1">
      <formula>LEN(TRIM(K16))&gt;0</formula>
    </cfRule>
  </conditionalFormatting>
  <dataValidations>
    <dataValidation type="list" allowBlank="1" showErrorMessage="1" sqref="B20">
      <formula1>"Ertiga,Innova,Swift Dzire"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2.75"/>
    <col customWidth="1" min="2" max="2" width="20.13"/>
    <col customWidth="1" min="3" max="3" width="12.75"/>
    <col customWidth="1" min="4" max="4" width="20.25"/>
    <col customWidth="1" min="5" max="5" width="18.25"/>
    <col customWidth="1" min="6" max="9" width="12.75"/>
    <col customWidth="1" min="10" max="10" width="11.75"/>
    <col customWidth="1" min="11" max="11" width="14.0"/>
    <col customWidth="1" min="12" max="12" width="12.75"/>
    <col customWidth="1" hidden="1" min="13" max="26" width="8.7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/>
      <c r="L2" s="5"/>
    </row>
    <row r="3" ht="15.7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15.75" customHeight="1"/>
    <row r="5" ht="15.75" customHeight="1">
      <c r="A5" s="45" t="s">
        <v>25</v>
      </c>
      <c r="B5" s="46"/>
    </row>
    <row r="6" ht="15.75" customHeight="1">
      <c r="A6" s="47"/>
      <c r="B6" s="48"/>
    </row>
    <row r="7" ht="15.75" customHeight="1"/>
    <row r="8" ht="15.75" customHeight="1">
      <c r="A8" s="49" t="s">
        <v>26</v>
      </c>
      <c r="B8" s="50" t="s">
        <v>27</v>
      </c>
      <c r="C8" s="51" t="s">
        <v>3</v>
      </c>
      <c r="D8" s="51" t="s">
        <v>4</v>
      </c>
      <c r="E8" s="51" t="s">
        <v>5</v>
      </c>
    </row>
    <row r="9" ht="15.75" customHeight="1">
      <c r="A9" s="52" t="s">
        <v>28</v>
      </c>
      <c r="B9" s="53" t="s">
        <v>29</v>
      </c>
      <c r="C9" s="54">
        <v>44197.0</v>
      </c>
      <c r="D9" s="54">
        <v>44377.0</v>
      </c>
      <c r="E9" s="55">
        <v>4000.0</v>
      </c>
    </row>
    <row r="10" ht="15.75" customHeight="1">
      <c r="A10" s="52" t="s">
        <v>28</v>
      </c>
      <c r="B10" s="53" t="s">
        <v>30</v>
      </c>
      <c r="C10" s="54">
        <v>44197.0</v>
      </c>
      <c r="D10" s="54">
        <v>44377.0</v>
      </c>
      <c r="E10" s="55">
        <v>7000.0</v>
      </c>
    </row>
    <row r="11" ht="15.75" customHeight="1">
      <c r="A11" s="52" t="s">
        <v>28</v>
      </c>
      <c r="B11" s="53" t="s">
        <v>29</v>
      </c>
      <c r="C11" s="54">
        <v>44378.0</v>
      </c>
      <c r="D11" s="54">
        <v>44561.0</v>
      </c>
      <c r="E11" s="55">
        <v>4500.0</v>
      </c>
    </row>
    <row r="12" ht="15.75" customHeight="1">
      <c r="A12" s="52" t="s">
        <v>28</v>
      </c>
      <c r="B12" s="53" t="s">
        <v>30</v>
      </c>
      <c r="C12" s="54">
        <v>44378.0</v>
      </c>
      <c r="D12" s="54">
        <v>44561.0</v>
      </c>
      <c r="E12" s="55">
        <v>8000.0</v>
      </c>
    </row>
    <row r="13" ht="15.75" customHeight="1">
      <c r="A13" s="52" t="s">
        <v>31</v>
      </c>
      <c r="B13" s="53" t="s">
        <v>29</v>
      </c>
      <c r="C13" s="54">
        <v>44197.0</v>
      </c>
      <c r="D13" s="54">
        <v>44377.0</v>
      </c>
      <c r="E13" s="55">
        <v>6000.0</v>
      </c>
    </row>
    <row r="14" ht="15.75" customHeight="1">
      <c r="A14" s="52" t="s">
        <v>31</v>
      </c>
      <c r="B14" s="53" t="s">
        <v>30</v>
      </c>
      <c r="C14" s="54">
        <v>44197.0</v>
      </c>
      <c r="D14" s="54">
        <v>44377.0</v>
      </c>
      <c r="E14" s="55">
        <v>9000.0</v>
      </c>
    </row>
    <row r="15" ht="15.75" customHeight="1">
      <c r="A15" s="52" t="s">
        <v>31</v>
      </c>
      <c r="B15" s="53" t="s">
        <v>29</v>
      </c>
      <c r="C15" s="54">
        <v>44378.0</v>
      </c>
      <c r="D15" s="54">
        <v>44561.0</v>
      </c>
      <c r="E15" s="55">
        <v>6500.0</v>
      </c>
    </row>
    <row r="16" ht="15.75" customHeight="1">
      <c r="A16" s="52" t="s">
        <v>31</v>
      </c>
      <c r="B16" s="53" t="s">
        <v>30</v>
      </c>
      <c r="C16" s="54">
        <v>44378.0</v>
      </c>
      <c r="D16" s="54">
        <v>44561.0</v>
      </c>
      <c r="E16" s="55">
        <v>9500.0</v>
      </c>
    </row>
    <row r="17" ht="15.75" customHeight="1"/>
    <row r="18" ht="15.75" customHeight="1">
      <c r="A18" s="15" t="s">
        <v>9</v>
      </c>
      <c r="B18" s="3"/>
    </row>
    <row r="19" ht="15.75" customHeight="1">
      <c r="A19" s="6"/>
      <c r="B19" s="8"/>
    </row>
    <row r="20" ht="15.75" customHeight="1">
      <c r="A20" s="56" t="s">
        <v>26</v>
      </c>
      <c r="B20" s="57" t="s">
        <v>31</v>
      </c>
      <c r="C20" s="18"/>
      <c r="E20" s="58" t="s">
        <v>32</v>
      </c>
      <c r="F20" s="59"/>
      <c r="I20" s="60" t="s">
        <v>33</v>
      </c>
      <c r="J20" s="60" t="s">
        <v>34</v>
      </c>
      <c r="K20" s="22" t="s">
        <v>35</v>
      </c>
      <c r="L20" s="22" t="s">
        <v>36</v>
      </c>
    </row>
    <row r="21" ht="15.75" customHeight="1">
      <c r="A21" s="56" t="s">
        <v>27</v>
      </c>
      <c r="B21" s="61" t="s">
        <v>30</v>
      </c>
      <c r="C21" s="62"/>
      <c r="E21" s="29" t="s">
        <v>37</v>
      </c>
      <c r="F21" s="63"/>
      <c r="H21" s="64" t="s">
        <v>15</v>
      </c>
      <c r="I21" s="65">
        <v>168.0</v>
      </c>
      <c r="J21" s="65">
        <v>9000.0</v>
      </c>
      <c r="K21" s="65">
        <v>1512000.0</v>
      </c>
      <c r="L21" s="29">
        <v>1787500.0</v>
      </c>
    </row>
    <row r="22" ht="15.75" customHeight="1">
      <c r="A22" s="66" t="s">
        <v>15</v>
      </c>
      <c r="B22" s="67">
        <v>44212.0</v>
      </c>
      <c r="C22" s="26"/>
      <c r="E22" s="68" t="s">
        <v>20</v>
      </c>
      <c r="H22" s="64" t="s">
        <v>17</v>
      </c>
      <c r="I22" s="65">
        <v>29.0</v>
      </c>
      <c r="J22" s="65">
        <v>9500.0</v>
      </c>
      <c r="K22" s="65">
        <v>275500.0</v>
      </c>
      <c r="L22" s="32"/>
    </row>
    <row r="23" ht="15.75" customHeight="1">
      <c r="A23" s="56" t="s">
        <v>17</v>
      </c>
      <c r="B23" s="67">
        <v>44438.0</v>
      </c>
      <c r="C23" s="26"/>
      <c r="J23" s="37" t="s">
        <v>38</v>
      </c>
    </row>
    <row r="24" ht="15.75" customHeight="1">
      <c r="A24" s="56" t="s">
        <v>39</v>
      </c>
      <c r="B24" s="35">
        <v>2.0</v>
      </c>
      <c r="C24" s="36"/>
    </row>
    <row r="25" ht="15.75" customHeight="1">
      <c r="A25" s="69"/>
      <c r="B25" s="70"/>
      <c r="C25" s="36"/>
    </row>
    <row r="26" ht="15.75" customHeight="1"/>
    <row r="27" ht="15.75" customHeight="1"/>
    <row r="28" ht="15.75" customHeight="1"/>
    <row r="29" ht="15.75" customHeight="1"/>
    <row r="30" ht="15.75" customHeight="1">
      <c r="A30" s="38" t="s">
        <v>21</v>
      </c>
    </row>
    <row r="31" ht="15.75" customHeight="1">
      <c r="A31" s="71" t="s">
        <v>40</v>
      </c>
    </row>
    <row r="32" ht="15.75" customHeight="1"/>
    <row r="33" ht="15.75" customHeight="1">
      <c r="A33" s="40"/>
      <c r="B33" s="40"/>
      <c r="C33" s="40"/>
      <c r="D33" s="40"/>
      <c r="E33" s="40"/>
      <c r="F33" s="40"/>
    </row>
    <row r="34" ht="15.75" customHeight="1">
      <c r="A34" s="40"/>
      <c r="B34" s="40"/>
      <c r="C34" s="40"/>
      <c r="D34" s="40"/>
      <c r="E34" s="40"/>
      <c r="F34" s="40"/>
    </row>
    <row r="35" ht="15.75" customHeight="1">
      <c r="B35" s="58" t="s">
        <v>32</v>
      </c>
      <c r="C35" s="59"/>
      <c r="D35" s="38" t="s">
        <v>23</v>
      </c>
    </row>
    <row r="36" ht="15.75" customHeight="1">
      <c r="B36" s="29" t="str">
        <f>CONCATENATE(B20," ",B21)</f>
        <v>Taj Deluxe</v>
      </c>
      <c r="C36" s="63"/>
    </row>
    <row r="37" ht="15.75" customHeight="1"/>
    <row r="38" ht="15.75" customHeight="1">
      <c r="A38" s="71" t="s">
        <v>41</v>
      </c>
    </row>
    <row r="39" ht="15.75" customHeight="1"/>
    <row r="40" ht="15.75" customHeight="1">
      <c r="A40" s="40"/>
      <c r="B40" s="40"/>
      <c r="C40" s="40"/>
      <c r="D40" s="40"/>
      <c r="E40" s="40"/>
      <c r="F40" s="40"/>
    </row>
    <row r="41" ht="15.75" customHeight="1">
      <c r="A41" s="40"/>
      <c r="B41" s="40"/>
      <c r="C41" s="40"/>
      <c r="D41" s="40"/>
      <c r="E41" s="40"/>
      <c r="F41" s="40"/>
    </row>
    <row r="42" ht="15.75" customHeight="1">
      <c r="B42" s="19" t="s">
        <v>33</v>
      </c>
      <c r="C42" s="20" t="s">
        <v>34</v>
      </c>
      <c r="D42" s="21" t="s">
        <v>35</v>
      </c>
      <c r="E42" s="22" t="s">
        <v>36</v>
      </c>
      <c r="F42" s="42"/>
      <c r="G42" s="43" t="s">
        <v>23</v>
      </c>
    </row>
    <row r="43" ht="15.75" customHeight="1">
      <c r="A43" s="19" t="s">
        <v>42</v>
      </c>
      <c r="B43" s="27">
        <f>IFERROR(
    SWITCH(
        CONCAT(B20,B21),
        CONCAT(A9,B9), IF(AND(MONTH(B22) &lt;= 6,MONTH(B23)&lt;=6),B23-B22+1,IF(MONTH(B22) &lt;= 6,D9-B22 +1,0) ),
        CONCAT(A10,B10), IF(AND(MONTH(B22) &lt;= 6,MONTH(B23)&lt;=6),B23-B22+1,IF(MONTH(B22) &lt;= 6,D10-B22 +1,0) ),
         CONCAT(A13,B13),IF(AND(MONTH(B22) &lt;= 6,MONTH(B23)&lt;=6),B23-B22+1,IF(MONTH(B22) &lt;= 6,D13-B22 +1,0) ),
          CONCAT(A14,B14), IF(AND(MONTH(B22) &lt;= 6,MONTH(B23)&lt;=6),B23-B22+1,IF(MONTH(B22) &lt;= 6,D14-B22 +1,0) ),
        0
    ),
    0
)</f>
        <v>166</v>
      </c>
      <c r="C43" s="28">
        <f>IF(AND(CONCAT(B20,B21)=CONCAT(A9,B9),MONTH(B22)&lt;=6),E9,IF(AND(CONCAT(B20,B21)=CONCAT(A10,B10),MONTH(B22)&lt;=6),E10,IF(AND(CONCAT(B20,B21)=CONCAT(A13,B13),MONTH(B22)&lt;=6),E13,IF(AND(CONCAT(B20,B21)=CONCAT(A14,B14),MONTH(B22)&lt;=6),E14,0))))</f>
        <v>9000</v>
      </c>
      <c r="D43" s="28">
        <f t="shared" ref="D43:D44" si="1">B43*C43</f>
        <v>1494000</v>
      </c>
      <c r="E43" s="29">
        <f>(D43+D44)*B24</f>
        <v>4147000</v>
      </c>
      <c r="F43" s="42"/>
      <c r="G43" s="42"/>
    </row>
    <row r="44" ht="15.75" customHeight="1">
      <c r="A44" s="19" t="s">
        <v>43</v>
      </c>
      <c r="B44" s="27">
        <f>IFERROR(
    SWITCH(
        CONCAT(B20,B21),
        CONCAT(A11,B11), IF(AND(MONTH(B22) &gt;=7,MONTH(B23)&gt;=7),B23-B22+1,IF(MONTH(B23) &gt;=7,B23-C11+1,0) ),
        CONCAT(A12,B12), IF(AND(MONTH(B22) &gt;=7,MONTH(B23)&gt;=7),B23-B22+1,IF(MONTH(B23) &gt;=7,B23-C12 +1,0) ),
         CONCAT(A15,B15),IF(AND(MONTH(B22) &gt;=7,MONTH(B23)&gt;=7),B23-B22+1,IF(MONTH(B23) &gt;=7,B23-C15 +1,0) ),
          CONCAT(A16,B16), IF(AND(MONTH(B22) &gt;=7,MONTH(B23)&gt;=7),B23-B22+1,IF(MONTH(B23) &gt;=7,B23-C16+1,0) ),
        0
    ),
    0
)</f>
        <v>61</v>
      </c>
      <c r="C44" s="28">
        <f>IF(AND(CONCAT(B20,B21)=CONCAT(A11,B11),MONTH(B23)&gt;=7),E11,IF(AND(CONCAT(B20,B21)=CONCAT(A12,B12),MONTH(B23)&gt;=7),E12,IF(AND(CONCAT(B20,B21)=CONCAT(A15,B15),MONTH(B23)&gt;=7),E15,IF(AND(CONCAT(B20,B21)=CONCAT(A16,B16),MONTH(B23)&gt;=7),E16,0))))</f>
        <v>9500</v>
      </c>
      <c r="D44" s="28">
        <f t="shared" si="1"/>
        <v>579500</v>
      </c>
      <c r="E44" s="32"/>
    </row>
    <row r="45" ht="15.75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mergeCells count="9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</mergeCells>
  <dataValidations>
    <dataValidation type="list" allowBlank="1" showErrorMessage="1" sqref="B20">
      <formula1>"Radisson,Taj"</formula1>
    </dataValidation>
    <dataValidation type="list" allowBlank="1" showErrorMessage="1" sqref="B21">
      <formula1>"Deluxe,Standard"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7.13"/>
    <col customWidth="1" min="2" max="4" width="12.75"/>
    <col customWidth="1" min="5" max="5" width="17.88"/>
    <col customWidth="1" min="6" max="6" width="11.0"/>
    <col customWidth="1" min="7" max="7" width="14.75"/>
    <col customWidth="1" min="8" max="12" width="12.75"/>
    <col customWidth="1" hidden="1" min="13" max="26" width="8.7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/>
      <c r="L2" s="5"/>
    </row>
    <row r="3" ht="15.7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15.75" customHeight="1"/>
    <row r="5" ht="15.75" customHeight="1">
      <c r="A5" s="9" t="s">
        <v>1</v>
      </c>
      <c r="B5" s="3"/>
      <c r="F5" s="72" t="s">
        <v>25</v>
      </c>
      <c r="G5" s="46"/>
    </row>
    <row r="6" ht="15.75" customHeight="1">
      <c r="A6" s="6"/>
      <c r="B6" s="8"/>
      <c r="F6" s="47"/>
      <c r="G6" s="48"/>
    </row>
    <row r="7" ht="15.75" customHeight="1">
      <c r="A7" s="73" t="s">
        <v>2</v>
      </c>
      <c r="B7" s="74" t="s">
        <v>3</v>
      </c>
      <c r="C7" s="73" t="s">
        <v>4</v>
      </c>
      <c r="D7" s="73" t="s">
        <v>5</v>
      </c>
      <c r="F7" s="73" t="s">
        <v>26</v>
      </c>
      <c r="G7" s="73" t="s">
        <v>27</v>
      </c>
      <c r="H7" s="73" t="s">
        <v>3</v>
      </c>
      <c r="I7" s="73" t="s">
        <v>4</v>
      </c>
      <c r="J7" s="73" t="s">
        <v>5</v>
      </c>
    </row>
    <row r="8" ht="15.75" customHeight="1">
      <c r="A8" s="12" t="s">
        <v>6</v>
      </c>
      <c r="B8" s="13">
        <v>44197.0</v>
      </c>
      <c r="C8" s="13">
        <v>44316.0</v>
      </c>
      <c r="D8" s="14">
        <v>1200.0</v>
      </c>
      <c r="F8" s="12" t="s">
        <v>28</v>
      </c>
      <c r="G8" s="75" t="s">
        <v>29</v>
      </c>
      <c r="H8" s="13">
        <v>44197.0</v>
      </c>
      <c r="I8" s="13">
        <v>44377.0</v>
      </c>
      <c r="J8" s="14">
        <v>4000.0</v>
      </c>
    </row>
    <row r="9" ht="15.75" customHeight="1">
      <c r="A9" s="12" t="s">
        <v>6</v>
      </c>
      <c r="B9" s="13">
        <v>44317.0</v>
      </c>
      <c r="C9" s="13">
        <v>44561.0</v>
      </c>
      <c r="D9" s="14">
        <v>1300.0</v>
      </c>
      <c r="F9" s="12" t="s">
        <v>28</v>
      </c>
      <c r="G9" s="75" t="s">
        <v>30</v>
      </c>
      <c r="H9" s="13">
        <v>44197.0</v>
      </c>
      <c r="I9" s="13">
        <v>44377.0</v>
      </c>
      <c r="J9" s="14">
        <v>7000.0</v>
      </c>
    </row>
    <row r="10" ht="15.75" customHeight="1">
      <c r="A10" s="12" t="s">
        <v>7</v>
      </c>
      <c r="B10" s="13">
        <v>44197.0</v>
      </c>
      <c r="C10" s="13">
        <v>44316.0</v>
      </c>
      <c r="D10" s="14">
        <v>2100.0</v>
      </c>
      <c r="F10" s="12" t="s">
        <v>28</v>
      </c>
      <c r="G10" s="75" t="s">
        <v>29</v>
      </c>
      <c r="H10" s="13">
        <v>44378.0</v>
      </c>
      <c r="I10" s="13">
        <v>44561.0</v>
      </c>
      <c r="J10" s="14">
        <v>4500.0</v>
      </c>
    </row>
    <row r="11" ht="15.75" customHeight="1">
      <c r="A11" s="12" t="s">
        <v>7</v>
      </c>
      <c r="B11" s="13">
        <v>44317.0</v>
      </c>
      <c r="C11" s="13">
        <v>44561.0</v>
      </c>
      <c r="D11" s="14">
        <v>2200.0</v>
      </c>
      <c r="F11" s="12" t="s">
        <v>28</v>
      </c>
      <c r="G11" s="75" t="s">
        <v>30</v>
      </c>
      <c r="H11" s="13">
        <v>44378.0</v>
      </c>
      <c r="I11" s="13">
        <v>44561.0</v>
      </c>
      <c r="J11" s="14">
        <v>8000.0</v>
      </c>
    </row>
    <row r="12" ht="15.75" customHeight="1">
      <c r="A12" s="12" t="s">
        <v>8</v>
      </c>
      <c r="B12" s="13">
        <v>44197.0</v>
      </c>
      <c r="C12" s="13">
        <v>44316.0</v>
      </c>
      <c r="D12" s="14">
        <v>2800.0</v>
      </c>
      <c r="F12" s="12" t="s">
        <v>31</v>
      </c>
      <c r="G12" s="75" t="s">
        <v>29</v>
      </c>
      <c r="H12" s="13">
        <v>44197.0</v>
      </c>
      <c r="I12" s="13">
        <v>44377.0</v>
      </c>
      <c r="J12" s="14">
        <v>6000.0</v>
      </c>
    </row>
    <row r="13" ht="15.75" customHeight="1">
      <c r="A13" s="12" t="s">
        <v>8</v>
      </c>
      <c r="B13" s="13">
        <v>44317.0</v>
      </c>
      <c r="C13" s="13">
        <v>44561.0</v>
      </c>
      <c r="D13" s="14">
        <v>3000.0</v>
      </c>
      <c r="F13" s="12" t="s">
        <v>31</v>
      </c>
      <c r="G13" s="75" t="s">
        <v>30</v>
      </c>
      <c r="H13" s="13">
        <v>44197.0</v>
      </c>
      <c r="I13" s="13">
        <v>44377.0</v>
      </c>
      <c r="J13" s="14">
        <v>9000.0</v>
      </c>
    </row>
    <row r="14" ht="15.75" customHeight="1">
      <c r="F14" s="12" t="s">
        <v>31</v>
      </c>
      <c r="G14" s="75" t="s">
        <v>29</v>
      </c>
      <c r="H14" s="13">
        <v>44378.0</v>
      </c>
      <c r="I14" s="13">
        <v>44561.0</v>
      </c>
      <c r="J14" s="14">
        <v>6500.0</v>
      </c>
    </row>
    <row r="15" ht="15.75" customHeight="1">
      <c r="F15" s="12" t="s">
        <v>31</v>
      </c>
      <c r="G15" s="75" t="s">
        <v>30</v>
      </c>
      <c r="H15" s="13">
        <v>44378.0</v>
      </c>
      <c r="I15" s="13">
        <v>44561.0</v>
      </c>
      <c r="J15" s="14">
        <v>9500.0</v>
      </c>
    </row>
    <row r="16" ht="15.75" customHeight="1">
      <c r="A16" s="15" t="s">
        <v>9</v>
      </c>
      <c r="B16" s="3"/>
    </row>
    <row r="17" ht="15.75" customHeight="1">
      <c r="A17" s="6"/>
      <c r="B17" s="8"/>
    </row>
    <row r="18" ht="15.75" customHeight="1">
      <c r="A18" s="76" t="s">
        <v>10</v>
      </c>
      <c r="B18" s="12" t="str">
        <f>VLOOKUP(A18,Sheet1!A20:B20,2,0)</f>
        <v>Ertiga</v>
      </c>
      <c r="C18" s="18"/>
      <c r="H18" s="77" t="s">
        <v>6</v>
      </c>
      <c r="I18" s="77" t="s">
        <v>28</v>
      </c>
      <c r="J18" s="78" t="s">
        <v>29</v>
      </c>
    </row>
    <row r="19" ht="15.75" customHeight="1">
      <c r="A19" s="76" t="s">
        <v>26</v>
      </c>
      <c r="B19" s="12" t="str">
        <f>VLOOKUP(A19,Sheet2!A20:B20,2,0)</f>
        <v>Taj</v>
      </c>
      <c r="C19" s="18"/>
      <c r="E19" s="79" t="s">
        <v>44</v>
      </c>
      <c r="H19" s="77" t="s">
        <v>7</v>
      </c>
      <c r="I19" s="77" t="s">
        <v>31</v>
      </c>
      <c r="J19" s="78" t="s">
        <v>30</v>
      </c>
    </row>
    <row r="20" ht="15.75" customHeight="1">
      <c r="A20" s="76" t="s">
        <v>27</v>
      </c>
      <c r="B20" s="80" t="str">
        <f>VLOOKUP(A20,Sheet2!A21:B21,2,0)</f>
        <v>Deluxe</v>
      </c>
      <c r="C20" s="62"/>
      <c r="H20" s="77" t="s">
        <v>8</v>
      </c>
      <c r="I20" s="23"/>
      <c r="J20" s="42"/>
      <c r="K20" s="42"/>
    </row>
    <row r="21" ht="15.75" customHeight="1">
      <c r="A21" s="58" t="s">
        <v>15</v>
      </c>
      <c r="B21" s="81">
        <f>VLOOKUP(A21,Sheet2!A22:B22,2,0)</f>
        <v>44212</v>
      </c>
      <c r="C21" s="26"/>
      <c r="H21" s="30"/>
      <c r="I21" s="30"/>
      <c r="J21" s="42"/>
      <c r="K21" s="42"/>
    </row>
    <row r="22" ht="15.75" customHeight="1">
      <c r="A22" s="76" t="s">
        <v>17</v>
      </c>
      <c r="B22" s="81">
        <f>VLOOKUP(A22,Sheet2!A23:B23,2,0)</f>
        <v>44438</v>
      </c>
      <c r="C22" s="26"/>
      <c r="G22" s="30"/>
      <c r="H22" s="30"/>
      <c r="I22" s="33"/>
    </row>
    <row r="23" ht="15.75" customHeight="1">
      <c r="A23" s="76" t="s">
        <v>39</v>
      </c>
      <c r="B23" s="35">
        <f>VLOOKUP(A23,Sheet2!A24:B24,2,0)</f>
        <v>2</v>
      </c>
      <c r="C23" s="36"/>
      <c r="G23" s="82"/>
      <c r="H23" s="82"/>
      <c r="I23" s="82"/>
    </row>
    <row r="24" ht="15.75" customHeight="1">
      <c r="A24" s="83" t="s">
        <v>19</v>
      </c>
      <c r="B24" s="35">
        <f>VLOOKUP(A24,Sheet1!A23:B23,2,0)</f>
        <v>2</v>
      </c>
      <c r="C24" s="36"/>
      <c r="E24" s="40"/>
      <c r="F24" s="40"/>
      <c r="G24" s="82"/>
      <c r="H24" s="82"/>
      <c r="I24" s="82"/>
    </row>
    <row r="25" ht="15.75" customHeight="1">
      <c r="F25" s="84"/>
      <c r="G25" s="85"/>
      <c r="H25" s="82"/>
      <c r="I25" s="82"/>
    </row>
    <row r="26" ht="15.75" customHeight="1">
      <c r="F26" s="59"/>
      <c r="G26" s="59"/>
      <c r="H26" s="82"/>
      <c r="I26" s="82"/>
    </row>
    <row r="27" ht="15.75" customHeight="1">
      <c r="A27" s="38" t="s">
        <v>45</v>
      </c>
      <c r="F27" s="59"/>
      <c r="G27" s="59"/>
      <c r="H27" s="82"/>
      <c r="I27" s="82"/>
    </row>
    <row r="28" ht="15.75" customHeight="1">
      <c r="A28" s="38"/>
      <c r="B28" s="38"/>
      <c r="C28" s="38"/>
      <c r="D28" s="38"/>
      <c r="E28" s="38"/>
      <c r="F28" s="59"/>
      <c r="G28" s="59"/>
      <c r="H28" s="82"/>
      <c r="I28" s="82"/>
    </row>
    <row r="29" ht="15.75" customHeight="1">
      <c r="A29" s="22" t="s">
        <v>36</v>
      </c>
      <c r="B29" s="86"/>
      <c r="C29" s="22" t="s">
        <v>14</v>
      </c>
      <c r="E29" s="37" t="s">
        <v>46</v>
      </c>
      <c r="G29" s="63"/>
      <c r="H29" s="82"/>
      <c r="I29" s="82"/>
    </row>
    <row r="30" ht="15.75" customHeight="1">
      <c r="A30" s="29">
        <f>HLOOKUP(A29,Sheet2!E42:E43,2,0)</f>
        <v>4147000</v>
      </c>
      <c r="B30" s="30"/>
      <c r="C30" s="29">
        <f>HLOOKUP(C29,Sheet1!E35:E36,2,0)</f>
        <v>1320000</v>
      </c>
      <c r="D30" s="40"/>
      <c r="H30" s="82"/>
      <c r="I30" s="82"/>
    </row>
    <row r="31" ht="15.75" customHeight="1">
      <c r="F31" s="59"/>
      <c r="G31" s="59"/>
      <c r="H31" s="82"/>
      <c r="I31" s="82"/>
    </row>
    <row r="32" ht="15.75" customHeight="1">
      <c r="F32" s="59"/>
      <c r="G32" s="59"/>
      <c r="H32" s="82"/>
      <c r="I32" s="82"/>
    </row>
    <row r="33" ht="15.75" customHeight="1">
      <c r="A33" s="38" t="s">
        <v>47</v>
      </c>
      <c r="F33" s="87"/>
      <c r="G33" s="85"/>
      <c r="H33" s="82"/>
      <c r="I33" s="82"/>
    </row>
    <row r="34" ht="15.75" customHeight="1">
      <c r="A34" s="38"/>
      <c r="B34" s="38"/>
      <c r="C34" s="38"/>
      <c r="F34" s="63"/>
      <c r="G34" s="63"/>
      <c r="H34" s="82"/>
      <c r="I34" s="82"/>
    </row>
    <row r="35" ht="15.75" customHeight="1">
      <c r="A35" s="88" t="s">
        <v>48</v>
      </c>
      <c r="B35" s="89">
        <f>A30+C30</f>
        <v>5467000</v>
      </c>
      <c r="C35" s="30"/>
      <c r="D35" s="37" t="s">
        <v>46</v>
      </c>
      <c r="F35" s="37"/>
      <c r="H35" s="82"/>
      <c r="I35" s="82"/>
    </row>
    <row r="36" ht="15.75" customHeight="1">
      <c r="F36" s="82"/>
      <c r="G36" s="82"/>
      <c r="H36" s="82"/>
      <c r="I36" s="82"/>
    </row>
    <row r="37" ht="15.75" customHeight="1">
      <c r="A37" s="38" t="s">
        <v>49</v>
      </c>
      <c r="F37" s="86"/>
      <c r="G37" s="86"/>
      <c r="H37" s="23"/>
      <c r="I37" s="23"/>
      <c r="J37" s="42"/>
      <c r="K37" s="42"/>
    </row>
    <row r="38" ht="15.75" customHeight="1">
      <c r="F38" s="30"/>
      <c r="G38" s="30"/>
      <c r="H38" s="30"/>
      <c r="I38" s="30"/>
      <c r="J38" s="42"/>
      <c r="K38" s="42"/>
    </row>
    <row r="39" ht="15.75" customHeight="1">
      <c r="A39" s="38" t="s">
        <v>50</v>
      </c>
      <c r="I39" s="38"/>
      <c r="J39" s="38"/>
      <c r="K39" s="38"/>
      <c r="L39" s="3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3">
    <mergeCell ref="E29:F29"/>
    <mergeCell ref="A33:C33"/>
    <mergeCell ref="F33:G33"/>
    <mergeCell ref="D35:E35"/>
    <mergeCell ref="A37:E37"/>
    <mergeCell ref="A39:H40"/>
    <mergeCell ref="A1:L3"/>
    <mergeCell ref="A5:B6"/>
    <mergeCell ref="F5:G6"/>
    <mergeCell ref="A16:B17"/>
    <mergeCell ref="E19:F23"/>
    <mergeCell ref="F25:G25"/>
    <mergeCell ref="A27:E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2024-06-30T15:42:36Z</dcterms:created>
  <dc:creator>Aniket Kumar</dc:creator>
</cp:coreProperties>
</file>