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13_ncr:1_{F36113B2-A62F-4DB2-B0DC-1F27918715A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GoogleSheetsCustomDataVersion2">
      <go:sheetsCustomData xmlns:go="http://customooxmlschemas.google.com/" r:id="rId7" roundtripDataChecksum="nc8J9M6guGv/ii0tXd3iLYk57X+9103XNhg4VQEBJe0="/>
    </ext>
  </extLst>
</workbook>
</file>

<file path=xl/calcChain.xml><?xml version="1.0" encoding="utf-8"?>
<calcChain xmlns="http://schemas.openxmlformats.org/spreadsheetml/2006/main">
  <c r="B24" i="3" l="1"/>
  <c r="B23" i="3"/>
  <c r="B20" i="3"/>
  <c r="B19" i="3"/>
  <c r="B18" i="3"/>
  <c r="B21" i="3"/>
  <c r="C44" i="2"/>
  <c r="D44" i="2" s="1"/>
  <c r="C43" i="2"/>
  <c r="D43" i="2" s="1"/>
  <c r="E43" i="2" s="1"/>
  <c r="A30" i="3" s="1"/>
  <c r="B44" i="2"/>
  <c r="B43" i="2"/>
  <c r="B36" i="2"/>
  <c r="C36" i="1"/>
  <c r="C37" i="1"/>
  <c r="B37" i="1"/>
  <c r="B36" i="1"/>
  <c r="D36" i="1" l="1"/>
  <c r="D37" i="1" l="1"/>
  <c r="E36" i="1" s="1"/>
  <c r="C30" i="3" s="1"/>
  <c r="B35" i="3" s="1"/>
  <c r="B22" i="3"/>
</calcChain>
</file>

<file path=xl/sharedStrings.xml><?xml version="1.0" encoding="utf-8"?>
<sst xmlns="http://schemas.openxmlformats.org/spreadsheetml/2006/main" count="139" uniqueCount="51">
  <si>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</si>
  <si>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</si>
  <si>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</si>
  <si>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</si>
  <si>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</si>
  <si>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</si>
  <si>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</si>
  <si>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</si>
  <si>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</si>
  <si>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</si>
  <si>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</si>
  <si>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</si>
  <si>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</si>
  <si>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</si>
  <si>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</si>
  <si>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</si>
  <si>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jan to apr</t>
  </si>
  <si>
    <t>Trip End Date</t>
  </si>
  <si>
    <t>apr to dec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</si>
  <si>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</si>
  <si>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</si>
  <si>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</si>
  <si>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</si>
  <si>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</si>
  <si>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</si>
  <si>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</si>
  <si>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</si>
  <si>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</si>
  <si>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</si>
  <si>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</si>
  <si>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</si>
  <si>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</si>
  <si>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</si>
  <si>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</si>
  <si>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</si>
  <si>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</si>
  <si>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</si>
  <si>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</si>
  <si>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</si>
  <si>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</si>
  <si>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</si>
  <si>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jan to june</t>
  </si>
  <si>
    <t>july to dec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</si>
  <si>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</si>
  <si>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</si>
  <si>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</si>
  <si>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</si>
  <si>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</si>
  <si>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</si>
  <si>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</si>
  <si>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May to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</si>
</sst>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&quot;-&quot;mmm&quot;-&quot;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wrapText="1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7" fillId="2" borderId="5" xfId="0" applyFont="1" applyFill="1" applyBorder="1"/>
    <xf numFmtId="0" fontId="5" fillId="0" borderId="0" xfId="0" applyFont="1"/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wrapText="1"/>
    </xf>
    <xf numFmtId="164" fontId="6" fillId="4" borderId="0" xfId="0" applyNumberFormat="1" applyFont="1" applyFill="1" applyAlignment="1">
      <alignment horizontal="right" wrapText="1"/>
    </xf>
    <xf numFmtId="0" fontId="6" fillId="5" borderId="5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7" fillId="2" borderId="10" xfId="0" applyFont="1" applyFill="1" applyBorder="1"/>
    <xf numFmtId="164" fontId="6" fillId="4" borderId="4" xfId="0" applyNumberFormat="1" applyFont="1" applyFill="1" applyBorder="1" applyAlignment="1">
      <alignment horizontal="right" wrapText="1"/>
    </xf>
    <xf numFmtId="15" fontId="5" fillId="4" borderId="6" xfId="0" applyNumberFormat="1" applyFont="1" applyFill="1" applyBorder="1"/>
    <xf numFmtId="15" fontId="5" fillId="3" borderId="6" xfId="0" applyNumberFormat="1" applyFont="1" applyFill="1" applyBorder="1"/>
    <xf numFmtId="165" fontId="8" fillId="2" borderId="11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6" fillId="6" borderId="9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5" fillId="0" borderId="16" xfId="0" applyFont="1" applyBorder="1"/>
    <xf numFmtId="15" fontId="6" fillId="0" borderId="15" xfId="0" applyNumberFormat="1" applyFont="1" applyBorder="1" applyAlignment="1">
      <alignment wrapText="1"/>
    </xf>
    <xf numFmtId="164" fontId="6" fillId="0" borderId="15" xfId="0" applyNumberFormat="1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7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vertical="top" wrapText="1"/>
    </xf>
    <xf numFmtId="0" fontId="6" fillId="4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11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17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4" xfId="0" applyNumberFormat="1" applyFont="1" applyBorder="1" applyAlignment="1">
      <alignment wrapText="1"/>
    </xf>
    <xf numFmtId="0" fontId="13" fillId="3" borderId="6" xfId="0" applyFont="1" applyFill="1" applyBorder="1" applyAlignment="1">
      <alignment vertical="top"/>
    </xf>
    <xf numFmtId="0" fontId="5" fillId="3" borderId="6" xfId="0" applyFont="1" applyFill="1" applyBorder="1"/>
    <xf numFmtId="165" fontId="8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5" fillId="3" borderId="19" xfId="0" applyFont="1" applyFill="1" applyBorder="1"/>
    <xf numFmtId="0" fontId="8" fillId="3" borderId="6" xfId="0" applyFont="1" applyFill="1" applyBorder="1" applyAlignment="1">
      <alignment horizontal="center" wrapText="1"/>
    </xf>
    <xf numFmtId="0" fontId="5" fillId="3" borderId="8" xfId="0" applyFont="1" applyFill="1" applyBorder="1"/>
    <xf numFmtId="0" fontId="5" fillId="3" borderId="0" xfId="0" applyFont="1" applyFill="1"/>
    <xf numFmtId="0" fontId="8" fillId="3" borderId="20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20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5" fillId="3" borderId="21" xfId="0" applyFont="1" applyFill="1" applyBorder="1"/>
    <xf numFmtId="0" fontId="8" fillId="2" borderId="5" xfId="0" applyFont="1" applyFill="1" applyBorder="1" applyAlignment="1">
      <alignment wrapText="1"/>
    </xf>
    <xf numFmtId="0" fontId="6" fillId="7" borderId="4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6" xfId="0" applyFont="1" applyFill="1" applyBorder="1" applyAlignment="1">
      <alignment horizontal="center" vertical="top" wrapText="1"/>
    </xf>
    <xf numFmtId="15" fontId="6" fillId="4" borderId="4" xfId="0" applyNumberFormat="1" applyFont="1" applyFill="1" applyBorder="1" applyAlignment="1">
      <alignment wrapText="1"/>
    </xf>
    <xf numFmtId="0" fontId="9" fillId="0" borderId="0" xfId="0" applyFont="1" applyAlignment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8" fillId="3" borderId="8" xfId="0" applyFont="1" applyFill="1" applyBorder="1" applyAlignment="1">
      <alignment horizontal="center" wrapText="1"/>
    </xf>
    <xf numFmtId="0" fontId="2" fillId="0" borderId="18" xfId="0" applyFont="1" applyBorder="1"/>
    <xf numFmtId="0" fontId="6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41</xdr:row>
      <xdr:rowOff>38100</xdr:rowOff>
    </xdr:from>
    <xdr:ext cx="857250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33</xdr:row>
      <xdr:rowOff>180975</xdr:rowOff>
    </xdr:from>
    <xdr:ext cx="857250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55450" y="3675225"/>
          <a:ext cx="11811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31638" y="3675225"/>
          <a:ext cx="1228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8813" y="3637125"/>
          <a:ext cx="714375" cy="2857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85725</xdr:colOff>
      <xdr:row>18</xdr:row>
      <xdr:rowOff>314325</xdr:rowOff>
    </xdr:from>
    <xdr:ext cx="16478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26850" y="3675225"/>
          <a:ext cx="16383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26" zoomScale="116" zoomScaleNormal="120" workbookViewId="0">
      <selection activeCell="G37" sqref="G37"/>
    </sheetView>
  </sheetViews>
  <sheetFormatPr defaultColWidth="12.7109375" defaultRowHeight="15" customHeight="1" x14ac:dyDescent="0.2"/>
  <cols>
    <col min="4" max="4" width="16" customWidth="1"/>
    <col min="6" max="6" width="15.7109375" customWidth="1"/>
    <col min="7" max="7" width="16.7109375" customWidth="1"/>
    <col min="9" max="9" width="15.7109375" customWidth="1"/>
    <col min="13" max="26" width="8.7109375" hidden="1" customWidth="1"/>
  </cols>
  <sheetData>
    <row r="1" spans="1:12" ht="15.7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.75" customHeight="1" x14ac:dyDescent="0.2">
      <c r="A2" s="76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5.75" customHeight="1" x14ac:dyDescent="0.2">
      <c r="A3" s="7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5.75" customHeight="1" x14ac:dyDescent="0.2"/>
    <row r="5" spans="1:12" ht="15.75" customHeight="1" x14ac:dyDescent="0.2">
      <c r="A5" s="77" t="s">
        <v>1</v>
      </c>
      <c r="B5" s="75"/>
    </row>
    <row r="6" spans="1:12" ht="15.75" customHeight="1" x14ac:dyDescent="0.2">
      <c r="A6" s="76"/>
      <c r="B6" s="73"/>
    </row>
    <row r="7" spans="1:12" ht="15.75" customHeight="1" x14ac:dyDescent="0.2"/>
    <row r="8" spans="1:12" ht="15.75" customHeight="1" x14ac:dyDescent="0.25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 x14ac:dyDescent="0.25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 x14ac:dyDescent="0.25">
      <c r="A10" s="3" t="s">
        <v>6</v>
      </c>
      <c r="B10" s="4">
        <v>44317</v>
      </c>
      <c r="C10" s="4">
        <v>44561</v>
      </c>
      <c r="D10" s="5">
        <v>1300</v>
      </c>
    </row>
    <row r="11" spans="1:12" ht="15.75" customHeight="1" x14ac:dyDescent="0.25">
      <c r="A11" s="3" t="s">
        <v>7</v>
      </c>
      <c r="B11" s="4">
        <v>44197</v>
      </c>
      <c r="C11" s="4">
        <v>44316</v>
      </c>
      <c r="D11" s="5">
        <v>2100</v>
      </c>
    </row>
    <row r="12" spans="1:12" ht="15.75" customHeight="1" x14ac:dyDescent="0.25">
      <c r="A12" s="3" t="s">
        <v>7</v>
      </c>
      <c r="B12" s="4">
        <v>44317</v>
      </c>
      <c r="C12" s="4">
        <v>44561</v>
      </c>
      <c r="D12" s="5">
        <v>2200</v>
      </c>
    </row>
    <row r="13" spans="1:12" ht="15.75" customHeight="1" x14ac:dyDescent="0.25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 x14ac:dyDescent="0.25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 x14ac:dyDescent="0.2"/>
    <row r="16" spans="1:12" ht="15.75" customHeight="1" x14ac:dyDescent="0.2"/>
    <row r="17" spans="1:14" ht="15.75" customHeight="1" x14ac:dyDescent="0.2"/>
    <row r="18" spans="1:14" ht="15.75" customHeight="1" x14ac:dyDescent="0.2">
      <c r="A18" s="78" t="s">
        <v>9</v>
      </c>
      <c r="B18" s="75"/>
    </row>
    <row r="19" spans="1:14" ht="15.75" customHeight="1" x14ac:dyDescent="0.2">
      <c r="A19" s="76"/>
      <c r="B19" s="73"/>
    </row>
    <row r="20" spans="1:14" ht="15.75" customHeight="1" x14ac:dyDescent="0.2">
      <c r="A20" s="6" t="s">
        <v>10</v>
      </c>
      <c r="B20" s="3" t="s">
        <v>7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25">
      <c r="A21" s="13" t="s">
        <v>15</v>
      </c>
      <c r="B21" s="4">
        <v>44197</v>
      </c>
      <c r="C21" s="14"/>
      <c r="F21" s="8" t="s">
        <v>16</v>
      </c>
      <c r="G21" s="15">
        <v>352</v>
      </c>
      <c r="H21" s="16">
        <v>2800</v>
      </c>
      <c r="I21" s="16">
        <v>985600</v>
      </c>
      <c r="J21" s="17">
        <v>1255600</v>
      </c>
      <c r="N21" s="18"/>
    </row>
    <row r="22" spans="1:14" ht="15.75" customHeight="1" x14ac:dyDescent="0.25">
      <c r="A22" s="19" t="s">
        <v>17</v>
      </c>
      <c r="B22" s="4">
        <v>44561</v>
      </c>
      <c r="C22" s="14"/>
      <c r="F22" s="8" t="s">
        <v>18</v>
      </c>
      <c r="G22" s="15">
        <v>90</v>
      </c>
      <c r="H22" s="16">
        <v>3000</v>
      </c>
      <c r="I22" s="16">
        <v>270000</v>
      </c>
      <c r="J22" s="21"/>
      <c r="N22" s="22"/>
    </row>
    <row r="23" spans="1:14" ht="15.75" customHeight="1" x14ac:dyDescent="0.25">
      <c r="A23" s="23" t="s">
        <v>19</v>
      </c>
      <c r="B23" s="24">
        <v>2</v>
      </c>
      <c r="C23" s="25"/>
      <c r="H23" s="79" t="s">
        <v>20</v>
      </c>
      <c r="I23" s="73"/>
    </row>
    <row r="24" spans="1:14" ht="15.75" customHeight="1" x14ac:dyDescent="0.25">
      <c r="C24" s="25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27" t="s">
        <v>21</v>
      </c>
      <c r="B30" s="28"/>
      <c r="C30" s="28"/>
      <c r="D30" s="28"/>
      <c r="E30" s="28"/>
      <c r="F30" s="28"/>
    </row>
    <row r="31" spans="1:14" ht="15.75" customHeight="1" x14ac:dyDescent="0.2">
      <c r="A31" s="80" t="s">
        <v>22</v>
      </c>
      <c r="B31" s="73"/>
      <c r="C31" s="73"/>
      <c r="D31" s="73"/>
      <c r="E31" s="73"/>
      <c r="F31" s="73"/>
      <c r="G31" s="73"/>
    </row>
    <row r="32" spans="1:14" ht="15.75" customHeight="1" x14ac:dyDescent="0.2">
      <c r="A32" s="73"/>
      <c r="B32" s="73"/>
      <c r="C32" s="73"/>
      <c r="D32" s="73"/>
      <c r="E32" s="73"/>
      <c r="F32" s="73"/>
      <c r="G32" s="73"/>
    </row>
    <row r="33" spans="1:8" ht="15.75" customHeight="1" x14ac:dyDescent="0.2">
      <c r="A33" s="29"/>
      <c r="B33" s="29"/>
      <c r="C33" s="29"/>
      <c r="D33" s="29"/>
      <c r="E33" s="29"/>
      <c r="F33" s="29"/>
    </row>
    <row r="34" spans="1:8" ht="15.75" customHeight="1" x14ac:dyDescent="0.2">
      <c r="A34" s="29"/>
      <c r="B34" s="29"/>
      <c r="C34" s="29"/>
      <c r="D34" s="29"/>
      <c r="E34" s="29"/>
      <c r="F34" s="29"/>
    </row>
    <row r="35" spans="1:8" ht="15.75" customHeight="1" x14ac:dyDescent="0.2">
      <c r="B35" s="8" t="s">
        <v>11</v>
      </c>
      <c r="C35" s="9" t="s">
        <v>12</v>
      </c>
      <c r="D35" s="30" t="s">
        <v>13</v>
      </c>
      <c r="E35" s="10" t="s">
        <v>14</v>
      </c>
      <c r="F35" s="31"/>
      <c r="G35" s="72" t="s">
        <v>23</v>
      </c>
      <c r="H35" s="73"/>
    </row>
    <row r="36" spans="1:8" ht="15.75" customHeight="1" x14ac:dyDescent="0.25">
      <c r="A36" s="8" t="s">
        <v>16</v>
      </c>
      <c r="B36" s="15">
        <f>DAYS360(B9,C9)</f>
        <v>119</v>
      </c>
      <c r="C36" s="16">
        <f>IF(AND(B20=A9,B36=119),D9,IF(AND(B20=A11,B36=119),D11,IF(AND(B20=A13,B36=119),D13)))</f>
        <v>2100</v>
      </c>
      <c r="D36" s="16">
        <f>B36*C36</f>
        <v>249900</v>
      </c>
      <c r="E36" s="32">
        <f>(D36+D37)*B23</f>
        <v>1555800</v>
      </c>
      <c r="F36" s="31"/>
      <c r="G36" s="31"/>
    </row>
    <row r="37" spans="1:8" ht="15.75" customHeight="1" x14ac:dyDescent="0.25">
      <c r="A37" s="8" t="s">
        <v>50</v>
      </c>
      <c r="B37" s="15">
        <f>DAYS360(B10,C10)</f>
        <v>240</v>
      </c>
      <c r="C37" s="16">
        <f>IF(AND(B20=A10,B37=240),D10,IF(AND(B20=A12,B37=240),D12,IF(AND(B20=A14,B37=240),D14)))</f>
        <v>2200</v>
      </c>
      <c r="D37" s="16">
        <f>B37*C37</f>
        <v>528000</v>
      </c>
      <c r="E37" s="21"/>
    </row>
    <row r="38" spans="1:8" ht="15.75" customHeight="1" x14ac:dyDescent="0.2"/>
    <row r="39" spans="1:8" ht="15.75" customHeight="1" x14ac:dyDescent="0.2"/>
    <row r="40" spans="1:8" ht="15.75" hidden="1" customHeight="1" x14ac:dyDescent="0.2"/>
    <row r="41" spans="1:8" ht="15.75" hidden="1" customHeight="1" x14ac:dyDescent="0.2"/>
    <row r="42" spans="1:8" ht="15.75" hidden="1" customHeight="1" x14ac:dyDescent="0.2"/>
    <row r="43" spans="1:8" ht="15.75" hidden="1" customHeight="1" x14ac:dyDescent="0.2"/>
    <row r="44" spans="1:8" ht="15.75" hidden="1" customHeight="1" x14ac:dyDescent="0.2"/>
    <row r="45" spans="1:8" ht="15.75" hidden="1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1">
    <dataValidation type="list" allowBlank="1" showDropDown="1" showInputMessage="1" prompt="Swift Dzire" sqref="A9:A14 B20" xr:uid="{00000000-0002-0000-0000-000000000000}">
      <formula1>"Swift Dzire,Innova,Ertiga"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opLeftCell="A16" zoomScale="63" workbookViewId="0">
      <selection activeCell="B25" sqref="B25"/>
    </sheetView>
  </sheetViews>
  <sheetFormatPr defaultColWidth="12.7109375" defaultRowHeight="15" customHeight="1" x14ac:dyDescent="0.2"/>
  <cols>
    <col min="2" max="2" width="20.140625" bestFit="1" customWidth="1"/>
    <col min="4" max="4" width="20.28515625" bestFit="1" customWidth="1"/>
    <col min="5" max="5" width="18.28515625" bestFit="1" customWidth="1"/>
    <col min="10" max="10" width="11.7109375" customWidth="1"/>
    <col min="11" max="11" width="14" customWidth="1"/>
    <col min="13" max="26" width="8.7109375" hidden="1" customWidth="1"/>
  </cols>
  <sheetData>
    <row r="1" spans="1:12" ht="15.7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.75" customHeight="1" x14ac:dyDescent="0.2">
      <c r="A2" s="76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5.75" customHeight="1" x14ac:dyDescent="0.2">
      <c r="A3" s="7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5.75" customHeight="1" x14ac:dyDescent="0.2"/>
    <row r="5" spans="1:12" ht="15.75" customHeight="1" x14ac:dyDescent="0.2">
      <c r="A5" s="82" t="s">
        <v>24</v>
      </c>
      <c r="B5" s="83"/>
    </row>
    <row r="6" spans="1:12" ht="15.75" customHeight="1" x14ac:dyDescent="0.2">
      <c r="A6" s="84"/>
      <c r="B6" s="85"/>
    </row>
    <row r="7" spans="1:12" ht="15.75" customHeight="1" x14ac:dyDescent="0.2"/>
    <row r="8" spans="1:12" ht="15.75" customHeight="1" x14ac:dyDescent="0.25">
      <c r="A8" s="33" t="s">
        <v>25</v>
      </c>
      <c r="B8" s="34" t="s">
        <v>26</v>
      </c>
      <c r="C8" s="35" t="s">
        <v>3</v>
      </c>
      <c r="D8" s="35" t="s">
        <v>4</v>
      </c>
      <c r="E8" s="35" t="s">
        <v>5</v>
      </c>
    </row>
    <row r="9" spans="1:12" ht="15.75" customHeight="1" x14ac:dyDescent="0.25">
      <c r="A9" s="36" t="s">
        <v>27</v>
      </c>
      <c r="B9" s="37" t="s">
        <v>28</v>
      </c>
      <c r="C9" s="38">
        <v>44197</v>
      </c>
      <c r="D9" s="38">
        <v>44377</v>
      </c>
      <c r="E9" s="39">
        <v>4000</v>
      </c>
    </row>
    <row r="10" spans="1:12" ht="15.75" customHeight="1" x14ac:dyDescent="0.25">
      <c r="A10" s="36" t="s">
        <v>27</v>
      </c>
      <c r="B10" s="37" t="s">
        <v>29</v>
      </c>
      <c r="C10" s="38">
        <v>44197</v>
      </c>
      <c r="D10" s="38">
        <v>44377</v>
      </c>
      <c r="E10" s="39">
        <v>7000</v>
      </c>
    </row>
    <row r="11" spans="1:12" ht="15.75" customHeight="1" x14ac:dyDescent="0.25">
      <c r="A11" s="36" t="s">
        <v>27</v>
      </c>
      <c r="B11" s="37" t="s">
        <v>28</v>
      </c>
      <c r="C11" s="38">
        <v>44378</v>
      </c>
      <c r="D11" s="38">
        <v>44561</v>
      </c>
      <c r="E11" s="39">
        <v>4500</v>
      </c>
    </row>
    <row r="12" spans="1:12" ht="15.75" customHeight="1" x14ac:dyDescent="0.25">
      <c r="A12" s="36" t="s">
        <v>27</v>
      </c>
      <c r="B12" s="37" t="s">
        <v>29</v>
      </c>
      <c r="C12" s="38">
        <v>44378</v>
      </c>
      <c r="D12" s="38">
        <v>44561</v>
      </c>
      <c r="E12" s="39">
        <v>8000</v>
      </c>
    </row>
    <row r="13" spans="1:12" ht="15.75" customHeight="1" x14ac:dyDescent="0.25">
      <c r="A13" s="36" t="s">
        <v>30</v>
      </c>
      <c r="B13" s="37" t="s">
        <v>28</v>
      </c>
      <c r="C13" s="38">
        <v>44197</v>
      </c>
      <c r="D13" s="38">
        <v>44377</v>
      </c>
      <c r="E13" s="39">
        <v>6000</v>
      </c>
    </row>
    <row r="14" spans="1:12" ht="15.75" customHeight="1" x14ac:dyDescent="0.25">
      <c r="A14" s="36" t="s">
        <v>30</v>
      </c>
      <c r="B14" s="37" t="s">
        <v>29</v>
      </c>
      <c r="C14" s="38">
        <v>44197</v>
      </c>
      <c r="D14" s="38">
        <v>44377</v>
      </c>
      <c r="E14" s="39">
        <v>9000</v>
      </c>
    </row>
    <row r="15" spans="1:12" ht="15.75" customHeight="1" x14ac:dyDescent="0.25">
      <c r="A15" s="36" t="s">
        <v>30</v>
      </c>
      <c r="B15" s="37" t="s">
        <v>28</v>
      </c>
      <c r="C15" s="38">
        <v>44378</v>
      </c>
      <c r="D15" s="38">
        <v>44561</v>
      </c>
      <c r="E15" s="39">
        <v>6500</v>
      </c>
    </row>
    <row r="16" spans="1:12" ht="15.75" customHeight="1" x14ac:dyDescent="0.25">
      <c r="A16" s="36" t="s">
        <v>30</v>
      </c>
      <c r="B16" s="37" t="s">
        <v>29</v>
      </c>
      <c r="C16" s="38">
        <v>44378</v>
      </c>
      <c r="D16" s="38">
        <v>44561</v>
      </c>
      <c r="E16" s="39">
        <v>9500</v>
      </c>
    </row>
    <row r="17" spans="1:12" ht="15.75" customHeight="1" x14ac:dyDescent="0.2"/>
    <row r="18" spans="1:12" ht="15.75" customHeight="1" x14ac:dyDescent="0.2">
      <c r="A18" s="78" t="s">
        <v>9</v>
      </c>
      <c r="B18" s="75"/>
    </row>
    <row r="19" spans="1:12" ht="15.75" customHeight="1" x14ac:dyDescent="0.2">
      <c r="A19" s="76"/>
      <c r="B19" s="73"/>
    </row>
    <row r="20" spans="1:12" ht="15.75" customHeight="1" x14ac:dyDescent="0.25">
      <c r="A20" s="40" t="s">
        <v>25</v>
      </c>
      <c r="B20" s="36" t="s">
        <v>30</v>
      </c>
      <c r="C20" s="7"/>
      <c r="E20" s="41" t="s">
        <v>31</v>
      </c>
      <c r="F20" s="42"/>
      <c r="I20" s="43" t="s">
        <v>32</v>
      </c>
      <c r="J20" s="43" t="s">
        <v>33</v>
      </c>
      <c r="K20" s="11" t="s">
        <v>34</v>
      </c>
      <c r="L20" s="11" t="s">
        <v>35</v>
      </c>
    </row>
    <row r="21" spans="1:12" ht="15.75" customHeight="1" x14ac:dyDescent="0.25">
      <c r="A21" s="40" t="s">
        <v>26</v>
      </c>
      <c r="B21" s="37" t="s">
        <v>29</v>
      </c>
      <c r="C21" s="44"/>
      <c r="E21" s="45" t="s">
        <v>36</v>
      </c>
      <c r="F21" s="46"/>
      <c r="H21" s="47" t="s">
        <v>15</v>
      </c>
      <c r="I21" s="48">
        <v>168</v>
      </c>
      <c r="J21" s="48">
        <v>9000</v>
      </c>
      <c r="K21" s="48">
        <v>1512000</v>
      </c>
      <c r="L21" s="17">
        <v>1787500</v>
      </c>
    </row>
    <row r="22" spans="1:12" ht="15.75" customHeight="1" x14ac:dyDescent="0.25">
      <c r="A22" s="49" t="s">
        <v>15</v>
      </c>
      <c r="B22" s="38">
        <v>44197</v>
      </c>
      <c r="C22" s="14"/>
      <c r="E22" s="86" t="s">
        <v>20</v>
      </c>
      <c r="F22" s="73"/>
      <c r="H22" s="47" t="s">
        <v>17</v>
      </c>
      <c r="I22" s="48">
        <v>29</v>
      </c>
      <c r="J22" s="48">
        <v>9500</v>
      </c>
      <c r="K22" s="48">
        <v>275500</v>
      </c>
      <c r="L22" s="50"/>
    </row>
    <row r="23" spans="1:12" ht="15.75" customHeight="1" x14ac:dyDescent="0.25">
      <c r="A23" s="40" t="s">
        <v>17</v>
      </c>
      <c r="B23" s="38">
        <v>44561</v>
      </c>
      <c r="C23" s="14"/>
      <c r="J23" s="79" t="s">
        <v>37</v>
      </c>
      <c r="K23" s="73"/>
    </row>
    <row r="24" spans="1:12" ht="15.75" customHeight="1" x14ac:dyDescent="0.25">
      <c r="A24" s="40" t="s">
        <v>38</v>
      </c>
      <c r="B24" s="24">
        <v>2</v>
      </c>
      <c r="C24" s="25"/>
    </row>
    <row r="25" spans="1:12" ht="15.75" customHeight="1" x14ac:dyDescent="0.25">
      <c r="A25" s="51"/>
      <c r="B25" s="52"/>
      <c r="C25" s="25"/>
    </row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>
      <c r="A30" s="27" t="s">
        <v>21</v>
      </c>
    </row>
    <row r="31" spans="1:12" ht="15.75" customHeight="1" x14ac:dyDescent="0.2">
      <c r="A31" s="81" t="s">
        <v>39</v>
      </c>
      <c r="B31" s="73"/>
      <c r="C31" s="73"/>
      <c r="D31" s="73"/>
      <c r="E31" s="73"/>
      <c r="F31" s="73"/>
    </row>
    <row r="32" spans="1:12" ht="15.75" customHeight="1" x14ac:dyDescent="0.2">
      <c r="A32" s="73"/>
      <c r="B32" s="73"/>
      <c r="C32" s="73"/>
      <c r="D32" s="73"/>
      <c r="E32" s="73"/>
      <c r="F32" s="73"/>
    </row>
    <row r="33" spans="1:8" ht="15.75" customHeight="1" x14ac:dyDescent="0.2">
      <c r="A33" s="29"/>
      <c r="B33" s="29"/>
      <c r="C33" s="29"/>
      <c r="D33" s="29"/>
      <c r="E33" s="29"/>
      <c r="F33" s="29"/>
    </row>
    <row r="34" spans="1:8" ht="15.75" customHeight="1" x14ac:dyDescent="0.2">
      <c r="A34" s="29"/>
      <c r="B34" s="29"/>
      <c r="C34" s="29"/>
      <c r="D34" s="29"/>
      <c r="E34" s="29"/>
      <c r="F34" s="29"/>
    </row>
    <row r="35" spans="1:8" ht="15.75" customHeight="1" x14ac:dyDescent="0.25">
      <c r="B35" s="41" t="s">
        <v>31</v>
      </c>
      <c r="C35" s="42"/>
      <c r="D35" s="87" t="s">
        <v>23</v>
      </c>
      <c r="E35" s="73"/>
    </row>
    <row r="36" spans="1:8" ht="15.75" customHeight="1" x14ac:dyDescent="0.25">
      <c r="B36" s="45" t="str">
        <f>_xlfn.CONCAT(B20," ",B21)</f>
        <v>Taj Deluxe</v>
      </c>
      <c r="C36" s="46"/>
    </row>
    <row r="37" spans="1:8" ht="15.75" customHeight="1" x14ac:dyDescent="0.2"/>
    <row r="38" spans="1:8" ht="15.75" customHeight="1" x14ac:dyDescent="0.2">
      <c r="A38" s="81" t="s">
        <v>40</v>
      </c>
      <c r="B38" s="73"/>
      <c r="C38" s="73"/>
      <c r="D38" s="73"/>
      <c r="E38" s="73"/>
      <c r="F38" s="73"/>
      <c r="G38" s="73"/>
    </row>
    <row r="39" spans="1:8" ht="15.75" customHeight="1" x14ac:dyDescent="0.2">
      <c r="A39" s="73"/>
      <c r="B39" s="73"/>
      <c r="C39" s="73"/>
      <c r="D39" s="73"/>
      <c r="E39" s="73"/>
      <c r="F39" s="73"/>
      <c r="G39" s="73"/>
    </row>
    <row r="40" spans="1:8" ht="15.75" customHeight="1" x14ac:dyDescent="0.2">
      <c r="A40" s="29"/>
      <c r="B40" s="29"/>
      <c r="C40" s="29"/>
      <c r="D40" s="29"/>
      <c r="E40" s="29"/>
      <c r="F40" s="29"/>
    </row>
    <row r="41" spans="1:8" ht="15.75" customHeight="1" x14ac:dyDescent="0.2">
      <c r="A41" s="29"/>
      <c r="B41" s="29"/>
      <c r="C41" s="29"/>
      <c r="D41" s="29"/>
      <c r="E41" s="29"/>
      <c r="F41" s="29"/>
    </row>
    <row r="42" spans="1:8" ht="15.75" customHeight="1" x14ac:dyDescent="0.2">
      <c r="B42" s="8" t="s">
        <v>32</v>
      </c>
      <c r="C42" s="9" t="s">
        <v>33</v>
      </c>
      <c r="D42" s="10" t="s">
        <v>34</v>
      </c>
      <c r="E42" s="11" t="s">
        <v>35</v>
      </c>
      <c r="F42" s="31"/>
      <c r="G42" s="72" t="s">
        <v>23</v>
      </c>
      <c r="H42" s="73"/>
    </row>
    <row r="43" spans="1:8" ht="15.75" customHeight="1" x14ac:dyDescent="0.25">
      <c r="A43" s="8" t="s">
        <v>41</v>
      </c>
      <c r="B43" s="15">
        <f>DAYS360(C9,D9)</f>
        <v>179</v>
      </c>
      <c r="C43" s="16">
        <f>IF(AND(B20=A9,B21=B9,B43=179),E9,IF(AND(B20=A10,B21=B10,B43=179),E10,IF(AND(B20=A13,B21=B13,B43=179),E13,IF(AND(B20=A14,B21=B14,B43=179),E14))))</f>
        <v>9000</v>
      </c>
      <c r="D43" s="16">
        <f>B43*C43</f>
        <v>1611000</v>
      </c>
      <c r="E43" s="17">
        <f>(D43+D44)*B24</f>
        <v>6642000</v>
      </c>
      <c r="F43" s="31"/>
      <c r="G43" s="31"/>
    </row>
    <row r="44" spans="1:8" ht="15.75" customHeight="1" x14ac:dyDescent="0.25">
      <c r="A44" s="8" t="s">
        <v>42</v>
      </c>
      <c r="B44" s="15">
        <f>DAYS360(C12,D12)</f>
        <v>180</v>
      </c>
      <c r="C44" s="16">
        <f>IF(AND(B20=A11,B21=B11,B44=180),E11,IF(AND(B20=A12,B21=B12,B44=180),E12,IF(AND(B20=A15,B21=B15,B44=180),E15,IF(AND(B20=A16,B21=B16,B44=180),E16))))</f>
        <v>9500</v>
      </c>
      <c r="D44" s="16">
        <f>B44*C44</f>
        <v>1710000</v>
      </c>
      <c r="E44" s="21"/>
    </row>
    <row r="45" spans="1:8" ht="15.75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showGridLines="0" tabSelected="1" workbookViewId="0">
      <selection sqref="A1:L3"/>
    </sheetView>
  </sheetViews>
  <sheetFormatPr defaultColWidth="12.7109375" defaultRowHeight="15" customHeight="1" x14ac:dyDescent="0.2"/>
  <cols>
    <col min="1" max="1" width="17.140625" customWidth="1"/>
    <col min="5" max="5" width="17.85546875" customWidth="1"/>
    <col min="6" max="6" width="11" customWidth="1"/>
    <col min="7" max="7" width="14.7109375" customWidth="1"/>
    <col min="13" max="26" width="8.7109375" hidden="1" customWidth="1"/>
  </cols>
  <sheetData>
    <row r="1" spans="1:12" ht="15.7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.75" customHeight="1" x14ac:dyDescent="0.2">
      <c r="A2" s="76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5.75" customHeight="1" x14ac:dyDescent="0.2">
      <c r="A3" s="7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5.75" customHeight="1" x14ac:dyDescent="0.2"/>
    <row r="5" spans="1:12" ht="15.75" customHeight="1" x14ac:dyDescent="0.2">
      <c r="A5" s="77" t="s">
        <v>1</v>
      </c>
      <c r="B5" s="75"/>
      <c r="F5" s="89" t="s">
        <v>24</v>
      </c>
      <c r="G5" s="83"/>
    </row>
    <row r="6" spans="1:12" ht="15.75" customHeight="1" x14ac:dyDescent="0.2">
      <c r="A6" s="76"/>
      <c r="B6" s="73"/>
      <c r="F6" s="84"/>
      <c r="G6" s="85"/>
    </row>
    <row r="7" spans="1:12" ht="15.75" customHeight="1" x14ac:dyDescent="0.25">
      <c r="A7" s="1" t="s">
        <v>2</v>
      </c>
      <c r="B7" s="2" t="s">
        <v>3</v>
      </c>
      <c r="C7" s="1" t="s">
        <v>4</v>
      </c>
      <c r="D7" s="1" t="s">
        <v>5</v>
      </c>
      <c r="F7" s="1" t="s">
        <v>25</v>
      </c>
      <c r="G7" s="1" t="s">
        <v>26</v>
      </c>
      <c r="H7" s="1" t="s">
        <v>3</v>
      </c>
      <c r="I7" s="1" t="s">
        <v>4</v>
      </c>
      <c r="J7" s="1" t="s">
        <v>5</v>
      </c>
    </row>
    <row r="8" spans="1:12" ht="15.75" customHeight="1" x14ac:dyDescent="0.25">
      <c r="A8" s="3" t="s">
        <v>6</v>
      </c>
      <c r="B8" s="4">
        <v>44197</v>
      </c>
      <c r="C8" s="4">
        <v>44316</v>
      </c>
      <c r="D8" s="5">
        <v>1200</v>
      </c>
      <c r="F8" s="3" t="s">
        <v>27</v>
      </c>
      <c r="G8" s="53" t="s">
        <v>28</v>
      </c>
      <c r="H8" s="4">
        <v>44197</v>
      </c>
      <c r="I8" s="4">
        <v>44377</v>
      </c>
      <c r="J8" s="5">
        <v>4000</v>
      </c>
    </row>
    <row r="9" spans="1:12" ht="15.75" customHeight="1" x14ac:dyDescent="0.25">
      <c r="A9" s="3" t="s">
        <v>6</v>
      </c>
      <c r="B9" s="4">
        <v>44317</v>
      </c>
      <c r="C9" s="4">
        <v>44561</v>
      </c>
      <c r="D9" s="5">
        <v>1300</v>
      </c>
      <c r="F9" s="3" t="s">
        <v>27</v>
      </c>
      <c r="G9" s="53" t="s">
        <v>29</v>
      </c>
      <c r="H9" s="4">
        <v>44197</v>
      </c>
      <c r="I9" s="4">
        <v>44377</v>
      </c>
      <c r="J9" s="5">
        <v>7000</v>
      </c>
    </row>
    <row r="10" spans="1:12" ht="15.75" customHeight="1" x14ac:dyDescent="0.25">
      <c r="A10" s="3" t="s">
        <v>7</v>
      </c>
      <c r="B10" s="4">
        <v>44197</v>
      </c>
      <c r="C10" s="4">
        <v>44316</v>
      </c>
      <c r="D10" s="5">
        <v>2100</v>
      </c>
      <c r="F10" s="3" t="s">
        <v>27</v>
      </c>
      <c r="G10" s="53" t="s">
        <v>28</v>
      </c>
      <c r="H10" s="4">
        <v>44378</v>
      </c>
      <c r="I10" s="4">
        <v>44561</v>
      </c>
      <c r="J10" s="5">
        <v>4500</v>
      </c>
    </row>
    <row r="11" spans="1:12" ht="15.75" customHeight="1" x14ac:dyDescent="0.25">
      <c r="A11" s="3" t="s">
        <v>7</v>
      </c>
      <c r="B11" s="4">
        <v>44317</v>
      </c>
      <c r="C11" s="4">
        <v>44561</v>
      </c>
      <c r="D11" s="5">
        <v>2200</v>
      </c>
      <c r="F11" s="3" t="s">
        <v>27</v>
      </c>
      <c r="G11" s="53" t="s">
        <v>29</v>
      </c>
      <c r="H11" s="4">
        <v>44378</v>
      </c>
      <c r="I11" s="4">
        <v>44561</v>
      </c>
      <c r="J11" s="5">
        <v>8000</v>
      </c>
    </row>
    <row r="12" spans="1:12" ht="15.75" customHeight="1" x14ac:dyDescent="0.25">
      <c r="A12" s="3" t="s">
        <v>8</v>
      </c>
      <c r="B12" s="4">
        <v>44197</v>
      </c>
      <c r="C12" s="4">
        <v>44316</v>
      </c>
      <c r="D12" s="5">
        <v>2800</v>
      </c>
      <c r="F12" s="3" t="s">
        <v>30</v>
      </c>
      <c r="G12" s="53" t="s">
        <v>28</v>
      </c>
      <c r="H12" s="4">
        <v>44197</v>
      </c>
      <c r="I12" s="4">
        <v>44377</v>
      </c>
      <c r="J12" s="5">
        <v>6000</v>
      </c>
    </row>
    <row r="13" spans="1:12" ht="15.75" customHeight="1" x14ac:dyDescent="0.25">
      <c r="A13" s="3" t="s">
        <v>8</v>
      </c>
      <c r="B13" s="4">
        <v>44317</v>
      </c>
      <c r="C13" s="4">
        <v>44561</v>
      </c>
      <c r="D13" s="5">
        <v>3000</v>
      </c>
      <c r="F13" s="3" t="s">
        <v>30</v>
      </c>
      <c r="G13" s="53" t="s">
        <v>29</v>
      </c>
      <c r="H13" s="4">
        <v>44197</v>
      </c>
      <c r="I13" s="4">
        <v>44377</v>
      </c>
      <c r="J13" s="5">
        <v>9000</v>
      </c>
    </row>
    <row r="14" spans="1:12" ht="15.75" customHeight="1" x14ac:dyDescent="0.25">
      <c r="F14" s="3" t="s">
        <v>30</v>
      </c>
      <c r="G14" s="53" t="s">
        <v>28</v>
      </c>
      <c r="H14" s="4">
        <v>44378</v>
      </c>
      <c r="I14" s="4">
        <v>44561</v>
      </c>
      <c r="J14" s="5">
        <v>6500</v>
      </c>
    </row>
    <row r="15" spans="1:12" ht="15.75" customHeight="1" x14ac:dyDescent="0.25">
      <c r="F15" s="3" t="s">
        <v>30</v>
      </c>
      <c r="G15" s="53" t="s">
        <v>29</v>
      </c>
      <c r="H15" s="4">
        <v>44378</v>
      </c>
      <c r="I15" s="4">
        <v>44561</v>
      </c>
      <c r="J15" s="5">
        <v>9500</v>
      </c>
    </row>
    <row r="16" spans="1:12" ht="15.75" customHeight="1" x14ac:dyDescent="0.2">
      <c r="A16" s="78" t="s">
        <v>9</v>
      </c>
      <c r="B16" s="75"/>
    </row>
    <row r="17" spans="1:11" ht="15.75" customHeight="1" x14ac:dyDescent="0.2">
      <c r="A17" s="76"/>
      <c r="B17" s="73"/>
    </row>
    <row r="18" spans="1:11" ht="15.75" customHeight="1" x14ac:dyDescent="0.2">
      <c r="A18" s="40" t="s">
        <v>10</v>
      </c>
      <c r="B18" s="3" t="str">
        <f>VLOOKUP(A18,Sheet1!A20:B20,2,0)</f>
        <v>Innova</v>
      </c>
      <c r="C18" s="7"/>
    </row>
    <row r="19" spans="1:11" ht="15.75" customHeight="1" x14ac:dyDescent="0.2">
      <c r="A19" s="40" t="s">
        <v>25</v>
      </c>
      <c r="B19" s="3" t="str">
        <f>VLOOKUP(A19,Sheet2!A20:B20,2,0)</f>
        <v>Taj</v>
      </c>
      <c r="C19" s="7"/>
      <c r="E19" s="90" t="s">
        <v>43</v>
      </c>
      <c r="F19" s="73"/>
    </row>
    <row r="20" spans="1:11" ht="15.75" customHeight="1" x14ac:dyDescent="0.25">
      <c r="A20" s="40" t="s">
        <v>26</v>
      </c>
      <c r="B20" s="71" t="str">
        <f>VLOOKUP(A20,Sheet2!A21:B21,2,0)</f>
        <v>Deluxe</v>
      </c>
      <c r="C20" s="44"/>
      <c r="E20" s="73"/>
      <c r="F20" s="73"/>
      <c r="H20" s="54"/>
      <c r="I20" s="12"/>
      <c r="J20" s="31"/>
      <c r="K20" s="31"/>
    </row>
    <row r="21" spans="1:11" ht="15.75" customHeight="1" x14ac:dyDescent="0.25">
      <c r="A21" s="49" t="s">
        <v>15</v>
      </c>
      <c r="B21" s="20">
        <f>VLOOKUP(A21,Sheet2!A22:B22,2,0)</f>
        <v>44197</v>
      </c>
      <c r="C21" s="14"/>
      <c r="E21" s="73"/>
      <c r="F21" s="73"/>
      <c r="H21" s="18"/>
      <c r="I21" s="18"/>
      <c r="J21" s="31"/>
      <c r="K21" s="31"/>
    </row>
    <row r="22" spans="1:11" ht="15.75" customHeight="1" x14ac:dyDescent="0.25">
      <c r="A22" s="40" t="s">
        <v>17</v>
      </c>
      <c r="B22" s="20">
        <f>VLOOKUP(A22,Sheet2!A23:B23,2,0)</f>
        <v>44561</v>
      </c>
      <c r="C22" s="14"/>
      <c r="E22" s="73"/>
      <c r="F22" s="73"/>
      <c r="G22" s="18"/>
      <c r="H22" s="18"/>
      <c r="I22" s="22"/>
    </row>
    <row r="23" spans="1:11" ht="15.75" customHeight="1" x14ac:dyDescent="0.25">
      <c r="A23" s="40" t="s">
        <v>38</v>
      </c>
      <c r="B23" s="24">
        <f>VLOOKUP(A23,Sheet2!A24:B24,2,0)</f>
        <v>2</v>
      </c>
      <c r="C23" s="25"/>
      <c r="E23" s="73"/>
      <c r="F23" s="73"/>
      <c r="G23" s="55"/>
      <c r="H23" s="55"/>
      <c r="I23" s="55"/>
    </row>
    <row r="24" spans="1:11" ht="15.75" customHeight="1" x14ac:dyDescent="0.25">
      <c r="A24" s="56" t="s">
        <v>19</v>
      </c>
      <c r="B24" s="24">
        <f>VLOOKUP(A24,Sheet1!A23:B23,2,0)</f>
        <v>2</v>
      </c>
      <c r="C24" s="25"/>
      <c r="E24" s="57"/>
      <c r="F24" s="57"/>
      <c r="G24" s="55"/>
      <c r="H24" s="55"/>
      <c r="I24" s="55"/>
    </row>
    <row r="25" spans="1:11" ht="15.75" customHeight="1" x14ac:dyDescent="0.25">
      <c r="F25" s="91"/>
      <c r="G25" s="92"/>
      <c r="H25" s="55"/>
      <c r="I25" s="58"/>
    </row>
    <row r="26" spans="1:11" ht="15.75" customHeight="1" x14ac:dyDescent="0.25">
      <c r="F26" s="59"/>
      <c r="G26" s="59"/>
      <c r="H26" s="60"/>
      <c r="I26" s="61"/>
    </row>
    <row r="27" spans="1:11" ht="15.75" customHeight="1" x14ac:dyDescent="0.25">
      <c r="A27" s="88" t="s">
        <v>44</v>
      </c>
      <c r="B27" s="73"/>
      <c r="C27" s="73"/>
      <c r="D27" s="73"/>
      <c r="E27" s="73"/>
      <c r="F27" s="59"/>
      <c r="G27" s="59"/>
      <c r="H27" s="60"/>
      <c r="I27" s="61"/>
    </row>
    <row r="28" spans="1:11" ht="15.75" customHeight="1" x14ac:dyDescent="0.25">
      <c r="A28" s="28"/>
      <c r="B28" s="28"/>
      <c r="C28" s="28"/>
      <c r="D28" s="28"/>
      <c r="E28" s="28"/>
      <c r="F28" s="42"/>
      <c r="G28" s="62"/>
      <c r="H28" s="60"/>
      <c r="I28" s="61"/>
    </row>
    <row r="29" spans="1:11" ht="15.75" customHeight="1" x14ac:dyDescent="0.25">
      <c r="A29" s="11" t="s">
        <v>35</v>
      </c>
      <c r="B29" s="63"/>
      <c r="C29" s="11" t="s">
        <v>14</v>
      </c>
      <c r="E29" s="79" t="s">
        <v>45</v>
      </c>
      <c r="F29" s="73"/>
      <c r="G29" s="64"/>
      <c r="H29" s="60"/>
      <c r="I29" s="61"/>
    </row>
    <row r="30" spans="1:11" ht="15.75" customHeight="1" x14ac:dyDescent="0.25">
      <c r="A30" s="17">
        <f>HLOOKUP(A29,Sheet2!E42:E43,2,0)</f>
        <v>6642000</v>
      </c>
      <c r="B30" s="65"/>
      <c r="C30" s="17">
        <f>HLOOKUP(C29,Sheet1!E35:E36,2,0)</f>
        <v>1555800</v>
      </c>
      <c r="D30" s="29"/>
      <c r="H30" s="60"/>
      <c r="I30" s="61"/>
    </row>
    <row r="31" spans="1:11" ht="15.75" customHeight="1" x14ac:dyDescent="0.25">
      <c r="F31" s="62"/>
      <c r="G31" s="59"/>
      <c r="H31" s="60"/>
      <c r="I31" s="61"/>
    </row>
    <row r="32" spans="1:11" ht="15.75" customHeight="1" x14ac:dyDescent="0.25">
      <c r="F32" s="59"/>
      <c r="G32" s="59"/>
      <c r="H32" s="55"/>
      <c r="I32" s="66"/>
    </row>
    <row r="33" spans="1:12" ht="15.75" customHeight="1" x14ac:dyDescent="0.25">
      <c r="A33" s="87" t="s">
        <v>46</v>
      </c>
      <c r="B33" s="73"/>
      <c r="C33" s="73"/>
      <c r="F33" s="93"/>
      <c r="G33" s="92"/>
      <c r="H33" s="55"/>
      <c r="I33" s="55"/>
    </row>
    <row r="34" spans="1:12" ht="15.75" customHeight="1" x14ac:dyDescent="0.25">
      <c r="A34" s="27"/>
      <c r="B34" s="27"/>
      <c r="C34" s="27"/>
      <c r="F34" s="46"/>
      <c r="G34" s="46"/>
      <c r="H34" s="55"/>
      <c r="I34" s="55"/>
    </row>
    <row r="35" spans="1:12" ht="15.75" customHeight="1" x14ac:dyDescent="0.25">
      <c r="A35" s="67" t="s">
        <v>47</v>
      </c>
      <c r="B35" s="68">
        <f>A30+C30</f>
        <v>8197800</v>
      </c>
      <c r="C35" s="69"/>
      <c r="D35" s="79" t="s">
        <v>45</v>
      </c>
      <c r="E35" s="73"/>
      <c r="F35" s="26"/>
      <c r="H35" s="55"/>
      <c r="I35" s="55"/>
    </row>
    <row r="36" spans="1:12" ht="15.75" customHeight="1" x14ac:dyDescent="0.2">
      <c r="F36" s="55"/>
      <c r="G36" s="55"/>
      <c r="H36" s="55"/>
      <c r="I36" s="55"/>
    </row>
    <row r="37" spans="1:12" ht="15.75" customHeight="1" x14ac:dyDescent="0.2">
      <c r="A37" s="88" t="s">
        <v>48</v>
      </c>
      <c r="B37" s="73"/>
      <c r="C37" s="73"/>
      <c r="D37" s="73"/>
      <c r="E37" s="73"/>
      <c r="F37" s="70"/>
      <c r="G37" s="70"/>
      <c r="H37" s="12"/>
      <c r="I37" s="12"/>
      <c r="J37" s="31"/>
      <c r="K37" s="31"/>
    </row>
    <row r="38" spans="1:12" ht="15.75" customHeight="1" x14ac:dyDescent="0.25">
      <c r="F38" s="18"/>
      <c r="G38" s="18"/>
      <c r="H38" s="18"/>
      <c r="I38" s="18"/>
      <c r="J38" s="31"/>
      <c r="K38" s="31"/>
    </row>
    <row r="39" spans="1:12" ht="15.75" customHeight="1" x14ac:dyDescent="0.2">
      <c r="A39" s="88" t="s">
        <v>49</v>
      </c>
      <c r="B39" s="73"/>
      <c r="C39" s="73"/>
      <c r="D39" s="73"/>
      <c r="E39" s="73"/>
      <c r="F39" s="73"/>
      <c r="G39" s="73"/>
      <c r="H39" s="73"/>
      <c r="I39" s="28"/>
      <c r="J39" s="28"/>
      <c r="K39" s="28"/>
      <c r="L39" s="28"/>
    </row>
    <row r="40" spans="1:12" ht="15.75" customHeight="1" x14ac:dyDescent="0.2">
      <c r="A40" s="73"/>
      <c r="B40" s="73"/>
      <c r="C40" s="73"/>
      <c r="D40" s="73"/>
      <c r="E40" s="73"/>
      <c r="F40" s="73"/>
      <c r="G40" s="73"/>
      <c r="H40" s="73"/>
    </row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Kumar</dc:creator>
  <cp:lastModifiedBy>Aniket Kumar</cp:lastModifiedBy>
  <dcterms:created xsi:type="dcterms:W3CDTF">2024-06-30T15:42:36Z</dcterms:created>
  <dcterms:modified xsi:type="dcterms:W3CDTF">2024-07-06T18:32:42Z</dcterms:modified>
</cp:coreProperties>
</file>