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H:\"/>
    </mc:Choice>
  </mc:AlternateContent>
  <xr:revisionPtr revIDLastSave="0" documentId="13_ncr:1_{4D10E0D8-D03B-478D-B971-DF7B294B3CFB}" xr6:coauthVersionLast="47" xr6:coauthVersionMax="47" xr10:uidLastSave="{00000000-0000-0000-0000-000000000000}"/>
  <bookViews>
    <workbookView xWindow="-120" yWindow="-120" windowWidth="25440" windowHeight="15390" activeTab="3" xr2:uid="{00000000-000D-0000-FFFF-FFFF00000000}"/>
  </bookViews>
  <sheets>
    <sheet name="IPv4 Subnetting Graphical Old" sheetId="3" r:id="rId1"/>
    <sheet name="Subnetting" sheetId="15" r:id="rId2"/>
    <sheet name="To do list" sheetId="16" r:id="rId3"/>
    <sheet name="IPv4 VLSM" sheetId="8" r:id="rId4"/>
    <sheet name="IPv4 Graphical VLSM" sheetId="13" r:id="rId5"/>
    <sheet name="IPv6 VLSM" sheetId="9" r:id="rId6"/>
    <sheet name="IPv6 Graphical VLSM" sheetId="14" r:id="rId7"/>
    <sheet name="Changelog"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 i="15" l="1"/>
  <c r="B6" i="15" l="1"/>
  <c r="B5" i="15" s="1"/>
  <c r="E15" i="15"/>
  <c r="D15" i="15"/>
  <c r="C15" i="15"/>
  <c r="B15" i="15"/>
  <c r="E14" i="15"/>
  <c r="E12" i="15" s="1"/>
  <c r="D14" i="15"/>
  <c r="C14" i="15"/>
  <c r="B14" i="15"/>
  <c r="B12" i="15" s="1"/>
  <c r="C13" i="15"/>
  <c r="B13" i="15"/>
  <c r="S12" i="15"/>
  <c r="Q12" i="15"/>
  <c r="D12" i="15"/>
  <c r="C12" i="15"/>
  <c r="S11" i="15"/>
  <c r="Q11" i="15"/>
  <c r="S10" i="15"/>
  <c r="Q10" i="15"/>
  <c r="S9" i="15"/>
  <c r="Q9" i="15"/>
  <c r="K9" i="15"/>
  <c r="L14" i="15" l="1"/>
  <c r="M14" i="15"/>
  <c r="M16" i="15" s="1"/>
  <c r="N14" i="15"/>
  <c r="K15" i="15"/>
  <c r="K17" i="15" s="1"/>
  <c r="L15" i="15"/>
  <c r="N15" i="15"/>
  <c r="N17" i="15" s="1"/>
  <c r="D13" i="15"/>
  <c r="E13" i="15"/>
  <c r="N13" i="15" s="1"/>
  <c r="Q2" i="15"/>
  <c r="R2" i="15"/>
  <c r="K2" i="15"/>
  <c r="K3" i="15" s="1"/>
  <c r="S2" i="15"/>
  <c r="T2" i="15"/>
  <c r="C6" i="15"/>
  <c r="C5" i="15" s="1"/>
  <c r="D6" i="15"/>
  <c r="D5" i="15" s="1"/>
  <c r="L16" i="15"/>
  <c r="K11" i="15"/>
  <c r="E6" i="15"/>
  <c r="M12" i="15"/>
  <c r="K13" i="15"/>
  <c r="K14" i="15"/>
  <c r="K16" i="15" s="1"/>
  <c r="L11" i="15"/>
  <c r="K10" i="15"/>
  <c r="K12" i="15"/>
  <c r="K5" i="15"/>
  <c r="L10" i="15"/>
  <c r="N11" i="15"/>
  <c r="L12" i="15"/>
  <c r="M10" i="15"/>
  <c r="N10" i="15"/>
  <c r="N12" i="15"/>
  <c r="L13" i="15"/>
  <c r="Q3" i="15"/>
  <c r="EK9" i="14"/>
  <c r="EL9" i="14"/>
  <c r="EM9" i="14"/>
  <c r="EN9" i="14"/>
  <c r="EO9" i="14"/>
  <c r="EP9" i="14"/>
  <c r="EQ9" i="14"/>
  <c r="ER9" i="14"/>
  <c r="J10" i="14"/>
  <c r="B11" i="14"/>
  <c r="C11" i="14"/>
  <c r="D11" i="14"/>
  <c r="E11" i="14"/>
  <c r="F11" i="14"/>
  <c r="G11" i="14"/>
  <c r="H11" i="14"/>
  <c r="I11" i="14"/>
  <c r="L11" i="14"/>
  <c r="M11" i="14"/>
  <c r="N11" i="14"/>
  <c r="O11" i="14"/>
  <c r="P11" i="14"/>
  <c r="Q11" i="14"/>
  <c r="R11" i="14"/>
  <c r="S11" i="14"/>
  <c r="T11" i="14"/>
  <c r="U11" i="14"/>
  <c r="V11" i="14"/>
  <c r="W11" i="14"/>
  <c r="X11" i="14"/>
  <c r="Y11" i="14"/>
  <c r="Z11" i="14"/>
  <c r="AA11" i="14"/>
  <c r="AB11" i="14"/>
  <c r="AC11" i="14"/>
  <c r="AD11" i="14"/>
  <c r="AE11" i="14"/>
  <c r="AF11" i="14"/>
  <c r="AG11" i="14"/>
  <c r="AH11" i="14"/>
  <c r="AI11" i="14"/>
  <c r="AJ11" i="14"/>
  <c r="AK11" i="14"/>
  <c r="AL11" i="14"/>
  <c r="AM11" i="14"/>
  <c r="AN11" i="14"/>
  <c r="AO11" i="14"/>
  <c r="AP11" i="14"/>
  <c r="AQ11" i="14"/>
  <c r="AR11" i="14"/>
  <c r="AS11" i="14"/>
  <c r="AT11" i="14"/>
  <c r="AU11" i="14"/>
  <c r="AV11" i="14"/>
  <c r="AW11" i="14"/>
  <c r="AX11" i="14"/>
  <c r="AY11" i="14"/>
  <c r="AZ11" i="14"/>
  <c r="BA11" i="14"/>
  <c r="BB11" i="14"/>
  <c r="BC11" i="14"/>
  <c r="BD11" i="14"/>
  <c r="BE11" i="14"/>
  <c r="BF11" i="14"/>
  <c r="BG11" i="14"/>
  <c r="BH11" i="14"/>
  <c r="BI11" i="14"/>
  <c r="BJ11" i="14"/>
  <c r="BK11" i="14"/>
  <c r="BL11" i="14"/>
  <c r="BM11" i="14"/>
  <c r="BN11" i="14"/>
  <c r="BO11" i="14"/>
  <c r="BP11" i="14"/>
  <c r="BQ11" i="14"/>
  <c r="BR11" i="14"/>
  <c r="BS11" i="14"/>
  <c r="BT11" i="14"/>
  <c r="BU11" i="14"/>
  <c r="BV11" i="14"/>
  <c r="BW11" i="14"/>
  <c r="BX11" i="14"/>
  <c r="BY11" i="14"/>
  <c r="BZ11" i="14"/>
  <c r="CA11" i="14"/>
  <c r="CB11" i="14"/>
  <c r="CC11" i="14"/>
  <c r="CD11" i="14"/>
  <c r="CE11" i="14"/>
  <c r="CF11" i="14"/>
  <c r="CG11" i="14"/>
  <c r="CH11" i="14"/>
  <c r="CI11" i="14"/>
  <c r="CJ11" i="14"/>
  <c r="CK11" i="14"/>
  <c r="CL11" i="14"/>
  <c r="CM11" i="14"/>
  <c r="CN11" i="14"/>
  <c r="CO11" i="14"/>
  <c r="CP11" i="14"/>
  <c r="CQ11" i="14"/>
  <c r="CR11" i="14"/>
  <c r="CS11" i="14"/>
  <c r="CT11" i="14"/>
  <c r="CU11" i="14"/>
  <c r="CV11" i="14"/>
  <c r="CW11" i="14"/>
  <c r="CX11" i="14"/>
  <c r="CY11" i="14"/>
  <c r="CZ11" i="14"/>
  <c r="DA11" i="14"/>
  <c r="DB11" i="14"/>
  <c r="DC11" i="14"/>
  <c r="DD11" i="14"/>
  <c r="DE11" i="14"/>
  <c r="DF11" i="14"/>
  <c r="DG11" i="14"/>
  <c r="DH11" i="14"/>
  <c r="DI11" i="14"/>
  <c r="DJ11" i="14"/>
  <c r="DK11" i="14"/>
  <c r="DL11" i="14"/>
  <c r="DM11" i="14"/>
  <c r="DN11" i="14"/>
  <c r="DO11" i="14"/>
  <c r="DP11" i="14"/>
  <c r="DQ11" i="14"/>
  <c r="DR11" i="14"/>
  <c r="DS11" i="14"/>
  <c r="DT11" i="14"/>
  <c r="DU11" i="14"/>
  <c r="DV11" i="14"/>
  <c r="DW11" i="14"/>
  <c r="DX11" i="14"/>
  <c r="DY11" i="14"/>
  <c r="DZ11" i="14"/>
  <c r="EA11" i="14"/>
  <c r="EB11" i="14"/>
  <c r="EC11" i="14"/>
  <c r="ED11" i="14"/>
  <c r="EE11" i="14"/>
  <c r="EF11" i="14"/>
  <c r="EG11" i="14"/>
  <c r="EH11" i="14"/>
  <c r="EI11" i="14"/>
  <c r="EK11" i="14"/>
  <c r="EL11" i="14"/>
  <c r="EM11" i="14"/>
  <c r="EN11" i="14"/>
  <c r="EO11" i="14"/>
  <c r="EP11" i="14"/>
  <c r="EQ11" i="14"/>
  <c r="ER11" i="14"/>
  <c r="B12" i="14"/>
  <c r="C12" i="14"/>
  <c r="D12" i="14"/>
  <c r="E12" i="14"/>
  <c r="F12" i="14"/>
  <c r="G12" i="14"/>
  <c r="H12" i="14"/>
  <c r="I12" i="14"/>
  <c r="J12" i="14"/>
  <c r="Z12" i="14" s="1"/>
  <c r="L12" i="14"/>
  <c r="Y12" i="14"/>
  <c r="BJ12" i="14"/>
  <c r="BR12" i="14"/>
  <c r="CT12" i="14"/>
  <c r="CU12" i="14"/>
  <c r="DC12" i="14"/>
  <c r="ED12" i="14"/>
  <c r="EE12" i="14"/>
  <c r="B13" i="14"/>
  <c r="C13" i="14"/>
  <c r="D13" i="14"/>
  <c r="E13" i="14"/>
  <c r="F13" i="14"/>
  <c r="G13" i="14"/>
  <c r="H13" i="14"/>
  <c r="I13" i="14"/>
  <c r="L13" i="14"/>
  <c r="M13" i="14"/>
  <c r="N13" i="14"/>
  <c r="O13" i="14"/>
  <c r="P13" i="14"/>
  <c r="Q13" i="14"/>
  <c r="R13" i="14"/>
  <c r="S13" i="14"/>
  <c r="T13" i="14"/>
  <c r="U13" i="14"/>
  <c r="V13" i="14"/>
  <c r="W13" i="14"/>
  <c r="X13" i="14"/>
  <c r="Y13" i="14"/>
  <c r="Z13" i="14"/>
  <c r="AA13" i="14"/>
  <c r="AB13" i="14"/>
  <c r="AC13" i="14"/>
  <c r="AD13" i="14"/>
  <c r="AE13" i="14"/>
  <c r="AF13" i="14"/>
  <c r="AG13" i="14"/>
  <c r="AH13" i="14"/>
  <c r="AI13" i="14"/>
  <c r="AJ13" i="14"/>
  <c r="AK13" i="14"/>
  <c r="AL13" i="14"/>
  <c r="AM13" i="14"/>
  <c r="AN13" i="14"/>
  <c r="AO13" i="14"/>
  <c r="AP13" i="14"/>
  <c r="AQ13" i="14"/>
  <c r="AR13" i="14"/>
  <c r="AS13" i="14"/>
  <c r="AT13" i="14"/>
  <c r="AU13" i="14"/>
  <c r="AV13" i="14"/>
  <c r="AW13" i="14"/>
  <c r="AX13" i="14"/>
  <c r="AY13" i="14"/>
  <c r="AZ13" i="14"/>
  <c r="BA13" i="14"/>
  <c r="BB13" i="14"/>
  <c r="BC13" i="14"/>
  <c r="BD13" i="14"/>
  <c r="BE13" i="14"/>
  <c r="BF13" i="14"/>
  <c r="BG13" i="14"/>
  <c r="BH13" i="14"/>
  <c r="BI13" i="14"/>
  <c r="BJ13" i="14"/>
  <c r="BK13" i="14"/>
  <c r="BL13" i="14"/>
  <c r="BM13" i="14"/>
  <c r="BN13" i="14"/>
  <c r="BO13" i="14"/>
  <c r="BP13" i="14"/>
  <c r="BQ13" i="14"/>
  <c r="BR13" i="14"/>
  <c r="BS13" i="14"/>
  <c r="BT13" i="14"/>
  <c r="BU13" i="14"/>
  <c r="BV13" i="14"/>
  <c r="BW13" i="14"/>
  <c r="BX13" i="14"/>
  <c r="BY13" i="14"/>
  <c r="BZ13" i="14"/>
  <c r="CA13" i="14"/>
  <c r="CB13" i="14"/>
  <c r="CC13" i="14"/>
  <c r="CD13" i="14"/>
  <c r="CE13" i="14"/>
  <c r="CF13" i="14"/>
  <c r="CG13" i="14"/>
  <c r="CH13" i="14"/>
  <c r="CI13" i="14"/>
  <c r="CJ13" i="14"/>
  <c r="CK13" i="14"/>
  <c r="CL13" i="14"/>
  <c r="CM13" i="14"/>
  <c r="CN13" i="14"/>
  <c r="CO13" i="14"/>
  <c r="CP13" i="14"/>
  <c r="CQ13" i="14"/>
  <c r="CR13" i="14"/>
  <c r="CS13" i="14"/>
  <c r="CT13" i="14"/>
  <c r="CU13" i="14"/>
  <c r="CV13" i="14"/>
  <c r="CW13" i="14"/>
  <c r="CX13" i="14"/>
  <c r="CY13" i="14"/>
  <c r="CZ13" i="14"/>
  <c r="DA13" i="14"/>
  <c r="DB13" i="14"/>
  <c r="DC13" i="14"/>
  <c r="DD13" i="14"/>
  <c r="DE13" i="14"/>
  <c r="DF13" i="14"/>
  <c r="DG13" i="14"/>
  <c r="DH13" i="14"/>
  <c r="DI13" i="14"/>
  <c r="DJ13" i="14"/>
  <c r="DK13" i="14"/>
  <c r="DL13" i="14"/>
  <c r="DM13" i="14"/>
  <c r="DN13" i="14"/>
  <c r="DO13" i="14"/>
  <c r="DP13" i="14"/>
  <c r="DQ13" i="14"/>
  <c r="DR13" i="14"/>
  <c r="DS13" i="14"/>
  <c r="DT13" i="14"/>
  <c r="DU13" i="14"/>
  <c r="DV13" i="14"/>
  <c r="DW13" i="14"/>
  <c r="DX13" i="14"/>
  <c r="DY13" i="14"/>
  <c r="DZ13" i="14"/>
  <c r="EA13" i="14"/>
  <c r="EB13" i="14"/>
  <c r="EC13" i="14"/>
  <c r="ED13" i="14"/>
  <c r="EE13" i="14"/>
  <c r="EF13" i="14"/>
  <c r="EG13" i="14"/>
  <c r="EH13" i="14"/>
  <c r="EI13" i="14"/>
  <c r="EK13" i="14"/>
  <c r="EL13" i="14"/>
  <c r="EM13" i="14"/>
  <c r="EN13" i="14"/>
  <c r="EO13" i="14"/>
  <c r="EP13" i="14"/>
  <c r="EQ13" i="14"/>
  <c r="ER13" i="14"/>
  <c r="B14" i="14"/>
  <c r="C14" i="14"/>
  <c r="D14" i="14"/>
  <c r="E14" i="14"/>
  <c r="F14" i="14"/>
  <c r="G14" i="14"/>
  <c r="H14" i="14"/>
  <c r="I14" i="14"/>
  <c r="J14" i="14"/>
  <c r="U14" i="14" s="1"/>
  <c r="AQ14" i="14"/>
  <c r="BA14" i="14"/>
  <c r="BV14" i="14"/>
  <c r="CC14" i="14"/>
  <c r="CU14" i="14"/>
  <c r="DB14" i="14"/>
  <c r="DU14" i="14"/>
  <c r="EA14" i="14"/>
  <c r="B15" i="14"/>
  <c r="C15" i="14"/>
  <c r="D15" i="14"/>
  <c r="E15" i="14"/>
  <c r="F15" i="14"/>
  <c r="G15" i="14"/>
  <c r="H15" i="14"/>
  <c r="I15" i="14"/>
  <c r="L15" i="14"/>
  <c r="M15" i="14"/>
  <c r="N15" i="14"/>
  <c r="O15" i="14"/>
  <c r="P15" i="14"/>
  <c r="Q15" i="14"/>
  <c r="R15" i="14"/>
  <c r="S15" i="14"/>
  <c r="T15" i="14"/>
  <c r="U15" i="14"/>
  <c r="V15" i="14"/>
  <c r="W15" i="14"/>
  <c r="X15" i="14"/>
  <c r="Y15" i="14"/>
  <c r="Z15" i="14"/>
  <c r="AA15" i="14"/>
  <c r="AB15" i="14"/>
  <c r="AC15" i="14"/>
  <c r="AD15" i="14"/>
  <c r="AE15" i="14"/>
  <c r="AF15" i="14"/>
  <c r="AG15" i="14"/>
  <c r="AH15" i="14"/>
  <c r="AI15" i="14"/>
  <c r="AJ15" i="14"/>
  <c r="AK15" i="14"/>
  <c r="AL15" i="14"/>
  <c r="AM15" i="14"/>
  <c r="AN15" i="14"/>
  <c r="AO15" i="14"/>
  <c r="AP15" i="14"/>
  <c r="AQ15" i="14"/>
  <c r="AR15" i="14"/>
  <c r="AS15" i="14"/>
  <c r="AT15" i="14"/>
  <c r="AU15" i="14"/>
  <c r="AV15" i="14"/>
  <c r="AW15" i="14"/>
  <c r="AX15" i="14"/>
  <c r="AY15" i="14"/>
  <c r="AZ15" i="14"/>
  <c r="BA15" i="14"/>
  <c r="BB15" i="14"/>
  <c r="BC15" i="14"/>
  <c r="BD15" i="14"/>
  <c r="BE15" i="14"/>
  <c r="BF15" i="14"/>
  <c r="BG15" i="14"/>
  <c r="BH15" i="14"/>
  <c r="BI15" i="14"/>
  <c r="BJ15" i="14"/>
  <c r="BK15" i="14"/>
  <c r="BL15" i="14"/>
  <c r="BM15" i="14"/>
  <c r="BN15" i="14"/>
  <c r="BO15" i="14"/>
  <c r="BP15" i="14"/>
  <c r="BQ15" i="14"/>
  <c r="BR15" i="14"/>
  <c r="BS15" i="14"/>
  <c r="BT15" i="14"/>
  <c r="BU15" i="14"/>
  <c r="BV15" i="14"/>
  <c r="BW15" i="14"/>
  <c r="BX15" i="14"/>
  <c r="BY15" i="14"/>
  <c r="BZ15" i="14"/>
  <c r="CA15" i="14"/>
  <c r="CB15" i="14"/>
  <c r="CC15" i="14"/>
  <c r="CD15" i="14"/>
  <c r="CE15" i="14"/>
  <c r="CF15" i="14"/>
  <c r="CG15" i="14"/>
  <c r="CH15" i="14"/>
  <c r="CI15" i="14"/>
  <c r="CJ15" i="14"/>
  <c r="CK15" i="14"/>
  <c r="CL15" i="14"/>
  <c r="CM15" i="14"/>
  <c r="CN15" i="14"/>
  <c r="CO15" i="14"/>
  <c r="CP15" i="14"/>
  <c r="CQ15" i="14"/>
  <c r="CR15" i="14"/>
  <c r="CS15" i="14"/>
  <c r="CT15" i="14"/>
  <c r="CU15" i="14"/>
  <c r="CV15" i="14"/>
  <c r="CW15" i="14"/>
  <c r="CX15" i="14"/>
  <c r="CY15" i="14"/>
  <c r="CZ15" i="14"/>
  <c r="DA15" i="14"/>
  <c r="DB15" i="14"/>
  <c r="DC15" i="14"/>
  <c r="DD15" i="14"/>
  <c r="DE15" i="14"/>
  <c r="DF15" i="14"/>
  <c r="DG15" i="14"/>
  <c r="DH15" i="14"/>
  <c r="DI15" i="14"/>
  <c r="DJ15" i="14"/>
  <c r="DK15" i="14"/>
  <c r="DL15" i="14"/>
  <c r="DM15" i="14"/>
  <c r="DN15" i="14"/>
  <c r="DO15" i="14"/>
  <c r="DP15" i="14"/>
  <c r="DQ15" i="14"/>
  <c r="DR15" i="14"/>
  <c r="DS15" i="14"/>
  <c r="DT15" i="14"/>
  <c r="DU15" i="14"/>
  <c r="DV15" i="14"/>
  <c r="DW15" i="14"/>
  <c r="DX15" i="14"/>
  <c r="DY15" i="14"/>
  <c r="DZ15" i="14"/>
  <c r="EA15" i="14"/>
  <c r="EB15" i="14"/>
  <c r="EC15" i="14"/>
  <c r="ED15" i="14"/>
  <c r="EE15" i="14"/>
  <c r="EF15" i="14"/>
  <c r="EG15" i="14"/>
  <c r="EH15" i="14"/>
  <c r="EI15" i="14"/>
  <c r="EK15" i="14"/>
  <c r="EL15" i="14"/>
  <c r="EM15" i="14"/>
  <c r="EN15" i="14"/>
  <c r="EO15" i="14"/>
  <c r="EP15" i="14"/>
  <c r="EQ15" i="14"/>
  <c r="ER15" i="14"/>
  <c r="B16" i="14"/>
  <c r="C16" i="14"/>
  <c r="D16" i="14"/>
  <c r="E16" i="14"/>
  <c r="F16" i="14"/>
  <c r="G16" i="14"/>
  <c r="H16" i="14"/>
  <c r="I16" i="14"/>
  <c r="J16" i="14"/>
  <c r="M16" i="14" s="1"/>
  <c r="L16" i="14"/>
  <c r="P16" i="14"/>
  <c r="W16" i="14"/>
  <c r="X16" i="14"/>
  <c r="AB16" i="14"/>
  <c r="AF16" i="14"/>
  <c r="AJ16" i="14"/>
  <c r="AK16" i="14"/>
  <c r="AP16" i="14"/>
  <c r="AR16" i="14"/>
  <c r="AS16" i="14"/>
  <c r="AX16" i="14"/>
  <c r="AY16" i="14"/>
  <c r="BA16" i="14"/>
  <c r="BD16" i="14"/>
  <c r="BG16" i="14"/>
  <c r="BH16" i="14"/>
  <c r="BL16" i="14"/>
  <c r="BM16" i="14"/>
  <c r="BP16" i="14"/>
  <c r="BT16" i="14"/>
  <c r="BU16" i="14"/>
  <c r="BV16" i="14"/>
  <c r="CA16" i="14"/>
  <c r="CC16" i="14"/>
  <c r="CD16" i="14"/>
  <c r="CI16" i="14"/>
  <c r="CJ16" i="14"/>
  <c r="CL16" i="14"/>
  <c r="CN16" i="14"/>
  <c r="CR16" i="14"/>
  <c r="CS16" i="14"/>
  <c r="CV16" i="14"/>
  <c r="CW16" i="14"/>
  <c r="DA16" i="14"/>
  <c r="DD16" i="14"/>
  <c r="DE16" i="14"/>
  <c r="DG16" i="14"/>
  <c r="DK16" i="14"/>
  <c r="DM16" i="14"/>
  <c r="DO16" i="14"/>
  <c r="DS16" i="14"/>
  <c r="DT16" i="14"/>
  <c r="DW16" i="14"/>
  <c r="DY16" i="14"/>
  <c r="EB16" i="14"/>
  <c r="EC16" i="14"/>
  <c r="EG16" i="14"/>
  <c r="EH16" i="14"/>
  <c r="B17" i="14"/>
  <c r="C17" i="14"/>
  <c r="D17" i="14"/>
  <c r="E17" i="14"/>
  <c r="F17" i="14"/>
  <c r="G17" i="14"/>
  <c r="H17" i="14"/>
  <c r="I17" i="14"/>
  <c r="L17" i="14"/>
  <c r="M17" i="14"/>
  <c r="N17" i="14"/>
  <c r="O17" i="14"/>
  <c r="P17" i="14"/>
  <c r="Q17" i="14"/>
  <c r="R17" i="14"/>
  <c r="S17" i="14"/>
  <c r="T17" i="14"/>
  <c r="U17" i="14"/>
  <c r="V17" i="14"/>
  <c r="W17" i="14"/>
  <c r="X17" i="14"/>
  <c r="Y17" i="14"/>
  <c r="Z17" i="14"/>
  <c r="AA17" i="14"/>
  <c r="AB17" i="14"/>
  <c r="AC17" i="14"/>
  <c r="AD17" i="14"/>
  <c r="AE17" i="14"/>
  <c r="AF17" i="14"/>
  <c r="AG17" i="14"/>
  <c r="AH17" i="14"/>
  <c r="AI17" i="14"/>
  <c r="AJ17" i="14"/>
  <c r="AK17" i="14"/>
  <c r="AL17" i="14"/>
  <c r="AM17" i="14"/>
  <c r="AN17" i="14"/>
  <c r="AO17" i="14"/>
  <c r="AP17" i="14"/>
  <c r="AQ17" i="14"/>
  <c r="AR17" i="14"/>
  <c r="AS17" i="14"/>
  <c r="AT17" i="14"/>
  <c r="AU17" i="14"/>
  <c r="AV17" i="14"/>
  <c r="AW17" i="14"/>
  <c r="AX17" i="14"/>
  <c r="AY17" i="14"/>
  <c r="AZ17" i="14"/>
  <c r="BA17" i="14"/>
  <c r="BB17" i="14"/>
  <c r="BC17" i="14"/>
  <c r="BD17" i="14"/>
  <c r="BE17" i="14"/>
  <c r="BF17" i="14"/>
  <c r="BG17" i="14"/>
  <c r="BH17" i="14"/>
  <c r="BI17" i="14"/>
  <c r="BJ17" i="14"/>
  <c r="BK17" i="14"/>
  <c r="BL17" i="14"/>
  <c r="BM17" i="14"/>
  <c r="BN17" i="14"/>
  <c r="BO17" i="14"/>
  <c r="BP17" i="14"/>
  <c r="BQ17" i="14"/>
  <c r="BR17" i="14"/>
  <c r="BS17" i="14"/>
  <c r="BT17" i="14"/>
  <c r="BU17" i="14"/>
  <c r="BV17" i="14"/>
  <c r="BW17" i="14"/>
  <c r="BX17" i="14"/>
  <c r="BY17" i="14"/>
  <c r="BZ17" i="14"/>
  <c r="CA17" i="14"/>
  <c r="CB17" i="14"/>
  <c r="CC17" i="14"/>
  <c r="CD17" i="14"/>
  <c r="CE17" i="14"/>
  <c r="CF17" i="14"/>
  <c r="CG17" i="14"/>
  <c r="CH17" i="14"/>
  <c r="CI17" i="14"/>
  <c r="CJ17" i="14"/>
  <c r="CK17" i="14"/>
  <c r="CL17" i="14"/>
  <c r="CM17" i="14"/>
  <c r="CN17" i="14"/>
  <c r="CO17" i="14"/>
  <c r="CP17" i="14"/>
  <c r="CQ17" i="14"/>
  <c r="CR17" i="14"/>
  <c r="CS17" i="14"/>
  <c r="CT17" i="14"/>
  <c r="CU17" i="14"/>
  <c r="CV17" i="14"/>
  <c r="CW17" i="14"/>
  <c r="CX17" i="14"/>
  <c r="CY17" i="14"/>
  <c r="CZ17" i="14"/>
  <c r="DA17" i="14"/>
  <c r="DB17" i="14"/>
  <c r="DC17" i="14"/>
  <c r="DD17" i="14"/>
  <c r="DE17" i="14"/>
  <c r="DF17" i="14"/>
  <c r="DG17" i="14"/>
  <c r="DH17" i="14"/>
  <c r="DI17" i="14"/>
  <c r="DJ17" i="14"/>
  <c r="DK17" i="14"/>
  <c r="DL17" i="14"/>
  <c r="DM17" i="14"/>
  <c r="DN17" i="14"/>
  <c r="DO17" i="14"/>
  <c r="DP17" i="14"/>
  <c r="DQ17" i="14"/>
  <c r="DR17" i="14"/>
  <c r="DS17" i="14"/>
  <c r="DT17" i="14"/>
  <c r="DU17" i="14"/>
  <c r="DV17" i="14"/>
  <c r="DW17" i="14"/>
  <c r="DX17" i="14"/>
  <c r="DY17" i="14"/>
  <c r="DZ17" i="14"/>
  <c r="EA17" i="14"/>
  <c r="EB17" i="14"/>
  <c r="EC17" i="14"/>
  <c r="ED17" i="14"/>
  <c r="EE17" i="14"/>
  <c r="EF17" i="14"/>
  <c r="EG17" i="14"/>
  <c r="EH17" i="14"/>
  <c r="EI17" i="14"/>
  <c r="EK17" i="14"/>
  <c r="EL17" i="14"/>
  <c r="EM17" i="14"/>
  <c r="EN17" i="14"/>
  <c r="EO17" i="14"/>
  <c r="EP17" i="14"/>
  <c r="EQ17" i="14"/>
  <c r="ER17" i="14"/>
  <c r="B18" i="14"/>
  <c r="C18" i="14"/>
  <c r="D18" i="14"/>
  <c r="E18" i="14"/>
  <c r="F18" i="14"/>
  <c r="G18" i="14"/>
  <c r="H18" i="14"/>
  <c r="I18" i="14"/>
  <c r="J18" i="14"/>
  <c r="B19" i="14"/>
  <c r="C19" i="14"/>
  <c r="D19" i="14"/>
  <c r="E19" i="14"/>
  <c r="F19" i="14"/>
  <c r="G19" i="14"/>
  <c r="H19" i="14"/>
  <c r="I19" i="14"/>
  <c r="L19" i="14"/>
  <c r="M19" i="14"/>
  <c r="N19" i="14"/>
  <c r="O19" i="14"/>
  <c r="P19" i="14"/>
  <c r="Q19" i="14"/>
  <c r="R19" i="14"/>
  <c r="S19" i="14"/>
  <c r="T19" i="14"/>
  <c r="U19" i="14"/>
  <c r="V19" i="14"/>
  <c r="W19" i="14"/>
  <c r="X19" i="14"/>
  <c r="Y19" i="14"/>
  <c r="Z19" i="14"/>
  <c r="AA19" i="14"/>
  <c r="AB19" i="14"/>
  <c r="AC19" i="14"/>
  <c r="AD19" i="14"/>
  <c r="AE19" i="14"/>
  <c r="AF19" i="14"/>
  <c r="AG19" i="14"/>
  <c r="AH19" i="14"/>
  <c r="AI19" i="14"/>
  <c r="AJ19" i="14"/>
  <c r="AK19" i="14"/>
  <c r="AL19" i="14"/>
  <c r="AM19" i="14"/>
  <c r="AN19" i="14"/>
  <c r="AO19" i="14"/>
  <c r="AP19" i="14"/>
  <c r="AQ19" i="14"/>
  <c r="AR19" i="14"/>
  <c r="AS19" i="14"/>
  <c r="AT19" i="14"/>
  <c r="AU19" i="14"/>
  <c r="AV19" i="14"/>
  <c r="AW19" i="14"/>
  <c r="AX19" i="14"/>
  <c r="AY19" i="14"/>
  <c r="AZ19" i="14"/>
  <c r="BA19" i="14"/>
  <c r="BB19" i="14"/>
  <c r="BC19" i="14"/>
  <c r="BD19" i="14"/>
  <c r="BE19" i="14"/>
  <c r="BF19" i="14"/>
  <c r="BG19" i="14"/>
  <c r="BH19" i="14"/>
  <c r="BI19" i="14"/>
  <c r="BJ19" i="14"/>
  <c r="BK19" i="14"/>
  <c r="BL19" i="14"/>
  <c r="BM19" i="14"/>
  <c r="BN19" i="14"/>
  <c r="BO19" i="14"/>
  <c r="BP19" i="14"/>
  <c r="BQ19" i="14"/>
  <c r="BR19" i="14"/>
  <c r="BS19" i="14"/>
  <c r="BT19" i="14"/>
  <c r="BU19" i="14"/>
  <c r="BV19" i="14"/>
  <c r="BW19" i="14"/>
  <c r="BX19" i="14"/>
  <c r="BY19" i="14"/>
  <c r="BZ19" i="14"/>
  <c r="CA19" i="14"/>
  <c r="CB19" i="14"/>
  <c r="CC19" i="14"/>
  <c r="CD19" i="14"/>
  <c r="CE19" i="14"/>
  <c r="CF19" i="14"/>
  <c r="CG19" i="14"/>
  <c r="CH19" i="14"/>
  <c r="CI19" i="14"/>
  <c r="CJ19" i="14"/>
  <c r="CK19" i="14"/>
  <c r="CL19" i="14"/>
  <c r="CM19" i="14"/>
  <c r="CN19" i="14"/>
  <c r="CO19" i="14"/>
  <c r="CP19" i="14"/>
  <c r="CQ19" i="14"/>
  <c r="CR19" i="14"/>
  <c r="CS19" i="14"/>
  <c r="CT19" i="14"/>
  <c r="CU19" i="14"/>
  <c r="CV19" i="14"/>
  <c r="CW19" i="14"/>
  <c r="CX19" i="14"/>
  <c r="CY19" i="14"/>
  <c r="CZ19" i="14"/>
  <c r="DA19" i="14"/>
  <c r="DB19" i="14"/>
  <c r="DC19" i="14"/>
  <c r="DD19" i="14"/>
  <c r="DE19" i="14"/>
  <c r="DF19" i="14"/>
  <c r="DG19" i="14"/>
  <c r="DH19" i="14"/>
  <c r="DI19" i="14"/>
  <c r="DJ19" i="14"/>
  <c r="DK19" i="14"/>
  <c r="DL19" i="14"/>
  <c r="DM19" i="14"/>
  <c r="DN19" i="14"/>
  <c r="DO19" i="14"/>
  <c r="DP19" i="14"/>
  <c r="DQ19" i="14"/>
  <c r="DR19" i="14"/>
  <c r="DS19" i="14"/>
  <c r="DT19" i="14"/>
  <c r="DU19" i="14"/>
  <c r="DV19" i="14"/>
  <c r="DW19" i="14"/>
  <c r="DX19" i="14"/>
  <c r="DY19" i="14"/>
  <c r="DZ19" i="14"/>
  <c r="EA19" i="14"/>
  <c r="EB19" i="14"/>
  <c r="EC19" i="14"/>
  <c r="ED19" i="14"/>
  <c r="EE19" i="14"/>
  <c r="EF19" i="14"/>
  <c r="EG19" i="14"/>
  <c r="EH19" i="14"/>
  <c r="EI19" i="14"/>
  <c r="EK19" i="14"/>
  <c r="EL19" i="14"/>
  <c r="EM19" i="14"/>
  <c r="EN19" i="14"/>
  <c r="EO19" i="14"/>
  <c r="EP19" i="14"/>
  <c r="EQ19" i="14"/>
  <c r="ER19" i="14"/>
  <c r="B20" i="14"/>
  <c r="C20" i="14"/>
  <c r="D20" i="14"/>
  <c r="E20" i="14"/>
  <c r="F20" i="14"/>
  <c r="G20" i="14"/>
  <c r="H20" i="14"/>
  <c r="I20" i="14"/>
  <c r="J20" i="14"/>
  <c r="DQ20" i="14" s="1"/>
  <c r="B21" i="14"/>
  <c r="C21" i="14"/>
  <c r="D21" i="14"/>
  <c r="E21" i="14"/>
  <c r="F21" i="14"/>
  <c r="G21" i="14"/>
  <c r="H21" i="14"/>
  <c r="I21" i="14"/>
  <c r="L21" i="14"/>
  <c r="M21" i="14"/>
  <c r="N21" i="14"/>
  <c r="O21" i="14"/>
  <c r="P21" i="14"/>
  <c r="Q21" i="14"/>
  <c r="R21" i="14"/>
  <c r="S21" i="14"/>
  <c r="T21" i="14"/>
  <c r="U21" i="14"/>
  <c r="V21" i="14"/>
  <c r="W21" i="14"/>
  <c r="X21" i="14"/>
  <c r="Y21" i="14"/>
  <c r="Z21" i="14"/>
  <c r="AA21" i="14"/>
  <c r="AB21" i="14"/>
  <c r="AC21" i="14"/>
  <c r="AD21" i="14"/>
  <c r="AE21" i="14"/>
  <c r="AF21" i="14"/>
  <c r="AG21" i="14"/>
  <c r="AH21" i="14"/>
  <c r="AI21" i="14"/>
  <c r="AJ21" i="14"/>
  <c r="AK21" i="14"/>
  <c r="AL21" i="14"/>
  <c r="AM21" i="14"/>
  <c r="AN21" i="14"/>
  <c r="AO21" i="14"/>
  <c r="AP21" i="14"/>
  <c r="AQ21" i="14"/>
  <c r="AR21" i="14"/>
  <c r="AS21" i="14"/>
  <c r="AT21" i="14"/>
  <c r="AU21" i="14"/>
  <c r="AV21" i="14"/>
  <c r="AW21" i="14"/>
  <c r="AX21" i="14"/>
  <c r="AY21" i="14"/>
  <c r="AZ21" i="14"/>
  <c r="BA21" i="14"/>
  <c r="BB21" i="14"/>
  <c r="BC21" i="14"/>
  <c r="BD21" i="14"/>
  <c r="BE21" i="14"/>
  <c r="BF21" i="14"/>
  <c r="BG21" i="14"/>
  <c r="BH21" i="14"/>
  <c r="BI21" i="14"/>
  <c r="BJ21" i="14"/>
  <c r="BK21" i="14"/>
  <c r="BL21" i="14"/>
  <c r="BM21" i="14"/>
  <c r="BN21" i="14"/>
  <c r="BO21" i="14"/>
  <c r="BP21" i="14"/>
  <c r="BQ21" i="14"/>
  <c r="BR21" i="14"/>
  <c r="BS21" i="14"/>
  <c r="BT21" i="14"/>
  <c r="BU21" i="14"/>
  <c r="BV21" i="14"/>
  <c r="BW21" i="14"/>
  <c r="BX21" i="14"/>
  <c r="BY21" i="14"/>
  <c r="BZ21" i="14"/>
  <c r="CA21" i="14"/>
  <c r="CB21" i="14"/>
  <c r="CC21" i="14"/>
  <c r="CD21" i="14"/>
  <c r="CE21" i="14"/>
  <c r="CF21" i="14"/>
  <c r="CG21" i="14"/>
  <c r="CH21" i="14"/>
  <c r="CI21" i="14"/>
  <c r="CJ21" i="14"/>
  <c r="CK21" i="14"/>
  <c r="CL21" i="14"/>
  <c r="CM21" i="14"/>
  <c r="CN21" i="14"/>
  <c r="CO21" i="14"/>
  <c r="CP21" i="14"/>
  <c r="CQ21" i="14"/>
  <c r="CR21" i="14"/>
  <c r="CS21" i="14"/>
  <c r="CT21" i="14"/>
  <c r="CU21" i="14"/>
  <c r="CV21" i="14"/>
  <c r="CW21" i="14"/>
  <c r="CX21" i="14"/>
  <c r="CY21" i="14"/>
  <c r="CZ21" i="14"/>
  <c r="DA21" i="14"/>
  <c r="DB21" i="14"/>
  <c r="DC21" i="14"/>
  <c r="DD21" i="14"/>
  <c r="DE21" i="14"/>
  <c r="DF21" i="14"/>
  <c r="DG21" i="14"/>
  <c r="DH21" i="14"/>
  <c r="DI21" i="14"/>
  <c r="DJ21" i="14"/>
  <c r="DK21" i="14"/>
  <c r="DL21" i="14"/>
  <c r="DM21" i="14"/>
  <c r="DN21" i="14"/>
  <c r="DO21" i="14"/>
  <c r="DP21" i="14"/>
  <c r="DQ21" i="14"/>
  <c r="DR21" i="14"/>
  <c r="DS21" i="14"/>
  <c r="DT21" i="14"/>
  <c r="DU21" i="14"/>
  <c r="DV21" i="14"/>
  <c r="DW21" i="14"/>
  <c r="DX21" i="14"/>
  <c r="DY21" i="14"/>
  <c r="DZ21" i="14"/>
  <c r="EA21" i="14"/>
  <c r="EB21" i="14"/>
  <c r="EC21" i="14"/>
  <c r="ED21" i="14"/>
  <c r="EE21" i="14"/>
  <c r="EF21" i="14"/>
  <c r="EG21" i="14"/>
  <c r="EH21" i="14"/>
  <c r="EI21" i="14"/>
  <c r="EK21" i="14"/>
  <c r="EL21" i="14"/>
  <c r="EM21" i="14"/>
  <c r="EN21" i="14"/>
  <c r="EO21" i="14"/>
  <c r="EP21" i="14"/>
  <c r="EQ21" i="14"/>
  <c r="ER21" i="14"/>
  <c r="B22" i="14"/>
  <c r="C22" i="14"/>
  <c r="D22" i="14"/>
  <c r="E22" i="14"/>
  <c r="F22" i="14"/>
  <c r="G22" i="14"/>
  <c r="H22" i="14"/>
  <c r="I22" i="14"/>
  <c r="J22" i="14"/>
  <c r="Z22" i="14" s="1"/>
  <c r="R22" i="14"/>
  <c r="S22" i="14"/>
  <c r="AH22" i="14"/>
  <c r="AI22" i="14"/>
  <c r="AX22" i="14"/>
  <c r="AY22" i="14"/>
  <c r="BG22" i="14"/>
  <c r="BN22" i="14"/>
  <c r="BO22" i="14"/>
  <c r="BW22" i="14"/>
  <c r="CD22" i="14"/>
  <c r="CE22" i="14"/>
  <c r="CM22" i="14"/>
  <c r="CS22" i="14"/>
  <c r="CT22" i="14"/>
  <c r="DA22" i="14"/>
  <c r="DB22" i="14"/>
  <c r="DC22" i="14"/>
  <c r="DJ22" i="14"/>
  <c r="DK22" i="14"/>
  <c r="DQ22" i="14"/>
  <c r="DS22" i="14"/>
  <c r="DY22" i="14"/>
  <c r="DZ22" i="14"/>
  <c r="EG22" i="14"/>
  <c r="EH22" i="14"/>
  <c r="EI22" i="14"/>
  <c r="B23" i="14"/>
  <c r="C23" i="14"/>
  <c r="D23" i="14"/>
  <c r="E23" i="14"/>
  <c r="F23" i="14"/>
  <c r="G23" i="14"/>
  <c r="H23" i="14"/>
  <c r="I23" i="14"/>
  <c r="L23" i="14"/>
  <c r="M23" i="14"/>
  <c r="N23" i="14"/>
  <c r="O23" i="14"/>
  <c r="P23" i="14"/>
  <c r="Q23" i="14"/>
  <c r="R23" i="14"/>
  <c r="S23" i="14"/>
  <c r="T23" i="14"/>
  <c r="U23" i="14"/>
  <c r="V23" i="14"/>
  <c r="W23" i="14"/>
  <c r="X23" i="14"/>
  <c r="Y23" i="14"/>
  <c r="Z23" i="14"/>
  <c r="AA23" i="14"/>
  <c r="AB23" i="14"/>
  <c r="AC23" i="14"/>
  <c r="AD23" i="14"/>
  <c r="AE23" i="14"/>
  <c r="AF23" i="14"/>
  <c r="AG23" i="14"/>
  <c r="AH23" i="14"/>
  <c r="AI23" i="14"/>
  <c r="AJ23" i="14"/>
  <c r="AK23" i="14"/>
  <c r="AL23" i="14"/>
  <c r="AM23" i="14"/>
  <c r="AN23" i="14"/>
  <c r="AO23" i="14"/>
  <c r="AP23" i="14"/>
  <c r="AQ23" i="14"/>
  <c r="AR23" i="14"/>
  <c r="AS23" i="14"/>
  <c r="AT23" i="14"/>
  <c r="AU23" i="14"/>
  <c r="AV23" i="14"/>
  <c r="AW23" i="14"/>
  <c r="AX23" i="14"/>
  <c r="AY23" i="14"/>
  <c r="AZ23" i="14"/>
  <c r="BA23" i="14"/>
  <c r="BB23" i="14"/>
  <c r="BC23" i="14"/>
  <c r="BD23" i="14"/>
  <c r="BE23" i="14"/>
  <c r="BF23" i="14"/>
  <c r="BG23" i="14"/>
  <c r="BH23" i="14"/>
  <c r="BI23" i="14"/>
  <c r="BJ23" i="14"/>
  <c r="BK23" i="14"/>
  <c r="BL23" i="14"/>
  <c r="BM23" i="14"/>
  <c r="BN23" i="14"/>
  <c r="BO23" i="14"/>
  <c r="BP23" i="14"/>
  <c r="BQ23" i="14"/>
  <c r="BR23" i="14"/>
  <c r="BS23" i="14"/>
  <c r="BT23" i="14"/>
  <c r="BU23" i="14"/>
  <c r="BV23" i="14"/>
  <c r="BW23" i="14"/>
  <c r="BX23" i="14"/>
  <c r="BY23" i="14"/>
  <c r="BZ23" i="14"/>
  <c r="CA23" i="14"/>
  <c r="CB23" i="14"/>
  <c r="CC23" i="14"/>
  <c r="CD23" i="14"/>
  <c r="CE23" i="14"/>
  <c r="CF23" i="14"/>
  <c r="CG23" i="14"/>
  <c r="CH23" i="14"/>
  <c r="CI23" i="14"/>
  <c r="CJ23" i="14"/>
  <c r="CK23" i="14"/>
  <c r="CL23" i="14"/>
  <c r="CM23" i="14"/>
  <c r="CN23" i="14"/>
  <c r="CO23" i="14"/>
  <c r="CP23" i="14"/>
  <c r="CQ23" i="14"/>
  <c r="CR23" i="14"/>
  <c r="CS23" i="14"/>
  <c r="CT23" i="14"/>
  <c r="CU23" i="14"/>
  <c r="CV23" i="14"/>
  <c r="CW23" i="14"/>
  <c r="CX23" i="14"/>
  <c r="CY23" i="14"/>
  <c r="CZ23" i="14"/>
  <c r="DA23" i="14"/>
  <c r="DB23" i="14"/>
  <c r="DC23" i="14"/>
  <c r="DD23" i="14"/>
  <c r="DE23" i="14"/>
  <c r="DF23" i="14"/>
  <c r="DG23" i="14"/>
  <c r="DH23" i="14"/>
  <c r="DI23" i="14"/>
  <c r="DJ23" i="14"/>
  <c r="DK23" i="14"/>
  <c r="DL23" i="14"/>
  <c r="DM23" i="14"/>
  <c r="DN23" i="14"/>
  <c r="DO23" i="14"/>
  <c r="DP23" i="14"/>
  <c r="DQ23" i="14"/>
  <c r="DR23" i="14"/>
  <c r="DS23" i="14"/>
  <c r="DT23" i="14"/>
  <c r="DU23" i="14"/>
  <c r="DV23" i="14"/>
  <c r="DW23" i="14"/>
  <c r="DX23" i="14"/>
  <c r="DY23" i="14"/>
  <c r="DZ23" i="14"/>
  <c r="EA23" i="14"/>
  <c r="EB23" i="14"/>
  <c r="EC23" i="14"/>
  <c r="ED23" i="14"/>
  <c r="EE23" i="14"/>
  <c r="EF23" i="14"/>
  <c r="EG23" i="14"/>
  <c r="EH23" i="14"/>
  <c r="EI23" i="14"/>
  <c r="EK23" i="14"/>
  <c r="EL23" i="14"/>
  <c r="EM23" i="14"/>
  <c r="EN23" i="14"/>
  <c r="EO23" i="14"/>
  <c r="EP23" i="14"/>
  <c r="EQ23" i="14"/>
  <c r="ER23" i="14"/>
  <c r="B24" i="14"/>
  <c r="C24" i="14"/>
  <c r="D24" i="14"/>
  <c r="E24" i="14"/>
  <c r="F24" i="14"/>
  <c r="G24" i="14"/>
  <c r="H24" i="14"/>
  <c r="I24" i="14"/>
  <c r="J24" i="14"/>
  <c r="L24" i="14" s="1"/>
  <c r="P24" i="14"/>
  <c r="T24" i="14"/>
  <c r="Y24" i="14"/>
  <c r="AC24" i="14"/>
  <c r="AI24" i="14"/>
  <c r="AL24" i="14"/>
  <c r="AR24" i="14"/>
  <c r="AU24" i="14"/>
  <c r="BA24" i="14"/>
  <c r="BD24" i="14"/>
  <c r="BI24" i="14"/>
  <c r="BL24" i="14"/>
  <c r="BQ24" i="14"/>
  <c r="BT24" i="14"/>
  <c r="BY24" i="14"/>
  <c r="CB24" i="14"/>
  <c r="CG24" i="14"/>
  <c r="CJ24" i="14"/>
  <c r="CO24" i="14"/>
  <c r="CR24" i="14"/>
  <c r="CW24" i="14"/>
  <c r="CZ24" i="14"/>
  <c r="DE24" i="14"/>
  <c r="DH24" i="14"/>
  <c r="DM24" i="14"/>
  <c r="DP24" i="14"/>
  <c r="DU24" i="14"/>
  <c r="DX24" i="14"/>
  <c r="EC24" i="14"/>
  <c r="EF24" i="14"/>
  <c r="B25" i="14"/>
  <c r="C25" i="14"/>
  <c r="D25" i="14"/>
  <c r="E25" i="14"/>
  <c r="F25" i="14"/>
  <c r="G25" i="14"/>
  <c r="H25" i="14"/>
  <c r="I25" i="14"/>
  <c r="L25" i="14"/>
  <c r="M25" i="14"/>
  <c r="N25" i="14"/>
  <c r="O25" i="14"/>
  <c r="P25" i="14"/>
  <c r="Q25" i="14"/>
  <c r="R25" i="14"/>
  <c r="S25" i="14"/>
  <c r="T25" i="14"/>
  <c r="U25" i="14"/>
  <c r="V25" i="14"/>
  <c r="W25" i="14"/>
  <c r="X25" i="14"/>
  <c r="Y25" i="14"/>
  <c r="Z25" i="14"/>
  <c r="AA25" i="14"/>
  <c r="AB25" i="14"/>
  <c r="AC25" i="14"/>
  <c r="AD25" i="14"/>
  <c r="AE25" i="14"/>
  <c r="AF25" i="14"/>
  <c r="AG25" i="14"/>
  <c r="AH25" i="14"/>
  <c r="AI25" i="14"/>
  <c r="AJ25" i="14"/>
  <c r="AK25" i="14"/>
  <c r="AL25" i="14"/>
  <c r="AM25" i="14"/>
  <c r="AN25" i="14"/>
  <c r="AO25" i="14"/>
  <c r="AP25" i="14"/>
  <c r="AQ25" i="14"/>
  <c r="AR25" i="14"/>
  <c r="AS25" i="14"/>
  <c r="AT25" i="14"/>
  <c r="AU25" i="14"/>
  <c r="AV25" i="14"/>
  <c r="AW25" i="14"/>
  <c r="AX25" i="14"/>
  <c r="AY25" i="14"/>
  <c r="AZ25" i="14"/>
  <c r="BA25" i="14"/>
  <c r="BB25" i="14"/>
  <c r="BC25" i="14"/>
  <c r="BD25" i="14"/>
  <c r="BE25" i="14"/>
  <c r="BF25" i="14"/>
  <c r="BG25" i="14"/>
  <c r="BH25" i="14"/>
  <c r="BI25" i="14"/>
  <c r="BJ25" i="14"/>
  <c r="BK25" i="14"/>
  <c r="BL25" i="14"/>
  <c r="BM25" i="14"/>
  <c r="BN25" i="14"/>
  <c r="BO25" i="14"/>
  <c r="BP25" i="14"/>
  <c r="BQ25" i="14"/>
  <c r="BR25" i="14"/>
  <c r="BS25" i="14"/>
  <c r="BT25" i="14"/>
  <c r="BU25" i="14"/>
  <c r="BV25" i="14"/>
  <c r="BW25" i="14"/>
  <c r="BX25" i="14"/>
  <c r="BY25" i="14"/>
  <c r="BZ25" i="14"/>
  <c r="CA25" i="14"/>
  <c r="CB25" i="14"/>
  <c r="CC25" i="14"/>
  <c r="CD25" i="14"/>
  <c r="CE25" i="14"/>
  <c r="CF25" i="14"/>
  <c r="CG25" i="14"/>
  <c r="CH25" i="14"/>
  <c r="CI25" i="14"/>
  <c r="CJ25" i="14"/>
  <c r="CK25" i="14"/>
  <c r="CL25" i="14"/>
  <c r="CM25" i="14"/>
  <c r="CN25" i="14"/>
  <c r="CO25" i="14"/>
  <c r="CP25" i="14"/>
  <c r="CQ25" i="14"/>
  <c r="CR25" i="14"/>
  <c r="CS25" i="14"/>
  <c r="CT25" i="14"/>
  <c r="CU25" i="14"/>
  <c r="CV25" i="14"/>
  <c r="CW25" i="14"/>
  <c r="CX25" i="14"/>
  <c r="CY25" i="14"/>
  <c r="CZ25" i="14"/>
  <c r="DA25" i="14"/>
  <c r="DB25" i="14"/>
  <c r="DC25" i="14"/>
  <c r="DD25" i="14"/>
  <c r="DE25" i="14"/>
  <c r="DF25" i="14"/>
  <c r="DG25" i="14"/>
  <c r="DH25" i="14"/>
  <c r="DI25" i="14"/>
  <c r="DJ25" i="14"/>
  <c r="DK25" i="14"/>
  <c r="DL25" i="14"/>
  <c r="DM25" i="14"/>
  <c r="DN25" i="14"/>
  <c r="DO25" i="14"/>
  <c r="DP25" i="14"/>
  <c r="DQ25" i="14"/>
  <c r="DR25" i="14"/>
  <c r="DS25" i="14"/>
  <c r="DT25" i="14"/>
  <c r="DU25" i="14"/>
  <c r="DV25" i="14"/>
  <c r="DW25" i="14"/>
  <c r="DX25" i="14"/>
  <c r="DY25" i="14"/>
  <c r="DZ25" i="14"/>
  <c r="EA25" i="14"/>
  <c r="EB25" i="14"/>
  <c r="EC25" i="14"/>
  <c r="ED25" i="14"/>
  <c r="EE25" i="14"/>
  <c r="EF25" i="14"/>
  <c r="EG25" i="14"/>
  <c r="EH25" i="14"/>
  <c r="EI25" i="14"/>
  <c r="EK25" i="14"/>
  <c r="EL25" i="14"/>
  <c r="EM25" i="14"/>
  <c r="EN25" i="14"/>
  <c r="EO25" i="14"/>
  <c r="EP25" i="14"/>
  <c r="EQ25" i="14"/>
  <c r="ER25" i="14"/>
  <c r="B26" i="14"/>
  <c r="C26" i="14"/>
  <c r="D26" i="14"/>
  <c r="E26" i="14"/>
  <c r="F26" i="14"/>
  <c r="G26" i="14"/>
  <c r="H26" i="14"/>
  <c r="I26" i="14"/>
  <c r="J26" i="14"/>
  <c r="Y26" i="14"/>
  <c r="AJ26" i="14"/>
  <c r="AW26" i="14"/>
  <c r="BH26" i="14"/>
  <c r="BU26" i="14"/>
  <c r="CF26" i="14"/>
  <c r="CS26" i="14"/>
  <c r="DG26" i="14"/>
  <c r="DR26" i="14"/>
  <c r="EB26" i="14"/>
  <c r="I3" i="14"/>
  <c r="H3" i="14"/>
  <c r="G3" i="14"/>
  <c r="J6" i="14"/>
  <c r="J8" i="14"/>
  <c r="J4" i="14"/>
  <c r="ER2" i="14"/>
  <c r="EQ2" i="14"/>
  <c r="EP2" i="14"/>
  <c r="EO2" i="14"/>
  <c r="EN2" i="14"/>
  <c r="EM2" i="14"/>
  <c r="EL2" i="14"/>
  <c r="EK2" i="14"/>
  <c r="ER7" i="14"/>
  <c r="EQ7" i="14"/>
  <c r="EP7" i="14"/>
  <c r="EO7" i="14"/>
  <c r="EN7" i="14"/>
  <c r="EM7" i="14"/>
  <c r="EL7" i="14"/>
  <c r="EK7" i="14"/>
  <c r="ER5" i="14"/>
  <c r="EQ5" i="14"/>
  <c r="EP5" i="14"/>
  <c r="EO5" i="14"/>
  <c r="EN5" i="14"/>
  <c r="EM5" i="14"/>
  <c r="EL5" i="14"/>
  <c r="EK5" i="14"/>
  <c r="ER3" i="14"/>
  <c r="EQ3" i="14"/>
  <c r="EP3" i="14"/>
  <c r="EO3" i="14"/>
  <c r="F3" i="14" s="1"/>
  <c r="EN3" i="14"/>
  <c r="E3" i="14" s="1"/>
  <c r="EM3" i="14"/>
  <c r="D3" i="14" s="1"/>
  <c r="EL3" i="14"/>
  <c r="C3" i="14" s="1"/>
  <c r="EK3" i="14"/>
  <c r="B3" i="14" s="1"/>
  <c r="O26" i="14" l="1"/>
  <c r="AI26" i="14"/>
  <c r="AV26" i="14"/>
  <c r="BT26" i="14"/>
  <c r="DQ26" i="14"/>
  <c r="S26" i="14"/>
  <c r="AF26" i="14"/>
  <c r="AQ26" i="14"/>
  <c r="BE26" i="14"/>
  <c r="BP26" i="14"/>
  <c r="CC26" i="14"/>
  <c r="CN26" i="14"/>
  <c r="DA26" i="14"/>
  <c r="DL26" i="14"/>
  <c r="DY26" i="14"/>
  <c r="EI26" i="14"/>
  <c r="AG26" i="14"/>
  <c r="BS26" i="14"/>
  <c r="CQ26" i="14"/>
  <c r="DO26" i="14"/>
  <c r="CR26" i="14"/>
  <c r="T26" i="14"/>
  <c r="AU26" i="14"/>
  <c r="BF26" i="14"/>
  <c r="CD26" i="14"/>
  <c r="DB26" i="14"/>
  <c r="DZ26" i="14"/>
  <c r="W26" i="14"/>
  <c r="BG26" i="14"/>
  <c r="CE26" i="14"/>
  <c r="DC26" i="14"/>
  <c r="EA26" i="14"/>
  <c r="DP14" i="14"/>
  <c r="CO14" i="14"/>
  <c r="BO14" i="14"/>
  <c r="AF14" i="14"/>
  <c r="N18" i="14"/>
  <c r="EI18" i="14"/>
  <c r="AQ18" i="14"/>
  <c r="BW18" i="14"/>
  <c r="AM20" i="14"/>
  <c r="CH20" i="14"/>
  <c r="M20" i="14"/>
  <c r="DR20" i="14"/>
  <c r="AW20" i="14"/>
  <c r="EH14" i="14"/>
  <c r="DI14" i="14"/>
  <c r="CJ14" i="14"/>
  <c r="BI14" i="14"/>
  <c r="Q14" i="14"/>
  <c r="S14" i="14"/>
  <c r="AC14" i="14"/>
  <c r="AN14" i="14"/>
  <c r="AY14" i="14"/>
  <c r="BG14" i="14"/>
  <c r="BN14" i="14"/>
  <c r="BU14" i="14"/>
  <c r="CB14" i="14"/>
  <c r="CG14" i="14"/>
  <c r="CM14" i="14"/>
  <c r="CT14" i="14"/>
  <c r="DA14" i="14"/>
  <c r="DH14" i="14"/>
  <c r="DM14" i="14"/>
  <c r="DS14" i="14"/>
  <c r="DZ14" i="14"/>
  <c r="EG14" i="14"/>
  <c r="M14" i="14"/>
  <c r="X14" i="14"/>
  <c r="AI14" i="14"/>
  <c r="AS14" i="14"/>
  <c r="BD14" i="14"/>
  <c r="BL14" i="14"/>
  <c r="BQ14" i="14"/>
  <c r="BW14" i="14"/>
  <c r="CD14" i="14"/>
  <c r="CK14" i="14"/>
  <c r="CR14" i="14"/>
  <c r="CW14" i="14"/>
  <c r="DC14" i="14"/>
  <c r="DJ14" i="14"/>
  <c r="DQ14" i="14"/>
  <c r="DX14" i="14"/>
  <c r="EC14" i="14"/>
  <c r="EI14" i="14"/>
  <c r="P14" i="14"/>
  <c r="AA14" i="14"/>
  <c r="AK14" i="14"/>
  <c r="BE14" i="14"/>
  <c r="BM14" i="14"/>
  <c r="BT14" i="14"/>
  <c r="BY14" i="14"/>
  <c r="CE14" i="14"/>
  <c r="CS14" i="14"/>
  <c r="CZ14" i="14"/>
  <c r="DE14" i="14"/>
  <c r="DR14" i="14"/>
  <c r="EF14" i="14"/>
  <c r="AV14" i="14"/>
  <c r="CL14" i="14"/>
  <c r="DK14" i="14"/>
  <c r="DY14" i="14"/>
  <c r="AQ22" i="14"/>
  <c r="AA22" i="14"/>
  <c r="AI16" i="14"/>
  <c r="AA16" i="14"/>
  <c r="R16" i="14"/>
  <c r="BI12" i="14"/>
  <c r="EA22" i="14"/>
  <c r="DR22" i="14"/>
  <c r="DI22" i="14"/>
  <c r="CU22" i="14"/>
  <c r="CL22" i="14"/>
  <c r="BV22" i="14"/>
  <c r="BF22" i="14"/>
  <c r="AP22" i="14"/>
  <c r="EF16" i="14"/>
  <c r="DX16" i="14"/>
  <c r="DP16" i="14"/>
  <c r="DJ16" i="14"/>
  <c r="DB16" i="14"/>
  <c r="CU16" i="14"/>
  <c r="CM16" i="14"/>
  <c r="CE16" i="14"/>
  <c r="BY16" i="14"/>
  <c r="BQ16" i="14"/>
  <c r="BK16" i="14"/>
  <c r="BC16" i="14"/>
  <c r="AU16" i="14"/>
  <c r="AO16" i="14"/>
  <c r="AG16" i="14"/>
  <c r="Z16" i="14"/>
  <c r="Q16" i="14"/>
  <c r="DD12" i="14"/>
  <c r="BS12" i="14"/>
  <c r="CG20" i="14"/>
  <c r="CZ26" i="14"/>
  <c r="BC26" i="14"/>
  <c r="DI20" i="14"/>
  <c r="BY20" i="14"/>
  <c r="AN20" i="14"/>
  <c r="AV20" i="14"/>
  <c r="M11" i="15"/>
  <c r="M13" i="15"/>
  <c r="M15" i="15"/>
  <c r="M17" i="15" s="1"/>
  <c r="EH26" i="14"/>
  <c r="CM26" i="14"/>
  <c r="AP26" i="14"/>
  <c r="DJ26" i="14"/>
  <c r="BM26" i="14"/>
  <c r="AO26" i="14"/>
  <c r="Q26" i="14"/>
  <c r="DH20" i="14"/>
  <c r="BW20" i="14"/>
  <c r="M12" i="14"/>
  <c r="N12" i="14"/>
  <c r="AA12" i="14"/>
  <c r="AO12" i="14"/>
  <c r="AZ12" i="14"/>
  <c r="BK12" i="14"/>
  <c r="BU12" i="14"/>
  <c r="CD12" i="14"/>
  <c r="CM12" i="14"/>
  <c r="CV12" i="14"/>
  <c r="DE12" i="14"/>
  <c r="DN12" i="14"/>
  <c r="DW12" i="14"/>
  <c r="EF12" i="14"/>
  <c r="Q12" i="14"/>
  <c r="AB12" i="14"/>
  <c r="AP12" i="14"/>
  <c r="BB12" i="14"/>
  <c r="BM12" i="14"/>
  <c r="BV12" i="14"/>
  <c r="CE12" i="14"/>
  <c r="CN12" i="14"/>
  <c r="CW12" i="14"/>
  <c r="DF12" i="14"/>
  <c r="DO12" i="14"/>
  <c r="DY12" i="14"/>
  <c r="EG12" i="14"/>
  <c r="R12" i="14"/>
  <c r="AD12" i="14"/>
  <c r="AQ12" i="14"/>
  <c r="BE12" i="14"/>
  <c r="BN12" i="14"/>
  <c r="BW12" i="14"/>
  <c r="CF12" i="14"/>
  <c r="CO12" i="14"/>
  <c r="CX12" i="14"/>
  <c r="DG12" i="14"/>
  <c r="DQ12" i="14"/>
  <c r="DZ12" i="14"/>
  <c r="EH12" i="14"/>
  <c r="S12" i="14"/>
  <c r="AG12" i="14"/>
  <c r="AR12" i="14"/>
  <c r="BF12" i="14"/>
  <c r="BO12" i="14"/>
  <c r="BX12" i="14"/>
  <c r="CG12" i="14"/>
  <c r="CP12" i="14"/>
  <c r="CY12" i="14"/>
  <c r="DI12" i="14"/>
  <c r="DR12" i="14"/>
  <c r="EA12" i="14"/>
  <c r="EI12" i="14"/>
  <c r="T12" i="14"/>
  <c r="AH12" i="14"/>
  <c r="AT12" i="14"/>
  <c r="BG12" i="14"/>
  <c r="BP12" i="14"/>
  <c r="BY12" i="14"/>
  <c r="CH12" i="14"/>
  <c r="CQ12" i="14"/>
  <c r="DA12" i="14"/>
  <c r="DJ12" i="14"/>
  <c r="DS12" i="14"/>
  <c r="EB12" i="14"/>
  <c r="V12" i="14"/>
  <c r="AI12" i="14"/>
  <c r="AW12" i="14"/>
  <c r="BH12" i="14"/>
  <c r="BQ12" i="14"/>
  <c r="BZ12" i="14"/>
  <c r="CI12" i="14"/>
  <c r="CS12" i="14"/>
  <c r="DB12" i="14"/>
  <c r="DK12" i="14"/>
  <c r="DT12" i="14"/>
  <c r="EC12" i="14"/>
  <c r="L20" i="14"/>
  <c r="N20" i="14"/>
  <c r="W20" i="14"/>
  <c r="AF20" i="14"/>
  <c r="AO20" i="14"/>
  <c r="AX20" i="14"/>
  <c r="BG20" i="14"/>
  <c r="BQ20" i="14"/>
  <c r="BZ20" i="14"/>
  <c r="CI20" i="14"/>
  <c r="CR20" i="14"/>
  <c r="DA20" i="14"/>
  <c r="DJ20" i="14"/>
  <c r="DS20" i="14"/>
  <c r="EC20" i="14"/>
  <c r="O20" i="14"/>
  <c r="X20" i="14"/>
  <c r="AG20" i="14"/>
  <c r="AP20" i="14"/>
  <c r="AY20" i="14"/>
  <c r="BI20" i="14"/>
  <c r="BR20" i="14"/>
  <c r="CA20" i="14"/>
  <c r="CJ20" i="14"/>
  <c r="CS20" i="14"/>
  <c r="DB20" i="14"/>
  <c r="DK20" i="14"/>
  <c r="DU20" i="14"/>
  <c r="ED20" i="14"/>
  <c r="P20" i="14"/>
  <c r="Y20" i="14"/>
  <c r="AH20" i="14"/>
  <c r="AQ20" i="14"/>
  <c r="BA20" i="14"/>
  <c r="BJ20" i="14"/>
  <c r="BS20" i="14"/>
  <c r="CB20" i="14"/>
  <c r="CK20" i="14"/>
  <c r="CT20" i="14"/>
  <c r="DC20" i="14"/>
  <c r="DM20" i="14"/>
  <c r="DV20" i="14"/>
  <c r="EE20" i="14"/>
  <c r="Q20" i="14"/>
  <c r="Z20" i="14"/>
  <c r="AI20" i="14"/>
  <c r="AS20" i="14"/>
  <c r="BB20" i="14"/>
  <c r="BK20" i="14"/>
  <c r="BT20" i="14"/>
  <c r="CC20" i="14"/>
  <c r="CL20" i="14"/>
  <c r="CU20" i="14"/>
  <c r="DE20" i="14"/>
  <c r="DN20" i="14"/>
  <c r="DW20" i="14"/>
  <c r="EF20" i="14"/>
  <c r="R20" i="14"/>
  <c r="AA20" i="14"/>
  <c r="AK20" i="14"/>
  <c r="AT20" i="14"/>
  <c r="BC20" i="14"/>
  <c r="BL20" i="14"/>
  <c r="BU20" i="14"/>
  <c r="CD20" i="14"/>
  <c r="CM20" i="14"/>
  <c r="CW20" i="14"/>
  <c r="DF20" i="14"/>
  <c r="DO20" i="14"/>
  <c r="DX20" i="14"/>
  <c r="EG20" i="14"/>
  <c r="S20" i="14"/>
  <c r="AC20" i="14"/>
  <c r="AL20" i="14"/>
  <c r="AU20" i="14"/>
  <c r="BD20" i="14"/>
  <c r="BM20" i="14"/>
  <c r="BV20" i="14"/>
  <c r="CE20" i="14"/>
  <c r="CO20" i="14"/>
  <c r="CX20" i="14"/>
  <c r="DG20" i="14"/>
  <c r="DP20" i="14"/>
  <c r="DY20" i="14"/>
  <c r="EH20" i="14"/>
  <c r="DK26" i="14"/>
  <c r="CB26" i="14"/>
  <c r="BO26" i="14"/>
  <c r="AE26" i="14"/>
  <c r="R26" i="14"/>
  <c r="EG26" i="14"/>
  <c r="CA26" i="14"/>
  <c r="EF26" i="14"/>
  <c r="DT26" i="14"/>
  <c r="DI26" i="14"/>
  <c r="CV26" i="14"/>
  <c r="CK26" i="14"/>
  <c r="BW26" i="14"/>
  <c r="BL26" i="14"/>
  <c r="AY26" i="14"/>
  <c r="AN26" i="14"/>
  <c r="AA26" i="14"/>
  <c r="P26" i="14"/>
  <c r="L22" i="14"/>
  <c r="T22" i="14"/>
  <c r="AB22" i="14"/>
  <c r="AJ22" i="14"/>
  <c r="AR22" i="14"/>
  <c r="AZ22" i="14"/>
  <c r="BH22" i="14"/>
  <c r="BP22" i="14"/>
  <c r="BX22" i="14"/>
  <c r="CF22" i="14"/>
  <c r="CN22" i="14"/>
  <c r="CV22" i="14"/>
  <c r="DD22" i="14"/>
  <c r="DL22" i="14"/>
  <c r="DT22" i="14"/>
  <c r="EB22" i="14"/>
  <c r="M22" i="14"/>
  <c r="U22" i="14"/>
  <c r="AC22" i="14"/>
  <c r="AK22" i="14"/>
  <c r="AS22" i="14"/>
  <c r="BA22" i="14"/>
  <c r="BI22" i="14"/>
  <c r="BQ22" i="14"/>
  <c r="BY22" i="14"/>
  <c r="CG22" i="14"/>
  <c r="CO22" i="14"/>
  <c r="CW22" i="14"/>
  <c r="DE22" i="14"/>
  <c r="DM22" i="14"/>
  <c r="DU22" i="14"/>
  <c r="EC22" i="14"/>
  <c r="N22" i="14"/>
  <c r="V22" i="14"/>
  <c r="AD22" i="14"/>
  <c r="AL22" i="14"/>
  <c r="AT22" i="14"/>
  <c r="BB22" i="14"/>
  <c r="BJ22" i="14"/>
  <c r="BR22" i="14"/>
  <c r="BZ22" i="14"/>
  <c r="CH22" i="14"/>
  <c r="CP22" i="14"/>
  <c r="CX22" i="14"/>
  <c r="DF22" i="14"/>
  <c r="DN22" i="14"/>
  <c r="DV22" i="14"/>
  <c r="ED22" i="14"/>
  <c r="O22" i="14"/>
  <c r="W22" i="14"/>
  <c r="AE22" i="14"/>
  <c r="AM22" i="14"/>
  <c r="AU22" i="14"/>
  <c r="BC22" i="14"/>
  <c r="BK22" i="14"/>
  <c r="BS22" i="14"/>
  <c r="CA22" i="14"/>
  <c r="CI22" i="14"/>
  <c r="CQ22" i="14"/>
  <c r="CY22" i="14"/>
  <c r="DG22" i="14"/>
  <c r="DO22" i="14"/>
  <c r="DW22" i="14"/>
  <c r="EE22" i="14"/>
  <c r="P22" i="14"/>
  <c r="X22" i="14"/>
  <c r="AF22" i="14"/>
  <c r="AN22" i="14"/>
  <c r="AV22" i="14"/>
  <c r="BD22" i="14"/>
  <c r="BL22" i="14"/>
  <c r="BT22" i="14"/>
  <c r="CB22" i="14"/>
  <c r="CJ22" i="14"/>
  <c r="CR22" i="14"/>
  <c r="CZ22" i="14"/>
  <c r="DH22" i="14"/>
  <c r="DP22" i="14"/>
  <c r="DX22" i="14"/>
  <c r="EF22" i="14"/>
  <c r="Q22" i="14"/>
  <c r="Y22" i="14"/>
  <c r="AG22" i="14"/>
  <c r="AO22" i="14"/>
  <c r="AW22" i="14"/>
  <c r="BE22" i="14"/>
  <c r="BM22" i="14"/>
  <c r="BU22" i="14"/>
  <c r="CC22" i="14"/>
  <c r="CK22" i="14"/>
  <c r="CZ20" i="14"/>
  <c r="BO20" i="14"/>
  <c r="AE20" i="14"/>
  <c r="DV12" i="14"/>
  <c r="CL12" i="14"/>
  <c r="AY12" i="14"/>
  <c r="DX26" i="14"/>
  <c r="DW26" i="14"/>
  <c r="CY26" i="14"/>
  <c r="CL26" i="14"/>
  <c r="AZ26" i="14"/>
  <c r="AB26" i="14"/>
  <c r="EE26" i="14"/>
  <c r="DS26" i="14"/>
  <c r="DH26" i="14"/>
  <c r="CU26" i="14"/>
  <c r="CI26" i="14"/>
  <c r="BV26" i="14"/>
  <c r="BK26" i="14"/>
  <c r="AX26" i="14"/>
  <c r="AM26" i="14"/>
  <c r="Z26" i="14"/>
  <c r="EI20" i="14"/>
  <c r="CY20" i="14"/>
  <c r="BN20" i="14"/>
  <c r="AD20" i="14"/>
  <c r="DU12" i="14"/>
  <c r="CK12" i="14"/>
  <c r="AX12" i="14"/>
  <c r="M26" i="14"/>
  <c r="L26" i="14"/>
  <c r="X26" i="14"/>
  <c r="AH26" i="14"/>
  <c r="AR26" i="14"/>
  <c r="BD26" i="14"/>
  <c r="BN26" i="14"/>
  <c r="BX26" i="14"/>
  <c r="CJ26" i="14"/>
  <c r="CT26" i="14"/>
  <c r="DD26" i="14"/>
  <c r="DP26" i="14"/>
  <c r="EA20" i="14"/>
  <c r="CQ20" i="14"/>
  <c r="BF20" i="14"/>
  <c r="V20" i="14"/>
  <c r="DM12" i="14"/>
  <c r="CC12" i="14"/>
  <c r="AL12" i="14"/>
  <c r="DZ20" i="14"/>
  <c r="CP20" i="14"/>
  <c r="BE20" i="14"/>
  <c r="U20" i="14"/>
  <c r="DL12" i="14"/>
  <c r="CA12" i="14"/>
  <c r="AJ12" i="14"/>
  <c r="DC18" i="14"/>
  <c r="EE16" i="14"/>
  <c r="DU16" i="14"/>
  <c r="DL16" i="14"/>
  <c r="DC16" i="14"/>
  <c r="CT16" i="14"/>
  <c r="CK16" i="14"/>
  <c r="CB16" i="14"/>
  <c r="BS16" i="14"/>
  <c r="BI16" i="14"/>
  <c r="AZ16" i="14"/>
  <c r="AQ16" i="14"/>
  <c r="AH16" i="14"/>
  <c r="Y16" i="14"/>
  <c r="O16" i="14"/>
  <c r="L17" i="15"/>
  <c r="N16" i="15"/>
  <c r="EA16" i="14"/>
  <c r="DR16" i="14"/>
  <c r="DI16" i="14"/>
  <c r="CZ16" i="14"/>
  <c r="CQ16" i="14"/>
  <c r="CG16" i="14"/>
  <c r="BX16" i="14"/>
  <c r="BO16" i="14"/>
  <c r="BF16" i="14"/>
  <c r="AW16" i="14"/>
  <c r="AN16" i="14"/>
  <c r="AE16" i="14"/>
  <c r="T16" i="14"/>
  <c r="EI16" i="14"/>
  <c r="DZ16" i="14"/>
  <c r="DQ16" i="14"/>
  <c r="DH16" i="14"/>
  <c r="CY16" i="14"/>
  <c r="CO16" i="14"/>
  <c r="CF16" i="14"/>
  <c r="BW16" i="14"/>
  <c r="BN16" i="14"/>
  <c r="BE16" i="14"/>
  <c r="AV16" i="14"/>
  <c r="AM16" i="14"/>
  <c r="AC16" i="14"/>
  <c r="S16" i="14"/>
  <c r="M3" i="15"/>
  <c r="L3" i="15"/>
  <c r="K4" i="15"/>
  <c r="S3" i="15"/>
  <c r="L4" i="15"/>
  <c r="M5" i="15"/>
  <c r="L5" i="15"/>
  <c r="K6" i="15" s="1"/>
  <c r="R3" i="15"/>
  <c r="M4" i="15"/>
  <c r="E5" i="15"/>
  <c r="N3" i="15" s="1"/>
  <c r="T3" i="15"/>
  <c r="EI24" i="14"/>
  <c r="EA24" i="14"/>
  <c r="DS24" i="14"/>
  <c r="DK24" i="14"/>
  <c r="DC24" i="14"/>
  <c r="CU24" i="14"/>
  <c r="CM24" i="14"/>
  <c r="CE24" i="14"/>
  <c r="BW24" i="14"/>
  <c r="BO24" i="14"/>
  <c r="BG24" i="14"/>
  <c r="AY24" i="14"/>
  <c r="AO24" i="14"/>
  <c r="AF24" i="14"/>
  <c r="W24" i="14"/>
  <c r="N24" i="14"/>
  <c r="EA18" i="14"/>
  <c r="CU18" i="14"/>
  <c r="BO18" i="14"/>
  <c r="AI18" i="14"/>
  <c r="EH24" i="14"/>
  <c r="DZ24" i="14"/>
  <c r="DR24" i="14"/>
  <c r="DJ24" i="14"/>
  <c r="DB24" i="14"/>
  <c r="CT24" i="14"/>
  <c r="CL24" i="14"/>
  <c r="CD24" i="14"/>
  <c r="BV24" i="14"/>
  <c r="BN24" i="14"/>
  <c r="BF24" i="14"/>
  <c r="AW24" i="14"/>
  <c r="AN24" i="14"/>
  <c r="AE24" i="14"/>
  <c r="V24" i="14"/>
  <c r="M24" i="14"/>
  <c r="DV18" i="14"/>
  <c r="CP18" i="14"/>
  <c r="BJ18" i="14"/>
  <c r="AD18" i="14"/>
  <c r="EG24" i="14"/>
  <c r="DY24" i="14"/>
  <c r="DQ24" i="14"/>
  <c r="DI24" i="14"/>
  <c r="DA24" i="14"/>
  <c r="CS24" i="14"/>
  <c r="CK24" i="14"/>
  <c r="CC24" i="14"/>
  <c r="BU24" i="14"/>
  <c r="BM24" i="14"/>
  <c r="BE24" i="14"/>
  <c r="AV24" i="14"/>
  <c r="AM24" i="14"/>
  <c r="AD24" i="14"/>
  <c r="U24" i="14"/>
  <c r="DS18" i="14"/>
  <c r="CM18" i="14"/>
  <c r="BG18" i="14"/>
  <c r="AA18" i="14"/>
  <c r="DN18" i="14"/>
  <c r="CH18" i="14"/>
  <c r="BB18" i="14"/>
  <c r="V18" i="14"/>
  <c r="R24" i="14"/>
  <c r="Z24" i="14"/>
  <c r="AH24" i="14"/>
  <c r="AP24" i="14"/>
  <c r="AX24" i="14"/>
  <c r="ED26" i="14"/>
  <c r="DV26" i="14"/>
  <c r="DN26" i="14"/>
  <c r="DF26" i="14"/>
  <c r="CX26" i="14"/>
  <c r="CP26" i="14"/>
  <c r="CH26" i="14"/>
  <c r="BZ26" i="14"/>
  <c r="BR26" i="14"/>
  <c r="BJ26" i="14"/>
  <c r="BB26" i="14"/>
  <c r="AT26" i="14"/>
  <c r="AL26" i="14"/>
  <c r="AD26" i="14"/>
  <c r="V26" i="14"/>
  <c r="N26" i="14"/>
  <c r="EE24" i="14"/>
  <c r="DW24" i="14"/>
  <c r="DO24" i="14"/>
  <c r="DG24" i="14"/>
  <c r="CY24" i="14"/>
  <c r="CQ24" i="14"/>
  <c r="CI24" i="14"/>
  <c r="CA24" i="14"/>
  <c r="BS24" i="14"/>
  <c r="BK24" i="14"/>
  <c r="BC24" i="14"/>
  <c r="AT24" i="14"/>
  <c r="AK24" i="14"/>
  <c r="AB24" i="14"/>
  <c r="S24" i="14"/>
  <c r="DK18" i="14"/>
  <c r="CE18" i="14"/>
  <c r="AY18" i="14"/>
  <c r="S18" i="14"/>
  <c r="EC26" i="14"/>
  <c r="DU26" i="14"/>
  <c r="DM26" i="14"/>
  <c r="DE26" i="14"/>
  <c r="CW26" i="14"/>
  <c r="CO26" i="14"/>
  <c r="CG26" i="14"/>
  <c r="BY26" i="14"/>
  <c r="BQ26" i="14"/>
  <c r="BI26" i="14"/>
  <c r="BA26" i="14"/>
  <c r="AS26" i="14"/>
  <c r="AK26" i="14"/>
  <c r="AC26" i="14"/>
  <c r="U26" i="14"/>
  <c r="ED24" i="14"/>
  <c r="DV24" i="14"/>
  <c r="DN24" i="14"/>
  <c r="DF24" i="14"/>
  <c r="CX24" i="14"/>
  <c r="CP24" i="14"/>
  <c r="CH24" i="14"/>
  <c r="BZ24" i="14"/>
  <c r="BR24" i="14"/>
  <c r="BJ24" i="14"/>
  <c r="BB24" i="14"/>
  <c r="AS24" i="14"/>
  <c r="AJ24" i="14"/>
  <c r="AA24" i="14"/>
  <c r="Q24" i="14"/>
  <c r="DF18" i="14"/>
  <c r="BZ18" i="14"/>
  <c r="AT18" i="14"/>
  <c r="O18" i="14"/>
  <c r="W18" i="14"/>
  <c r="AE18" i="14"/>
  <c r="AM18" i="14"/>
  <c r="AU18" i="14"/>
  <c r="BC18" i="14"/>
  <c r="BK18" i="14"/>
  <c r="BS18" i="14"/>
  <c r="CA18" i="14"/>
  <c r="CI18" i="14"/>
  <c r="CQ18" i="14"/>
  <c r="CY18" i="14"/>
  <c r="DG18" i="14"/>
  <c r="DO18" i="14"/>
  <c r="DW18" i="14"/>
  <c r="EE18" i="14"/>
  <c r="P18" i="14"/>
  <c r="X18" i="14"/>
  <c r="AF18" i="14"/>
  <c r="AN18" i="14"/>
  <c r="AV18" i="14"/>
  <c r="BD18" i="14"/>
  <c r="BL18" i="14"/>
  <c r="BT18" i="14"/>
  <c r="CB18" i="14"/>
  <c r="CJ18" i="14"/>
  <c r="CR18" i="14"/>
  <c r="CZ18" i="14"/>
  <c r="DH18" i="14"/>
  <c r="DP18" i="14"/>
  <c r="DX18" i="14"/>
  <c r="EF18" i="14"/>
  <c r="Q18" i="14"/>
  <c r="Y18" i="14"/>
  <c r="AG18" i="14"/>
  <c r="AO18" i="14"/>
  <c r="AW18" i="14"/>
  <c r="BE18" i="14"/>
  <c r="BM18" i="14"/>
  <c r="BU18" i="14"/>
  <c r="CC18" i="14"/>
  <c r="CK18" i="14"/>
  <c r="CS18" i="14"/>
  <c r="DA18" i="14"/>
  <c r="DI18" i="14"/>
  <c r="DQ18" i="14"/>
  <c r="DY18" i="14"/>
  <c r="EG18" i="14"/>
  <c r="R18" i="14"/>
  <c r="Z18" i="14"/>
  <c r="AH18" i="14"/>
  <c r="AP18" i="14"/>
  <c r="AX18" i="14"/>
  <c r="BF18" i="14"/>
  <c r="BN18" i="14"/>
  <c r="BV18" i="14"/>
  <c r="CD18" i="14"/>
  <c r="CL18" i="14"/>
  <c r="CT18" i="14"/>
  <c r="DB18" i="14"/>
  <c r="DJ18" i="14"/>
  <c r="DR18" i="14"/>
  <c r="DZ18" i="14"/>
  <c r="EH18" i="14"/>
  <c r="L18" i="14"/>
  <c r="T18" i="14"/>
  <c r="AB18" i="14"/>
  <c r="AJ18" i="14"/>
  <c r="AR18" i="14"/>
  <c r="AZ18" i="14"/>
  <c r="BH18" i="14"/>
  <c r="BP18" i="14"/>
  <c r="BX18" i="14"/>
  <c r="CF18" i="14"/>
  <c r="CN18" i="14"/>
  <c r="CV18" i="14"/>
  <c r="DD18" i="14"/>
  <c r="DL18" i="14"/>
  <c r="DT18" i="14"/>
  <c r="EB18" i="14"/>
  <c r="M18" i="14"/>
  <c r="U18" i="14"/>
  <c r="AC18" i="14"/>
  <c r="AK18" i="14"/>
  <c r="AS18" i="14"/>
  <c r="BA18" i="14"/>
  <c r="BI18" i="14"/>
  <c r="BQ18" i="14"/>
  <c r="BY18" i="14"/>
  <c r="CG18" i="14"/>
  <c r="CO18" i="14"/>
  <c r="CW18" i="14"/>
  <c r="DE18" i="14"/>
  <c r="DM18" i="14"/>
  <c r="DU18" i="14"/>
  <c r="EC18" i="14"/>
  <c r="EB24" i="14"/>
  <c r="DT24" i="14"/>
  <c r="DL24" i="14"/>
  <c r="DD24" i="14"/>
  <c r="CV24" i="14"/>
  <c r="CN24" i="14"/>
  <c r="CF24" i="14"/>
  <c r="BX24" i="14"/>
  <c r="BP24" i="14"/>
  <c r="BH24" i="14"/>
  <c r="AZ24" i="14"/>
  <c r="AQ24" i="14"/>
  <c r="AG24" i="14"/>
  <c r="X24" i="14"/>
  <c r="O24" i="14"/>
  <c r="ED18" i="14"/>
  <c r="CX18" i="14"/>
  <c r="BR18" i="14"/>
  <c r="AL18" i="14"/>
  <c r="EB20" i="14"/>
  <c r="DT20" i="14"/>
  <c r="DL20" i="14"/>
  <c r="DD20" i="14"/>
  <c r="CV20" i="14"/>
  <c r="CN20" i="14"/>
  <c r="CF20" i="14"/>
  <c r="BX20" i="14"/>
  <c r="BP20" i="14"/>
  <c r="BH20" i="14"/>
  <c r="AZ20" i="14"/>
  <c r="AR20" i="14"/>
  <c r="AJ20" i="14"/>
  <c r="AB20" i="14"/>
  <c r="T20" i="14"/>
  <c r="ED16" i="14"/>
  <c r="DV16" i="14"/>
  <c r="DN16" i="14"/>
  <c r="DF16" i="14"/>
  <c r="CX16" i="14"/>
  <c r="CP16" i="14"/>
  <c r="CH16" i="14"/>
  <c r="BZ16" i="14"/>
  <c r="BR16" i="14"/>
  <c r="BJ16" i="14"/>
  <c r="BB16" i="14"/>
  <c r="AT16" i="14"/>
  <c r="AL16" i="14"/>
  <c r="AD16" i="14"/>
  <c r="V16" i="14"/>
  <c r="N16" i="14"/>
  <c r="EE14" i="14"/>
  <c r="DW14" i="14"/>
  <c r="DO14" i="14"/>
  <c r="DG14" i="14"/>
  <c r="CY14" i="14"/>
  <c r="CQ14" i="14"/>
  <c r="CI14" i="14"/>
  <c r="CA14" i="14"/>
  <c r="BS14" i="14"/>
  <c r="BK14" i="14"/>
  <c r="BC14" i="14"/>
  <c r="AU14" i="14"/>
  <c r="AM14" i="14"/>
  <c r="AE14" i="14"/>
  <c r="W14" i="14"/>
  <c r="O14" i="14"/>
  <c r="DX12" i="14"/>
  <c r="DP12" i="14"/>
  <c r="DH12" i="14"/>
  <c r="CZ12" i="14"/>
  <c r="CR12" i="14"/>
  <c r="CJ12" i="14"/>
  <c r="CB12" i="14"/>
  <c r="BT12" i="14"/>
  <c r="BL12" i="14"/>
  <c r="BD12" i="14"/>
  <c r="AV12" i="14"/>
  <c r="AN12" i="14"/>
  <c r="AF12" i="14"/>
  <c r="X12" i="14"/>
  <c r="P12" i="14"/>
  <c r="U16" i="14"/>
  <c r="ED14" i="14"/>
  <c r="DV14" i="14"/>
  <c r="DN14" i="14"/>
  <c r="DF14" i="14"/>
  <c r="CX14" i="14"/>
  <c r="CP14" i="14"/>
  <c r="CH14" i="14"/>
  <c r="BZ14" i="14"/>
  <c r="BR14" i="14"/>
  <c r="BJ14" i="14"/>
  <c r="BB14" i="14"/>
  <c r="AT14" i="14"/>
  <c r="AL14" i="14"/>
  <c r="AD14" i="14"/>
  <c r="V14" i="14"/>
  <c r="N14" i="14"/>
  <c r="BC12" i="14"/>
  <c r="AU12" i="14"/>
  <c r="AM12" i="14"/>
  <c r="AE12" i="14"/>
  <c r="W12" i="14"/>
  <c r="O12" i="14"/>
  <c r="EB14" i="14"/>
  <c r="DT14" i="14"/>
  <c r="DL14" i="14"/>
  <c r="DD14" i="14"/>
  <c r="CV14" i="14"/>
  <c r="CN14" i="14"/>
  <c r="CF14" i="14"/>
  <c r="BX14" i="14"/>
  <c r="BP14" i="14"/>
  <c r="BH14" i="14"/>
  <c r="AZ14" i="14"/>
  <c r="AR14" i="14"/>
  <c r="AJ14" i="14"/>
  <c r="AB14" i="14"/>
  <c r="T14" i="14"/>
  <c r="L14" i="14"/>
  <c r="BA12" i="14"/>
  <c r="AS12" i="14"/>
  <c r="AK12" i="14"/>
  <c r="AC12" i="14"/>
  <c r="U12" i="14"/>
  <c r="BF14" i="14"/>
  <c r="AX14" i="14"/>
  <c r="AP14" i="14"/>
  <c r="AH14" i="14"/>
  <c r="Z14" i="14"/>
  <c r="R14" i="14"/>
  <c r="AW14" i="14"/>
  <c r="AO14" i="14"/>
  <c r="AG14" i="14"/>
  <c r="Y14" i="14"/>
  <c r="DD3" i="14"/>
  <c r="AY3" i="14"/>
  <c r="AS3" i="14"/>
  <c r="AW3" i="14"/>
  <c r="AX3" i="14"/>
  <c r="BA3" i="14"/>
  <c r="BE3" i="14"/>
  <c r="BF3" i="14"/>
  <c r="DN3" i="14"/>
  <c r="DF3" i="14"/>
  <c r="BG3" i="14"/>
  <c r="DL3" i="14"/>
  <c r="AR3" i="14"/>
  <c r="AZ3" i="14"/>
  <c r="DS3" i="14"/>
  <c r="DK3" i="14"/>
  <c r="DJ3" i="14"/>
  <c r="AT3" i="14"/>
  <c r="BB3" i="14"/>
  <c r="DQ3" i="14"/>
  <c r="DI3" i="14"/>
  <c r="DR3" i="14"/>
  <c r="AU3" i="14"/>
  <c r="BC3" i="14"/>
  <c r="DP3" i="14"/>
  <c r="DH3" i="14"/>
  <c r="AV3" i="14"/>
  <c r="BD3" i="14"/>
  <c r="DO3" i="14"/>
  <c r="DG3" i="14"/>
  <c r="DM3" i="14"/>
  <c r="DE3" i="14"/>
  <c r="D4" i="14"/>
  <c r="AZ4" i="14" s="1"/>
  <c r="H4" i="14"/>
  <c r="DG4" i="14" s="1"/>
  <c r="G6" i="13"/>
  <c r="L6" i="15" l="1"/>
  <c r="N4" i="15"/>
  <c r="N5" i="15"/>
  <c r="BA4" i="14"/>
  <c r="AU4" i="14"/>
  <c r="BG4" i="14"/>
  <c r="AT4" i="14"/>
  <c r="DF4" i="14"/>
  <c r="DL4" i="14"/>
  <c r="DS4" i="14"/>
  <c r="DM4" i="14"/>
  <c r="BB4" i="14"/>
  <c r="DN4" i="14"/>
  <c r="BC4" i="14"/>
  <c r="DO4" i="14"/>
  <c r="AW4" i="14"/>
  <c r="DI4" i="14"/>
  <c r="DT3" i="14"/>
  <c r="DU3" i="14"/>
  <c r="EC3" i="14"/>
  <c r="DW3" i="14"/>
  <c r="EE3" i="14"/>
  <c r="EH3" i="14"/>
  <c r="DV3" i="14"/>
  <c r="DX3" i="14"/>
  <c r="EF3" i="14"/>
  <c r="ED3" i="14"/>
  <c r="DY3" i="14"/>
  <c r="EG3" i="14"/>
  <c r="DZ3" i="14"/>
  <c r="EA3" i="14"/>
  <c r="EI3" i="14"/>
  <c r="EB3" i="14"/>
  <c r="BE4" i="14"/>
  <c r="DQ4" i="14"/>
  <c r="AV4" i="14"/>
  <c r="DH4" i="14"/>
  <c r="C4" i="14"/>
  <c r="C5" i="14" s="1"/>
  <c r="AC3" i="14"/>
  <c r="AK3" i="14"/>
  <c r="AD3" i="14"/>
  <c r="AE3" i="14"/>
  <c r="AM3" i="14"/>
  <c r="AH3" i="14"/>
  <c r="AF3" i="14"/>
  <c r="AN3" i="14"/>
  <c r="AL3" i="14"/>
  <c r="AG3" i="14"/>
  <c r="AO3" i="14"/>
  <c r="AP3" i="14"/>
  <c r="AI3" i="14"/>
  <c r="AQ3" i="14"/>
  <c r="AB3" i="14"/>
  <c r="AJ3" i="14"/>
  <c r="G4" i="14"/>
  <c r="G5" i="14" s="1"/>
  <c r="CN3" i="14"/>
  <c r="CO3" i="14"/>
  <c r="CW3" i="14"/>
  <c r="CP3" i="14"/>
  <c r="CX3" i="14"/>
  <c r="CQ3" i="14"/>
  <c r="CY3" i="14"/>
  <c r="CT3" i="14"/>
  <c r="CR3" i="14"/>
  <c r="CZ3" i="14"/>
  <c r="CS3" i="14"/>
  <c r="DA3" i="14"/>
  <c r="DB3" i="14"/>
  <c r="CU3" i="14"/>
  <c r="DC3" i="14"/>
  <c r="CV3" i="14"/>
  <c r="BD4" i="14"/>
  <c r="DP4" i="14"/>
  <c r="E4" i="14"/>
  <c r="D5" i="14" s="1"/>
  <c r="BH3" i="14"/>
  <c r="BQ3" i="14"/>
  <c r="BJ3" i="14"/>
  <c r="BK3" i="14"/>
  <c r="BS3" i="14"/>
  <c r="BN3" i="14"/>
  <c r="BL3" i="14"/>
  <c r="BT3" i="14"/>
  <c r="BR3" i="14"/>
  <c r="BM3" i="14"/>
  <c r="BU3" i="14"/>
  <c r="BV3" i="14"/>
  <c r="BO3" i="14"/>
  <c r="BW3" i="14"/>
  <c r="BP3" i="14"/>
  <c r="BI3" i="14"/>
  <c r="BX3" i="14"/>
  <c r="BZ3" i="14"/>
  <c r="BY3" i="14"/>
  <c r="CG3" i="14"/>
  <c r="CA3" i="14"/>
  <c r="CI3" i="14"/>
  <c r="CB3" i="14"/>
  <c r="CJ3" i="14"/>
  <c r="CL3" i="14"/>
  <c r="CH3" i="14"/>
  <c r="CC3" i="14"/>
  <c r="CK3" i="14"/>
  <c r="CD3" i="14"/>
  <c r="CE3" i="14"/>
  <c r="CM3" i="14"/>
  <c r="CF3" i="14"/>
  <c r="AR4" i="14"/>
  <c r="DD4" i="14"/>
  <c r="AS4" i="14"/>
  <c r="DE4" i="14"/>
  <c r="AX4" i="14"/>
  <c r="DJ4" i="14"/>
  <c r="AY4" i="14"/>
  <c r="DK4" i="14"/>
  <c r="BF4" i="14"/>
  <c r="DR4" i="14"/>
  <c r="N3" i="14"/>
  <c r="V3" i="14"/>
  <c r="X3" i="14"/>
  <c r="Y3" i="14"/>
  <c r="O3" i="14"/>
  <c r="W3" i="14"/>
  <c r="P3" i="14"/>
  <c r="Q3" i="14"/>
  <c r="R3" i="14"/>
  <c r="Z3" i="14"/>
  <c r="T3" i="14"/>
  <c r="U3" i="14"/>
  <c r="S3" i="14"/>
  <c r="AA3" i="14"/>
  <c r="L3" i="14"/>
  <c r="M3" i="14"/>
  <c r="B4" i="14"/>
  <c r="B5" i="14" s="1"/>
  <c r="I4" i="14"/>
  <c r="I5" i="14" s="1"/>
  <c r="F4" i="14"/>
  <c r="AS2" i="13"/>
  <c r="E3" i="13" s="1"/>
  <c r="AR2" i="13"/>
  <c r="D3" i="13" s="1"/>
  <c r="AQ2" i="13"/>
  <c r="C3" i="13" s="1"/>
  <c r="AP2" i="13"/>
  <c r="B3" i="13" s="1"/>
  <c r="G4" i="13"/>
  <c r="AS7" i="13"/>
  <c r="AS9" i="13"/>
  <c r="AS11" i="13"/>
  <c r="AS13" i="13"/>
  <c r="AS15" i="13"/>
  <c r="AS17" i="13"/>
  <c r="AS19" i="13"/>
  <c r="AS21" i="13"/>
  <c r="AS23" i="13"/>
  <c r="E24" i="13" s="1"/>
  <c r="AS25" i="13"/>
  <c r="AS27" i="13"/>
  <c r="AS29" i="13"/>
  <c r="AS5" i="13"/>
  <c r="AS3" i="13"/>
  <c r="X4" i="8"/>
  <c r="Y4" i="8"/>
  <c r="Z4" i="8"/>
  <c r="AA4" i="8"/>
  <c r="X5" i="8"/>
  <c r="Y5" i="8"/>
  <c r="Z5" i="8"/>
  <c r="AA5" i="8"/>
  <c r="X6" i="8"/>
  <c r="Y6" i="8"/>
  <c r="Z6" i="8"/>
  <c r="AA6" i="8"/>
  <c r="X7" i="8"/>
  <c r="Y7" i="8"/>
  <c r="Z7" i="8"/>
  <c r="AA7" i="8"/>
  <c r="X8" i="8"/>
  <c r="Y8" i="8"/>
  <c r="Z8" i="8"/>
  <c r="AA8" i="8"/>
  <c r="X9" i="8"/>
  <c r="Y9" i="8"/>
  <c r="Z9" i="8"/>
  <c r="AA9" i="8"/>
  <c r="X10" i="8"/>
  <c r="Y10" i="8"/>
  <c r="Z10" i="8"/>
  <c r="AA10" i="8"/>
  <c r="X11" i="8"/>
  <c r="Y11" i="8"/>
  <c r="Z11" i="8"/>
  <c r="AA11" i="8"/>
  <c r="X12" i="8"/>
  <c r="Y12" i="8"/>
  <c r="Z12" i="8"/>
  <c r="AA12" i="8"/>
  <c r="X13" i="8"/>
  <c r="Y13" i="8"/>
  <c r="Z13" i="8"/>
  <c r="AA13" i="8"/>
  <c r="X14" i="8"/>
  <c r="Y14" i="8"/>
  <c r="Z14" i="8"/>
  <c r="AA14" i="8"/>
  <c r="X15" i="8"/>
  <c r="Y15" i="8"/>
  <c r="Z15" i="8"/>
  <c r="AA15" i="8"/>
  <c r="X16" i="8"/>
  <c r="Y16" i="8"/>
  <c r="Z16" i="8"/>
  <c r="AA16" i="8"/>
  <c r="X17" i="8"/>
  <c r="Y17" i="8"/>
  <c r="Z17" i="8"/>
  <c r="AA17" i="8"/>
  <c r="X18" i="8"/>
  <c r="Y18" i="8"/>
  <c r="Z18" i="8"/>
  <c r="AA18" i="8"/>
  <c r="X19" i="8"/>
  <c r="Y19" i="8"/>
  <c r="Z19" i="8"/>
  <c r="AA19" i="8"/>
  <c r="X20" i="8"/>
  <c r="Y20" i="8"/>
  <c r="Z20" i="8"/>
  <c r="AA20" i="8"/>
  <c r="X21" i="8"/>
  <c r="Y21" i="8"/>
  <c r="Z21" i="8"/>
  <c r="AA21" i="8"/>
  <c r="X22" i="8"/>
  <c r="Y22" i="8"/>
  <c r="Z22" i="8"/>
  <c r="AA22" i="8"/>
  <c r="X23" i="8"/>
  <c r="Y23" i="8"/>
  <c r="Z23" i="8"/>
  <c r="AA23" i="8"/>
  <c r="AA3" i="8"/>
  <c r="I2" i="8"/>
  <c r="AP11" i="13"/>
  <c r="AQ11" i="13"/>
  <c r="AR11" i="13"/>
  <c r="G12" i="13"/>
  <c r="AP13" i="13"/>
  <c r="AQ13" i="13"/>
  <c r="AR13" i="13"/>
  <c r="G14" i="13"/>
  <c r="AP15" i="13"/>
  <c r="AQ15" i="13"/>
  <c r="AR15" i="13"/>
  <c r="G16" i="13"/>
  <c r="AP17" i="13"/>
  <c r="AQ17" i="13"/>
  <c r="AR17" i="13"/>
  <c r="G18" i="13"/>
  <c r="B19" i="13"/>
  <c r="I19" i="13" s="1"/>
  <c r="C19" i="13"/>
  <c r="D19" i="13"/>
  <c r="E19" i="13"/>
  <c r="AH19" i="13" s="1"/>
  <c r="L19" i="13"/>
  <c r="M19" i="13"/>
  <c r="P19" i="13"/>
  <c r="Q19" i="13"/>
  <c r="R19" i="13"/>
  <c r="S19" i="13"/>
  <c r="T19" i="13"/>
  <c r="U19" i="13"/>
  <c r="V19" i="13"/>
  <c r="W19" i="13"/>
  <c r="X19" i="13"/>
  <c r="Y19" i="13"/>
  <c r="Z19" i="13"/>
  <c r="AA19" i="13"/>
  <c r="AB19" i="13"/>
  <c r="AC19" i="13"/>
  <c r="AD19" i="13"/>
  <c r="AE19" i="13"/>
  <c r="AF19" i="13"/>
  <c r="AG19" i="13"/>
  <c r="AJ19" i="13"/>
  <c r="AK19" i="13"/>
  <c r="AN19" i="13"/>
  <c r="AP19" i="13"/>
  <c r="B20" i="13" s="1"/>
  <c r="AQ19" i="13"/>
  <c r="AR19" i="13"/>
  <c r="D20" i="13" s="1"/>
  <c r="C20" i="13"/>
  <c r="R20" i="13" s="1"/>
  <c r="G20" i="13"/>
  <c r="Q20" i="13"/>
  <c r="U20" i="13"/>
  <c r="B21" i="13"/>
  <c r="O21" i="13" s="1"/>
  <c r="C21" i="13"/>
  <c r="W21" i="13" s="1"/>
  <c r="D21" i="13"/>
  <c r="E21" i="13"/>
  <c r="AM21" i="13" s="1"/>
  <c r="M21" i="13"/>
  <c r="N21" i="13"/>
  <c r="P21" i="13"/>
  <c r="V21" i="13"/>
  <c r="X21" i="13"/>
  <c r="Y21" i="13"/>
  <c r="Z21" i="13"/>
  <c r="AA21" i="13"/>
  <c r="AB21" i="13"/>
  <c r="AC21" i="13"/>
  <c r="AD21" i="13"/>
  <c r="AE21" i="13"/>
  <c r="AF21" i="13"/>
  <c r="AL21" i="13"/>
  <c r="AN21" i="13"/>
  <c r="AP21" i="13"/>
  <c r="B22" i="13" s="1"/>
  <c r="AQ21" i="13"/>
  <c r="AR21" i="13"/>
  <c r="D22" i="13"/>
  <c r="AD22" i="13" s="1"/>
  <c r="G22" i="13"/>
  <c r="AF22" i="13"/>
  <c r="B23" i="13"/>
  <c r="I23" i="13" s="1"/>
  <c r="C23" i="13"/>
  <c r="X23" i="13" s="1"/>
  <c r="D23" i="13"/>
  <c r="E23" i="13"/>
  <c r="M23" i="13"/>
  <c r="P23" i="13"/>
  <c r="Q23" i="13"/>
  <c r="U23" i="13"/>
  <c r="Y23" i="13"/>
  <c r="Z23" i="13"/>
  <c r="AA23" i="13"/>
  <c r="AB23" i="13"/>
  <c r="AC23" i="13"/>
  <c r="AD23" i="13"/>
  <c r="AE23" i="13"/>
  <c r="AF23" i="13"/>
  <c r="AG23" i="13"/>
  <c r="AH23" i="13"/>
  <c r="AI23" i="13"/>
  <c r="AJ23" i="13"/>
  <c r="AK23" i="13"/>
  <c r="AL23" i="13"/>
  <c r="AM23" i="13"/>
  <c r="AN23" i="13"/>
  <c r="AP23" i="13"/>
  <c r="B24" i="13" s="1"/>
  <c r="AQ23" i="13"/>
  <c r="AR23" i="13"/>
  <c r="D24" i="13" s="1"/>
  <c r="G24" i="13"/>
  <c r="AP25" i="13"/>
  <c r="AQ25" i="13"/>
  <c r="AR25" i="13"/>
  <c r="G26" i="13"/>
  <c r="AP27" i="13"/>
  <c r="AQ27" i="13"/>
  <c r="AR27" i="13"/>
  <c r="G28" i="13"/>
  <c r="B29" i="13"/>
  <c r="C29" i="13"/>
  <c r="D29" i="13"/>
  <c r="E29"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AJ29" i="13"/>
  <c r="AK29" i="13"/>
  <c r="AL29" i="13"/>
  <c r="AM29" i="13"/>
  <c r="AN29" i="13"/>
  <c r="AP29" i="13"/>
  <c r="AQ29" i="13"/>
  <c r="AR29" i="13"/>
  <c r="B30" i="13"/>
  <c r="C30" i="13"/>
  <c r="D30" i="13"/>
  <c r="E30" i="13"/>
  <c r="G30"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AJ30" i="13"/>
  <c r="AK30" i="13"/>
  <c r="AL30" i="13"/>
  <c r="AM30" i="13"/>
  <c r="AN30" i="13"/>
  <c r="G8" i="13"/>
  <c r="G10" i="13"/>
  <c r="AP7" i="13"/>
  <c r="AQ7" i="13"/>
  <c r="AR7" i="13"/>
  <c r="AP9" i="13"/>
  <c r="AQ9" i="13"/>
  <c r="AR9" i="13"/>
  <c r="AR5" i="13"/>
  <c r="AQ5" i="13"/>
  <c r="AP5" i="13"/>
  <c r="AR3" i="13"/>
  <c r="AQ3" i="13"/>
  <c r="AP3" i="13"/>
  <c r="N6" i="15" l="1"/>
  <c r="M6" i="15"/>
  <c r="H5" i="14"/>
  <c r="DQ5" i="14" s="1"/>
  <c r="AR5" i="14"/>
  <c r="AX5" i="14"/>
  <c r="BD5" i="14"/>
  <c r="AT5" i="14"/>
  <c r="AZ5" i="14"/>
  <c r="AV5" i="14"/>
  <c r="D6" i="14"/>
  <c r="BC5" i="14"/>
  <c r="BG5" i="14"/>
  <c r="AU5" i="14"/>
  <c r="AY5" i="14"/>
  <c r="BE5" i="14"/>
  <c r="BA5" i="14"/>
  <c r="BF5" i="14"/>
  <c r="BB5" i="14"/>
  <c r="AW5" i="14"/>
  <c r="AS5" i="14"/>
  <c r="AB5" i="14"/>
  <c r="AG5" i="14"/>
  <c r="AC5" i="14"/>
  <c r="AP5" i="14"/>
  <c r="AL5" i="14"/>
  <c r="AJ5" i="14"/>
  <c r="AH5" i="14"/>
  <c r="AN5" i="14"/>
  <c r="AD5" i="14"/>
  <c r="AF5" i="14"/>
  <c r="AE5" i="14"/>
  <c r="AQ5" i="14"/>
  <c r="AM5" i="14"/>
  <c r="C6" i="14"/>
  <c r="AI5" i="14"/>
  <c r="AO5" i="14"/>
  <c r="AK5" i="14"/>
  <c r="L5" i="14"/>
  <c r="AA5" i="14"/>
  <c r="O5" i="14"/>
  <c r="S5" i="14"/>
  <c r="Y5" i="14"/>
  <c r="U5" i="14"/>
  <c r="M5" i="14"/>
  <c r="Q5" i="14"/>
  <c r="T5" i="14"/>
  <c r="B6" i="14"/>
  <c r="Z5" i="14"/>
  <c r="V5" i="14"/>
  <c r="R5" i="14"/>
  <c r="X5" i="14"/>
  <c r="N5" i="14"/>
  <c r="P5" i="14"/>
  <c r="W5" i="14"/>
  <c r="DT5" i="14"/>
  <c r="DY5" i="14"/>
  <c r="EF5" i="14"/>
  <c r="DW5" i="14"/>
  <c r="DV5" i="14"/>
  <c r="EH5" i="14"/>
  <c r="EG5" i="14"/>
  <c r="DX5" i="14"/>
  <c r="EA5" i="14"/>
  <c r="EI5" i="14"/>
  <c r="DZ5" i="14"/>
  <c r="EC5" i="14"/>
  <c r="EB5" i="14"/>
  <c r="ED5" i="14"/>
  <c r="I6" i="14"/>
  <c r="EE5" i="14"/>
  <c r="DU5" i="14"/>
  <c r="DD5" i="14"/>
  <c r="DM5" i="14"/>
  <c r="DJ5" i="14"/>
  <c r="DN5" i="14"/>
  <c r="DH5" i="14"/>
  <c r="DO5" i="14"/>
  <c r="DG5" i="14"/>
  <c r="CN5" i="14"/>
  <c r="CO5" i="14"/>
  <c r="CS5" i="14"/>
  <c r="CW5" i="14"/>
  <c r="DA5" i="14"/>
  <c r="CV5" i="14"/>
  <c r="G6" i="14"/>
  <c r="CU5" i="14"/>
  <c r="CP5" i="14"/>
  <c r="CY5" i="14"/>
  <c r="CR5" i="14"/>
  <c r="DC5" i="14"/>
  <c r="DB5" i="14"/>
  <c r="CZ5" i="14"/>
  <c r="CQ5" i="14"/>
  <c r="CX5" i="14"/>
  <c r="CT5" i="14"/>
  <c r="F5" i="14"/>
  <c r="E5" i="14"/>
  <c r="BT4" i="14"/>
  <c r="BL4" i="14"/>
  <c r="BM4" i="14"/>
  <c r="BI4" i="14"/>
  <c r="BU4" i="14"/>
  <c r="BS4" i="14"/>
  <c r="BR4" i="14"/>
  <c r="BK4" i="14"/>
  <c r="BJ4" i="14"/>
  <c r="BW4" i="14"/>
  <c r="BV4" i="14"/>
  <c r="BQ4" i="14"/>
  <c r="BP4" i="14"/>
  <c r="BO4" i="14"/>
  <c r="BN4" i="14"/>
  <c r="BH4" i="14"/>
  <c r="Y4" i="14"/>
  <c r="AA4" i="14"/>
  <c r="Z4" i="14"/>
  <c r="Q4" i="14"/>
  <c r="W4" i="14"/>
  <c r="V4" i="14"/>
  <c r="U4" i="14"/>
  <c r="T4" i="14"/>
  <c r="O4" i="14"/>
  <c r="N4" i="14"/>
  <c r="S4" i="14"/>
  <c r="R4" i="14"/>
  <c r="M4" i="14"/>
  <c r="X4" i="14"/>
  <c r="L4" i="14"/>
  <c r="P4" i="14"/>
  <c r="CK4" i="14"/>
  <c r="CM4" i="14"/>
  <c r="CC4" i="14"/>
  <c r="CI4" i="14"/>
  <c r="CH4" i="14"/>
  <c r="CG4" i="14"/>
  <c r="CF4" i="14"/>
  <c r="CA4" i="14"/>
  <c r="BZ4" i="14"/>
  <c r="CL4" i="14"/>
  <c r="CE4" i="14"/>
  <c r="CD4" i="14"/>
  <c r="BY4" i="14"/>
  <c r="BX4" i="14"/>
  <c r="CJ4" i="14"/>
  <c r="CB4" i="14"/>
  <c r="CS4" i="14"/>
  <c r="CY4" i="14"/>
  <c r="CX4" i="14"/>
  <c r="CQ4" i="14"/>
  <c r="CP4" i="14"/>
  <c r="DC4" i="14"/>
  <c r="DB4" i="14"/>
  <c r="CW4" i="14"/>
  <c r="CV4" i="14"/>
  <c r="CU4" i="14"/>
  <c r="CT4" i="14"/>
  <c r="CO4" i="14"/>
  <c r="CN4" i="14"/>
  <c r="CZ4" i="14"/>
  <c r="CR4" i="14"/>
  <c r="DA4" i="14"/>
  <c r="EF4" i="14"/>
  <c r="DX4" i="14"/>
  <c r="DY4" i="14"/>
  <c r="DU4" i="14"/>
  <c r="DT4" i="14"/>
  <c r="ED4" i="14"/>
  <c r="EG4" i="14"/>
  <c r="EE4" i="14"/>
  <c r="DW4" i="14"/>
  <c r="DV4" i="14"/>
  <c r="EI4" i="14"/>
  <c r="EH4" i="14"/>
  <c r="EC4" i="14"/>
  <c r="EB4" i="14"/>
  <c r="EA4" i="14"/>
  <c r="DZ4" i="14"/>
  <c r="AG4" i="14"/>
  <c r="AM4" i="14"/>
  <c r="AL4" i="14"/>
  <c r="AE4" i="14"/>
  <c r="AD4" i="14"/>
  <c r="AQ4" i="14"/>
  <c r="AP4" i="14"/>
  <c r="AK4" i="14"/>
  <c r="AJ4" i="14"/>
  <c r="AI4" i="14"/>
  <c r="AH4" i="14"/>
  <c r="AC4" i="14"/>
  <c r="AB4" i="14"/>
  <c r="AN4" i="14"/>
  <c r="AF4" i="14"/>
  <c r="AO4" i="14"/>
  <c r="AJ24" i="13"/>
  <c r="AI24" i="13"/>
  <c r="E25" i="13"/>
  <c r="AL24" i="13"/>
  <c r="AM24" i="13"/>
  <c r="AN24" i="13"/>
  <c r="AG24" i="13"/>
  <c r="AH24" i="13"/>
  <c r="AK24" i="13"/>
  <c r="D25" i="13"/>
  <c r="D26" i="13" s="1"/>
  <c r="W23" i="13"/>
  <c r="O23" i="13"/>
  <c r="V23" i="13"/>
  <c r="N23" i="13"/>
  <c r="T23" i="13"/>
  <c r="J23" i="13"/>
  <c r="S23" i="13"/>
  <c r="C24" i="13"/>
  <c r="R23" i="13"/>
  <c r="E26" i="13"/>
  <c r="E27" i="13" s="1"/>
  <c r="AM25" i="13"/>
  <c r="AL25" i="13"/>
  <c r="AI25" i="13"/>
  <c r="AC24" i="13"/>
  <c r="AD24" i="13"/>
  <c r="AE24" i="13"/>
  <c r="AF24" i="13"/>
  <c r="Y24" i="13"/>
  <c r="Z24" i="13"/>
  <c r="AA24" i="13"/>
  <c r="AB24" i="13"/>
  <c r="U24" i="13"/>
  <c r="V24" i="13"/>
  <c r="W24" i="13"/>
  <c r="X24" i="13"/>
  <c r="Q24" i="13"/>
  <c r="R24" i="13"/>
  <c r="S24" i="13"/>
  <c r="T24" i="13"/>
  <c r="M24" i="13"/>
  <c r="N24" i="13"/>
  <c r="O24" i="13"/>
  <c r="P24" i="13"/>
  <c r="I24" i="13"/>
  <c r="J24" i="13"/>
  <c r="K24" i="13"/>
  <c r="L24" i="13"/>
  <c r="L23" i="13"/>
  <c r="K23" i="13"/>
  <c r="O22" i="13"/>
  <c r="P22" i="13"/>
  <c r="I22" i="13"/>
  <c r="N22" i="13"/>
  <c r="J22" i="13"/>
  <c r="K22" i="13"/>
  <c r="L22" i="13"/>
  <c r="M22" i="13"/>
  <c r="AC22" i="13"/>
  <c r="C22" i="13"/>
  <c r="AK21" i="13"/>
  <c r="U21" i="13"/>
  <c r="AB22" i="13"/>
  <c r="AJ21" i="13"/>
  <c r="T21" i="13"/>
  <c r="L21" i="13"/>
  <c r="AA22" i="13"/>
  <c r="AI21" i="13"/>
  <c r="S21" i="13"/>
  <c r="K21" i="13"/>
  <c r="Z22" i="13"/>
  <c r="AH21" i="13"/>
  <c r="R21" i="13"/>
  <c r="J21" i="13"/>
  <c r="Y22" i="13"/>
  <c r="AG21" i="13"/>
  <c r="Q21" i="13"/>
  <c r="I21" i="13"/>
  <c r="AE22" i="13"/>
  <c r="E22" i="13"/>
  <c r="I20" i="13"/>
  <c r="J20" i="13"/>
  <c r="K20" i="13"/>
  <c r="L20" i="13"/>
  <c r="M20" i="13"/>
  <c r="N20" i="13"/>
  <c r="P20" i="13"/>
  <c r="O20" i="13"/>
  <c r="Z20" i="13"/>
  <c r="AA20" i="13"/>
  <c r="AB20" i="13"/>
  <c r="AC20" i="13"/>
  <c r="AD20" i="13"/>
  <c r="AF20" i="13"/>
  <c r="Y20" i="13"/>
  <c r="AE20" i="13"/>
  <c r="W20" i="13"/>
  <c r="E20" i="13"/>
  <c r="AM19" i="13"/>
  <c r="O19" i="13"/>
  <c r="X20" i="13"/>
  <c r="V20" i="13"/>
  <c r="AL19" i="13"/>
  <c r="N19" i="13"/>
  <c r="T20" i="13"/>
  <c r="S20" i="13"/>
  <c r="AI19" i="13"/>
  <c r="K19" i="13"/>
  <c r="J19" i="13"/>
  <c r="B4" i="13"/>
  <c r="C4" i="13"/>
  <c r="D4" i="13"/>
  <c r="E4" i="13"/>
  <c r="E5" i="13" s="1"/>
  <c r="P3" i="13"/>
  <c r="X3" i="13"/>
  <c r="N3" i="13"/>
  <c r="W3" i="13"/>
  <c r="O3" i="13"/>
  <c r="V3" i="13"/>
  <c r="U3" i="13"/>
  <c r="M3" i="13"/>
  <c r="T3" i="13"/>
  <c r="L3" i="13"/>
  <c r="S3" i="13"/>
  <c r="K3" i="13"/>
  <c r="R3" i="13"/>
  <c r="J3" i="13"/>
  <c r="Q3" i="13"/>
  <c r="I3" i="13"/>
  <c r="B9" i="9"/>
  <c r="C9" i="9"/>
  <c r="D9" i="9"/>
  <c r="E9" i="9"/>
  <c r="B10" i="9"/>
  <c r="C10" i="9"/>
  <c r="D10" i="9"/>
  <c r="E10" i="9"/>
  <c r="B11" i="9"/>
  <c r="C11" i="9"/>
  <c r="D11" i="9"/>
  <c r="E11" i="9"/>
  <c r="B12" i="9"/>
  <c r="C12" i="9"/>
  <c r="D12" i="9"/>
  <c r="E12" i="9"/>
  <c r="B13" i="9"/>
  <c r="C13" i="9"/>
  <c r="D13" i="9"/>
  <c r="E13" i="9"/>
  <c r="B14" i="9"/>
  <c r="C14" i="9"/>
  <c r="D14" i="9"/>
  <c r="E14" i="9"/>
  <c r="B15" i="9"/>
  <c r="C15" i="9"/>
  <c r="D15" i="9"/>
  <c r="E15" i="9"/>
  <c r="B16" i="9"/>
  <c r="C16" i="9"/>
  <c r="D16" i="9"/>
  <c r="E16" i="9"/>
  <c r="B17" i="9"/>
  <c r="C17" i="9"/>
  <c r="D17" i="9"/>
  <c r="E17" i="9"/>
  <c r="B18" i="9"/>
  <c r="C18" i="9"/>
  <c r="D18" i="9"/>
  <c r="E18" i="9"/>
  <c r="B19" i="9"/>
  <c r="C19" i="9"/>
  <c r="D19" i="9"/>
  <c r="E19" i="9"/>
  <c r="B20" i="9"/>
  <c r="C20" i="9"/>
  <c r="D20" i="9"/>
  <c r="E20" i="9"/>
  <c r="B21" i="9"/>
  <c r="C21" i="9"/>
  <c r="D21" i="9"/>
  <c r="E21" i="9"/>
  <c r="B22" i="9"/>
  <c r="C22" i="9"/>
  <c r="D22" i="9"/>
  <c r="E22" i="9"/>
  <c r="B23" i="9"/>
  <c r="C23" i="9"/>
  <c r="D23" i="9"/>
  <c r="E23" i="9"/>
  <c r="B24" i="9"/>
  <c r="C24" i="9"/>
  <c r="D24" i="9"/>
  <c r="E24" i="9"/>
  <c r="X7" i="9"/>
  <c r="Y7" i="9"/>
  <c r="Z7" i="9"/>
  <c r="AA7" i="9"/>
  <c r="X8" i="9"/>
  <c r="Y8" i="9"/>
  <c r="Z8" i="9"/>
  <c r="AA8" i="9"/>
  <c r="I9" i="9"/>
  <c r="J9" i="9"/>
  <c r="K9" i="9"/>
  <c r="L9" i="9"/>
  <c r="N9" i="9"/>
  <c r="O9" i="9"/>
  <c r="P9" i="9"/>
  <c r="Q9" i="9"/>
  <c r="S9" i="9"/>
  <c r="T9" i="9"/>
  <c r="U9" i="9"/>
  <c r="V9" i="9"/>
  <c r="X9" i="9"/>
  <c r="Y9" i="9"/>
  <c r="Z9" i="9"/>
  <c r="AA9" i="9"/>
  <c r="I10" i="9"/>
  <c r="J10" i="9"/>
  <c r="K10" i="9"/>
  <c r="L10" i="9"/>
  <c r="N10" i="9"/>
  <c r="O10" i="9"/>
  <c r="P10" i="9"/>
  <c r="Q10" i="9"/>
  <c r="S10" i="9"/>
  <c r="T10" i="9"/>
  <c r="U10" i="9"/>
  <c r="V10" i="9"/>
  <c r="X10" i="9"/>
  <c r="Y10" i="9"/>
  <c r="Z10" i="9"/>
  <c r="AA10" i="9"/>
  <c r="I11" i="9"/>
  <c r="J11" i="9"/>
  <c r="K11" i="9"/>
  <c r="L11" i="9"/>
  <c r="N11" i="9"/>
  <c r="O11" i="9"/>
  <c r="P11" i="9"/>
  <c r="Q11" i="9"/>
  <c r="S11" i="9"/>
  <c r="T11" i="9"/>
  <c r="U11" i="9"/>
  <c r="V11" i="9"/>
  <c r="X11" i="9"/>
  <c r="Y11" i="9"/>
  <c r="Z11" i="9"/>
  <c r="AA11" i="9"/>
  <c r="I12" i="9"/>
  <c r="J12" i="9"/>
  <c r="K12" i="9"/>
  <c r="L12" i="9"/>
  <c r="N12" i="9"/>
  <c r="O12" i="9"/>
  <c r="P12" i="9"/>
  <c r="Q12" i="9"/>
  <c r="S12" i="9"/>
  <c r="T12" i="9"/>
  <c r="U12" i="9"/>
  <c r="V12" i="9"/>
  <c r="X12" i="9"/>
  <c r="Y12" i="9"/>
  <c r="Z12" i="9"/>
  <c r="AA12" i="9"/>
  <c r="I13" i="9"/>
  <c r="J13" i="9"/>
  <c r="K13" i="9"/>
  <c r="L13" i="9"/>
  <c r="N13" i="9"/>
  <c r="O13" i="9"/>
  <c r="P13" i="9"/>
  <c r="Q13" i="9"/>
  <c r="S13" i="9"/>
  <c r="T13" i="9"/>
  <c r="U13" i="9"/>
  <c r="V13" i="9"/>
  <c r="X13" i="9"/>
  <c r="Y13" i="9"/>
  <c r="Z13" i="9"/>
  <c r="AA13" i="9"/>
  <c r="I14" i="9"/>
  <c r="J14" i="9"/>
  <c r="K14" i="9"/>
  <c r="L14" i="9"/>
  <c r="N14" i="9"/>
  <c r="O14" i="9"/>
  <c r="P14" i="9"/>
  <c r="Q14" i="9"/>
  <c r="S14" i="9"/>
  <c r="T14" i="9"/>
  <c r="U14" i="9"/>
  <c r="V14" i="9"/>
  <c r="X14" i="9"/>
  <c r="Y14" i="9"/>
  <c r="Z14" i="9"/>
  <c r="AA14" i="9"/>
  <c r="I15" i="9"/>
  <c r="J15" i="9"/>
  <c r="K15" i="9"/>
  <c r="L15" i="9"/>
  <c r="N15" i="9"/>
  <c r="O15" i="9"/>
  <c r="P15" i="9"/>
  <c r="Q15" i="9"/>
  <c r="S15" i="9"/>
  <c r="T15" i="9"/>
  <c r="U15" i="9"/>
  <c r="V15" i="9"/>
  <c r="X15" i="9"/>
  <c r="Y15" i="9"/>
  <c r="Z15" i="9"/>
  <c r="AA15" i="9"/>
  <c r="I16" i="9"/>
  <c r="J16" i="9"/>
  <c r="K16" i="9"/>
  <c r="L16" i="9"/>
  <c r="N16" i="9"/>
  <c r="O16" i="9"/>
  <c r="P16" i="9"/>
  <c r="Q16" i="9"/>
  <c r="S16" i="9"/>
  <c r="T16" i="9"/>
  <c r="U16" i="9"/>
  <c r="V16" i="9"/>
  <c r="X16" i="9"/>
  <c r="Y16" i="9"/>
  <c r="Z16" i="9"/>
  <c r="AA16" i="9"/>
  <c r="I17" i="9"/>
  <c r="J17" i="9"/>
  <c r="K17" i="9"/>
  <c r="L17" i="9"/>
  <c r="N17" i="9"/>
  <c r="O17" i="9"/>
  <c r="P17" i="9"/>
  <c r="Q17" i="9"/>
  <c r="S17" i="9"/>
  <c r="T17" i="9"/>
  <c r="U17" i="9"/>
  <c r="V17" i="9"/>
  <c r="X17" i="9"/>
  <c r="Y17" i="9"/>
  <c r="Z17" i="9"/>
  <c r="AA17" i="9"/>
  <c r="I18" i="9"/>
  <c r="J18" i="9"/>
  <c r="K18" i="9"/>
  <c r="L18" i="9"/>
  <c r="N18" i="9"/>
  <c r="O18" i="9"/>
  <c r="P18" i="9"/>
  <c r="Q18" i="9"/>
  <c r="S18" i="9"/>
  <c r="T18" i="9"/>
  <c r="U18" i="9"/>
  <c r="V18" i="9"/>
  <c r="X18" i="9"/>
  <c r="Y18" i="9"/>
  <c r="Z18" i="9"/>
  <c r="AA18" i="9"/>
  <c r="I19" i="9"/>
  <c r="J19" i="9"/>
  <c r="K19" i="9"/>
  <c r="L19" i="9"/>
  <c r="N19" i="9"/>
  <c r="O19" i="9"/>
  <c r="P19" i="9"/>
  <c r="Q19" i="9"/>
  <c r="S19" i="9"/>
  <c r="T19" i="9"/>
  <c r="U19" i="9"/>
  <c r="V19" i="9"/>
  <c r="X19" i="9"/>
  <c r="Y19" i="9"/>
  <c r="Z19" i="9"/>
  <c r="AA19" i="9"/>
  <c r="I20" i="9"/>
  <c r="J20" i="9"/>
  <c r="K20" i="9"/>
  <c r="L20" i="9"/>
  <c r="N20" i="9"/>
  <c r="O20" i="9"/>
  <c r="P20" i="9"/>
  <c r="Q20" i="9"/>
  <c r="S20" i="9"/>
  <c r="T20" i="9"/>
  <c r="U20" i="9"/>
  <c r="V20" i="9"/>
  <c r="X20" i="9"/>
  <c r="Y20" i="9"/>
  <c r="Z20" i="9"/>
  <c r="AA20" i="9"/>
  <c r="I21" i="9"/>
  <c r="J21" i="9"/>
  <c r="K21" i="9"/>
  <c r="L21" i="9"/>
  <c r="N21" i="9"/>
  <c r="O21" i="9"/>
  <c r="P21" i="9"/>
  <c r="Q21" i="9"/>
  <c r="S21" i="9"/>
  <c r="T21" i="9"/>
  <c r="U21" i="9"/>
  <c r="V21" i="9"/>
  <c r="X21" i="9"/>
  <c r="Y21" i="9"/>
  <c r="Z21" i="9"/>
  <c r="AA21" i="9"/>
  <c r="I22" i="9"/>
  <c r="J22" i="9"/>
  <c r="K22" i="9"/>
  <c r="L22" i="9"/>
  <c r="N22" i="9"/>
  <c r="O22" i="9"/>
  <c r="P22" i="9"/>
  <c r="Q22" i="9"/>
  <c r="S22" i="9"/>
  <c r="T22" i="9"/>
  <c r="U22" i="9"/>
  <c r="V22" i="9"/>
  <c r="X22" i="9"/>
  <c r="Y22" i="9"/>
  <c r="Z22" i="9"/>
  <c r="AA22" i="9"/>
  <c r="I23" i="9"/>
  <c r="J23" i="9"/>
  <c r="K23" i="9"/>
  <c r="L23" i="9"/>
  <c r="N23" i="9"/>
  <c r="O23" i="9"/>
  <c r="P23" i="9"/>
  <c r="Q23" i="9"/>
  <c r="S23" i="9"/>
  <c r="T23" i="9"/>
  <c r="U23" i="9"/>
  <c r="V23" i="9"/>
  <c r="X23" i="9"/>
  <c r="Y23" i="9"/>
  <c r="Z23" i="9"/>
  <c r="AA23" i="9"/>
  <c r="I24" i="9"/>
  <c r="J24" i="9"/>
  <c r="K24" i="9"/>
  <c r="L24" i="9"/>
  <c r="N24" i="9"/>
  <c r="O24" i="9"/>
  <c r="P24" i="9"/>
  <c r="Q24" i="9"/>
  <c r="S24" i="9"/>
  <c r="T24" i="9"/>
  <c r="U24" i="9"/>
  <c r="V24" i="9"/>
  <c r="X24" i="9"/>
  <c r="Y24" i="9"/>
  <c r="Z24" i="9"/>
  <c r="AA24" i="9"/>
  <c r="X5" i="9"/>
  <c r="Y5" i="9"/>
  <c r="T5" i="9" s="1"/>
  <c r="Z5" i="9"/>
  <c r="AA5" i="9"/>
  <c r="X6" i="9"/>
  <c r="Y6" i="9"/>
  <c r="T6" i="9" s="1"/>
  <c r="Z6" i="9"/>
  <c r="AA6" i="9"/>
  <c r="AA4" i="9"/>
  <c r="Z4" i="9"/>
  <c r="D4" i="9" s="1"/>
  <c r="U4" i="9" s="1"/>
  <c r="Y4" i="9"/>
  <c r="X4" i="9"/>
  <c r="AA3" i="9"/>
  <c r="Z3" i="9"/>
  <c r="D3" i="9" s="1"/>
  <c r="U3" i="9" s="1"/>
  <c r="Y3" i="9"/>
  <c r="C3" i="9" s="1"/>
  <c r="T3" i="9" s="1"/>
  <c r="X3" i="9"/>
  <c r="E6" i="9"/>
  <c r="L6" i="9" s="1"/>
  <c r="B6" i="9"/>
  <c r="S6" i="9" s="1"/>
  <c r="B8" i="9" s="1"/>
  <c r="C6" i="9"/>
  <c r="J6" i="9" s="1"/>
  <c r="D6" i="9"/>
  <c r="K6" i="9" s="1"/>
  <c r="B5" i="9"/>
  <c r="S5" i="9" s="1"/>
  <c r="B7" i="9" s="1"/>
  <c r="I7" i="9" s="1"/>
  <c r="C5" i="9"/>
  <c r="J5" i="9" s="1"/>
  <c r="B4" i="9"/>
  <c r="S4" i="9" s="1"/>
  <c r="E4" i="9"/>
  <c r="Q4" i="9" s="1"/>
  <c r="E3" i="9"/>
  <c r="Q3" i="9" s="1"/>
  <c r="I2" i="9"/>
  <c r="E16" i="8"/>
  <c r="E17" i="8"/>
  <c r="E18" i="8"/>
  <c r="E19" i="8"/>
  <c r="E20" i="8"/>
  <c r="E21" i="8"/>
  <c r="E22" i="8"/>
  <c r="E23" i="8"/>
  <c r="B16" i="8"/>
  <c r="C16" i="8"/>
  <c r="D16" i="8"/>
  <c r="B17" i="8"/>
  <c r="C17" i="8"/>
  <c r="D17" i="8"/>
  <c r="B18" i="8"/>
  <c r="C18" i="8"/>
  <c r="D18" i="8"/>
  <c r="B19" i="8"/>
  <c r="C19" i="8"/>
  <c r="D19" i="8"/>
  <c r="B20" i="8"/>
  <c r="C20" i="8"/>
  <c r="D20" i="8"/>
  <c r="B21" i="8"/>
  <c r="C21" i="8"/>
  <c r="D21" i="8"/>
  <c r="B22" i="8"/>
  <c r="C22" i="8"/>
  <c r="D22" i="8"/>
  <c r="B23" i="8"/>
  <c r="C23" i="8"/>
  <c r="D23" i="8"/>
  <c r="E3" i="8"/>
  <c r="Q3" i="8" s="1"/>
  <c r="Z3" i="8"/>
  <c r="D3" i="8" s="1"/>
  <c r="K3" i="8" s="1"/>
  <c r="Y3" i="8"/>
  <c r="C3" i="8" s="1"/>
  <c r="J3" i="8" s="1"/>
  <c r="X3" i="8"/>
  <c r="S16" i="8"/>
  <c r="T16" i="8"/>
  <c r="U16" i="8"/>
  <c r="V16" i="8"/>
  <c r="S17" i="8"/>
  <c r="T17" i="8"/>
  <c r="U17" i="8"/>
  <c r="V17" i="8"/>
  <c r="S18" i="8"/>
  <c r="T18" i="8"/>
  <c r="U18" i="8"/>
  <c r="V18" i="8"/>
  <c r="S19" i="8"/>
  <c r="T19" i="8"/>
  <c r="U19" i="8"/>
  <c r="V19" i="8"/>
  <c r="S20" i="8"/>
  <c r="T20" i="8"/>
  <c r="U20" i="8"/>
  <c r="V20" i="8"/>
  <c r="S21" i="8"/>
  <c r="T21" i="8"/>
  <c r="U21" i="8"/>
  <c r="V21" i="8"/>
  <c r="S22" i="8"/>
  <c r="T22" i="8"/>
  <c r="U22" i="8"/>
  <c r="V22" i="8"/>
  <c r="S23" i="8"/>
  <c r="T23" i="8"/>
  <c r="U23" i="8"/>
  <c r="V23" i="8"/>
  <c r="Q16" i="8"/>
  <c r="Q17" i="8"/>
  <c r="Q18" i="8"/>
  <c r="Q19" i="8"/>
  <c r="Q20" i="8"/>
  <c r="Q21" i="8"/>
  <c r="Q22" i="8"/>
  <c r="Q23" i="8"/>
  <c r="N16" i="8"/>
  <c r="O16" i="8"/>
  <c r="P16" i="8"/>
  <c r="N17" i="8"/>
  <c r="O17" i="8"/>
  <c r="P17" i="8"/>
  <c r="N18" i="8"/>
  <c r="O18" i="8"/>
  <c r="P18" i="8"/>
  <c r="N19" i="8"/>
  <c r="O19" i="8"/>
  <c r="P19" i="8"/>
  <c r="N20" i="8"/>
  <c r="O20" i="8"/>
  <c r="P20" i="8"/>
  <c r="N21" i="8"/>
  <c r="O21" i="8"/>
  <c r="P21" i="8"/>
  <c r="N22" i="8"/>
  <c r="O22" i="8"/>
  <c r="P22" i="8"/>
  <c r="N23" i="8"/>
  <c r="O23" i="8"/>
  <c r="P23" i="8"/>
  <c r="L16" i="8"/>
  <c r="L17" i="8"/>
  <c r="L18" i="8"/>
  <c r="L19" i="8"/>
  <c r="L20" i="8"/>
  <c r="L21" i="8"/>
  <c r="L22" i="8"/>
  <c r="L23" i="8"/>
  <c r="I16" i="8"/>
  <c r="J16" i="8"/>
  <c r="K16" i="8"/>
  <c r="I17" i="8"/>
  <c r="J17" i="8"/>
  <c r="K17" i="8"/>
  <c r="I18" i="8"/>
  <c r="J18" i="8"/>
  <c r="K18" i="8"/>
  <c r="I19" i="8"/>
  <c r="J19" i="8"/>
  <c r="K19" i="8"/>
  <c r="I20" i="8"/>
  <c r="J20" i="8"/>
  <c r="K20" i="8"/>
  <c r="I21" i="8"/>
  <c r="J21" i="8"/>
  <c r="K21" i="8"/>
  <c r="I22" i="8"/>
  <c r="J22" i="8"/>
  <c r="K22" i="8"/>
  <c r="I23" i="8"/>
  <c r="J23" i="8"/>
  <c r="K23" i="8"/>
  <c r="DF5" i="14" l="1"/>
  <c r="DI5" i="14"/>
  <c r="DP5" i="14"/>
  <c r="DE5" i="14"/>
  <c r="DK5" i="14"/>
  <c r="DR5" i="14"/>
  <c r="DS5" i="14"/>
  <c r="H6" i="14"/>
  <c r="DF6" i="14" s="1"/>
  <c r="DL5" i="14"/>
  <c r="AQ6" i="14"/>
  <c r="AE6" i="14"/>
  <c r="AI6" i="14"/>
  <c r="AP6" i="14"/>
  <c r="AL6" i="14"/>
  <c r="AH6" i="14"/>
  <c r="AN6" i="14"/>
  <c r="AD6" i="14"/>
  <c r="C7" i="14"/>
  <c r="AB6" i="14"/>
  <c r="AF6" i="14"/>
  <c r="AJ6" i="14"/>
  <c r="AM6" i="14"/>
  <c r="AC6" i="14"/>
  <c r="AK6" i="14"/>
  <c r="AG6" i="14"/>
  <c r="AO6" i="14"/>
  <c r="BG6" i="14"/>
  <c r="BB6" i="14"/>
  <c r="AT6" i="14"/>
  <c r="AZ6" i="14"/>
  <c r="AV6" i="14"/>
  <c r="AR6" i="14"/>
  <c r="AU6" i="14"/>
  <c r="AX6" i="14"/>
  <c r="BE6" i="14"/>
  <c r="BF6" i="14"/>
  <c r="BC6" i="14"/>
  <c r="BA6" i="14"/>
  <c r="BD6" i="14"/>
  <c r="AY6" i="14"/>
  <c r="AS6" i="14"/>
  <c r="AW6" i="14"/>
  <c r="L6" i="14"/>
  <c r="W6" i="14"/>
  <c r="B7" i="14"/>
  <c r="AA6" i="14"/>
  <c r="O6" i="14"/>
  <c r="U6" i="14"/>
  <c r="S6" i="14"/>
  <c r="M6" i="14"/>
  <c r="R6" i="14"/>
  <c r="X6" i="14"/>
  <c r="N6" i="14"/>
  <c r="Q6" i="14"/>
  <c r="Z6" i="14"/>
  <c r="V6" i="14"/>
  <c r="P6" i="14"/>
  <c r="T6" i="14"/>
  <c r="Y6" i="14"/>
  <c r="EC6" i="14"/>
  <c r="EE6" i="14"/>
  <c r="DV6" i="14"/>
  <c r="DT6" i="14"/>
  <c r="EG6" i="14"/>
  <c r="EF6" i="14"/>
  <c r="DW6" i="14"/>
  <c r="EH6" i="14"/>
  <c r="DY6" i="14"/>
  <c r="DX6" i="14"/>
  <c r="EI6" i="14"/>
  <c r="DZ6" i="14"/>
  <c r="I7" i="14"/>
  <c r="DU6" i="14"/>
  <c r="ED6" i="14"/>
  <c r="EB6" i="14"/>
  <c r="EA6" i="14"/>
  <c r="CO6" i="14"/>
  <c r="CY6" i="14"/>
  <c r="CX6" i="14"/>
  <c r="CV6" i="14"/>
  <c r="CZ6" i="14"/>
  <c r="CQ6" i="14"/>
  <c r="CP6" i="14"/>
  <c r="CN6" i="14"/>
  <c r="DC6" i="14"/>
  <c r="DB6" i="14"/>
  <c r="CR6" i="14"/>
  <c r="CU6" i="14"/>
  <c r="CT6" i="14"/>
  <c r="DA6" i="14"/>
  <c r="CS6" i="14"/>
  <c r="CW6" i="14"/>
  <c r="BH5" i="14"/>
  <c r="E6" i="14"/>
  <c r="BU5" i="14"/>
  <c r="BI5" i="14"/>
  <c r="BM5" i="14"/>
  <c r="BS5" i="14"/>
  <c r="BT5" i="14"/>
  <c r="BK5" i="14"/>
  <c r="BR5" i="14"/>
  <c r="BW5" i="14"/>
  <c r="BL5" i="14"/>
  <c r="BJ5" i="14"/>
  <c r="BP5" i="14"/>
  <c r="BO5" i="14"/>
  <c r="BV5" i="14"/>
  <c r="BN5" i="14"/>
  <c r="BQ5" i="14"/>
  <c r="BX5" i="14"/>
  <c r="CI5" i="14"/>
  <c r="CJ5" i="14"/>
  <c r="CA5" i="14"/>
  <c r="CH5" i="14"/>
  <c r="CM5" i="14"/>
  <c r="CB5" i="14"/>
  <c r="BZ5" i="14"/>
  <c r="CE5" i="14"/>
  <c r="CL5" i="14"/>
  <c r="CF5" i="14"/>
  <c r="CD5" i="14"/>
  <c r="CG5" i="14"/>
  <c r="F6" i="14"/>
  <c r="CK5" i="14"/>
  <c r="BY5" i="14"/>
  <c r="CC5" i="14"/>
  <c r="D27" i="13"/>
  <c r="AB26" i="13"/>
  <c r="AC26" i="13"/>
  <c r="AD26" i="13"/>
  <c r="AE26" i="13"/>
  <c r="AF26" i="13"/>
  <c r="Y26" i="13"/>
  <c r="Z26" i="13"/>
  <c r="AA26" i="13"/>
  <c r="AK27" i="13"/>
  <c r="AL27" i="13"/>
  <c r="AG27" i="13"/>
  <c r="AN27" i="13"/>
  <c r="AJ27" i="13"/>
  <c r="AH27" i="13"/>
  <c r="B25" i="13"/>
  <c r="C25" i="13"/>
  <c r="AG25" i="13"/>
  <c r="AH25" i="13"/>
  <c r="AJ25" i="13"/>
  <c r="AK25" i="13"/>
  <c r="AN25" i="13"/>
  <c r="AM27" i="13"/>
  <c r="Y25" i="13"/>
  <c r="AA25" i="13"/>
  <c r="AB25" i="13"/>
  <c r="AC25" i="13"/>
  <c r="AD25" i="13"/>
  <c r="AE25" i="13"/>
  <c r="AF25" i="13"/>
  <c r="Z25" i="13"/>
  <c r="E28" i="13"/>
  <c r="AI27" i="13"/>
  <c r="AK28" i="13"/>
  <c r="AM28" i="13"/>
  <c r="AN28" i="13"/>
  <c r="AH28" i="13"/>
  <c r="AJ28" i="13"/>
  <c r="AG28" i="13"/>
  <c r="AI28" i="13"/>
  <c r="AL28" i="13"/>
  <c r="AH26" i="13"/>
  <c r="AG26" i="13"/>
  <c r="AI26" i="13"/>
  <c r="AJ26" i="13"/>
  <c r="AL26" i="13"/>
  <c r="AN26" i="13"/>
  <c r="AK26" i="13"/>
  <c r="AM26" i="13"/>
  <c r="AL22" i="13"/>
  <c r="AM22" i="13"/>
  <c r="AN22" i="13"/>
  <c r="AG22" i="13"/>
  <c r="AH22" i="13"/>
  <c r="AI22" i="13"/>
  <c r="AJ22" i="13"/>
  <c r="AK22" i="13"/>
  <c r="V22" i="13"/>
  <c r="W22" i="13"/>
  <c r="X22" i="13"/>
  <c r="Q22" i="13"/>
  <c r="R22" i="13"/>
  <c r="S22" i="13"/>
  <c r="T22" i="13"/>
  <c r="U22" i="13"/>
  <c r="AG20" i="13"/>
  <c r="AH20" i="13"/>
  <c r="AI20" i="13"/>
  <c r="AJ20" i="13"/>
  <c r="AK20" i="13"/>
  <c r="AL20" i="13"/>
  <c r="AM20" i="13"/>
  <c r="AN20" i="13"/>
  <c r="P4" i="13"/>
  <c r="I4" i="13"/>
  <c r="J4" i="13"/>
  <c r="K4" i="13"/>
  <c r="L4" i="13"/>
  <c r="M4" i="13"/>
  <c r="N4" i="13"/>
  <c r="O4" i="13"/>
  <c r="AN3" i="13"/>
  <c r="AG3" i="13"/>
  <c r="AH3" i="13"/>
  <c r="AI3" i="13"/>
  <c r="AJ3" i="13"/>
  <c r="AK3" i="13"/>
  <c r="AL3" i="13"/>
  <c r="AM3" i="13"/>
  <c r="AF3" i="13"/>
  <c r="Y3" i="13"/>
  <c r="Z3" i="13"/>
  <c r="AA3" i="13"/>
  <c r="AB3" i="13"/>
  <c r="AD3" i="13"/>
  <c r="AC3" i="13"/>
  <c r="AE3" i="13"/>
  <c r="X4" i="13"/>
  <c r="Q4" i="13"/>
  <c r="R4" i="13"/>
  <c r="S4" i="13"/>
  <c r="T4" i="13"/>
  <c r="U4" i="13"/>
  <c r="V4" i="13"/>
  <c r="W4" i="13"/>
  <c r="B5" i="13"/>
  <c r="B6" i="13" s="1"/>
  <c r="I8" i="9"/>
  <c r="S8" i="9"/>
  <c r="N7" i="9"/>
  <c r="N8" i="9"/>
  <c r="V8" i="9"/>
  <c r="S7" i="9"/>
  <c r="O5" i="9"/>
  <c r="Q6" i="9"/>
  <c r="V6" i="9"/>
  <c r="E8" i="9" s="1"/>
  <c r="L8" i="9" s="1"/>
  <c r="I6" i="9"/>
  <c r="P6" i="9"/>
  <c r="U6" i="9"/>
  <c r="D8" i="9" s="1"/>
  <c r="O6" i="9"/>
  <c r="I5" i="9"/>
  <c r="N6" i="9"/>
  <c r="N5" i="9"/>
  <c r="L3" i="9"/>
  <c r="V3" i="9"/>
  <c r="K3" i="9"/>
  <c r="P3" i="9"/>
  <c r="K4" i="9"/>
  <c r="J3" i="9"/>
  <c r="I4" i="9"/>
  <c r="O3" i="9"/>
  <c r="B3" i="9"/>
  <c r="I3" i="9" s="1"/>
  <c r="P4" i="9"/>
  <c r="V4" i="9"/>
  <c r="C4" i="9"/>
  <c r="L4" i="9"/>
  <c r="N4" i="9"/>
  <c r="U3" i="8"/>
  <c r="B3" i="8"/>
  <c r="S3" i="8" s="1"/>
  <c r="P3" i="8"/>
  <c r="V3" i="8"/>
  <c r="E4" i="8" s="1"/>
  <c r="V4" i="8" s="1"/>
  <c r="E5" i="8" s="1"/>
  <c r="T3" i="8"/>
  <c r="O3" i="8"/>
  <c r="L3" i="8"/>
  <c r="DS6" i="14" l="1"/>
  <c r="DJ6" i="14"/>
  <c r="DI6" i="14"/>
  <c r="DN6" i="14"/>
  <c r="G7" i="14"/>
  <c r="H7" i="14"/>
  <c r="DH6" i="14"/>
  <c r="DR6" i="14"/>
  <c r="DE6" i="14"/>
  <c r="DG6" i="14"/>
  <c r="DQ6" i="14"/>
  <c r="DK6" i="14"/>
  <c r="DP6" i="14"/>
  <c r="DD6" i="14"/>
  <c r="DM6" i="14"/>
  <c r="DL6" i="14"/>
  <c r="DO6" i="14"/>
  <c r="W7" i="14"/>
  <c r="S7" i="14"/>
  <c r="Q7" i="14"/>
  <c r="AA7" i="14"/>
  <c r="B8" i="14"/>
  <c r="Y7" i="14"/>
  <c r="T7" i="14"/>
  <c r="N7" i="14"/>
  <c r="R7" i="14"/>
  <c r="V7" i="14"/>
  <c r="Z7" i="14"/>
  <c r="X7" i="14"/>
  <c r="P7" i="14"/>
  <c r="L7" i="14"/>
  <c r="M7" i="14"/>
  <c r="O7" i="14"/>
  <c r="U7" i="14"/>
  <c r="AO7" i="14"/>
  <c r="AI7" i="14"/>
  <c r="AE7" i="14"/>
  <c r="AQ7" i="14"/>
  <c r="AM7" i="14"/>
  <c r="AB7" i="14"/>
  <c r="C8" i="14"/>
  <c r="AG7" i="14"/>
  <c r="AJ7" i="14"/>
  <c r="AD7" i="14"/>
  <c r="AH7" i="14"/>
  <c r="AL7" i="14"/>
  <c r="AP7" i="14"/>
  <c r="AF7" i="14"/>
  <c r="AC7" i="14"/>
  <c r="AN7" i="14"/>
  <c r="AK7" i="14"/>
  <c r="DW7" i="14"/>
  <c r="EA7" i="14"/>
  <c r="EE7" i="14"/>
  <c r="EI7" i="14"/>
  <c r="EF7" i="14"/>
  <c r="DT7" i="14"/>
  <c r="I8" i="14"/>
  <c r="I9" i="14" s="1"/>
  <c r="DY7" i="14"/>
  <c r="DU7" i="14"/>
  <c r="DV7" i="14"/>
  <c r="DZ7" i="14"/>
  <c r="EB7" i="14"/>
  <c r="EC7" i="14"/>
  <c r="ED7" i="14"/>
  <c r="EH7" i="14"/>
  <c r="DX7" i="14"/>
  <c r="EG7" i="14"/>
  <c r="DH7" i="14"/>
  <c r="DL7" i="14"/>
  <c r="DP7" i="14"/>
  <c r="DK7" i="14"/>
  <c r="DG7" i="14"/>
  <c r="DS7" i="14"/>
  <c r="DO7" i="14"/>
  <c r="DD7" i="14"/>
  <c r="H8" i="14"/>
  <c r="DI7" i="14"/>
  <c r="DE7" i="14"/>
  <c r="DM7" i="14"/>
  <c r="DQ7" i="14"/>
  <c r="DF7" i="14"/>
  <c r="DJ7" i="14"/>
  <c r="DN7" i="14"/>
  <c r="DR7" i="14"/>
  <c r="G8" i="14"/>
  <c r="G9" i="14" s="1"/>
  <c r="CS7" i="14"/>
  <c r="CO7" i="14"/>
  <c r="CP7" i="14"/>
  <c r="CT7" i="14"/>
  <c r="CX7" i="14"/>
  <c r="DB7" i="14"/>
  <c r="CR7" i="14"/>
  <c r="CV7" i="14"/>
  <c r="CZ7" i="14"/>
  <c r="CW7" i="14"/>
  <c r="DA7" i="14"/>
  <c r="CU7" i="14"/>
  <c r="CQ7" i="14"/>
  <c r="DC7" i="14"/>
  <c r="CY7" i="14"/>
  <c r="CN7" i="14"/>
  <c r="CM6" i="14"/>
  <c r="BX6" i="14"/>
  <c r="CI6" i="14"/>
  <c r="CH6" i="14"/>
  <c r="CJ6" i="14"/>
  <c r="CA6" i="14"/>
  <c r="BZ6" i="14"/>
  <c r="CB6" i="14"/>
  <c r="CL6" i="14"/>
  <c r="CD6" i="14"/>
  <c r="CF6" i="14"/>
  <c r="CK6" i="14"/>
  <c r="CC6" i="14"/>
  <c r="CG6" i="14"/>
  <c r="CE6" i="14"/>
  <c r="F7" i="14"/>
  <c r="BY6" i="14"/>
  <c r="E7" i="14"/>
  <c r="BN6" i="14"/>
  <c r="BU6" i="14"/>
  <c r="BP6" i="14"/>
  <c r="BM6" i="14"/>
  <c r="BH6" i="14"/>
  <c r="BS6" i="14"/>
  <c r="BR6" i="14"/>
  <c r="BQ6" i="14"/>
  <c r="BT6" i="14"/>
  <c r="BK6" i="14"/>
  <c r="BJ6" i="14"/>
  <c r="BL6" i="14"/>
  <c r="BW6" i="14"/>
  <c r="BO6" i="14"/>
  <c r="BV6" i="14"/>
  <c r="BI6" i="14"/>
  <c r="D7" i="14"/>
  <c r="I25" i="13"/>
  <c r="N25" i="13"/>
  <c r="O25" i="13"/>
  <c r="L25" i="13"/>
  <c r="M25" i="13"/>
  <c r="B26" i="13"/>
  <c r="P25" i="13"/>
  <c r="K25" i="13"/>
  <c r="J25" i="13"/>
  <c r="Q25" i="13"/>
  <c r="S25" i="13"/>
  <c r="V25" i="13"/>
  <c r="T25" i="13"/>
  <c r="U25" i="13"/>
  <c r="W25" i="13"/>
  <c r="R25" i="13"/>
  <c r="X25" i="13"/>
  <c r="C26" i="13"/>
  <c r="AA27" i="13"/>
  <c r="AB27" i="13"/>
  <c r="AC27" i="13"/>
  <c r="D28" i="13"/>
  <c r="AD27" i="13"/>
  <c r="AE27" i="13"/>
  <c r="AF27" i="13"/>
  <c r="Y27" i="13"/>
  <c r="Z27" i="13"/>
  <c r="AK5" i="13"/>
  <c r="AN4" i="13"/>
  <c r="AG4" i="13"/>
  <c r="AH4" i="13"/>
  <c r="AI4" i="13"/>
  <c r="AJ4" i="13"/>
  <c r="AK4" i="13"/>
  <c r="AL4" i="13"/>
  <c r="AM4" i="13"/>
  <c r="AF4" i="13"/>
  <c r="Y4" i="13"/>
  <c r="Z4" i="13"/>
  <c r="AA4" i="13"/>
  <c r="AB4" i="13"/>
  <c r="AC4" i="13"/>
  <c r="AD4" i="13"/>
  <c r="AE4" i="13"/>
  <c r="P5" i="13"/>
  <c r="N5" i="13"/>
  <c r="I6" i="13"/>
  <c r="O6" i="13"/>
  <c r="N6" i="13"/>
  <c r="O5" i="13"/>
  <c r="P6" i="13"/>
  <c r="M5" i="13"/>
  <c r="M6" i="13"/>
  <c r="L5" i="13"/>
  <c r="L6" i="13"/>
  <c r="K5" i="13"/>
  <c r="K6" i="13"/>
  <c r="J5" i="13"/>
  <c r="J6" i="13"/>
  <c r="I5" i="13"/>
  <c r="D5" i="13"/>
  <c r="C5" i="13"/>
  <c r="K8" i="9"/>
  <c r="U8" i="9"/>
  <c r="P8" i="9"/>
  <c r="Q8" i="9"/>
  <c r="C8" i="9"/>
  <c r="E5" i="9"/>
  <c r="D5" i="9"/>
  <c r="N3" i="9"/>
  <c r="O4" i="9"/>
  <c r="J4" i="9"/>
  <c r="T4" i="9"/>
  <c r="S3" i="9"/>
  <c r="C4" i="8"/>
  <c r="T4" i="8" s="1"/>
  <c r="D4" i="8"/>
  <c r="K4" i="8" s="1"/>
  <c r="L5" i="8"/>
  <c r="Q5" i="8"/>
  <c r="V5" i="8"/>
  <c r="E6" i="8" s="1"/>
  <c r="L4" i="8"/>
  <c r="Q4" i="8"/>
  <c r="B4" i="8"/>
  <c r="N3" i="8"/>
  <c r="I3" i="8"/>
  <c r="CO9" i="14" l="1"/>
  <c r="CW9" i="14"/>
  <c r="CP9" i="14"/>
  <c r="CX9" i="14"/>
  <c r="CQ9" i="14"/>
  <c r="CY9" i="14"/>
  <c r="CR9" i="14"/>
  <c r="CZ9" i="14"/>
  <c r="G10" i="14"/>
  <c r="CS9" i="14"/>
  <c r="DA9" i="14"/>
  <c r="CT9" i="14"/>
  <c r="DB9" i="14"/>
  <c r="CN9" i="14"/>
  <c r="DC9" i="14"/>
  <c r="CU9" i="14"/>
  <c r="CV9" i="14"/>
  <c r="B9" i="14"/>
  <c r="DU9" i="14"/>
  <c r="EC9" i="14"/>
  <c r="DV9" i="14"/>
  <c r="ED9" i="14"/>
  <c r="DW9" i="14"/>
  <c r="EE9" i="14"/>
  <c r="DX9" i="14"/>
  <c r="EF9" i="14"/>
  <c r="DY9" i="14"/>
  <c r="EG9" i="14"/>
  <c r="DZ9" i="14"/>
  <c r="EH9" i="14"/>
  <c r="DT9" i="14"/>
  <c r="EI9" i="14"/>
  <c r="EA9" i="14"/>
  <c r="EB9" i="14"/>
  <c r="I10" i="14"/>
  <c r="H9" i="14"/>
  <c r="AL8" i="14"/>
  <c r="AE8" i="14"/>
  <c r="AH8" i="14"/>
  <c r="AG8" i="14"/>
  <c r="AM8" i="14"/>
  <c r="AN8" i="14"/>
  <c r="AD8" i="14"/>
  <c r="AJ8" i="14"/>
  <c r="AB8" i="14"/>
  <c r="AP8" i="14"/>
  <c r="AQ8" i="14"/>
  <c r="AF8" i="14"/>
  <c r="AO8" i="14"/>
  <c r="AI8" i="14"/>
  <c r="AK8" i="14"/>
  <c r="AC8" i="14"/>
  <c r="S8" i="14"/>
  <c r="T8" i="14"/>
  <c r="X8" i="14"/>
  <c r="O8" i="14"/>
  <c r="Y8" i="14"/>
  <c r="R8" i="14"/>
  <c r="P8" i="14"/>
  <c r="W8" i="14"/>
  <c r="N8" i="14"/>
  <c r="V8" i="14"/>
  <c r="L8" i="14"/>
  <c r="Q8" i="14"/>
  <c r="AA8" i="14"/>
  <c r="Z8" i="14"/>
  <c r="U8" i="14"/>
  <c r="M8" i="14"/>
  <c r="EI8" i="14"/>
  <c r="EG8" i="14"/>
  <c r="DU8" i="14"/>
  <c r="EF8" i="14"/>
  <c r="DZ8" i="14"/>
  <c r="ED8" i="14"/>
  <c r="EE8" i="14"/>
  <c r="EH8" i="14"/>
  <c r="DT8" i="14"/>
  <c r="EB8" i="14"/>
  <c r="DY8" i="14"/>
  <c r="DX8" i="14"/>
  <c r="EA8" i="14"/>
  <c r="EC8" i="14"/>
  <c r="DW8" i="14"/>
  <c r="DV8" i="14"/>
  <c r="DO8" i="14"/>
  <c r="DL8" i="14"/>
  <c r="DQ8" i="14"/>
  <c r="DG8" i="14"/>
  <c r="DD8" i="14"/>
  <c r="DM8" i="14"/>
  <c r="DF8" i="14"/>
  <c r="DR8" i="14"/>
  <c r="DK8" i="14"/>
  <c r="DE8" i="14"/>
  <c r="DP8" i="14"/>
  <c r="DS8" i="14"/>
  <c r="DN8" i="14"/>
  <c r="DH8" i="14"/>
  <c r="DJ8" i="14"/>
  <c r="DI8" i="14"/>
  <c r="CP8" i="14"/>
  <c r="DC8" i="14"/>
  <c r="CQ8" i="14"/>
  <c r="DB8" i="14"/>
  <c r="CU8" i="14"/>
  <c r="CR8" i="14"/>
  <c r="CW8" i="14"/>
  <c r="CT8" i="14"/>
  <c r="CN8" i="14"/>
  <c r="CY8" i="14"/>
  <c r="CX8" i="14"/>
  <c r="CO8" i="14"/>
  <c r="CZ8" i="14"/>
  <c r="CV8" i="14"/>
  <c r="DA8" i="14"/>
  <c r="CS8" i="14"/>
  <c r="CI7" i="14"/>
  <c r="BX7" i="14"/>
  <c r="CK7" i="14"/>
  <c r="CG7" i="14"/>
  <c r="BY7" i="14"/>
  <c r="CC7" i="14"/>
  <c r="F8" i="14"/>
  <c r="F9" i="14" s="1"/>
  <c r="BZ7" i="14"/>
  <c r="CD7" i="14"/>
  <c r="CH7" i="14"/>
  <c r="CL7" i="14"/>
  <c r="CB7" i="14"/>
  <c r="CF7" i="14"/>
  <c r="CM7" i="14"/>
  <c r="CJ7" i="14"/>
  <c r="CE7" i="14"/>
  <c r="CA7" i="14"/>
  <c r="BC7" i="14"/>
  <c r="AY7" i="14"/>
  <c r="AW7" i="14"/>
  <c r="BG7" i="14"/>
  <c r="BE7" i="14"/>
  <c r="AR7" i="14"/>
  <c r="BA7" i="14"/>
  <c r="AT7" i="14"/>
  <c r="AX7" i="14"/>
  <c r="D8" i="14"/>
  <c r="BB7" i="14"/>
  <c r="BF7" i="14"/>
  <c r="AU7" i="14"/>
  <c r="AV7" i="14"/>
  <c r="AZ7" i="14"/>
  <c r="BD7" i="14"/>
  <c r="AS7" i="14"/>
  <c r="BJ7" i="14"/>
  <c r="BP7" i="14"/>
  <c r="BM7" i="14"/>
  <c r="BV7" i="14"/>
  <c r="BI7" i="14"/>
  <c r="BN7" i="14"/>
  <c r="BU7" i="14"/>
  <c r="BS7" i="14"/>
  <c r="BQ7" i="14"/>
  <c r="BK7" i="14"/>
  <c r="BH7" i="14"/>
  <c r="BT7" i="14"/>
  <c r="BW7" i="14"/>
  <c r="BL7" i="14"/>
  <c r="BO7" i="14"/>
  <c r="BR7" i="14"/>
  <c r="E8" i="14"/>
  <c r="E9" i="14" s="1"/>
  <c r="AD28" i="13"/>
  <c r="Y28" i="13"/>
  <c r="Z28" i="13"/>
  <c r="AC28" i="13"/>
  <c r="AB28" i="13"/>
  <c r="AF28" i="13"/>
  <c r="AA28" i="13"/>
  <c r="AE28" i="13"/>
  <c r="B27" i="13"/>
  <c r="O26" i="13"/>
  <c r="I26" i="13"/>
  <c r="K26" i="13"/>
  <c r="L26" i="13"/>
  <c r="M26" i="13"/>
  <c r="N26" i="13"/>
  <c r="P26" i="13"/>
  <c r="J26" i="13"/>
  <c r="Q26" i="13"/>
  <c r="C27" i="13"/>
  <c r="U26" i="13"/>
  <c r="T26" i="13"/>
  <c r="X26" i="13"/>
  <c r="S26" i="13"/>
  <c r="R26" i="13"/>
  <c r="W26" i="13"/>
  <c r="V26" i="13"/>
  <c r="AN5" i="13"/>
  <c r="AJ5" i="13"/>
  <c r="AM5" i="13"/>
  <c r="AH5" i="13"/>
  <c r="AI5" i="13"/>
  <c r="E6" i="13"/>
  <c r="E7" i="13" s="1"/>
  <c r="AH7" i="13" s="1"/>
  <c r="AG5" i="13"/>
  <c r="AL5" i="13"/>
  <c r="Q5" i="13"/>
  <c r="R5" i="13"/>
  <c r="S5" i="13"/>
  <c r="T5" i="13"/>
  <c r="U5" i="13"/>
  <c r="V5" i="13"/>
  <c r="X5" i="13"/>
  <c r="W5" i="13"/>
  <c r="C6" i="13"/>
  <c r="Y5" i="13"/>
  <c r="Z5" i="13"/>
  <c r="AA5" i="13"/>
  <c r="AB5" i="13"/>
  <c r="AC5" i="13"/>
  <c r="AD5" i="13"/>
  <c r="AF5" i="13"/>
  <c r="AE5" i="13"/>
  <c r="D6" i="13"/>
  <c r="J8" i="9"/>
  <c r="T8" i="9"/>
  <c r="O8" i="9"/>
  <c r="U5" i="9"/>
  <c r="P5" i="9"/>
  <c r="K5" i="9"/>
  <c r="V5" i="9"/>
  <c r="E7" i="9" s="1"/>
  <c r="L5" i="9"/>
  <c r="Q5" i="9"/>
  <c r="U4" i="8"/>
  <c r="D5" i="8" s="1"/>
  <c r="U5" i="8" s="1"/>
  <c r="D6" i="8" s="1"/>
  <c r="J4" i="8"/>
  <c r="O4" i="8"/>
  <c r="P4" i="8"/>
  <c r="N4" i="8"/>
  <c r="I4" i="8"/>
  <c r="S4" i="8"/>
  <c r="B5" i="8" s="1"/>
  <c r="Q6" i="8"/>
  <c r="L6" i="8"/>
  <c r="V6" i="8"/>
  <c r="E7" i="8" s="1"/>
  <c r="D9" i="14" l="1"/>
  <c r="DE9" i="14"/>
  <c r="DM9" i="14"/>
  <c r="DF9" i="14"/>
  <c r="DN9" i="14"/>
  <c r="DG9" i="14"/>
  <c r="DO9" i="14"/>
  <c r="DH9" i="14"/>
  <c r="DP9" i="14"/>
  <c r="DI9" i="14"/>
  <c r="DQ9" i="14"/>
  <c r="DJ9" i="14"/>
  <c r="DR9" i="14"/>
  <c r="DK9" i="14"/>
  <c r="DL9" i="14"/>
  <c r="DS9" i="14"/>
  <c r="DD9" i="14"/>
  <c r="H10" i="14"/>
  <c r="CC9" i="14"/>
  <c r="F10" i="14"/>
  <c r="CJ9" i="14"/>
  <c r="CG9" i="14"/>
  <c r="CM9" i="14"/>
  <c r="BY9" i="14"/>
  <c r="CE9" i="14"/>
  <c r="CL9" i="14"/>
  <c r="CH9" i="14"/>
  <c r="CD9" i="14"/>
  <c r="BZ9" i="14"/>
  <c r="CF9" i="14"/>
  <c r="CI9" i="14"/>
  <c r="CB9" i="14"/>
  <c r="BX9" i="14"/>
  <c r="CA9" i="14"/>
  <c r="CK9" i="14"/>
  <c r="DV10" i="14"/>
  <c r="DX10" i="14"/>
  <c r="DZ10" i="14"/>
  <c r="EH10" i="14"/>
  <c r="DY10" i="14"/>
  <c r="EG10" i="14"/>
  <c r="EE10" i="14"/>
  <c r="DW10" i="14"/>
  <c r="EC10" i="14"/>
  <c r="EA10" i="14"/>
  <c r="EF10" i="14"/>
  <c r="DU10" i="14"/>
  <c r="EB10" i="14"/>
  <c r="DT10" i="14"/>
  <c r="ED10" i="14"/>
  <c r="EI10" i="14"/>
  <c r="BM9" i="14"/>
  <c r="E10" i="14"/>
  <c r="BL9" i="14"/>
  <c r="BT9" i="14"/>
  <c r="BP9" i="14"/>
  <c r="BU9" i="14"/>
  <c r="BK9" i="14"/>
  <c r="BS9" i="14"/>
  <c r="BH9" i="14"/>
  <c r="BQ9" i="14"/>
  <c r="BW9" i="14"/>
  <c r="BR9" i="14"/>
  <c r="BI9" i="14"/>
  <c r="BO9" i="14"/>
  <c r="BV9" i="14"/>
  <c r="BJ9" i="14"/>
  <c r="BN9" i="14"/>
  <c r="Q9" i="14"/>
  <c r="O9" i="14"/>
  <c r="P9" i="14"/>
  <c r="T9" i="14"/>
  <c r="U9" i="14"/>
  <c r="V9" i="14"/>
  <c r="L9" i="14"/>
  <c r="W9" i="14"/>
  <c r="X9" i="14"/>
  <c r="M9" i="14"/>
  <c r="N9" i="14"/>
  <c r="B10" i="14"/>
  <c r="AA9" i="14"/>
  <c r="Y9" i="14"/>
  <c r="S9" i="14"/>
  <c r="Z9" i="14"/>
  <c r="R9" i="14"/>
  <c r="CR10" i="14"/>
  <c r="CP10" i="14"/>
  <c r="CN10" i="14"/>
  <c r="CZ10" i="14"/>
  <c r="DC10" i="14"/>
  <c r="CQ10" i="14"/>
  <c r="CV10" i="14"/>
  <c r="CU10" i="14"/>
  <c r="DA10" i="14"/>
  <c r="CX10" i="14"/>
  <c r="CW10" i="14"/>
  <c r="CT10" i="14"/>
  <c r="DB10" i="14"/>
  <c r="CY10" i="14"/>
  <c r="CS10" i="14"/>
  <c r="CO10" i="14"/>
  <c r="AW9" i="14"/>
  <c r="AU9" i="14"/>
  <c r="D10" i="14"/>
  <c r="AV9" i="14"/>
  <c r="BC9" i="14"/>
  <c r="BD9" i="14"/>
  <c r="AT9" i="14"/>
  <c r="AZ9" i="14"/>
  <c r="BE9" i="14"/>
  <c r="AR9" i="14"/>
  <c r="AS9" i="14"/>
  <c r="AY9" i="14"/>
  <c r="BB9" i="14"/>
  <c r="BF9" i="14"/>
  <c r="AX9" i="14"/>
  <c r="BA9" i="14"/>
  <c r="BG9" i="14"/>
  <c r="C9" i="14"/>
  <c r="D7" i="13"/>
  <c r="AB7" i="13" s="1"/>
  <c r="AN6" i="13"/>
  <c r="AG6" i="13"/>
  <c r="CK8" i="14"/>
  <c r="CI8" i="14"/>
  <c r="CH8" i="14"/>
  <c r="BZ8" i="14"/>
  <c r="CE8" i="14"/>
  <c r="CG8" i="14"/>
  <c r="CC8" i="14"/>
  <c r="CL8" i="14"/>
  <c r="BY8" i="14"/>
  <c r="CB8" i="14"/>
  <c r="CF8" i="14"/>
  <c r="CA8" i="14"/>
  <c r="BX8" i="14"/>
  <c r="CD8" i="14"/>
  <c r="CJ8" i="14"/>
  <c r="CM8" i="14"/>
  <c r="BK8" i="14"/>
  <c r="BM8" i="14"/>
  <c r="BO8" i="14"/>
  <c r="BJ8" i="14"/>
  <c r="BS8" i="14"/>
  <c r="BI8" i="14"/>
  <c r="BW8" i="14"/>
  <c r="BH8" i="14"/>
  <c r="BP8" i="14"/>
  <c r="BU8" i="14"/>
  <c r="BL8" i="14"/>
  <c r="BV8" i="14"/>
  <c r="BN8" i="14"/>
  <c r="BQ8" i="14"/>
  <c r="BT8" i="14"/>
  <c r="BR8" i="14"/>
  <c r="BE8" i="14"/>
  <c r="AT8" i="14"/>
  <c r="BC8" i="14"/>
  <c r="AU8" i="14"/>
  <c r="AV8" i="14"/>
  <c r="BF8" i="14"/>
  <c r="BG8" i="14"/>
  <c r="BA8" i="14"/>
  <c r="AR8" i="14"/>
  <c r="AZ8" i="14"/>
  <c r="AY8" i="14"/>
  <c r="AX8" i="14"/>
  <c r="BD8" i="14"/>
  <c r="AW8" i="14"/>
  <c r="AS8" i="14"/>
  <c r="BB8" i="14"/>
  <c r="U27" i="13"/>
  <c r="V27" i="13"/>
  <c r="Q27" i="13"/>
  <c r="S27" i="13"/>
  <c r="W27" i="13"/>
  <c r="R27" i="13"/>
  <c r="C28" i="13"/>
  <c r="T27" i="13"/>
  <c r="X27" i="13"/>
  <c r="J27" i="13"/>
  <c r="M27" i="13"/>
  <c r="O27" i="13"/>
  <c r="I27" i="13"/>
  <c r="P27" i="13"/>
  <c r="K27" i="13"/>
  <c r="L27" i="13"/>
  <c r="N27" i="13"/>
  <c r="B28" i="13"/>
  <c r="AI6" i="13"/>
  <c r="AK6" i="13"/>
  <c r="AL6" i="13"/>
  <c r="AJ6" i="13"/>
  <c r="AH6" i="13"/>
  <c r="AM6" i="13"/>
  <c r="AG7" i="13"/>
  <c r="AJ7" i="13"/>
  <c r="E8" i="13"/>
  <c r="AI8" i="13" s="1"/>
  <c r="AK7" i="13"/>
  <c r="AI7" i="13"/>
  <c r="AM7" i="13"/>
  <c r="AN7" i="13"/>
  <c r="AL7" i="13"/>
  <c r="C7" i="13"/>
  <c r="B7" i="13"/>
  <c r="Y6" i="13"/>
  <c r="Z6" i="13"/>
  <c r="AA6" i="13"/>
  <c r="AB6" i="13"/>
  <c r="AC6" i="13"/>
  <c r="AF6" i="13"/>
  <c r="AD6" i="13"/>
  <c r="AE6" i="13"/>
  <c r="Q6" i="13"/>
  <c r="R6" i="13"/>
  <c r="S6" i="13"/>
  <c r="T6" i="13"/>
  <c r="U6" i="13"/>
  <c r="V6" i="13"/>
  <c r="W6" i="13"/>
  <c r="X6" i="13"/>
  <c r="L7" i="9"/>
  <c r="V7" i="9"/>
  <c r="Q7" i="9"/>
  <c r="D7" i="9"/>
  <c r="C7" i="9"/>
  <c r="K5" i="8"/>
  <c r="P5" i="8"/>
  <c r="C5" i="8"/>
  <c r="T5" i="8" s="1"/>
  <c r="C6" i="8" s="1"/>
  <c r="O6" i="8" s="1"/>
  <c r="I5" i="8"/>
  <c r="N5" i="8"/>
  <c r="S5" i="8"/>
  <c r="L7" i="8"/>
  <c r="V7" i="8"/>
  <c r="E8" i="8" s="1"/>
  <c r="Q7" i="8"/>
  <c r="K6" i="8"/>
  <c r="P6" i="8"/>
  <c r="U6" i="8"/>
  <c r="D7" i="8" s="1"/>
  <c r="O10" i="14" l="1"/>
  <c r="V10" i="14"/>
  <c r="N10" i="14"/>
  <c r="U10" i="14"/>
  <c r="T10" i="14"/>
  <c r="W10" i="14"/>
  <c r="R10" i="14"/>
  <c r="Z10" i="14"/>
  <c r="X10" i="14"/>
  <c r="Q10" i="14"/>
  <c r="L10" i="14"/>
  <c r="AA10" i="14"/>
  <c r="M10" i="14"/>
  <c r="P10" i="14"/>
  <c r="Y10" i="14"/>
  <c r="S10" i="14"/>
  <c r="AG9" i="14"/>
  <c r="AC9" i="14"/>
  <c r="AN9" i="14"/>
  <c r="C10" i="14"/>
  <c r="AD9" i="14"/>
  <c r="AE9" i="14"/>
  <c r="AF9" i="14"/>
  <c r="AJ9" i="14"/>
  <c r="AK9" i="14"/>
  <c r="AL9" i="14"/>
  <c r="AM9" i="14"/>
  <c r="AB9" i="14"/>
  <c r="AI9" i="14"/>
  <c r="AP9" i="14"/>
  <c r="AO9" i="14"/>
  <c r="AQ9" i="14"/>
  <c r="AH9" i="14"/>
  <c r="AV10" i="14"/>
  <c r="AW10" i="14"/>
  <c r="AX10" i="14"/>
  <c r="AY10" i="14"/>
  <c r="BE10" i="14"/>
  <c r="AR10" i="14"/>
  <c r="BD10" i="14"/>
  <c r="BB10" i="14"/>
  <c r="BC10" i="14"/>
  <c r="AT10" i="14"/>
  <c r="BG10" i="14"/>
  <c r="BF10" i="14"/>
  <c r="AU10" i="14"/>
  <c r="BA10" i="14"/>
  <c r="AS10" i="14"/>
  <c r="AZ10" i="14"/>
  <c r="BL10" i="14"/>
  <c r="BN10" i="14"/>
  <c r="BR10" i="14"/>
  <c r="BT10" i="14"/>
  <c r="BS10" i="14"/>
  <c r="BJ10" i="14"/>
  <c r="BM10" i="14"/>
  <c r="BK10" i="14"/>
  <c r="BQ10" i="14"/>
  <c r="BI10" i="14"/>
  <c r="BP10" i="14"/>
  <c r="BV10" i="14"/>
  <c r="BH10" i="14"/>
  <c r="BU10" i="14"/>
  <c r="BW10" i="14"/>
  <c r="BO10" i="14"/>
  <c r="AA7" i="13"/>
  <c r="Z7" i="13"/>
  <c r="Y7" i="13"/>
  <c r="AD7" i="13"/>
  <c r="CD10" i="14"/>
  <c r="CA10" i="14"/>
  <c r="CG10" i="14"/>
  <c r="CJ10" i="14"/>
  <c r="CL10" i="14"/>
  <c r="BY10" i="14"/>
  <c r="CF10" i="14"/>
  <c r="BZ10" i="14"/>
  <c r="BX10" i="14"/>
  <c r="CH10" i="14"/>
  <c r="CM10" i="14"/>
  <c r="CK10" i="14"/>
  <c r="CI10" i="14"/>
  <c r="CC10" i="14"/>
  <c r="CE10" i="14"/>
  <c r="CB10" i="14"/>
  <c r="AF7" i="13"/>
  <c r="DF10" i="14"/>
  <c r="DH10" i="14"/>
  <c r="DI10" i="14"/>
  <c r="DQ10" i="14"/>
  <c r="DK10" i="14"/>
  <c r="DR10" i="14"/>
  <c r="DS10" i="14"/>
  <c r="DP10" i="14"/>
  <c r="DO10" i="14"/>
  <c r="DJ10" i="14"/>
  <c r="DN10" i="14"/>
  <c r="DG10" i="14"/>
  <c r="DM10" i="14"/>
  <c r="DD10" i="14"/>
  <c r="DE10" i="14"/>
  <c r="DL10" i="14"/>
  <c r="D8" i="13"/>
  <c r="AE7" i="13"/>
  <c r="AC7" i="13"/>
  <c r="Q28" i="13"/>
  <c r="U28" i="13"/>
  <c r="W28" i="13"/>
  <c r="X28" i="13"/>
  <c r="R28" i="13"/>
  <c r="V28" i="13"/>
  <c r="S28" i="13"/>
  <c r="T28" i="13"/>
  <c r="J28" i="13"/>
  <c r="I28" i="13"/>
  <c r="K28" i="13"/>
  <c r="L28" i="13"/>
  <c r="N28" i="13"/>
  <c r="M28" i="13"/>
  <c r="O28" i="13"/>
  <c r="P28" i="13"/>
  <c r="E9" i="13"/>
  <c r="AH9" i="13" s="1"/>
  <c r="AK8" i="13"/>
  <c r="AL8" i="13"/>
  <c r="AH8" i="13"/>
  <c r="AJ8" i="13"/>
  <c r="AG8" i="13"/>
  <c r="AN8" i="13"/>
  <c r="AM8" i="13"/>
  <c r="I7" i="13"/>
  <c r="J7" i="13"/>
  <c r="K7" i="13"/>
  <c r="L7" i="13"/>
  <c r="M7" i="13"/>
  <c r="N7" i="13"/>
  <c r="P7" i="13"/>
  <c r="O7" i="13"/>
  <c r="B8" i="13"/>
  <c r="U7" i="13"/>
  <c r="V7" i="13"/>
  <c r="X7" i="13"/>
  <c r="C8" i="13"/>
  <c r="W7" i="13"/>
  <c r="S7" i="13"/>
  <c r="Q7" i="13"/>
  <c r="T7" i="13"/>
  <c r="R7" i="13"/>
  <c r="AG9" i="13"/>
  <c r="D9" i="13"/>
  <c r="Z8" i="13"/>
  <c r="AD8" i="13"/>
  <c r="AA8" i="13"/>
  <c r="AB8" i="13"/>
  <c r="AC8" i="13"/>
  <c r="AE8" i="13"/>
  <c r="Y8" i="13"/>
  <c r="AF8" i="13"/>
  <c r="J7" i="9"/>
  <c r="O7" i="9"/>
  <c r="T7" i="9"/>
  <c r="K7" i="9"/>
  <c r="U7" i="9"/>
  <c r="P7" i="9"/>
  <c r="T6" i="8"/>
  <c r="C7" i="8" s="1"/>
  <c r="T7" i="8" s="1"/>
  <c r="J6" i="8"/>
  <c r="B6" i="8"/>
  <c r="I6" i="8" s="1"/>
  <c r="O5" i="8"/>
  <c r="J5" i="8"/>
  <c r="L8" i="8"/>
  <c r="Q8" i="8"/>
  <c r="V8" i="8"/>
  <c r="E9" i="8" s="1"/>
  <c r="K7" i="8"/>
  <c r="P7" i="8"/>
  <c r="U7" i="8"/>
  <c r="D8" i="8" s="1"/>
  <c r="AD10" i="14" l="1"/>
  <c r="AF10" i="14"/>
  <c r="AB10" i="14"/>
  <c r="AL10" i="14"/>
  <c r="AQ10" i="14"/>
  <c r="AI10" i="14"/>
  <c r="AJ10" i="14"/>
  <c r="AH10" i="14"/>
  <c r="AP10" i="14"/>
  <c r="AC10" i="14"/>
  <c r="AE10" i="14"/>
  <c r="AN10" i="14"/>
  <c r="AG10" i="14"/>
  <c r="AO10" i="14"/>
  <c r="AM10" i="14"/>
  <c r="AK10" i="14"/>
  <c r="E10" i="13"/>
  <c r="E11" i="13" s="1"/>
  <c r="AK11" i="13" s="1"/>
  <c r="AL9" i="13"/>
  <c r="AJ9" i="13"/>
  <c r="AN9" i="13"/>
  <c r="AI9" i="13"/>
  <c r="AK9" i="13"/>
  <c r="AM9" i="13"/>
  <c r="AJ11" i="13"/>
  <c r="E12" i="13"/>
  <c r="AL11" i="13"/>
  <c r="AM11" i="13"/>
  <c r="AG11" i="13"/>
  <c r="U8" i="13"/>
  <c r="X8" i="13"/>
  <c r="C9" i="13"/>
  <c r="S8" i="13"/>
  <c r="V8" i="13"/>
  <c r="Q8" i="13"/>
  <c r="T8" i="13"/>
  <c r="R8" i="13"/>
  <c r="W8" i="13"/>
  <c r="AC9" i="13"/>
  <c r="AD9" i="13"/>
  <c r="AE9" i="13"/>
  <c r="AF9" i="13"/>
  <c r="AB9" i="13"/>
  <c r="Y9" i="13"/>
  <c r="Z9" i="13"/>
  <c r="AA9" i="13"/>
  <c r="D10" i="13"/>
  <c r="D11" i="13" s="1"/>
  <c r="AK10" i="13"/>
  <c r="AL10" i="13"/>
  <c r="AM10" i="13"/>
  <c r="AN10" i="13"/>
  <c r="AG10" i="13"/>
  <c r="AJ10" i="13"/>
  <c r="AH10" i="13"/>
  <c r="AI10" i="13"/>
  <c r="B9" i="13"/>
  <c r="J8" i="13"/>
  <c r="N8" i="13"/>
  <c r="K8" i="13"/>
  <c r="L8" i="13"/>
  <c r="M8" i="13"/>
  <c r="I8" i="13"/>
  <c r="O8" i="13"/>
  <c r="P8" i="13"/>
  <c r="S6" i="8"/>
  <c r="B7" i="8" s="1"/>
  <c r="N7" i="8" s="1"/>
  <c r="N6" i="8"/>
  <c r="J7" i="8"/>
  <c r="O7" i="8"/>
  <c r="C8" i="8"/>
  <c r="O8" i="8" s="1"/>
  <c r="V9" i="8"/>
  <c r="E10" i="8" s="1"/>
  <c r="Q9" i="8"/>
  <c r="L9" i="8"/>
  <c r="K8" i="8"/>
  <c r="P8" i="8"/>
  <c r="U8" i="8"/>
  <c r="D9" i="8" s="1"/>
  <c r="AG9" i="3"/>
  <c r="AF9" i="3"/>
  <c r="AE9" i="3"/>
  <c r="AD9" i="3"/>
  <c r="AC9" i="3"/>
  <c r="AB9" i="3"/>
  <c r="AA9" i="3"/>
  <c r="Z9" i="3"/>
  <c r="Y9" i="3"/>
  <c r="X9" i="3"/>
  <c r="W9" i="3"/>
  <c r="V9" i="3"/>
  <c r="U9" i="3"/>
  <c r="T9" i="3"/>
  <c r="S9" i="3"/>
  <c r="R9" i="3"/>
  <c r="Q9" i="3"/>
  <c r="P9" i="3"/>
  <c r="O9" i="3"/>
  <c r="N9" i="3"/>
  <c r="M9" i="3"/>
  <c r="L9" i="3"/>
  <c r="K9" i="3"/>
  <c r="J9" i="3"/>
  <c r="I9" i="3"/>
  <c r="H9" i="3"/>
  <c r="G9" i="3"/>
  <c r="F9" i="3"/>
  <c r="E9" i="3"/>
  <c r="D9" i="3"/>
  <c r="C9" i="3"/>
  <c r="B9" i="3"/>
  <c r="H6" i="3"/>
  <c r="M4" i="3"/>
  <c r="F4" i="3"/>
  <c r="AG10" i="3" s="1"/>
  <c r="E4" i="3"/>
  <c r="Y10" i="3" s="1"/>
  <c r="D4" i="3"/>
  <c r="Q10" i="3" s="1"/>
  <c r="C4" i="3"/>
  <c r="I10" i="3" s="1"/>
  <c r="AI11" i="13" l="1"/>
  <c r="AN11" i="13"/>
  <c r="AH11" i="13"/>
  <c r="AJ12" i="13"/>
  <c r="AN12" i="13"/>
  <c r="AL12" i="13"/>
  <c r="AG12" i="13"/>
  <c r="AH12" i="13"/>
  <c r="AI12" i="13"/>
  <c r="E13" i="13"/>
  <c r="AK12" i="13"/>
  <c r="AM12" i="13"/>
  <c r="Z11" i="13"/>
  <c r="AA11" i="13"/>
  <c r="AB11" i="13"/>
  <c r="AC11" i="13"/>
  <c r="AD11" i="13"/>
  <c r="AE11" i="13"/>
  <c r="AF11" i="13"/>
  <c r="Y11" i="13"/>
  <c r="D12" i="13"/>
  <c r="M9" i="13"/>
  <c r="N9" i="13"/>
  <c r="O9" i="13"/>
  <c r="P9" i="13"/>
  <c r="I9" i="13"/>
  <c r="B10" i="13"/>
  <c r="J9" i="13"/>
  <c r="L9" i="13"/>
  <c r="K9" i="13"/>
  <c r="U9" i="13"/>
  <c r="V9" i="13"/>
  <c r="W9" i="13"/>
  <c r="X9" i="13"/>
  <c r="Q9" i="13"/>
  <c r="R9" i="13"/>
  <c r="C10" i="13"/>
  <c r="C11" i="13" s="1"/>
  <c r="S9" i="13"/>
  <c r="T9" i="13"/>
  <c r="AC10" i="13"/>
  <c r="AD10" i="13"/>
  <c r="AE10" i="13"/>
  <c r="AB10" i="13"/>
  <c r="AF10" i="13"/>
  <c r="Y10" i="13"/>
  <c r="Z10" i="13"/>
  <c r="AA10" i="13"/>
  <c r="I7" i="8"/>
  <c r="S7" i="8"/>
  <c r="B8" i="8" s="1"/>
  <c r="S8" i="8" s="1"/>
  <c r="T8" i="8"/>
  <c r="C9" i="8" s="1"/>
  <c r="J9" i="8" s="1"/>
  <c r="J8" i="8"/>
  <c r="L10" i="8"/>
  <c r="Q10" i="8"/>
  <c r="V10" i="8"/>
  <c r="E11" i="8" s="1"/>
  <c r="U9" i="8"/>
  <c r="D10" i="8" s="1"/>
  <c r="K9" i="8"/>
  <c r="P9" i="8"/>
  <c r="C7" i="3"/>
  <c r="D7" i="3"/>
  <c r="E7" i="3"/>
  <c r="F7" i="3"/>
  <c r="B10" i="3"/>
  <c r="B11" i="3" s="1"/>
  <c r="J10" i="3"/>
  <c r="J11" i="3" s="1"/>
  <c r="J12" i="3" s="1"/>
  <c r="R10" i="3"/>
  <c r="R11" i="3" s="1"/>
  <c r="R12" i="3" s="1"/>
  <c r="Z10" i="3"/>
  <c r="Z11" i="3" s="1"/>
  <c r="Z12" i="3" s="1"/>
  <c r="C10" i="3"/>
  <c r="K10" i="3"/>
  <c r="S10" i="3"/>
  <c r="AA10" i="3"/>
  <c r="AA11" i="3" s="1"/>
  <c r="AA12" i="3" s="1"/>
  <c r="E10" i="3"/>
  <c r="E11" i="3" s="1"/>
  <c r="E12" i="3" s="1"/>
  <c r="M10" i="3"/>
  <c r="M11" i="3" s="1"/>
  <c r="M12" i="3" s="1"/>
  <c r="U10" i="3"/>
  <c r="AC10" i="3"/>
  <c r="AC11" i="3" s="1"/>
  <c r="AC12" i="3" s="1"/>
  <c r="F10" i="3"/>
  <c r="F11" i="3" s="1"/>
  <c r="F12" i="3" s="1"/>
  <c r="N10" i="3"/>
  <c r="N11" i="3" s="1"/>
  <c r="N12" i="3" s="1"/>
  <c r="V10" i="3"/>
  <c r="V11" i="3" s="1"/>
  <c r="V12" i="3" s="1"/>
  <c r="AD10" i="3"/>
  <c r="AD11" i="3" s="1"/>
  <c r="AD12" i="3" s="1"/>
  <c r="D10" i="3"/>
  <c r="D11" i="3" s="1"/>
  <c r="D12" i="3" s="1"/>
  <c r="L10" i="3"/>
  <c r="T10" i="3"/>
  <c r="AB10" i="3"/>
  <c r="AB11" i="3" s="1"/>
  <c r="AB12" i="3" s="1"/>
  <c r="O10" i="3"/>
  <c r="O11" i="3" s="1"/>
  <c r="O12" i="3" s="1"/>
  <c r="AE10" i="3"/>
  <c r="AE11" i="3" s="1"/>
  <c r="AE12" i="3" s="1"/>
  <c r="G10" i="3"/>
  <c r="G11" i="3" s="1"/>
  <c r="G12" i="3" s="1"/>
  <c r="W10" i="3"/>
  <c r="W11" i="3" s="1"/>
  <c r="W12" i="3" s="1"/>
  <c r="H10" i="3"/>
  <c r="H11" i="3" s="1"/>
  <c r="H12" i="3" s="1"/>
  <c r="P10" i="3"/>
  <c r="P11" i="3" s="1"/>
  <c r="P12" i="3" s="1"/>
  <c r="X10" i="3"/>
  <c r="X11" i="3" s="1"/>
  <c r="X12" i="3" s="1"/>
  <c r="AF10" i="3"/>
  <c r="AF11" i="3" s="1"/>
  <c r="AF12" i="3" s="1"/>
  <c r="I11" i="3"/>
  <c r="I12" i="3" s="1"/>
  <c r="Q11" i="3"/>
  <c r="Q12" i="3" s="1"/>
  <c r="Y11" i="3"/>
  <c r="Y12" i="3" s="1"/>
  <c r="AG11" i="3"/>
  <c r="AG12" i="3" s="1"/>
  <c r="B11" i="13" l="1"/>
  <c r="I11" i="13" s="1"/>
  <c r="M11" i="13"/>
  <c r="N11" i="13"/>
  <c r="O11" i="13"/>
  <c r="B12" i="13"/>
  <c r="L11" i="13"/>
  <c r="AL13" i="13"/>
  <c r="AM13" i="13"/>
  <c r="AN13" i="13"/>
  <c r="AG13" i="13"/>
  <c r="AH13" i="13"/>
  <c r="AI13" i="13"/>
  <c r="AK13" i="13"/>
  <c r="E14" i="13"/>
  <c r="AJ13" i="13"/>
  <c r="R11" i="13"/>
  <c r="S11" i="13"/>
  <c r="T11" i="13"/>
  <c r="C12" i="13"/>
  <c r="U11" i="13"/>
  <c r="V11" i="13"/>
  <c r="W11" i="13"/>
  <c r="Q11" i="13"/>
  <c r="X11" i="13"/>
  <c r="D13" i="13"/>
  <c r="AE12" i="13"/>
  <c r="AF12" i="13"/>
  <c r="Y12" i="13"/>
  <c r="Z12" i="13"/>
  <c r="AC12" i="13"/>
  <c r="AA12" i="13"/>
  <c r="AB12" i="13"/>
  <c r="AD12" i="13"/>
  <c r="M10" i="13"/>
  <c r="N10" i="13"/>
  <c r="O10" i="13"/>
  <c r="P10" i="13"/>
  <c r="I10" i="13"/>
  <c r="L10" i="13"/>
  <c r="J10" i="13"/>
  <c r="K10" i="13"/>
  <c r="U10" i="13"/>
  <c r="V10" i="13"/>
  <c r="T10" i="13"/>
  <c r="W10" i="13"/>
  <c r="X10" i="13"/>
  <c r="Q10" i="13"/>
  <c r="R10" i="13"/>
  <c r="S10" i="13"/>
  <c r="B9" i="8"/>
  <c r="S9" i="8" s="1"/>
  <c r="N8" i="8"/>
  <c r="I8" i="8"/>
  <c r="T9" i="8"/>
  <c r="C10" i="8" s="1"/>
  <c r="O10" i="8" s="1"/>
  <c r="O9" i="8"/>
  <c r="P10" i="8"/>
  <c r="K10" i="8"/>
  <c r="U10" i="8"/>
  <c r="D11" i="8" s="1"/>
  <c r="L11" i="8"/>
  <c r="Q11" i="8"/>
  <c r="V11" i="8"/>
  <c r="E12" i="8" s="1"/>
  <c r="B12" i="3"/>
  <c r="F6" i="3"/>
  <c r="P5" i="3" s="1"/>
  <c r="P6" i="3"/>
  <c r="T11" i="3"/>
  <c r="T12" i="3" s="1"/>
  <c r="U11" i="3"/>
  <c r="U12" i="3" s="1"/>
  <c r="S11" i="3"/>
  <c r="S12" i="3" s="1"/>
  <c r="L11" i="3"/>
  <c r="L12" i="3" s="1"/>
  <c r="K11" i="3"/>
  <c r="C11" i="3"/>
  <c r="C6" i="3" s="1"/>
  <c r="P11" i="13" l="1"/>
  <c r="K11" i="13"/>
  <c r="J11" i="13"/>
  <c r="B13" i="13"/>
  <c r="O12" i="13"/>
  <c r="P12" i="13"/>
  <c r="I12" i="13"/>
  <c r="J12" i="13"/>
  <c r="K12" i="13"/>
  <c r="L12" i="13"/>
  <c r="M12" i="13"/>
  <c r="N12" i="13"/>
  <c r="R12" i="13"/>
  <c r="W12" i="13"/>
  <c r="X12" i="13"/>
  <c r="C13" i="13"/>
  <c r="S12" i="13"/>
  <c r="Q12" i="13"/>
  <c r="U12" i="13"/>
  <c r="V12" i="13"/>
  <c r="T12" i="13"/>
  <c r="AB13" i="13"/>
  <c r="AA13" i="13"/>
  <c r="AC13" i="13"/>
  <c r="AE13" i="13"/>
  <c r="D14" i="13"/>
  <c r="Z13" i="13"/>
  <c r="AF13" i="13"/>
  <c r="Y13" i="13"/>
  <c r="AD13" i="13"/>
  <c r="AJ14" i="13"/>
  <c r="E15" i="13"/>
  <c r="AI14" i="13"/>
  <c r="AM14" i="13"/>
  <c r="AK14" i="13"/>
  <c r="AH14" i="13"/>
  <c r="AN14" i="13"/>
  <c r="AG14" i="13"/>
  <c r="AL14" i="13"/>
  <c r="I9" i="8"/>
  <c r="N9" i="8"/>
  <c r="B10" i="8"/>
  <c r="N10" i="8" s="1"/>
  <c r="T10" i="8"/>
  <c r="C11" i="8" s="1"/>
  <c r="J11" i="8" s="1"/>
  <c r="J10" i="8"/>
  <c r="K11" i="8"/>
  <c r="U11" i="8"/>
  <c r="D12" i="8" s="1"/>
  <c r="P11" i="8"/>
  <c r="L12" i="8"/>
  <c r="Q12" i="8"/>
  <c r="V12" i="8"/>
  <c r="E13" i="8" s="1"/>
  <c r="O6" i="3"/>
  <c r="E6" i="3"/>
  <c r="O5" i="3" s="1"/>
  <c r="M5" i="3"/>
  <c r="C12" i="3"/>
  <c r="M6" i="3" s="1"/>
  <c r="D6" i="3"/>
  <c r="N5" i="3" s="1"/>
  <c r="K12" i="3"/>
  <c r="N6" i="3" s="1"/>
  <c r="L13" i="13" l="1"/>
  <c r="M13" i="13"/>
  <c r="K13" i="13"/>
  <c r="O13" i="13"/>
  <c r="I13" i="13"/>
  <c r="N13" i="13"/>
  <c r="B14" i="13"/>
  <c r="J13" i="13"/>
  <c r="P13" i="13"/>
  <c r="D15" i="13"/>
  <c r="Z14" i="13"/>
  <c r="AB14" i="13"/>
  <c r="AC14" i="13"/>
  <c r="AD14" i="13"/>
  <c r="AE14" i="13"/>
  <c r="Y14" i="13"/>
  <c r="AF14" i="13"/>
  <c r="AA14" i="13"/>
  <c r="AH15" i="13"/>
  <c r="AI15" i="13"/>
  <c r="AJ15" i="13"/>
  <c r="E16" i="13"/>
  <c r="AK15" i="13"/>
  <c r="AL15" i="13"/>
  <c r="AM15" i="13"/>
  <c r="AG15" i="13"/>
  <c r="AN15" i="13"/>
  <c r="Q13" i="13"/>
  <c r="R13" i="13"/>
  <c r="S13" i="13"/>
  <c r="C14" i="13"/>
  <c r="T13" i="13"/>
  <c r="U13" i="13"/>
  <c r="V13" i="13"/>
  <c r="W13" i="13"/>
  <c r="X13" i="13"/>
  <c r="S10" i="8"/>
  <c r="B11" i="8" s="1"/>
  <c r="I11" i="8" s="1"/>
  <c r="I10" i="8"/>
  <c r="T11" i="8"/>
  <c r="C12" i="8" s="1"/>
  <c r="T12" i="8" s="1"/>
  <c r="O11" i="8"/>
  <c r="K12" i="8"/>
  <c r="P12" i="8"/>
  <c r="U12" i="8"/>
  <c r="D13" i="8" s="1"/>
  <c r="L13" i="8"/>
  <c r="Q13" i="8"/>
  <c r="V13" i="8"/>
  <c r="E14" i="8" s="1"/>
  <c r="B15" i="13" l="1"/>
  <c r="J14" i="13"/>
  <c r="L14" i="13"/>
  <c r="M14" i="13"/>
  <c r="K14" i="13"/>
  <c r="N14" i="13"/>
  <c r="O14" i="13"/>
  <c r="P14" i="13"/>
  <c r="I14" i="13"/>
  <c r="AL16" i="13"/>
  <c r="E17" i="13"/>
  <c r="AI16" i="13"/>
  <c r="AM16" i="13"/>
  <c r="AH16" i="13"/>
  <c r="AK16" i="13"/>
  <c r="AG16" i="13"/>
  <c r="AJ16" i="13"/>
  <c r="AN16" i="13"/>
  <c r="T14" i="13"/>
  <c r="C15" i="13"/>
  <c r="S14" i="13"/>
  <c r="U14" i="13"/>
  <c r="W14" i="13"/>
  <c r="V14" i="13"/>
  <c r="R14" i="13"/>
  <c r="X14" i="13"/>
  <c r="Q14" i="13"/>
  <c r="AD15" i="13"/>
  <c r="AE15" i="13"/>
  <c r="AA15" i="13"/>
  <c r="AF15" i="13"/>
  <c r="Z15" i="13"/>
  <c r="AC15" i="13"/>
  <c r="Y15" i="13"/>
  <c r="D16" i="13"/>
  <c r="AB15" i="13"/>
  <c r="N11" i="8"/>
  <c r="S11" i="8"/>
  <c r="B12" i="8" s="1"/>
  <c r="S12" i="8" s="1"/>
  <c r="B13" i="8" s="1"/>
  <c r="C13" i="8"/>
  <c r="O13" i="8" s="1"/>
  <c r="J12" i="8"/>
  <c r="O12" i="8"/>
  <c r="P13" i="8"/>
  <c r="K13" i="8"/>
  <c r="U13" i="8"/>
  <c r="D14" i="8" s="1"/>
  <c r="L14" i="8"/>
  <c r="Q14" i="8"/>
  <c r="V14" i="8"/>
  <c r="E15" i="8" s="1"/>
  <c r="I15" i="13" l="1"/>
  <c r="P15" i="13"/>
  <c r="N15" i="13"/>
  <c r="J15" i="13"/>
  <c r="K15" i="13"/>
  <c r="M15" i="13"/>
  <c r="O15" i="13"/>
  <c r="B16" i="13"/>
  <c r="L15" i="13"/>
  <c r="D17" i="13"/>
  <c r="AB16" i="13"/>
  <c r="AE16" i="13"/>
  <c r="AC16" i="13"/>
  <c r="AD16" i="13"/>
  <c r="Z16" i="13"/>
  <c r="AF16" i="13"/>
  <c r="Y16" i="13"/>
  <c r="AA16" i="13"/>
  <c r="X15" i="13"/>
  <c r="R15" i="13"/>
  <c r="S15" i="13"/>
  <c r="V15" i="13"/>
  <c r="W15" i="13"/>
  <c r="C16" i="13"/>
  <c r="T15" i="13"/>
  <c r="U15" i="13"/>
  <c r="Q15" i="13"/>
  <c r="AM17" i="13"/>
  <c r="AH17" i="13"/>
  <c r="AL17" i="13"/>
  <c r="AN17" i="13"/>
  <c r="AI17" i="13"/>
  <c r="AG17" i="13"/>
  <c r="E18" i="13"/>
  <c r="AK17" i="13"/>
  <c r="AJ17" i="13"/>
  <c r="T13" i="8"/>
  <c r="C14" i="8" s="1"/>
  <c r="N12" i="8"/>
  <c r="J13" i="8"/>
  <c r="I12" i="8"/>
  <c r="I13" i="8"/>
  <c r="N13" i="8"/>
  <c r="S13" i="8"/>
  <c r="V15" i="8"/>
  <c r="L15" i="8"/>
  <c r="Q15" i="8"/>
  <c r="P14" i="8"/>
  <c r="K14" i="8"/>
  <c r="U14" i="8"/>
  <c r="D15" i="8" s="1"/>
  <c r="C17" i="13" l="1"/>
  <c r="S16" i="13"/>
  <c r="T16" i="13"/>
  <c r="U16" i="13"/>
  <c r="V16" i="13"/>
  <c r="W16" i="13"/>
  <c r="X16" i="13"/>
  <c r="Q16" i="13"/>
  <c r="R16" i="13"/>
  <c r="B17" i="13"/>
  <c r="L16" i="13"/>
  <c r="J16" i="13"/>
  <c r="M16" i="13"/>
  <c r="O16" i="13"/>
  <c r="N16" i="13"/>
  <c r="P16" i="13"/>
  <c r="I16" i="13"/>
  <c r="K16" i="13"/>
  <c r="AN18" i="13"/>
  <c r="AG18" i="13"/>
  <c r="AH18" i="13"/>
  <c r="AI18" i="13"/>
  <c r="AL18" i="13"/>
  <c r="AJ18" i="13"/>
  <c r="AK18" i="13"/>
  <c r="AM18" i="13"/>
  <c r="AE17" i="13"/>
  <c r="D18" i="13"/>
  <c r="AC17" i="13"/>
  <c r="AF17" i="13"/>
  <c r="Y17" i="13"/>
  <c r="Z17" i="13"/>
  <c r="AA17" i="13"/>
  <c r="AB17" i="13"/>
  <c r="AD17" i="13"/>
  <c r="B14" i="8"/>
  <c r="N14" i="8" s="1"/>
  <c r="S14" i="8"/>
  <c r="J14" i="8"/>
  <c r="T14" i="8"/>
  <c r="C15" i="8" s="1"/>
  <c r="O14" i="8"/>
  <c r="U15" i="8"/>
  <c r="K15" i="8"/>
  <c r="P15" i="8"/>
  <c r="AE18" i="13" l="1"/>
  <c r="AD18" i="13"/>
  <c r="AA18" i="13"/>
  <c r="AF18" i="13"/>
  <c r="AC18" i="13"/>
  <c r="Z18" i="13"/>
  <c r="AB18" i="13"/>
  <c r="Y18" i="13"/>
  <c r="O17" i="13"/>
  <c r="P17" i="13"/>
  <c r="I17" i="13"/>
  <c r="M17" i="13"/>
  <c r="J17" i="13"/>
  <c r="K17" i="13"/>
  <c r="L17" i="13"/>
  <c r="N17" i="13"/>
  <c r="B18" i="13"/>
  <c r="W17" i="13"/>
  <c r="V17" i="13"/>
  <c r="X17" i="13"/>
  <c r="S17" i="13"/>
  <c r="U17" i="13"/>
  <c r="R17" i="13"/>
  <c r="C18" i="13"/>
  <c r="T17" i="13"/>
  <c r="Q17" i="13"/>
  <c r="I14" i="8"/>
  <c r="B15" i="8"/>
  <c r="N15" i="8" s="1"/>
  <c r="O15" i="8"/>
  <c r="J15" i="8"/>
  <c r="T15" i="8"/>
  <c r="V18" i="13" l="1"/>
  <c r="W18" i="13"/>
  <c r="X18" i="13"/>
  <c r="Q18" i="13"/>
  <c r="R18" i="13"/>
  <c r="T18" i="13"/>
  <c r="S18" i="13"/>
  <c r="U18" i="13"/>
  <c r="N18" i="13"/>
  <c r="O18" i="13"/>
  <c r="P18" i="13"/>
  <c r="L18" i="13"/>
  <c r="I18" i="13"/>
  <c r="J18" i="13"/>
  <c r="K18" i="13"/>
  <c r="M18" i="13"/>
  <c r="I15" i="8"/>
  <c r="S15" i="8"/>
</calcChain>
</file>

<file path=xl/sharedStrings.xml><?xml version="1.0" encoding="utf-8"?>
<sst xmlns="http://schemas.openxmlformats.org/spreadsheetml/2006/main" count="149" uniqueCount="48">
  <si>
    <t>IP</t>
  </si>
  <si>
    <t>/</t>
  </si>
  <si>
    <t>Net/Host</t>
  </si>
  <si>
    <t>Last avail</t>
  </si>
  <si>
    <t>First host</t>
  </si>
  <si>
    <t>Last host</t>
  </si>
  <si>
    <t>Hosts</t>
  </si>
  <si>
    <t>Network</t>
  </si>
  <si>
    <t>Net</t>
  </si>
  <si>
    <t>Mask</t>
  </si>
  <si>
    <t>Broadcast</t>
  </si>
  <si>
    <t>IPv4</t>
  </si>
  <si>
    <t>IPv6</t>
  </si>
  <si>
    <t>db8</t>
  </si>
  <si>
    <t>fade</t>
  </si>
  <si>
    <t>ff</t>
  </si>
  <si>
    <t>Unused</t>
  </si>
  <si>
    <t>IP Subnetting Helper</t>
  </si>
  <si>
    <t>Next net</t>
  </si>
  <si>
    <t>CIDR</t>
  </si>
  <si>
    <t>v1.3.1</t>
  </si>
  <si>
    <t>v0.0.1</t>
  </si>
  <si>
    <t>Initial graphical IPv4 demonstration</t>
  </si>
  <si>
    <t>v0.1.0</t>
  </si>
  <si>
    <t>Improved graphical IPv4 implementation</t>
  </si>
  <si>
    <t>v1.0.0</t>
  </si>
  <si>
    <t>Added more concise IPv4 subnetting</t>
  </si>
  <si>
    <t>v1.1.0</t>
  </si>
  <si>
    <t>Made functions take less work for IPv4</t>
  </si>
  <si>
    <t>v1.2.0</t>
  </si>
  <si>
    <t>Added IPv6 subnetting</t>
  </si>
  <si>
    <t>v1.2.1</t>
  </si>
  <si>
    <t>Added next network address output to both IPv4 and v6, allowing for the future addition of a possible VLSM table, since
auto calculating the next network address prevents the user from doing it manually. This allows for a complete VLSM
table with only an initial address, and a list of CIDRs</t>
  </si>
  <si>
    <t>v1.3.0</t>
  </si>
  <si>
    <t>Added VLSM tables for both IPv4 and v6. Given an address, and a list of CIDRs, this allows for completion of a VLSM scheme</t>
  </si>
  <si>
    <t>Cleaned up VLSM tables, and made cells default to a blank value instead of trying to calculate something, to make it more
obvious as to where the entered IP addresses end</t>
  </si>
  <si>
    <t>Broad</t>
  </si>
  <si>
    <t>v1.3.2</t>
  </si>
  <si>
    <t>Fixed bug with last octet of IPv4 mask calculation, and added Graphical IPv4 VLSM approach</t>
  </si>
  <si>
    <t>This is an old version of an IPv4 subnetting approach. It was meant as a primitive representation of how subnetting works, as Damian drew it in Excel and on the board.
It still works, but it's old, and there are better versions elsewhere in the spreadsheet.</t>
  </si>
  <si>
    <t>v1.3.3</t>
  </si>
  <si>
    <t>Added Graphical VLSM approach for IPv6, for some reason</t>
  </si>
  <si>
    <t>v1.3.4</t>
  </si>
  <si>
    <t>Fixed bug where mask was explicity using CIDR, rather than defaulting to the written mask, and using the CIDR to override
that</t>
  </si>
  <si>
    <r>
      <rPr>
        <b/>
        <sz val="12"/>
        <color theme="1"/>
        <rFont val="Calibri"/>
        <family val="2"/>
        <scheme val="minor"/>
      </rPr>
      <t>NOTE:</t>
    </r>
    <r>
      <rPr>
        <sz val="10"/>
        <color theme="1"/>
        <rFont val="Calibri"/>
        <family val="2"/>
        <scheme val="minor"/>
      </rPr>
      <t xml:space="preserve"> CIDR will override written mask</t>
    </r>
  </si>
  <si>
    <r>
      <rPr>
        <b/>
        <sz val="12"/>
        <color theme="1"/>
        <rFont val="Calibri"/>
        <family val="2"/>
        <scheme val="minor"/>
      </rPr>
      <t>TODO:</t>
    </r>
    <r>
      <rPr>
        <sz val="12"/>
        <color theme="1"/>
        <rFont val="Calibri"/>
        <family val="2"/>
        <scheme val="minor"/>
      </rPr>
      <t xml:space="preserve"> Use this to speed up calculation, or remove it</t>
    </r>
  </si>
  <si>
    <t>Bug in VLSM where you must subnet in order from largest to smallest</t>
  </si>
  <si>
    <t>Fix this so that it skips to the next available network (25 then 24 would treat the 25 like a 24 to find the next available network for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</si>
</sst>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3F3F76"/>
      <name val="Calibri"/>
      <family val="2"/>
      <scheme val="minor"/>
    </font>
    <font>
      <b/>
      <sz val="11"/>
      <color rgb="FFFA7D00"/>
      <name val="Calibri"/>
      <family val="2"/>
      <scheme val="minor"/>
    </font>
    <font>
      <sz val="12"/>
      <color theme="1"/>
      <name val="Calibri"/>
      <family val="2"/>
      <scheme val="minor"/>
    </font>
    <font>
      <sz val="14"/>
      <color theme="1"/>
      <name val="Calibri"/>
      <family val="2"/>
      <scheme val="minor"/>
    </font>
    <font>
      <sz val="9"/>
      <color theme="1"/>
      <name val="Calibri"/>
      <family val="2"/>
      <scheme val="minor"/>
    </font>
    <font>
      <b/>
      <sz val="18"/>
      <color theme="1"/>
      <name val="Calibri"/>
      <family val="2"/>
      <scheme val="minor"/>
    </font>
    <font>
      <sz val="18"/>
      <color theme="1"/>
      <name val="Calibri"/>
      <family val="2"/>
      <scheme val="minor"/>
    </font>
    <font>
      <sz val="18"/>
      <color rgb="FF3F3F76"/>
      <name val="Calibri"/>
      <family val="2"/>
      <scheme val="minor"/>
    </font>
    <font>
      <b/>
      <sz val="16"/>
      <color rgb="FFFA7D00"/>
      <name val="Calibri"/>
      <family val="2"/>
      <scheme val="minor"/>
    </font>
    <font>
      <b/>
      <sz val="18"/>
      <color rgb="FFFA7D00"/>
      <name val="Calibri"/>
      <family val="2"/>
      <scheme val="minor"/>
    </font>
    <font>
      <sz val="16"/>
      <color theme="1"/>
      <name val="Calibri"/>
      <family val="2"/>
      <scheme val="minor"/>
    </font>
    <font>
      <sz val="11"/>
      <color theme="1"/>
      <name val="Calibri"/>
      <family val="2"/>
      <scheme val="minor"/>
    </font>
    <font>
      <sz val="10"/>
      <color theme="1"/>
      <name val="Calibri"/>
      <family val="2"/>
      <scheme val="minor"/>
    </font>
    <font>
      <sz val="16"/>
      <color rgb="FF3F3F76"/>
      <name val="Calibri"/>
      <family val="2"/>
      <scheme val="minor"/>
    </font>
    <font>
      <b/>
      <sz val="12"/>
      <color theme="1"/>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rgb="FFE6E6E6"/>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rgb="FF7F7F7F"/>
      </right>
      <top/>
      <bottom/>
      <diagonal/>
    </border>
    <border>
      <left style="thin">
        <color rgb="FFB2B2B2"/>
      </left>
      <right style="thin">
        <color rgb="FFB2B2B2"/>
      </right>
      <top style="thin">
        <color rgb="FFB2B2B2"/>
      </top>
      <bottom style="thin">
        <color rgb="FFB2B2B2"/>
      </bottom>
      <diagonal/>
    </border>
    <border>
      <left/>
      <right/>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CBCBC"/>
      </left>
      <right style="thin">
        <color rgb="FFBCBCBC"/>
      </right>
      <top style="thin">
        <color rgb="FFBCBCBC"/>
      </top>
      <bottom style="thin">
        <color rgb="FFBCBCBC"/>
      </bottom>
      <diagonal/>
    </border>
  </borders>
  <cellStyleXfs count="4">
    <xf numFmtId="0" fontId="0" fillId="0" borderId="0"/>
    <xf numFmtId="0" fontId="1" fillId="2" borderId="1" applyNumberFormat="0" applyAlignment="0" applyProtection="0"/>
    <xf numFmtId="0" fontId="2" fillId="3" borderId="1" applyNumberFormat="0" applyAlignment="0" applyProtection="0"/>
    <xf numFmtId="0" fontId="12" fillId="4" borderId="8" applyNumberFormat="0" applyFont="0" applyAlignment="0" applyProtection="0"/>
  </cellStyleXfs>
  <cellXfs count="62">
    <xf numFmtId="0" fontId="0" fillId="0" borderId="0" xfId="0"/>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7" fillId="0" borderId="0" xfId="0" applyFont="1" applyBorder="1" applyAlignment="1">
      <alignment horizontal="center"/>
    </xf>
    <xf numFmtId="0" fontId="7" fillId="0" borderId="6" xfId="0" applyFont="1" applyBorder="1" applyAlignment="1">
      <alignment horizontal="center"/>
    </xf>
    <xf numFmtId="0" fontId="8" fillId="2" borderId="1" xfId="1" applyFont="1" applyAlignment="1">
      <alignment horizontal="center"/>
    </xf>
    <xf numFmtId="0" fontId="6" fillId="0" borderId="0" xfId="0" applyFont="1" applyBorder="1" applyAlignment="1">
      <alignment horizontal="center"/>
    </xf>
    <xf numFmtId="0" fontId="5" fillId="0" borderId="0" xfId="0" applyFont="1" applyBorder="1" applyAlignment="1">
      <alignment horizontal="center"/>
    </xf>
    <xf numFmtId="0" fontId="3" fillId="0" borderId="0" xfId="0" applyFont="1" applyAlignment="1">
      <alignment horizontal="left"/>
    </xf>
    <xf numFmtId="0" fontId="7" fillId="0" borderId="0" xfId="0" applyFont="1" applyBorder="1" applyAlignment="1"/>
    <xf numFmtId="0" fontId="10" fillId="3" borderId="1" xfId="2" applyFont="1" applyAlignment="1">
      <alignment horizontal="center"/>
    </xf>
    <xf numFmtId="0" fontId="11" fillId="0" borderId="0" xfId="0" applyFont="1" applyBorder="1" applyAlignment="1">
      <alignment horizontal="center"/>
    </xf>
    <xf numFmtId="0" fontId="10" fillId="3" borderId="1" xfId="2" applyFont="1" applyBorder="1" applyAlignment="1">
      <alignment horizontal="center"/>
    </xf>
    <xf numFmtId="0" fontId="7" fillId="0" borderId="0" xfId="0" applyFont="1" applyBorder="1" applyAlignment="1">
      <alignment horizontal="center"/>
    </xf>
    <xf numFmtId="0" fontId="7" fillId="0" borderId="0" xfId="0" applyFont="1" applyAlignment="1"/>
    <xf numFmtId="0" fontId="10" fillId="3" borderId="1" xfId="2" applyFont="1" applyAlignment="1">
      <alignment horizontal="center"/>
    </xf>
    <xf numFmtId="0" fontId="9" fillId="3" borderId="1" xfId="2" applyFont="1" applyBorder="1" applyAlignment="1">
      <alignment horizontal="center"/>
    </xf>
    <xf numFmtId="0" fontId="10" fillId="3" borderId="1" xfId="2" applyFont="1" applyBorder="1" applyAlignment="1">
      <alignment horizontal="center"/>
    </xf>
    <xf numFmtId="0" fontId="9" fillId="3" borderId="1" xfId="2" applyFont="1" applyAlignment="1">
      <alignment horizontal="center"/>
    </xf>
    <xf numFmtId="0" fontId="7" fillId="4" borderId="8" xfId="3" applyFont="1" applyAlignment="1">
      <alignment horizontal="center"/>
    </xf>
    <xf numFmtId="0" fontId="7" fillId="0" borderId="0" xfId="0" applyFont="1" applyBorder="1" applyAlignment="1">
      <alignment horizontal="center"/>
    </xf>
    <xf numFmtId="0" fontId="9" fillId="3" borderId="1" xfId="2" applyFont="1" applyBorder="1" applyAlignment="1">
      <alignment horizontal="center"/>
    </xf>
    <xf numFmtId="0" fontId="7" fillId="0" borderId="0" xfId="0" applyFont="1" applyBorder="1" applyAlignment="1">
      <alignment horizontal="center"/>
    </xf>
    <xf numFmtId="0" fontId="7" fillId="0" borderId="0" xfId="0" applyFont="1" applyAlignment="1">
      <alignment horizontal="center"/>
    </xf>
    <xf numFmtId="0" fontId="9" fillId="3" borderId="1" xfId="2" applyFont="1" applyBorder="1" applyAlignment="1">
      <alignment horizontal="center"/>
    </xf>
    <xf numFmtId="0" fontId="0" fillId="0" borderId="0" xfId="0" applyAlignment="1">
      <alignment vertical="top"/>
    </xf>
    <xf numFmtId="0" fontId="0" fillId="0" borderId="0" xfId="0" applyAlignment="1">
      <alignment vertical="top" wrapText="1"/>
    </xf>
    <xf numFmtId="0" fontId="11" fillId="0" borderId="0" xfId="0" applyFont="1" applyAlignment="1">
      <alignment horizontal="center"/>
    </xf>
    <xf numFmtId="0" fontId="14" fillId="2" borderId="1" xfId="1" applyFont="1" applyAlignment="1">
      <alignment horizontal="center"/>
    </xf>
    <xf numFmtId="0" fontId="11" fillId="0" borderId="0" xfId="0" applyFont="1"/>
    <xf numFmtId="0" fontId="11" fillId="5" borderId="12" xfId="0" applyFont="1" applyFill="1" applyBorder="1" applyAlignment="1">
      <alignment horizontal="center"/>
    </xf>
    <xf numFmtId="0" fontId="9" fillId="3" borderId="1" xfId="2" applyFont="1" applyBorder="1" applyAlignment="1">
      <alignment horizontal="center"/>
    </xf>
    <xf numFmtId="0" fontId="7" fillId="0" borderId="0" xfId="0" applyFont="1" applyAlignment="1">
      <alignment horizontal="center"/>
    </xf>
    <xf numFmtId="0" fontId="7" fillId="0" borderId="0" xfId="0" applyFont="1" applyBorder="1" applyAlignment="1">
      <alignment horizontal="center"/>
    </xf>
    <xf numFmtId="0" fontId="11" fillId="5" borderId="13" xfId="0" applyFont="1" applyFill="1" applyBorder="1" applyAlignment="1">
      <alignment horizontal="center"/>
    </xf>
    <xf numFmtId="0" fontId="0" fillId="0" borderId="0" xfId="0" applyFont="1" applyAlignment="1">
      <alignment horizontal="center"/>
    </xf>
    <xf numFmtId="0" fontId="0" fillId="5" borderId="13" xfId="0" applyFont="1" applyFill="1" applyBorder="1" applyAlignment="1">
      <alignment horizontal="center"/>
    </xf>
    <xf numFmtId="0" fontId="4" fillId="0" borderId="0" xfId="0" applyFont="1" applyBorder="1" applyAlignment="1">
      <alignment horizontal="left"/>
    </xf>
    <xf numFmtId="0" fontId="4" fillId="0" borderId="7" xfId="0" applyFont="1" applyBorder="1" applyAlignment="1">
      <alignment horizontal="left"/>
    </xf>
    <xf numFmtId="0" fontId="9" fillId="3" borderId="1" xfId="2" applyFont="1" applyBorder="1" applyAlignment="1">
      <alignment horizontal="center"/>
    </xf>
    <xf numFmtId="0" fontId="7" fillId="0" borderId="0" xfId="0" applyFont="1" applyAlignment="1">
      <alignment horizontal="center"/>
    </xf>
    <xf numFmtId="0" fontId="10" fillId="3" borderId="1" xfId="2" applyFont="1" applyBorder="1" applyAlignment="1">
      <alignment horizontal="center"/>
    </xf>
    <xf numFmtId="0" fontId="7" fillId="0" borderId="0" xfId="0" applyFont="1" applyBorder="1" applyAlignment="1">
      <alignment horizontal="center"/>
    </xf>
    <xf numFmtId="0" fontId="4" fillId="0" borderId="0" xfId="0" applyFont="1" applyBorder="1" applyAlignment="1">
      <alignment horizontal="left"/>
    </xf>
    <xf numFmtId="0" fontId="4" fillId="0" borderId="7" xfId="0" applyFont="1" applyBorder="1" applyAlignment="1">
      <alignment horizontal="left"/>
    </xf>
    <xf numFmtId="0" fontId="9" fillId="3" borderId="1" xfId="2" applyFont="1" applyBorder="1" applyAlignment="1">
      <alignment horizontal="center"/>
    </xf>
    <xf numFmtId="0" fontId="13" fillId="4" borderId="8" xfId="3" applyFont="1" applyAlignment="1">
      <alignment horizontal="center" vertical="center" wrapText="1"/>
    </xf>
    <xf numFmtId="0" fontId="13" fillId="4" borderId="8" xfId="3" applyFont="1" applyAlignment="1">
      <alignment horizontal="center" vertical="center"/>
    </xf>
    <xf numFmtId="0" fontId="3" fillId="4" borderId="8" xfId="3" applyFont="1" applyAlignment="1">
      <alignment horizontal="center"/>
    </xf>
    <xf numFmtId="0" fontId="10" fillId="3" borderId="1" xfId="2" applyFont="1" applyBorder="1" applyAlignment="1">
      <alignment horizontal="center"/>
    </xf>
    <xf numFmtId="0" fontId="13" fillId="4" borderId="8" xfId="3" applyFont="1" applyAlignment="1">
      <alignment horizontal="center"/>
    </xf>
    <xf numFmtId="0" fontId="4" fillId="0" borderId="0" xfId="0" applyFont="1" applyAlignment="1">
      <alignment horizontal="left"/>
    </xf>
    <xf numFmtId="0" fontId="7" fillId="0" borderId="0" xfId="0" applyFont="1" applyAlignment="1">
      <alignment horizontal="center"/>
    </xf>
    <xf numFmtId="0" fontId="10" fillId="3" borderId="10" xfId="2" applyFont="1" applyBorder="1" applyAlignment="1">
      <alignment horizontal="center"/>
    </xf>
    <xf numFmtId="0" fontId="10" fillId="3" borderId="11" xfId="2" applyFont="1" applyBorder="1" applyAlignment="1">
      <alignment horizontal="center"/>
    </xf>
    <xf numFmtId="0" fontId="7" fillId="0" borderId="9" xfId="0" applyFont="1" applyBorder="1" applyAlignment="1">
      <alignment horizontal="center"/>
    </xf>
    <xf numFmtId="0" fontId="11" fillId="0" borderId="9" xfId="0" applyFont="1" applyBorder="1" applyAlignment="1">
      <alignment horizontal="center"/>
    </xf>
    <xf numFmtId="0" fontId="7" fillId="0" borderId="0" xfId="0" applyFont="1" applyBorder="1" applyAlignment="1">
      <alignment horizontal="center"/>
    </xf>
    <xf numFmtId="0" fontId="11" fillId="0" borderId="0" xfId="0" applyFont="1" applyAlignment="1">
      <alignment horizontal="center"/>
    </xf>
  </cellXfs>
  <cellStyles count="4">
    <cellStyle name="Calculation" xfId="2" builtinId="22"/>
    <cellStyle name="Input" xfId="1" builtinId="20"/>
    <cellStyle name="Normal" xfId="0" builtinId="0"/>
    <cellStyle name="Note" xfId="3" builtinId="10"/>
  </cellStyles>
  <dxfs count="28">
    <dxf>
      <font>
        <color theme="0"/>
      </font>
      <fill>
        <patternFill>
          <bgColor rgb="FF00B0F0"/>
        </patternFill>
      </fill>
    </dxf>
    <dxf>
      <font>
        <b/>
        <i val="0"/>
      </font>
    </dxf>
    <dxf>
      <font>
        <color theme="0" tint="-0.499984740745262"/>
      </font>
    </dxf>
    <dxf>
      <border>
        <bottom style="thin">
          <color auto="1"/>
        </bottom>
        <vertical/>
        <horizontal/>
      </border>
    </dxf>
    <dxf>
      <border>
        <right style="thin">
          <color auto="1"/>
        </right>
        <vertical/>
        <horizontal/>
      </border>
    </dxf>
    <dxf>
      <font>
        <color theme="0"/>
      </font>
      <fill>
        <patternFill>
          <bgColor rgb="FF00B0F0"/>
        </patternFill>
      </fill>
    </dxf>
    <dxf>
      <font>
        <b/>
        <i val="0"/>
      </font>
    </dxf>
    <dxf>
      <font>
        <color theme="0" tint="-0.499984740745262"/>
      </font>
    </dxf>
    <dxf>
      <border>
        <bottom style="thin">
          <color auto="1"/>
        </bottom>
        <vertical/>
        <horizontal/>
      </border>
    </dxf>
    <dxf>
      <border>
        <right style="thin">
          <color auto="1"/>
        </right>
        <vertical/>
        <horizontal/>
      </border>
    </dxf>
    <dxf>
      <font>
        <b/>
        <i val="0"/>
      </font>
    </dxf>
    <dxf>
      <font>
        <color theme="0"/>
      </font>
      <fill>
        <patternFill>
          <bgColor rgb="FF00B0F0"/>
        </patternFill>
      </fill>
    </dxf>
    <dxf>
      <font>
        <color theme="0" tint="-0.499984740745262"/>
      </font>
    </dxf>
    <dxf>
      <border>
        <bottom style="thin">
          <color auto="1"/>
        </bottom>
        <vertical/>
        <horizontal/>
      </border>
    </dxf>
    <dxf>
      <border>
        <right style="thin">
          <color auto="1"/>
        </right>
        <vertical/>
        <horizontal/>
      </border>
    </dxf>
    <dxf>
      <border>
        <right style="thin">
          <color auto="1"/>
        </right>
        <vertical/>
        <horizontal/>
      </border>
    </dxf>
    <dxf>
      <font>
        <b/>
        <i val="0"/>
      </font>
    </dxf>
    <dxf>
      <font>
        <color theme="0"/>
      </font>
      <fill>
        <patternFill>
          <bgColor rgb="FF00B0F0"/>
        </patternFill>
      </fill>
    </dxf>
    <dxf>
      <font>
        <color theme="0" tint="-0.499984740745262"/>
      </font>
    </dxf>
    <dxf>
      <border>
        <bottom style="thin">
          <color auto="1"/>
        </bottom>
        <vertical/>
        <horizontal/>
      </border>
    </dxf>
    <dxf>
      <border>
        <right style="thin">
          <color auto="1"/>
        </right>
        <vertical/>
        <horizontal/>
      </border>
    </dxf>
    <dxf>
      <border>
        <right style="thin">
          <color auto="1"/>
        </right>
        <vertical/>
        <horizontal/>
      </border>
    </dxf>
    <dxf>
      <font>
        <b/>
        <i val="0"/>
      </font>
    </dxf>
    <dxf>
      <font>
        <color theme="0"/>
      </font>
      <fill>
        <patternFill>
          <bgColor rgb="FF00B0F0"/>
        </patternFill>
      </fill>
    </dxf>
    <dxf>
      <font>
        <color theme="0" tint="-0.499984740745262"/>
      </font>
    </dxf>
    <dxf>
      <border>
        <bottom style="thin">
          <color auto="1"/>
        </bottom>
        <vertical/>
        <horizontal/>
      </border>
    </dxf>
    <dxf>
      <border>
        <right style="thin">
          <color auto="1"/>
        </right>
        <vertical/>
        <horizontal/>
      </border>
    </dxf>
    <dxf>
      <border>
        <right style="thin">
          <color auto="1"/>
        </right>
        <vertical/>
        <horizontal/>
      </border>
    </dxf>
  </dxfs>
  <tableStyles count="0" defaultTableStyle="TableStyleMedium2" defaultPivotStyle="PivotStyleLight16"/>
  <colors>
    <mruColors>
      <color rgb="FFBCBCBC"/>
      <color rgb="FFE6E6E6"/>
      <color rgb="FF76B800"/>
      <color rgb="FF91E200"/>
      <color rgb="FFE4E4E4"/>
      <color rgb="FFAAE1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G14"/>
  <sheetViews>
    <sheetView workbookViewId="0">
      <selection activeCell="S3" sqref="S3:X7"/>
    </sheetView>
  </sheetViews>
  <sheetFormatPr defaultRowHeight="23.25" x14ac:dyDescent="0.35"/>
  <cols>
    <col min="1" max="1" width="10.85546875" style="4" customWidth="1"/>
    <col min="2" max="9" width="8" style="6" customWidth="1"/>
    <col min="10" max="10" width="6.85546875" style="5" customWidth="1"/>
    <col min="11" max="16" width="6.85546875" style="6" customWidth="1"/>
    <col min="17" max="17" width="6.85546875" style="7" customWidth="1"/>
    <col min="18" max="18" width="5.7109375" style="5" customWidth="1"/>
    <col min="19" max="24" width="5.7109375" style="6" customWidth="1"/>
    <col min="25" max="25" width="5.7109375" style="7" customWidth="1"/>
    <col min="26" max="33" width="5.7109375" style="6" customWidth="1"/>
    <col min="34" max="16384" width="9.140625" style="4"/>
  </cols>
  <sheetData>
    <row r="1" spans="1:33" x14ac:dyDescent="0.35">
      <c r="B1" s="9">
        <v>1</v>
      </c>
      <c r="C1" s="9">
        <v>2</v>
      </c>
      <c r="D1" s="9">
        <v>3</v>
      </c>
      <c r="E1" s="9">
        <v>4</v>
      </c>
      <c r="F1" s="9">
        <v>5</v>
      </c>
      <c r="G1" s="9">
        <v>6</v>
      </c>
      <c r="H1" s="9">
        <v>7</v>
      </c>
      <c r="I1" s="9">
        <v>8</v>
      </c>
      <c r="J1" s="1">
        <v>9</v>
      </c>
      <c r="K1" s="2">
        <v>10</v>
      </c>
      <c r="L1" s="2">
        <v>11</v>
      </c>
      <c r="M1" s="2">
        <v>12</v>
      </c>
      <c r="N1" s="2">
        <v>13</v>
      </c>
      <c r="O1" s="2">
        <v>14</v>
      </c>
      <c r="P1" s="2">
        <v>15</v>
      </c>
      <c r="Q1" s="3">
        <v>16</v>
      </c>
      <c r="R1" s="1">
        <v>17</v>
      </c>
      <c r="S1" s="2">
        <v>18</v>
      </c>
      <c r="T1" s="2">
        <v>19</v>
      </c>
      <c r="U1" s="2">
        <v>20</v>
      </c>
      <c r="V1" s="2">
        <v>21</v>
      </c>
      <c r="W1" s="2">
        <v>22</v>
      </c>
      <c r="X1" s="2">
        <v>23</v>
      </c>
      <c r="Y1" s="3">
        <v>24</v>
      </c>
      <c r="Z1" s="9">
        <v>25</v>
      </c>
      <c r="AA1" s="9">
        <v>26</v>
      </c>
      <c r="AB1" s="9">
        <v>27</v>
      </c>
      <c r="AC1" s="9">
        <v>28</v>
      </c>
      <c r="AD1" s="9">
        <v>29</v>
      </c>
      <c r="AE1" s="9">
        <v>30</v>
      </c>
      <c r="AF1" s="9">
        <v>31</v>
      </c>
      <c r="AG1" s="9">
        <v>32</v>
      </c>
    </row>
    <row r="3" spans="1:33" x14ac:dyDescent="0.35">
      <c r="B3" s="23" t="s">
        <v>11</v>
      </c>
      <c r="C3" s="8">
        <v>192</v>
      </c>
      <c r="D3" s="8">
        <v>168</v>
      </c>
      <c r="E3" s="8">
        <v>29</v>
      </c>
      <c r="F3" s="8">
        <v>37</v>
      </c>
      <c r="G3" s="6" t="s">
        <v>1</v>
      </c>
      <c r="H3" s="8">
        <v>21</v>
      </c>
      <c r="S3" s="49" t="s">
        <v>39</v>
      </c>
      <c r="T3" s="50"/>
      <c r="U3" s="50"/>
      <c r="V3" s="50"/>
      <c r="W3" s="50"/>
      <c r="X3" s="50"/>
    </row>
    <row r="4" spans="1:33" x14ac:dyDescent="0.35">
      <c r="C4" s="10" t="str">
        <f>REPT(0, 8 - LEN(DEC2BIN(C3)))&amp;DEC2BIN(C3)</f>
        <v>11000000</v>
      </c>
      <c r="D4" s="10" t="str">
        <f t="shared" ref="D4:F4" si="0">REPT(0, 8 - LEN(DEC2BIN(D3)))&amp;DEC2BIN(D3)</f>
        <v>10101000</v>
      </c>
      <c r="E4" s="10" t="str">
        <f t="shared" si="0"/>
        <v>00011101</v>
      </c>
      <c r="F4" s="10" t="str">
        <f t="shared" si="0"/>
        <v>00100101</v>
      </c>
      <c r="K4" s="46" t="s">
        <v>6</v>
      </c>
      <c r="L4" s="47"/>
      <c r="M4" s="48">
        <f>POWER(2, 32 - $H$3) - 2</f>
        <v>2046</v>
      </c>
      <c r="N4" s="48"/>
      <c r="O4" s="48"/>
      <c r="P4" s="48"/>
      <c r="S4" s="50"/>
      <c r="T4" s="50"/>
      <c r="U4" s="50"/>
      <c r="V4" s="50"/>
      <c r="W4" s="50"/>
      <c r="X4" s="50"/>
    </row>
    <row r="5" spans="1:33" x14ac:dyDescent="0.35">
      <c r="C5" s="10"/>
      <c r="D5" s="10"/>
      <c r="E5" s="10"/>
      <c r="F5" s="10"/>
      <c r="K5" s="46" t="s">
        <v>4</v>
      </c>
      <c r="L5" s="47"/>
      <c r="M5" s="15">
        <f>C6</f>
        <v>192</v>
      </c>
      <c r="N5" s="15">
        <f>D6</f>
        <v>168</v>
      </c>
      <c r="O5" s="15">
        <f>E6</f>
        <v>24</v>
      </c>
      <c r="P5" s="15">
        <f>F6 + 1</f>
        <v>1</v>
      </c>
      <c r="S5" s="50"/>
      <c r="T5" s="50"/>
      <c r="U5" s="50"/>
      <c r="V5" s="50"/>
      <c r="W5" s="50"/>
      <c r="X5" s="50"/>
    </row>
    <row r="6" spans="1:33" ht="23.25" customHeight="1" x14ac:dyDescent="0.35">
      <c r="B6" s="6" t="s">
        <v>8</v>
      </c>
      <c r="C6" s="13">
        <f>BIN2DEC(CONCATENATE(B11,C11,D11,E11,F11,G11,H11,I11))</f>
        <v>192</v>
      </c>
      <c r="D6" s="13">
        <f>BIN2DEC(CONCATENATE(J11,K11,L11,M11,N11,O11,P11,Q11))</f>
        <v>168</v>
      </c>
      <c r="E6" s="13">
        <f>BIN2DEC(CONCATENATE(R11,S11,T11,U11,V11,W11,X11,Y11))</f>
        <v>24</v>
      </c>
      <c r="F6" s="13">
        <f>BIN2DEC(CONCATENATE(Z11,AA11,AB11,AC11,AD11,AE11,AF11,AG11))</f>
        <v>0</v>
      </c>
      <c r="G6" s="6" t="s">
        <v>1</v>
      </c>
      <c r="H6" s="18">
        <f>H3</f>
        <v>21</v>
      </c>
      <c r="K6" s="46" t="s">
        <v>5</v>
      </c>
      <c r="L6" s="47"/>
      <c r="M6" s="15">
        <f>BIN2DEC(CONCATENATE(B12,C12,D12,E12,F12,G12,H12,I12))</f>
        <v>192</v>
      </c>
      <c r="N6" s="15">
        <f>BIN2DEC(CONCATENATE(J12,K12,L12,M12,N12,O12,P12,Q12))</f>
        <v>168</v>
      </c>
      <c r="O6" s="15">
        <f>BIN2DEC(CONCATENATE(R12,S12,T12,U12,V12,W12,X12,Y12))</f>
        <v>31</v>
      </c>
      <c r="P6" s="15">
        <f>BIN2DEC(CONCATENATE(Z12,AA12,AB12,AC12,AD12,AE12,AF12,AG12) - 1)</f>
        <v>254</v>
      </c>
      <c r="S6" s="50"/>
      <c r="T6" s="50"/>
      <c r="U6" s="50"/>
      <c r="V6" s="50"/>
      <c r="W6" s="50"/>
      <c r="X6" s="50"/>
    </row>
    <row r="7" spans="1:33" x14ac:dyDescent="0.35">
      <c r="B7" s="14" t="s">
        <v>9</v>
      </c>
      <c r="C7" s="13">
        <f>BIN2DEC(CONCATENATE(B9,C9,D9,E9,F9,G9,H9,I9))</f>
        <v>255</v>
      </c>
      <c r="D7" s="13">
        <f>BIN2DEC(CONCATENATE(J9,K9,L9,M9,N9,O9,P9,Q9))</f>
        <v>255</v>
      </c>
      <c r="E7" s="13">
        <f>BIN2DEC(CONCATENATE(R9,S9,T9,U9,V9,W9,X9,Y9))</f>
        <v>248</v>
      </c>
      <c r="F7" s="13">
        <f>BIN2DEC(CONCATENATE(Z9,AA9,AB9,AC9,AD9,AE9,AF9,AG9))</f>
        <v>0</v>
      </c>
      <c r="S7" s="50"/>
      <c r="T7" s="50"/>
      <c r="U7" s="50"/>
      <c r="V7" s="50"/>
      <c r="W7" s="50"/>
      <c r="X7" s="50"/>
    </row>
    <row r="9" spans="1:33" x14ac:dyDescent="0.35">
      <c r="A9" s="11" t="s">
        <v>2</v>
      </c>
      <c r="B9" s="6">
        <f t="shared" ref="B9:AG9" si="1">IF($H$3&gt;=B$1,1,0)</f>
        <v>1</v>
      </c>
      <c r="C9" s="6">
        <f t="shared" si="1"/>
        <v>1</v>
      </c>
      <c r="D9" s="6">
        <f t="shared" si="1"/>
        <v>1</v>
      </c>
      <c r="E9" s="6">
        <f t="shared" si="1"/>
        <v>1</v>
      </c>
      <c r="F9" s="6">
        <f t="shared" si="1"/>
        <v>1</v>
      </c>
      <c r="G9" s="6">
        <f t="shared" si="1"/>
        <v>1</v>
      </c>
      <c r="H9" s="6">
        <f t="shared" si="1"/>
        <v>1</v>
      </c>
      <c r="I9" s="6">
        <f t="shared" si="1"/>
        <v>1</v>
      </c>
      <c r="J9" s="5">
        <f t="shared" si="1"/>
        <v>1</v>
      </c>
      <c r="K9" s="6">
        <f t="shared" si="1"/>
        <v>1</v>
      </c>
      <c r="L9" s="6">
        <f t="shared" si="1"/>
        <v>1</v>
      </c>
      <c r="M9" s="6">
        <f t="shared" si="1"/>
        <v>1</v>
      </c>
      <c r="N9" s="6">
        <f t="shared" si="1"/>
        <v>1</v>
      </c>
      <c r="O9" s="6">
        <f t="shared" si="1"/>
        <v>1</v>
      </c>
      <c r="P9" s="6">
        <f t="shared" si="1"/>
        <v>1</v>
      </c>
      <c r="Q9" s="7">
        <f t="shared" si="1"/>
        <v>1</v>
      </c>
      <c r="R9" s="5">
        <f t="shared" si="1"/>
        <v>1</v>
      </c>
      <c r="S9" s="6">
        <f t="shared" si="1"/>
        <v>1</v>
      </c>
      <c r="T9" s="6">
        <f t="shared" si="1"/>
        <v>1</v>
      </c>
      <c r="U9" s="6">
        <f t="shared" si="1"/>
        <v>1</v>
      </c>
      <c r="V9" s="6">
        <f t="shared" si="1"/>
        <v>1</v>
      </c>
      <c r="W9" s="6">
        <f t="shared" si="1"/>
        <v>0</v>
      </c>
      <c r="X9" s="6">
        <f t="shared" si="1"/>
        <v>0</v>
      </c>
      <c r="Y9" s="7">
        <f t="shared" si="1"/>
        <v>0</v>
      </c>
      <c r="Z9" s="6">
        <f t="shared" si="1"/>
        <v>0</v>
      </c>
      <c r="AA9" s="6">
        <f t="shared" si="1"/>
        <v>0</v>
      </c>
      <c r="AB9" s="6">
        <f t="shared" si="1"/>
        <v>0</v>
      </c>
      <c r="AC9" s="6">
        <f t="shared" si="1"/>
        <v>0</v>
      </c>
      <c r="AD9" s="6">
        <f t="shared" si="1"/>
        <v>0</v>
      </c>
      <c r="AE9" s="6">
        <f t="shared" si="1"/>
        <v>0</v>
      </c>
      <c r="AF9" s="6">
        <f t="shared" si="1"/>
        <v>0</v>
      </c>
      <c r="AG9" s="6">
        <f t="shared" si="1"/>
        <v>0</v>
      </c>
    </row>
    <row r="10" spans="1:33" x14ac:dyDescent="0.35">
      <c r="A10" s="11" t="s">
        <v>0</v>
      </c>
      <c r="B10" s="6" t="str">
        <f>MID($C4,1,1)</f>
        <v>1</v>
      </c>
      <c r="C10" s="6" t="str">
        <f>MID($C4,2,1)</f>
        <v>1</v>
      </c>
      <c r="D10" s="6" t="str">
        <f>MID($C4,3,1)</f>
        <v>0</v>
      </c>
      <c r="E10" s="6" t="str">
        <f>MID($C4,4,1)</f>
        <v>0</v>
      </c>
      <c r="F10" s="6" t="str">
        <f>MID($C4,5,1)</f>
        <v>0</v>
      </c>
      <c r="G10" s="6" t="str">
        <f>MID($C4,6,1)</f>
        <v>0</v>
      </c>
      <c r="H10" s="6" t="str">
        <f>MID($C4,7,1)</f>
        <v>0</v>
      </c>
      <c r="I10" s="6" t="str">
        <f>MID($C4,8,1)</f>
        <v>0</v>
      </c>
      <c r="J10" s="5" t="str">
        <f>MID($D4,1,1)</f>
        <v>1</v>
      </c>
      <c r="K10" s="6" t="str">
        <f>MID($D4,2,1)</f>
        <v>0</v>
      </c>
      <c r="L10" s="6" t="str">
        <f>MID($D4,3,1)</f>
        <v>1</v>
      </c>
      <c r="M10" s="6" t="str">
        <f>MID($D4,4,1)</f>
        <v>0</v>
      </c>
      <c r="N10" s="6" t="str">
        <f>MID($D4,5,1)</f>
        <v>1</v>
      </c>
      <c r="O10" s="6" t="str">
        <f>MID($D4,6,1)</f>
        <v>0</v>
      </c>
      <c r="P10" s="6" t="str">
        <f>MID($D4,7,1)</f>
        <v>0</v>
      </c>
      <c r="Q10" s="7" t="str">
        <f>MID($D4,8,1)</f>
        <v>0</v>
      </c>
      <c r="R10" s="5" t="str">
        <f>MID($E4,1,1)</f>
        <v>0</v>
      </c>
      <c r="S10" s="6" t="str">
        <f>MID($E4,2,1)</f>
        <v>0</v>
      </c>
      <c r="T10" s="6" t="str">
        <f>MID($E4,3,1)</f>
        <v>0</v>
      </c>
      <c r="U10" s="6" t="str">
        <f>MID($E4,4,1)</f>
        <v>1</v>
      </c>
      <c r="V10" s="6" t="str">
        <f>MID($E4,5,1)</f>
        <v>1</v>
      </c>
      <c r="W10" s="6" t="str">
        <f>MID($E4,6,1)</f>
        <v>1</v>
      </c>
      <c r="X10" s="6" t="str">
        <f>MID($E4,7,1)</f>
        <v>0</v>
      </c>
      <c r="Y10" s="7" t="str">
        <f>MID($E4,8,1)</f>
        <v>1</v>
      </c>
      <c r="Z10" s="6" t="str">
        <f>MID($F4,1,1)</f>
        <v>0</v>
      </c>
      <c r="AA10" s="6" t="str">
        <f>MID($F4,2,1)</f>
        <v>0</v>
      </c>
      <c r="AB10" s="6" t="str">
        <f>MID($F4,3,1)</f>
        <v>1</v>
      </c>
      <c r="AC10" s="6" t="str">
        <f>MID($F4,4,1)</f>
        <v>0</v>
      </c>
      <c r="AD10" s="6" t="str">
        <f>MID($F4,5,1)</f>
        <v>0</v>
      </c>
      <c r="AE10" s="6" t="str">
        <f>MID($F4,6,1)</f>
        <v>1</v>
      </c>
      <c r="AF10" s="6" t="str">
        <f>MID($F4,7,1)</f>
        <v>0</v>
      </c>
      <c r="AG10" s="6" t="str">
        <f>MID($F4,8,1)</f>
        <v>1</v>
      </c>
    </row>
    <row r="11" spans="1:33" x14ac:dyDescent="0.35">
      <c r="A11" s="11" t="s">
        <v>7</v>
      </c>
      <c r="B11" s="6">
        <f>_xlfn.BITAND(B$9, B$10)</f>
        <v>1</v>
      </c>
      <c r="C11" s="6">
        <f t="shared" ref="C11:AG11" si="2">_xlfn.BITAND(C$9, C$10)</f>
        <v>1</v>
      </c>
      <c r="D11" s="6">
        <f t="shared" si="2"/>
        <v>0</v>
      </c>
      <c r="E11" s="6">
        <f t="shared" si="2"/>
        <v>0</v>
      </c>
      <c r="F11" s="6">
        <f t="shared" si="2"/>
        <v>0</v>
      </c>
      <c r="G11" s="6">
        <f t="shared" si="2"/>
        <v>0</v>
      </c>
      <c r="H11" s="6">
        <f t="shared" si="2"/>
        <v>0</v>
      </c>
      <c r="I11" s="6">
        <f t="shared" si="2"/>
        <v>0</v>
      </c>
      <c r="J11" s="5">
        <f t="shared" si="2"/>
        <v>1</v>
      </c>
      <c r="K11" s="6">
        <f t="shared" si="2"/>
        <v>0</v>
      </c>
      <c r="L11" s="6">
        <f t="shared" si="2"/>
        <v>1</v>
      </c>
      <c r="M11" s="6">
        <f t="shared" si="2"/>
        <v>0</v>
      </c>
      <c r="N11" s="6">
        <f t="shared" si="2"/>
        <v>1</v>
      </c>
      <c r="O11" s="6">
        <f t="shared" si="2"/>
        <v>0</v>
      </c>
      <c r="P11" s="6">
        <f t="shared" si="2"/>
        <v>0</v>
      </c>
      <c r="Q11" s="7">
        <f t="shared" si="2"/>
        <v>0</v>
      </c>
      <c r="R11" s="5">
        <f t="shared" si="2"/>
        <v>0</v>
      </c>
      <c r="S11" s="6">
        <f t="shared" si="2"/>
        <v>0</v>
      </c>
      <c r="T11" s="6">
        <f t="shared" si="2"/>
        <v>0</v>
      </c>
      <c r="U11" s="6">
        <f t="shared" si="2"/>
        <v>1</v>
      </c>
      <c r="V11" s="6">
        <f t="shared" si="2"/>
        <v>1</v>
      </c>
      <c r="W11" s="6">
        <f t="shared" si="2"/>
        <v>0</v>
      </c>
      <c r="X11" s="6">
        <f t="shared" si="2"/>
        <v>0</v>
      </c>
      <c r="Y11" s="7">
        <f t="shared" si="2"/>
        <v>0</v>
      </c>
      <c r="Z11" s="6">
        <f t="shared" si="2"/>
        <v>0</v>
      </c>
      <c r="AA11" s="6">
        <f t="shared" si="2"/>
        <v>0</v>
      </c>
      <c r="AB11" s="6">
        <f t="shared" si="2"/>
        <v>0</v>
      </c>
      <c r="AC11" s="6">
        <f t="shared" si="2"/>
        <v>0</v>
      </c>
      <c r="AD11" s="6">
        <f t="shared" si="2"/>
        <v>0</v>
      </c>
      <c r="AE11" s="6">
        <f t="shared" si="2"/>
        <v>0</v>
      </c>
      <c r="AF11" s="6">
        <f t="shared" si="2"/>
        <v>0</v>
      </c>
      <c r="AG11" s="6">
        <f t="shared" si="2"/>
        <v>0</v>
      </c>
    </row>
    <row r="12" spans="1:33" x14ac:dyDescent="0.35">
      <c r="A12" s="11" t="s">
        <v>3</v>
      </c>
      <c r="B12" s="6">
        <f>_xlfn.BITOR(_xlfn.BITXOR(1, B$9), B$11)</f>
        <v>1</v>
      </c>
      <c r="C12" s="6">
        <f t="shared" ref="C12:AG12" si="3">_xlfn.BITOR(_xlfn.BITXOR(1, C$9), C$11)</f>
        <v>1</v>
      </c>
      <c r="D12" s="6">
        <f t="shared" si="3"/>
        <v>0</v>
      </c>
      <c r="E12" s="6">
        <f t="shared" si="3"/>
        <v>0</v>
      </c>
      <c r="F12" s="6">
        <f t="shared" si="3"/>
        <v>0</v>
      </c>
      <c r="G12" s="6">
        <f t="shared" si="3"/>
        <v>0</v>
      </c>
      <c r="H12" s="6">
        <f t="shared" si="3"/>
        <v>0</v>
      </c>
      <c r="I12" s="6">
        <f t="shared" si="3"/>
        <v>0</v>
      </c>
      <c r="J12" s="5">
        <f t="shared" si="3"/>
        <v>1</v>
      </c>
      <c r="K12" s="6">
        <f t="shared" si="3"/>
        <v>0</v>
      </c>
      <c r="L12" s="6">
        <f t="shared" si="3"/>
        <v>1</v>
      </c>
      <c r="M12" s="6">
        <f t="shared" si="3"/>
        <v>0</v>
      </c>
      <c r="N12" s="6">
        <f t="shared" si="3"/>
        <v>1</v>
      </c>
      <c r="O12" s="6">
        <f t="shared" si="3"/>
        <v>0</v>
      </c>
      <c r="P12" s="6">
        <f t="shared" si="3"/>
        <v>0</v>
      </c>
      <c r="Q12" s="7">
        <f t="shared" si="3"/>
        <v>0</v>
      </c>
      <c r="R12" s="5">
        <f t="shared" si="3"/>
        <v>0</v>
      </c>
      <c r="S12" s="6">
        <f t="shared" si="3"/>
        <v>0</v>
      </c>
      <c r="T12" s="6">
        <f t="shared" si="3"/>
        <v>0</v>
      </c>
      <c r="U12" s="6">
        <f t="shared" si="3"/>
        <v>1</v>
      </c>
      <c r="V12" s="6">
        <f t="shared" si="3"/>
        <v>1</v>
      </c>
      <c r="W12" s="6">
        <f t="shared" si="3"/>
        <v>1</v>
      </c>
      <c r="X12" s="6">
        <f t="shared" si="3"/>
        <v>1</v>
      </c>
      <c r="Y12" s="7">
        <f t="shared" si="3"/>
        <v>1</v>
      </c>
      <c r="Z12" s="6">
        <f t="shared" si="3"/>
        <v>1</v>
      </c>
      <c r="AA12" s="6">
        <f t="shared" si="3"/>
        <v>1</v>
      </c>
      <c r="AB12" s="6">
        <f t="shared" si="3"/>
        <v>1</v>
      </c>
      <c r="AC12" s="6">
        <f t="shared" si="3"/>
        <v>1</v>
      </c>
      <c r="AD12" s="6">
        <f t="shared" si="3"/>
        <v>1</v>
      </c>
      <c r="AE12" s="6">
        <f t="shared" si="3"/>
        <v>1</v>
      </c>
      <c r="AF12" s="6">
        <f t="shared" si="3"/>
        <v>1</v>
      </c>
      <c r="AG12" s="6">
        <f t="shared" si="3"/>
        <v>1</v>
      </c>
    </row>
    <row r="13" spans="1:33" x14ac:dyDescent="0.35">
      <c r="B13" s="12"/>
      <c r="C13" s="12"/>
    </row>
    <row r="14" spans="1:33" x14ac:dyDescent="0.35">
      <c r="B14" s="12"/>
      <c r="C14" s="12"/>
      <c r="D14" s="12"/>
      <c r="E14" s="12"/>
      <c r="F14" s="12"/>
      <c r="G14" s="12"/>
      <c r="H14" s="12"/>
    </row>
  </sheetData>
  <mergeCells count="5">
    <mergeCell ref="K4:L4"/>
    <mergeCell ref="M4:P4"/>
    <mergeCell ref="K5:L5"/>
    <mergeCell ref="K6:L6"/>
    <mergeCell ref="S3:X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3"/>
  <sheetViews>
    <sheetView workbookViewId="0">
      <selection activeCell="B2" sqref="B2"/>
    </sheetView>
  </sheetViews>
  <sheetFormatPr defaultRowHeight="23.25" x14ac:dyDescent="0.35"/>
  <cols>
    <col min="1" max="1" width="9.28515625" style="43" customWidth="1"/>
    <col min="2" max="5" width="8.28515625" style="45" customWidth="1"/>
    <col min="6" max="6" width="2.85546875" style="45" customWidth="1"/>
    <col min="7" max="7" width="8.28515625" style="45" customWidth="1"/>
    <col min="8" max="8" width="4.5703125" style="45" customWidth="1"/>
    <col min="9" max="9" width="7.28515625" style="45" customWidth="1"/>
    <col min="10" max="10" width="5.7109375" style="45" customWidth="1"/>
    <col min="11" max="14" width="8.28515625" style="45" customWidth="1"/>
    <col min="15" max="15" width="4.5703125" style="45" customWidth="1"/>
    <col min="16" max="16" width="9.28515625" style="45" customWidth="1"/>
    <col min="17" max="17" width="14.28515625" style="45" customWidth="1"/>
    <col min="18" max="21" width="14.28515625" style="43" customWidth="1"/>
    <col min="22" max="16384" width="9.140625" style="43"/>
  </cols>
  <sheetData>
    <row r="1" spans="1:25" x14ac:dyDescent="0.35">
      <c r="Q1" s="43"/>
    </row>
    <row r="2" spans="1:25" x14ac:dyDescent="0.35">
      <c r="A2" s="45" t="s">
        <v>11</v>
      </c>
      <c r="B2" s="8">
        <v>172</v>
      </c>
      <c r="C2" s="8">
        <v>18</v>
      </c>
      <c r="D2" s="8">
        <v>32</v>
      </c>
      <c r="E2" s="8">
        <v>1</v>
      </c>
      <c r="G2" s="8">
        <v>20</v>
      </c>
      <c r="I2" s="46" t="s">
        <v>6</v>
      </c>
      <c r="J2" s="47"/>
      <c r="K2" s="52">
        <f>POWER(2, 32 - $G$5) - 2</f>
        <v>4094</v>
      </c>
      <c r="L2" s="52"/>
      <c r="M2" s="52"/>
      <c r="N2" s="52"/>
      <c r="P2" s="43" t="s">
        <v>9</v>
      </c>
      <c r="Q2" s="21" t="str">
        <f>REPT(1, MAX(MIN($G$5, 8), 0)) &amp; REPT(0, 8 - MAX(MIN($G$5, 8), 0))</f>
        <v>11111111</v>
      </c>
      <c r="R2" s="21" t="str">
        <f>REPT(1, MAX(MIN($G$5 - 8, 8), 0)) &amp; REPT(0, 8 - MAX(MIN($G$5 - 8, 8), 0))</f>
        <v>11111111</v>
      </c>
      <c r="S2" s="21" t="str">
        <f>REPT(1, MAX(MIN($G$5 - 16, 8), 0)) &amp; REPT(0, 8 - MAX(MIN($G$5 - 16, 8), 0))</f>
        <v>11110000</v>
      </c>
      <c r="T2" s="21" t="str">
        <f>REPT(1, MAX(MIN($G$5 - 24, 8), 0)) &amp; REPT(0, 8 - MAX(MIN($G$5 - 24, 8), 0))</f>
        <v>00000000</v>
      </c>
      <c r="U2" s="22" t="s">
        <v>16</v>
      </c>
    </row>
    <row r="3" spans="1:25" x14ac:dyDescent="0.35">
      <c r="A3" s="45" t="s">
        <v>9</v>
      </c>
      <c r="B3" s="8">
        <v>255</v>
      </c>
      <c r="C3" s="8">
        <v>255</v>
      </c>
      <c r="D3" s="8">
        <v>255</v>
      </c>
      <c r="E3" s="8">
        <v>240</v>
      </c>
      <c r="G3"/>
      <c r="I3" s="46" t="s">
        <v>4</v>
      </c>
      <c r="J3" s="47"/>
      <c r="K3" s="44">
        <f>IF($K$2 &gt; 0, B5, "--")</f>
        <v>172</v>
      </c>
      <c r="L3" s="44">
        <f t="shared" ref="L3:M3" si="0">IF($K$2 &gt; 0, C5, "--")</f>
        <v>18</v>
      </c>
      <c r="M3" s="44">
        <f t="shared" si="0"/>
        <v>32</v>
      </c>
      <c r="N3" s="44">
        <f>IF($K$2 &gt; 0, E5 + 1, "--")</f>
        <v>1</v>
      </c>
      <c r="P3" s="43" t="s">
        <v>8</v>
      </c>
      <c r="Q3" s="21" t="str">
        <f>DEC2BIN(_xlfn.BITAND(B6, B2), 8)</f>
        <v>10101100</v>
      </c>
      <c r="R3" s="21" t="str">
        <f t="shared" ref="R3:T3" si="1">DEC2BIN(_xlfn.BITAND(C6, C2), 8)</f>
        <v>00010010</v>
      </c>
      <c r="S3" s="21" t="str">
        <f t="shared" si="1"/>
        <v>00100000</v>
      </c>
      <c r="T3" s="21" t="str">
        <f t="shared" si="1"/>
        <v>00000000</v>
      </c>
      <c r="U3" s="22" t="s">
        <v>16</v>
      </c>
    </row>
    <row r="4" spans="1:25" ht="23.25" customHeight="1" x14ac:dyDescent="0.35">
      <c r="A4" s="45"/>
      <c r="B4" s="53" t="s">
        <v>44</v>
      </c>
      <c r="C4" s="53"/>
      <c r="D4" s="53"/>
      <c r="E4" s="53"/>
      <c r="I4" s="46" t="s">
        <v>5</v>
      </c>
      <c r="J4" s="47"/>
      <c r="K4" s="44">
        <f>IF($K$2 &gt; 0, _xlfn.BITOR(255 - B6, B5), "--")</f>
        <v>172</v>
      </c>
      <c r="L4" s="44">
        <f t="shared" ref="L4:M4" si="2">IF($K$2 &gt; 0, _xlfn.BITOR(255 - C6, C5), "--")</f>
        <v>18</v>
      </c>
      <c r="M4" s="44">
        <f t="shared" si="2"/>
        <v>47</v>
      </c>
      <c r="N4" s="44">
        <f>IF($K$2 &gt; 0, _xlfn.BITOR(254 - E6, E5), "--")</f>
        <v>254</v>
      </c>
      <c r="P4" s="43"/>
      <c r="Q4" s="51" t="s">
        <v>45</v>
      </c>
      <c r="R4" s="51"/>
      <c r="S4" s="51"/>
      <c r="T4" s="51"/>
    </row>
    <row r="5" spans="1:25" x14ac:dyDescent="0.35">
      <c r="A5" s="45" t="s">
        <v>8</v>
      </c>
      <c r="B5" s="18">
        <f>_xlfn.BITAND(B6, B2)</f>
        <v>172</v>
      </c>
      <c r="C5" s="18">
        <f t="shared" ref="C5:E5" si="3">_xlfn.BITAND(C6, C2)</f>
        <v>18</v>
      </c>
      <c r="D5" s="18">
        <f t="shared" si="3"/>
        <v>32</v>
      </c>
      <c r="E5" s="18">
        <f t="shared" si="3"/>
        <v>0</v>
      </c>
      <c r="F5" s="45" t="s">
        <v>1</v>
      </c>
      <c r="G5" s="18">
        <f>IF(AND(NOT(ISBLANK(G2)), ISNUMBER(G2), G2 &gt; 0, G2 &lt; 32), G2, IF(LEN(SUBSTITUTE(TEXT(DEC2BIN(B3), "00000000") &amp; TEXT(DEC2BIN(C3), "00000000") &amp; TEXT(DEC2BIN(D3), "00000000") &amp; TEXT(DEC2BIN(E3), "00000000"), "0", "")) = 32 - LEN(VALUE(TEXT(DEC2BIN(255 - B3), "00000000") &amp; TEXT(DEC2BIN(255 - C3), "00000000") &amp; TEXT(DEC2BIN(255 - D3), "00000000") &amp; TEXT(DEC2BIN(255 - E3), "00000000"))), LEN(SUBSTITUTE(TEXT(DEC2BIN(B3), "00000000") &amp; TEXT(DEC2BIN(C3), "00000000") &amp; TEXT(DEC2BIN(D3), "00000000") &amp; TEXT(DEC2BIN(E3), "00000000"), "0", "")), 32))</f>
        <v>20</v>
      </c>
      <c r="I5" s="46" t="s">
        <v>10</v>
      </c>
      <c r="J5" s="46"/>
      <c r="K5" s="44">
        <f>_xlfn.BITOR(255 - B6, B5)</f>
        <v>172</v>
      </c>
      <c r="L5" s="44">
        <f t="shared" ref="L5:N5" si="4">_xlfn.BITOR(255 - C6, C5)</f>
        <v>18</v>
      </c>
      <c r="M5" s="44">
        <f t="shared" si="4"/>
        <v>47</v>
      </c>
      <c r="N5" s="44">
        <f t="shared" si="4"/>
        <v>255</v>
      </c>
      <c r="P5" s="43"/>
      <c r="Q5" s="43"/>
    </row>
    <row r="6" spans="1:25" x14ac:dyDescent="0.35">
      <c r="A6" s="45" t="s">
        <v>9</v>
      </c>
      <c r="B6" s="18">
        <f>POWER(2, 8) - POWER(2, 8 - MAX(MIN($G$5, 8), 0))</f>
        <v>255</v>
      </c>
      <c r="C6" s="18">
        <f>POWER(2, 8) - POWER(2, 8 - MAX(MIN($G$5 - 8, 8), 0))</f>
        <v>255</v>
      </c>
      <c r="D6" s="18">
        <f>POWER(2, 8) - POWER(2, 8 - MAX(MIN($G$5 - 16, 8), 0))</f>
        <v>240</v>
      </c>
      <c r="E6" s="18">
        <f>POWER(2, 8) - POWER(2, 8 - MAX(MIN($G$5 - 24, 8), 0))</f>
        <v>0</v>
      </c>
      <c r="H6" s="43"/>
      <c r="I6" s="54" t="s">
        <v>18</v>
      </c>
      <c r="J6" s="47"/>
      <c r="K6" s="18">
        <f t="shared" ref="K6:L6" si="5">MOD(K5 + IF(L5 &gt; 254, 1, 0), 256)</f>
        <v>172</v>
      </c>
      <c r="L6" s="18">
        <f t="shared" si="5"/>
        <v>18</v>
      </c>
      <c r="M6" s="18">
        <f>MOD(M5 + IF(N5 &gt; 254, 1, 0), 256)</f>
        <v>48</v>
      </c>
      <c r="N6" s="18">
        <f>MOD(N5 + 1, 256)</f>
        <v>0</v>
      </c>
      <c r="O6" s="17"/>
      <c r="Q6" s="55" t="s">
        <v>17</v>
      </c>
      <c r="R6" s="55"/>
      <c r="S6" s="55"/>
      <c r="T6" s="43" t="s">
        <v>42</v>
      </c>
      <c r="U6" s="45"/>
      <c r="V6" s="45"/>
      <c r="W6" s="45"/>
      <c r="X6" s="45"/>
      <c r="Y6" s="45"/>
    </row>
    <row r="7" spans="1:25" x14ac:dyDescent="0.35">
      <c r="H7" s="43"/>
      <c r="I7" s="43"/>
      <c r="J7" s="43"/>
      <c r="K7" s="43"/>
      <c r="L7" s="43"/>
      <c r="M7" s="43"/>
      <c r="N7" s="43"/>
      <c r="O7" s="43"/>
      <c r="R7" s="45"/>
      <c r="S7" s="45"/>
      <c r="T7" s="45"/>
      <c r="U7" s="45"/>
    </row>
    <row r="8" spans="1:25" x14ac:dyDescent="0.35">
      <c r="Q8" s="43"/>
    </row>
    <row r="9" spans="1:25" x14ac:dyDescent="0.35">
      <c r="A9" s="45" t="s">
        <v>12</v>
      </c>
      <c r="B9" s="8">
        <v>2001</v>
      </c>
      <c r="C9" s="8" t="s">
        <v>13</v>
      </c>
      <c r="D9" s="8" t="s">
        <v>14</v>
      </c>
      <c r="E9" s="8" t="s">
        <v>15</v>
      </c>
      <c r="F9" s="45" t="s">
        <v>1</v>
      </c>
      <c r="G9" s="8">
        <v>64</v>
      </c>
      <c r="I9" s="46" t="s">
        <v>6</v>
      </c>
      <c r="J9" s="47"/>
      <c r="K9" s="52">
        <f>POWER(2, 128 - $G$12) - 2</f>
        <v>1.8446744073709552E+19</v>
      </c>
      <c r="L9" s="52"/>
      <c r="M9" s="52"/>
      <c r="N9" s="52"/>
      <c r="P9" s="43" t="s">
        <v>9</v>
      </c>
      <c r="Q9" s="56" t="str">
        <f>REPT(1, MAX(MIN($G$12, 16), 0)) &amp; REPT(0, 16 - MAX(MIN($G$12, 16), 0))</f>
        <v>1111111111111111</v>
      </c>
      <c r="R9" s="57"/>
      <c r="S9" s="56" t="str">
        <f>REPT(1, MAX(MIN($G$12 - 16, 16), 0)) &amp; REPT(0, 16 - MAX(MIN($G$12 - 16, 16), 0))</f>
        <v>1111111111111111</v>
      </c>
      <c r="T9" s="57"/>
      <c r="U9" s="22" t="s">
        <v>16</v>
      </c>
    </row>
    <row r="10" spans="1:25" x14ac:dyDescent="0.35">
      <c r="A10" s="45"/>
      <c r="B10" s="8">
        <v>0</v>
      </c>
      <c r="C10" s="8">
        <v>0</v>
      </c>
      <c r="D10" s="8">
        <v>0</v>
      </c>
      <c r="E10" s="8">
        <v>1</v>
      </c>
      <c r="G10"/>
      <c r="I10" s="46" t="s">
        <v>4</v>
      </c>
      <c r="J10" s="47"/>
      <c r="K10" s="42" t="str">
        <f>IF($K$9 &gt; 0, B12, "--")</f>
        <v>2001</v>
      </c>
      <c r="L10" s="42" t="str">
        <f>IF($K$9 &gt; 0, C12, "--")</f>
        <v>DB8</v>
      </c>
      <c r="M10" s="42" t="str">
        <f>IF($K$9 &gt; 0, D12, "--")</f>
        <v>FADE</v>
      </c>
      <c r="N10" s="42" t="str">
        <f>IF($K$9 &gt; 0, E12, "--")</f>
        <v>FF</v>
      </c>
      <c r="P10" s="43"/>
      <c r="Q10" s="56" t="str">
        <f>REPT(1, MAX(MIN($G$12 - 32, 16), 0)) &amp; REPT(0, 16 - MAX(MIN($G$12 - 32, 16), 0))</f>
        <v>1111111111111111</v>
      </c>
      <c r="R10" s="57"/>
      <c r="S10" s="56" t="str">
        <f>REPT(1, MAX(MIN($G$12 - 48, 16), 0)) &amp; REPT(0, 16 - MAX(MIN($G$12 - 48, 16), 0))</f>
        <v>1111111111111111</v>
      </c>
      <c r="T10" s="57"/>
    </row>
    <row r="11" spans="1:25" x14ac:dyDescent="0.35">
      <c r="A11" s="45"/>
      <c r="B11" s="10"/>
      <c r="C11" s="10"/>
      <c r="D11" s="10"/>
      <c r="E11" s="10"/>
      <c r="I11" s="40"/>
      <c r="J11" s="41"/>
      <c r="K11" s="42" t="str">
        <f>IF($K$9 &gt; 0, B13, "--")</f>
        <v>0</v>
      </c>
      <c r="L11" s="42" t="str">
        <f>IF($K$9 &gt; 0, C13, "--")</f>
        <v>0</v>
      </c>
      <c r="M11" s="42" t="str">
        <f>IF($K$9 &gt; 0, D13, "--")</f>
        <v>0</v>
      </c>
      <c r="N11" s="42">
        <f>IF($K$9 &gt; 0, E13 + 1, "--")</f>
        <v>1</v>
      </c>
      <c r="Q11" s="56" t="str">
        <f>REPT(1, MAX(MIN($G$12 - 64, 16), 0)) &amp; REPT(0, 16 - MAX(MIN($G$12 - 64, 16), 0))</f>
        <v>0000000000000000</v>
      </c>
      <c r="R11" s="57"/>
      <c r="S11" s="56" t="str">
        <f>REPT(1, MAX(MIN($G$12 - 80, 16), 0)) &amp; REPT(0, 16 - MAX(MIN($G$12 - 80, 16), 0))</f>
        <v>0000000000000000</v>
      </c>
      <c r="T11" s="57"/>
    </row>
    <row r="12" spans="1:25" x14ac:dyDescent="0.35">
      <c r="A12" s="45" t="s">
        <v>8</v>
      </c>
      <c r="B12" s="21" t="str">
        <f t="shared" ref="B12:E13" si="6">DEC2HEX(_xlfn.BITAND(HEX2DEC(B14), HEX2DEC(B9)))</f>
        <v>2001</v>
      </c>
      <c r="C12" s="21" t="str">
        <f t="shared" si="6"/>
        <v>DB8</v>
      </c>
      <c r="D12" s="21" t="str">
        <f t="shared" si="6"/>
        <v>FADE</v>
      </c>
      <c r="E12" s="21" t="str">
        <f t="shared" si="6"/>
        <v>FF</v>
      </c>
      <c r="F12" s="45" t="s">
        <v>1</v>
      </c>
      <c r="G12" s="18">
        <v>64</v>
      </c>
      <c r="I12" s="46" t="s">
        <v>5</v>
      </c>
      <c r="J12" s="47"/>
      <c r="K12" s="42" t="str">
        <f>IF($K$9 &gt; 0, DEC2HEX(_xlfn.BITOR(65535 - HEX2DEC(B14), HEX2DEC(B12))), "--")</f>
        <v>2001</v>
      </c>
      <c r="L12" s="42" t="str">
        <f>IF($K$9 &gt; 0, DEC2HEX(_xlfn.BITOR(65535 - HEX2DEC(C14), HEX2DEC(C12))), "--")</f>
        <v>DB8</v>
      </c>
      <c r="M12" s="42" t="str">
        <f>IF($K$9 &gt; 0, DEC2HEX(_xlfn.BITOR(65535 - HEX2DEC(D14), HEX2DEC(D12))), "--")</f>
        <v>FADE</v>
      </c>
      <c r="N12" s="42" t="str">
        <f>IF($K$9 &gt; 0, DEC2HEX(_xlfn.BITOR(65535 - HEX2DEC(E14), HEX2DEC(E12))), "--")</f>
        <v>FF</v>
      </c>
      <c r="Q12" s="56" t="str">
        <f>REPT(1, MAX(MIN($G$12 - 96, 16), 0)) &amp; REPT(0, 16 - MAX(MIN($G$12 - 96, 16), 0))</f>
        <v>0000000000000000</v>
      </c>
      <c r="R12" s="57"/>
      <c r="S12" s="56" t="str">
        <f>REPT(1, MAX(MIN($G$12 - 112, 16), 0)) &amp; REPT(0, 16 - MAX(MIN($G$12 -112, 16), 0))</f>
        <v>0000000000000000</v>
      </c>
      <c r="T12" s="57"/>
    </row>
    <row r="13" spans="1:25" x14ac:dyDescent="0.35">
      <c r="A13" s="45"/>
      <c r="B13" s="21" t="str">
        <f t="shared" si="6"/>
        <v>0</v>
      </c>
      <c r="C13" s="21" t="str">
        <f t="shared" si="6"/>
        <v>0</v>
      </c>
      <c r="D13" s="21" t="str">
        <f t="shared" si="6"/>
        <v>0</v>
      </c>
      <c r="E13" s="21" t="str">
        <f t="shared" si="6"/>
        <v>0</v>
      </c>
      <c r="G13"/>
      <c r="H13" s="43"/>
      <c r="I13" s="40"/>
      <c r="J13" s="40"/>
      <c r="K13" s="42" t="str">
        <f>IF($K$9 &gt; 0, DEC2HEX(_xlfn.BITOR(65535 - HEX2DEC(B15), HEX2DEC(B13))), "--")</f>
        <v>FFFF</v>
      </c>
      <c r="L13" s="42" t="str">
        <f>IF($K$9 &gt; 0, DEC2HEX(_xlfn.BITOR(65535 - HEX2DEC(C15), HEX2DEC(C13))), "--")</f>
        <v>FFFF</v>
      </c>
      <c r="M13" s="42" t="str">
        <f>IF($K$9 &gt; 0, DEC2HEX(_xlfn.BITOR(65535 - HEX2DEC(D15), HEX2DEC(D13))), "--")</f>
        <v>FFFF</v>
      </c>
      <c r="N13" s="42" t="str">
        <f>IF($K$9 &gt; 0, DEC2HEX(_xlfn.BITOR(65534 - HEX2DEC(E15), HEX2DEC(E13))), "--")</f>
        <v>FFFE</v>
      </c>
      <c r="O13" s="17"/>
      <c r="Q13" s="51" t="s">
        <v>45</v>
      </c>
      <c r="R13" s="51"/>
      <c r="S13" s="51"/>
      <c r="T13" s="51"/>
    </row>
    <row r="14" spans="1:25" x14ac:dyDescent="0.35">
      <c r="A14" s="45" t="s">
        <v>9</v>
      </c>
      <c r="B14" s="21" t="str">
        <f>DEC2HEX(POWER(2, 16) - POWER(2, 16 - MAX(MIN($G$12, 16), 0)))</f>
        <v>FFFF</v>
      </c>
      <c r="C14" s="21" t="str">
        <f>DEC2HEX(POWER(2, 16) - POWER(2, 16 - MAX(MIN($G$12 - 16, 16), 0)))</f>
        <v>FFFF</v>
      </c>
      <c r="D14" s="21" t="str">
        <f>DEC2HEX(POWER(2, 16) - POWER(2, 16 - MAX(MIN($G$12 - 32, 16), 0)))</f>
        <v>FFFF</v>
      </c>
      <c r="E14" s="21" t="str">
        <f>DEC2HEX(POWER(2, 16) - POWER(2, 16 - MAX(MIN($G$12 - 48, 16), 0)))</f>
        <v>FFFF</v>
      </c>
      <c r="H14" s="43"/>
      <c r="I14" s="46" t="s">
        <v>10</v>
      </c>
      <c r="J14" s="46"/>
      <c r="K14" s="42" t="str">
        <f t="shared" ref="K14:N15" si="7">DEC2HEX(_xlfn.BITOR(65535 - HEX2DEC(B14), HEX2DEC(B12)))</f>
        <v>2001</v>
      </c>
      <c r="L14" s="42" t="str">
        <f t="shared" si="7"/>
        <v>DB8</v>
      </c>
      <c r="M14" s="42" t="str">
        <f t="shared" si="7"/>
        <v>FADE</v>
      </c>
      <c r="N14" s="42" t="str">
        <f t="shared" si="7"/>
        <v>FF</v>
      </c>
      <c r="O14" s="43"/>
      <c r="Q14" s="43"/>
    </row>
    <row r="15" spans="1:25" x14ac:dyDescent="0.35">
      <c r="A15" s="45"/>
      <c r="B15" s="21" t="str">
        <f>DEC2HEX(POWER(2, 16) - POWER(2, 16 - MAX(MIN($G$12 - 64, 16), 0)))</f>
        <v>0</v>
      </c>
      <c r="C15" s="21" t="str">
        <f>DEC2HEX(POWER(2, 16) - POWER(2, 16 - MAX(MIN($G$12 - 80, 16), 0)))</f>
        <v>0</v>
      </c>
      <c r="D15" s="21" t="str">
        <f>DEC2HEX(POWER(2, 16) - POWER(2, 16 - MAX(MIN($G$12 - 96, 16), 0)))</f>
        <v>0</v>
      </c>
      <c r="E15" s="21" t="str">
        <f>DEC2HEX(POWER(2, 16) - POWER(2, 16 - MAX(MIN($G$12 - 112, 16), 0)))</f>
        <v>0</v>
      </c>
      <c r="I15" s="40"/>
      <c r="J15" s="40"/>
      <c r="K15" s="42" t="str">
        <f t="shared" si="7"/>
        <v>FFFF</v>
      </c>
      <c r="L15" s="42" t="str">
        <f t="shared" si="7"/>
        <v>FFFF</v>
      </c>
      <c r="M15" s="42" t="str">
        <f t="shared" si="7"/>
        <v>FFFF</v>
      </c>
      <c r="N15" s="42" t="str">
        <f t="shared" si="7"/>
        <v>FFFF</v>
      </c>
      <c r="Q15" s="43"/>
    </row>
    <row r="16" spans="1:25" x14ac:dyDescent="0.35">
      <c r="I16" s="54" t="s">
        <v>18</v>
      </c>
      <c r="J16" s="54"/>
      <c r="K16" s="21" t="str">
        <f t="shared" ref="K16:M17" si="8">DEC2HEX(MOD(HEX2DEC(K14) + IF(HEX2DEC(L14) &gt; 65534, 1, 0), 65536))</f>
        <v>2001</v>
      </c>
      <c r="L16" s="21" t="str">
        <f t="shared" si="8"/>
        <v>DB8</v>
      </c>
      <c r="M16" s="21" t="str">
        <f t="shared" si="8"/>
        <v>FADE</v>
      </c>
      <c r="N16" s="21" t="str">
        <f>DEC2HEX(MOD(HEX2DEC(N14) + IF(HEX2DEC(K15) &gt; 65534, 1, 0), 65536))</f>
        <v>100</v>
      </c>
      <c r="Q16" s="43"/>
    </row>
    <row r="17" spans="10:17" x14ac:dyDescent="0.35">
      <c r="J17" s="43"/>
      <c r="K17" s="21" t="str">
        <f t="shared" si="8"/>
        <v>0</v>
      </c>
      <c r="L17" s="21" t="str">
        <f t="shared" si="8"/>
        <v>0</v>
      </c>
      <c r="M17" s="21" t="str">
        <f>DEC2HEX(MOD(HEX2DEC(M15) + IF(HEX2DEC(N15) &gt; 65534, 1, 0), 65536))</f>
        <v>0</v>
      </c>
      <c r="N17" s="21" t="str">
        <f>DEC2HEX(MOD(HEX2DEC(N15) + 1, 65536))</f>
        <v>0</v>
      </c>
      <c r="Q17" s="43"/>
    </row>
    <row r="18" spans="10:17" x14ac:dyDescent="0.35">
      <c r="Q18" s="43"/>
    </row>
    <row r="19" spans="10:17" x14ac:dyDescent="0.35">
      <c r="Q19" s="43"/>
    </row>
    <row r="20" spans="10:17" x14ac:dyDescent="0.35">
      <c r="Q20" s="43"/>
    </row>
    <row r="21" spans="10:17" x14ac:dyDescent="0.35">
      <c r="Q21" s="43"/>
    </row>
    <row r="22" spans="10:17" x14ac:dyDescent="0.35">
      <c r="Q22" s="43"/>
    </row>
    <row r="23" spans="10:17" x14ac:dyDescent="0.35">
      <c r="Q23" s="43"/>
    </row>
  </sheetData>
  <mergeCells count="24">
    <mergeCell ref="Q13:T13"/>
    <mergeCell ref="I14:J14"/>
    <mergeCell ref="I16:J16"/>
    <mergeCell ref="I10:J10"/>
    <mergeCell ref="Q10:R10"/>
    <mergeCell ref="S10:T10"/>
    <mergeCell ref="Q11:R11"/>
    <mergeCell ref="S11:T11"/>
    <mergeCell ref="I12:J12"/>
    <mergeCell ref="Q12:R12"/>
    <mergeCell ref="S12:T12"/>
    <mergeCell ref="I5:J5"/>
    <mergeCell ref="I6:J6"/>
    <mergeCell ref="Q6:S6"/>
    <mergeCell ref="I9:J9"/>
    <mergeCell ref="K9:N9"/>
    <mergeCell ref="Q9:R9"/>
    <mergeCell ref="S9:T9"/>
    <mergeCell ref="Q4:T4"/>
    <mergeCell ref="I2:J2"/>
    <mergeCell ref="K2:N2"/>
    <mergeCell ref="I3:J3"/>
    <mergeCell ref="B4:E4"/>
    <mergeCell ref="I4:J4"/>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A3" sqref="A3"/>
    </sheetView>
  </sheetViews>
  <sheetFormatPr defaultRowHeight="15" x14ac:dyDescent="0.25"/>
  <sheetData>
    <row r="1" spans="1:2" x14ac:dyDescent="0.25">
      <c r="A1" t="s">
        <v>46</v>
      </c>
    </row>
    <row r="2" spans="1:2" x14ac:dyDescent="0.25">
      <c r="B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A23"/>
  <sheetViews>
    <sheetView tabSelected="1" workbookViewId="0">
      <selection activeCell="G9" sqref="G9"/>
    </sheetView>
  </sheetViews>
  <sheetFormatPr defaultRowHeight="23.25" x14ac:dyDescent="0.35"/>
  <cols>
    <col min="1" max="1" width="9.28515625" style="4" customWidth="1"/>
    <col min="2" max="5" width="8" style="16" customWidth="1"/>
    <col min="6" max="6" width="2.85546875" style="16" customWidth="1"/>
    <col min="7" max="7" width="8" style="16" customWidth="1"/>
    <col min="8" max="8" width="4.5703125" style="16" customWidth="1"/>
    <col min="9" max="12" width="8.28515625" style="16" customWidth="1"/>
    <col min="13" max="13" width="4.5703125" style="16" customWidth="1"/>
    <col min="14" max="14" width="8.28515625" style="16" customWidth="1"/>
    <col min="15" max="17" width="8.28515625" style="4" customWidth="1"/>
    <col min="18" max="18" width="4.5703125" style="4" customWidth="1"/>
    <col min="19" max="22" width="8.28515625" style="4" customWidth="1"/>
    <col min="23" max="23" width="4.5703125" style="4" customWidth="1"/>
    <col min="24" max="27" width="8.28515625" style="4" customWidth="1"/>
    <col min="28" max="16384" width="9.140625" style="4"/>
  </cols>
  <sheetData>
    <row r="1" spans="1:27" x14ac:dyDescent="0.35">
      <c r="G1" s="16" t="s">
        <v>19</v>
      </c>
      <c r="I1" s="58" t="s">
        <v>4</v>
      </c>
      <c r="J1" s="58"/>
      <c r="K1" s="58"/>
      <c r="L1" s="58"/>
      <c r="M1" s="4"/>
      <c r="N1" s="55" t="s">
        <v>5</v>
      </c>
      <c r="O1" s="55"/>
      <c r="P1" s="55"/>
      <c r="Q1" s="55"/>
      <c r="S1" s="55" t="s">
        <v>10</v>
      </c>
      <c r="T1" s="55"/>
      <c r="U1" s="55"/>
      <c r="V1" s="55"/>
      <c r="X1" s="55" t="s">
        <v>9</v>
      </c>
      <c r="Y1" s="55"/>
      <c r="Z1" s="55"/>
      <c r="AA1" s="55"/>
    </row>
    <row r="2" spans="1:27" x14ac:dyDescent="0.35">
      <c r="A2" s="16" t="s">
        <v>11</v>
      </c>
      <c r="B2" s="8">
        <v>172</v>
      </c>
      <c r="C2" s="8">
        <v>16</v>
      </c>
      <c r="D2" s="8">
        <v>0</v>
      </c>
      <c r="E2" s="8">
        <v>0</v>
      </c>
      <c r="I2" s="52">
        <f>IF(ISNUMBER($G$3), POWER(2, 32 - G3) - 2, "N/A")</f>
        <v>510</v>
      </c>
      <c r="J2" s="52"/>
      <c r="K2" s="52"/>
      <c r="L2" s="52"/>
      <c r="M2" s="4"/>
      <c r="N2" s="4"/>
    </row>
    <row r="3" spans="1:27" x14ac:dyDescent="0.35">
      <c r="A3" s="16" t="s">
        <v>8</v>
      </c>
      <c r="B3" s="18">
        <f t="shared" ref="B3:E3" si="0">IF(ISNUMBER($G3), _xlfn.BITAND(X3, B2), "----")</f>
        <v>172</v>
      </c>
      <c r="C3" s="18">
        <f t="shared" si="0"/>
        <v>16</v>
      </c>
      <c r="D3" s="18">
        <f t="shared" si="0"/>
        <v>0</v>
      </c>
      <c r="E3" s="18">
        <f t="shared" si="0"/>
        <v>0</v>
      </c>
      <c r="G3" s="8">
        <v>23</v>
      </c>
      <c r="I3" s="20">
        <f t="shared" ref="I3" si="1">IF(ISNUMBER($G3), B3, "----")</f>
        <v>172</v>
      </c>
      <c r="J3" s="20">
        <f t="shared" ref="J3" si="2">IF(ISNUMBER($G3), C3, "----")</f>
        <v>16</v>
      </c>
      <c r="K3" s="20">
        <f t="shared" ref="K3" si="3">IF(ISNUMBER($G3), D3, "----")</f>
        <v>0</v>
      </c>
      <c r="L3" s="20">
        <f t="shared" ref="L3" si="4">IF(ISNUMBER($G3), E3 + 1, "----")</f>
        <v>1</v>
      </c>
      <c r="M3" s="4"/>
      <c r="N3" s="20">
        <f t="shared" ref="N3" si="5">IF(ISNUMBER($G3), _xlfn.BITOR(255 - X3, B3), "----")</f>
        <v>172</v>
      </c>
      <c r="O3" s="20">
        <f t="shared" ref="O3" si="6">IF(ISNUMBER($G3), _xlfn.BITOR(255 - Y3, C3), "----")</f>
        <v>16</v>
      </c>
      <c r="P3" s="20">
        <f t="shared" ref="P3" si="7">IF(ISNUMBER($G3), _xlfn.BITOR(255 - Z3, D3), "----")</f>
        <v>1</v>
      </c>
      <c r="Q3" s="20">
        <f t="shared" ref="Q3" si="8">IF(ISNUMBER($G3), _xlfn.BITOR(254 - AA3, E3), "----")</f>
        <v>254</v>
      </c>
      <c r="S3" s="20">
        <f t="shared" ref="S3" si="9">IF(ISNUMBER($G3), _xlfn.BITOR(255 - X3, B3), "----")</f>
        <v>172</v>
      </c>
      <c r="T3" s="20">
        <f t="shared" ref="T3" si="10">IF(ISNUMBER($G3), _xlfn.BITOR(255 - Y3, C3), "----")</f>
        <v>16</v>
      </c>
      <c r="U3" s="20">
        <f t="shared" ref="U3" si="11">IF(ISNUMBER($G3), _xlfn.BITOR(255 - Z3, D3), "----")</f>
        <v>1</v>
      </c>
      <c r="V3" s="20">
        <f t="shared" ref="V3" si="12">IF(ISNUMBER($G3), _xlfn.BITOR(255 - AA3, E3), "----")</f>
        <v>255</v>
      </c>
      <c r="W3" s="16"/>
      <c r="X3" s="18">
        <f t="shared" ref="X3" si="13">IF(ISNUMBER($G3), POWER(2, 8) - POWER(2, 8 - MAX(MIN(G3, 8), 0)), "----")</f>
        <v>255</v>
      </c>
      <c r="Y3" s="18">
        <f t="shared" ref="Y3" si="14">IF(ISNUMBER($G3), POWER(2, 8) - POWER(2, 8 - MAX(MIN(G3 - 8, 8), 0)), "----")</f>
        <v>255</v>
      </c>
      <c r="Z3" s="18">
        <f t="shared" ref="Z3" si="15">IF(ISNUMBER($G3), POWER(2, 8) - POWER(2, 8 - MAX(MIN(G3 - 16, 8), 0)), "----")</f>
        <v>254</v>
      </c>
      <c r="AA3" s="18">
        <f>IF(ISNUMBER($G3), POWER(2, 8) - POWER(2, 8 - MAX(MIN(G3 - 24, 8), 0)), "----")</f>
        <v>0</v>
      </c>
    </row>
    <row r="4" spans="1:27" ht="23.25" customHeight="1" x14ac:dyDescent="0.35">
      <c r="B4" s="18">
        <f t="shared" ref="B4:B23" si="16">IF(ISNUMBER($G4), MOD(S3 + IF(T3 &gt; 254, 1, 0), 256), "----")</f>
        <v>172</v>
      </c>
      <c r="C4" s="18">
        <f t="shared" ref="C4:C23" si="17">IF(ISNUMBER($G4), MOD(T3 + IF(U3 &gt; 254, 1, 0), 256), "----")</f>
        <v>16</v>
      </c>
      <c r="D4" s="18">
        <f t="shared" ref="D4:D23" si="18">IF(ISNUMBER($G4), MOD(U3 + IF(V3 &gt; 254, 1, 0), 256), "----")</f>
        <v>2</v>
      </c>
      <c r="E4" s="18">
        <f t="shared" ref="E4:E23" si="19">IF(ISNUMBER($G4), MOD(V3 + 1, 256), "----")</f>
        <v>0</v>
      </c>
      <c r="G4" s="8">
        <v>23</v>
      </c>
      <c r="H4" s="4"/>
      <c r="I4" s="20">
        <f t="shared" ref="I4:I23" si="20">IF(ISNUMBER($G4), B4, "----")</f>
        <v>172</v>
      </c>
      <c r="J4" s="20">
        <f t="shared" ref="J4:J23" si="21">IF(ISNUMBER($G4), C4, "----")</f>
        <v>16</v>
      </c>
      <c r="K4" s="20">
        <f t="shared" ref="K4:K23" si="22">IF(ISNUMBER($G4), D4, "----")</f>
        <v>2</v>
      </c>
      <c r="L4" s="20">
        <f t="shared" ref="L4:L23" si="23">IF(ISNUMBER($G4), E4 + 1, "----")</f>
        <v>1</v>
      </c>
      <c r="M4" s="4"/>
      <c r="N4" s="20">
        <f t="shared" ref="N4:N23" si="24">IF(ISNUMBER($G4), _xlfn.BITOR(255 - X4, B4), "----")</f>
        <v>172</v>
      </c>
      <c r="O4" s="20">
        <f t="shared" ref="O4:O23" si="25">IF(ISNUMBER($G4), _xlfn.BITOR(255 - Y4, C4), "----")</f>
        <v>16</v>
      </c>
      <c r="P4" s="20">
        <f t="shared" ref="P4:P23" si="26">IF(ISNUMBER($G4), _xlfn.BITOR(255 - Z4, D4), "----")</f>
        <v>3</v>
      </c>
      <c r="Q4" s="20">
        <f t="shared" ref="Q4:Q23" si="27">IF(ISNUMBER($G4), _xlfn.BITOR(254 - AA4, E4), "----")</f>
        <v>254</v>
      </c>
      <c r="S4" s="20">
        <f t="shared" ref="S4:S23" si="28">IF(ISNUMBER($G4), _xlfn.BITOR(255 - X4, B4), "----")</f>
        <v>172</v>
      </c>
      <c r="T4" s="20">
        <f t="shared" ref="T4:T23" si="29">IF(ISNUMBER($G4), _xlfn.BITOR(255 - Y4, C4), "----")</f>
        <v>16</v>
      </c>
      <c r="U4" s="20">
        <f t="shared" ref="U4:U23" si="30">IF(ISNUMBER($G4), _xlfn.BITOR(255 - Z4, D4), "----")</f>
        <v>3</v>
      </c>
      <c r="V4" s="20">
        <f t="shared" ref="V4:V23" si="31">IF(ISNUMBER($G4), _xlfn.BITOR(255 - AA4, E4), "----")</f>
        <v>255</v>
      </c>
      <c r="X4" s="18">
        <f t="shared" ref="X4:X23" si="32">IF(ISNUMBER($G4), POWER(2, 8) - POWER(2, 8 - MAX(MIN(G4, 8), 0)), "----")</f>
        <v>255</v>
      </c>
      <c r="Y4" s="18">
        <f t="shared" ref="Y4:Y23" si="33">IF(ISNUMBER($G4), POWER(2, 8) - POWER(2, 8 - MAX(MIN(G4 - 8, 8), 0)), "----")</f>
        <v>255</v>
      </c>
      <c r="Z4" s="18">
        <f t="shared" ref="Z4:Z23" si="34">IF(ISNUMBER($G4), POWER(2, 8) - POWER(2, 8 - MAX(MIN(G4 - 16, 8), 0)), "----")</f>
        <v>254</v>
      </c>
      <c r="AA4" s="18">
        <f t="shared" ref="AA4:AA23" si="35">IF(ISNUMBER($G4), POWER(2, 8) - POWER(2, 8 - MAX(MIN(G4 - 24, 8), 0)), "----")</f>
        <v>0</v>
      </c>
    </row>
    <row r="5" spans="1:27" x14ac:dyDescent="0.35">
      <c r="B5" s="18">
        <f t="shared" si="16"/>
        <v>172</v>
      </c>
      <c r="C5" s="18">
        <f t="shared" si="17"/>
        <v>16</v>
      </c>
      <c r="D5" s="18">
        <f t="shared" si="18"/>
        <v>4</v>
      </c>
      <c r="E5" s="18">
        <f t="shared" si="19"/>
        <v>0</v>
      </c>
      <c r="G5" s="8">
        <v>23</v>
      </c>
      <c r="I5" s="20">
        <f t="shared" si="20"/>
        <v>172</v>
      </c>
      <c r="J5" s="20">
        <f t="shared" si="21"/>
        <v>16</v>
      </c>
      <c r="K5" s="20">
        <f t="shared" si="22"/>
        <v>4</v>
      </c>
      <c r="L5" s="20">
        <f t="shared" si="23"/>
        <v>1</v>
      </c>
      <c r="M5" s="4"/>
      <c r="N5" s="20">
        <f t="shared" si="24"/>
        <v>172</v>
      </c>
      <c r="O5" s="20">
        <f t="shared" si="25"/>
        <v>16</v>
      </c>
      <c r="P5" s="20">
        <f t="shared" si="26"/>
        <v>5</v>
      </c>
      <c r="Q5" s="20">
        <f t="shared" si="27"/>
        <v>254</v>
      </c>
      <c r="S5" s="20">
        <f t="shared" si="28"/>
        <v>172</v>
      </c>
      <c r="T5" s="20">
        <f t="shared" si="29"/>
        <v>16</v>
      </c>
      <c r="U5" s="20">
        <f t="shared" si="30"/>
        <v>5</v>
      </c>
      <c r="V5" s="20">
        <f t="shared" si="31"/>
        <v>255</v>
      </c>
      <c r="X5" s="18">
        <f t="shared" si="32"/>
        <v>255</v>
      </c>
      <c r="Y5" s="18">
        <f t="shared" si="33"/>
        <v>255</v>
      </c>
      <c r="Z5" s="18">
        <f t="shared" si="34"/>
        <v>254</v>
      </c>
      <c r="AA5" s="18">
        <f t="shared" si="35"/>
        <v>0</v>
      </c>
    </row>
    <row r="6" spans="1:27" x14ac:dyDescent="0.35">
      <c r="B6" s="18">
        <f t="shared" si="16"/>
        <v>172</v>
      </c>
      <c r="C6" s="18">
        <f t="shared" si="17"/>
        <v>16</v>
      </c>
      <c r="D6" s="18">
        <f t="shared" si="18"/>
        <v>6</v>
      </c>
      <c r="E6" s="18">
        <f t="shared" si="19"/>
        <v>0</v>
      </c>
      <c r="G6" s="8">
        <v>23</v>
      </c>
      <c r="H6" s="4"/>
      <c r="I6" s="20">
        <f t="shared" si="20"/>
        <v>172</v>
      </c>
      <c r="J6" s="20">
        <f t="shared" si="21"/>
        <v>16</v>
      </c>
      <c r="K6" s="20">
        <f t="shared" si="22"/>
        <v>6</v>
      </c>
      <c r="L6" s="20">
        <f t="shared" si="23"/>
        <v>1</v>
      </c>
      <c r="M6" s="4"/>
      <c r="N6" s="20">
        <f t="shared" si="24"/>
        <v>172</v>
      </c>
      <c r="O6" s="20">
        <f t="shared" si="25"/>
        <v>16</v>
      </c>
      <c r="P6" s="20">
        <f t="shared" si="26"/>
        <v>7</v>
      </c>
      <c r="Q6" s="20">
        <f t="shared" si="27"/>
        <v>254</v>
      </c>
      <c r="S6" s="20">
        <f t="shared" si="28"/>
        <v>172</v>
      </c>
      <c r="T6" s="20">
        <f t="shared" si="29"/>
        <v>16</v>
      </c>
      <c r="U6" s="20">
        <f t="shared" si="30"/>
        <v>7</v>
      </c>
      <c r="V6" s="20">
        <f t="shared" si="31"/>
        <v>255</v>
      </c>
      <c r="X6" s="18">
        <f t="shared" si="32"/>
        <v>255</v>
      </c>
      <c r="Y6" s="18">
        <f t="shared" si="33"/>
        <v>255</v>
      </c>
      <c r="Z6" s="18">
        <f t="shared" si="34"/>
        <v>254</v>
      </c>
      <c r="AA6" s="18">
        <f t="shared" si="35"/>
        <v>0</v>
      </c>
    </row>
    <row r="7" spans="1:27" x14ac:dyDescent="0.35">
      <c r="B7" s="18">
        <f t="shared" si="16"/>
        <v>172</v>
      </c>
      <c r="C7" s="18">
        <f t="shared" si="17"/>
        <v>16</v>
      </c>
      <c r="D7" s="18">
        <f t="shared" si="18"/>
        <v>8</v>
      </c>
      <c r="E7" s="18">
        <f t="shared" si="19"/>
        <v>0</v>
      </c>
      <c r="G7" s="8">
        <v>22</v>
      </c>
      <c r="I7" s="20">
        <f t="shared" si="20"/>
        <v>172</v>
      </c>
      <c r="J7" s="20">
        <f t="shared" si="21"/>
        <v>16</v>
      </c>
      <c r="K7" s="20">
        <f t="shared" si="22"/>
        <v>8</v>
      </c>
      <c r="L7" s="20">
        <f t="shared" si="23"/>
        <v>1</v>
      </c>
      <c r="M7" s="4"/>
      <c r="N7" s="20">
        <f t="shared" si="24"/>
        <v>172</v>
      </c>
      <c r="O7" s="20">
        <f t="shared" si="25"/>
        <v>16</v>
      </c>
      <c r="P7" s="20">
        <f t="shared" si="26"/>
        <v>11</v>
      </c>
      <c r="Q7" s="20">
        <f t="shared" si="27"/>
        <v>254</v>
      </c>
      <c r="S7" s="20">
        <f t="shared" si="28"/>
        <v>172</v>
      </c>
      <c r="T7" s="20">
        <f t="shared" si="29"/>
        <v>16</v>
      </c>
      <c r="U7" s="20">
        <f t="shared" si="30"/>
        <v>11</v>
      </c>
      <c r="V7" s="20">
        <f t="shared" si="31"/>
        <v>255</v>
      </c>
      <c r="X7" s="18">
        <f t="shared" si="32"/>
        <v>255</v>
      </c>
      <c r="Y7" s="18">
        <f t="shared" si="33"/>
        <v>255</v>
      </c>
      <c r="Z7" s="18">
        <f t="shared" si="34"/>
        <v>252</v>
      </c>
      <c r="AA7" s="18">
        <f t="shared" si="35"/>
        <v>0</v>
      </c>
    </row>
    <row r="8" spans="1:27" x14ac:dyDescent="0.35">
      <c r="B8" s="18">
        <f t="shared" si="16"/>
        <v>172</v>
      </c>
      <c r="C8" s="18">
        <f t="shared" si="17"/>
        <v>16</v>
      </c>
      <c r="D8" s="18">
        <f t="shared" si="18"/>
        <v>12</v>
      </c>
      <c r="E8" s="18">
        <f t="shared" si="19"/>
        <v>0</v>
      </c>
      <c r="G8" s="8">
        <v>23</v>
      </c>
      <c r="I8" s="20">
        <f t="shared" si="20"/>
        <v>172</v>
      </c>
      <c r="J8" s="20">
        <f t="shared" si="21"/>
        <v>16</v>
      </c>
      <c r="K8" s="20">
        <f t="shared" si="22"/>
        <v>12</v>
      </c>
      <c r="L8" s="20">
        <f t="shared" si="23"/>
        <v>1</v>
      </c>
      <c r="M8" s="4"/>
      <c r="N8" s="20">
        <f t="shared" si="24"/>
        <v>172</v>
      </c>
      <c r="O8" s="20">
        <f t="shared" si="25"/>
        <v>16</v>
      </c>
      <c r="P8" s="20">
        <f t="shared" si="26"/>
        <v>13</v>
      </c>
      <c r="Q8" s="20">
        <f t="shared" si="27"/>
        <v>254</v>
      </c>
      <c r="S8" s="20">
        <f t="shared" si="28"/>
        <v>172</v>
      </c>
      <c r="T8" s="20">
        <f t="shared" si="29"/>
        <v>16</v>
      </c>
      <c r="U8" s="20">
        <f t="shared" si="30"/>
        <v>13</v>
      </c>
      <c r="V8" s="20">
        <f t="shared" si="31"/>
        <v>255</v>
      </c>
      <c r="X8" s="18">
        <f t="shared" si="32"/>
        <v>255</v>
      </c>
      <c r="Y8" s="18">
        <f t="shared" si="33"/>
        <v>255</v>
      </c>
      <c r="Z8" s="18">
        <f t="shared" si="34"/>
        <v>254</v>
      </c>
      <c r="AA8" s="18">
        <f t="shared" si="35"/>
        <v>0</v>
      </c>
    </row>
    <row r="9" spans="1:27" x14ac:dyDescent="0.35">
      <c r="B9" s="18" t="str">
        <f t="shared" si="16"/>
        <v>----</v>
      </c>
      <c r="C9" s="18" t="str">
        <f t="shared" si="17"/>
        <v>----</v>
      </c>
      <c r="D9" s="18" t="str">
        <f t="shared" si="18"/>
        <v>----</v>
      </c>
      <c r="E9" s="18" t="str">
        <f t="shared" si="19"/>
        <v>----</v>
      </c>
      <c r="G9" s="8"/>
      <c r="I9" s="20" t="str">
        <f t="shared" si="20"/>
        <v>----</v>
      </c>
      <c r="J9" s="20" t="str">
        <f t="shared" si="21"/>
        <v>----</v>
      </c>
      <c r="K9" s="20" t="str">
        <f t="shared" si="22"/>
        <v>----</v>
      </c>
      <c r="L9" s="20" t="str">
        <f t="shared" si="23"/>
        <v>----</v>
      </c>
      <c r="M9" s="4"/>
      <c r="N9" s="20" t="str">
        <f t="shared" si="24"/>
        <v>----</v>
      </c>
      <c r="O9" s="20" t="str">
        <f t="shared" si="25"/>
        <v>----</v>
      </c>
      <c r="P9" s="20" t="str">
        <f t="shared" si="26"/>
        <v>----</v>
      </c>
      <c r="Q9" s="20" t="str">
        <f t="shared" si="27"/>
        <v>----</v>
      </c>
      <c r="S9" s="20" t="str">
        <f t="shared" si="28"/>
        <v>----</v>
      </c>
      <c r="T9" s="20" t="str">
        <f t="shared" si="29"/>
        <v>----</v>
      </c>
      <c r="U9" s="20" t="str">
        <f t="shared" si="30"/>
        <v>----</v>
      </c>
      <c r="V9" s="20" t="str">
        <f t="shared" si="31"/>
        <v>----</v>
      </c>
      <c r="X9" s="18" t="str">
        <f t="shared" si="32"/>
        <v>----</v>
      </c>
      <c r="Y9" s="18" t="str">
        <f t="shared" si="33"/>
        <v>----</v>
      </c>
      <c r="Z9" s="18" t="str">
        <f t="shared" si="34"/>
        <v>----</v>
      </c>
      <c r="AA9" s="18" t="str">
        <f t="shared" si="35"/>
        <v>----</v>
      </c>
    </row>
    <row r="10" spans="1:27" x14ac:dyDescent="0.35">
      <c r="B10" s="18" t="str">
        <f t="shared" si="16"/>
        <v>----</v>
      </c>
      <c r="C10" s="18" t="str">
        <f t="shared" si="17"/>
        <v>----</v>
      </c>
      <c r="D10" s="18" t="str">
        <f t="shared" si="18"/>
        <v>----</v>
      </c>
      <c r="E10" s="18" t="str">
        <f t="shared" si="19"/>
        <v>----</v>
      </c>
      <c r="G10" s="8"/>
      <c r="I10" s="20" t="str">
        <f t="shared" si="20"/>
        <v>----</v>
      </c>
      <c r="J10" s="20" t="str">
        <f t="shared" si="21"/>
        <v>----</v>
      </c>
      <c r="K10" s="20" t="str">
        <f t="shared" si="22"/>
        <v>----</v>
      </c>
      <c r="L10" s="20" t="str">
        <f t="shared" si="23"/>
        <v>----</v>
      </c>
      <c r="M10" s="4"/>
      <c r="N10" s="20" t="str">
        <f t="shared" si="24"/>
        <v>----</v>
      </c>
      <c r="O10" s="20" t="str">
        <f t="shared" si="25"/>
        <v>----</v>
      </c>
      <c r="P10" s="20" t="str">
        <f t="shared" si="26"/>
        <v>----</v>
      </c>
      <c r="Q10" s="20" t="str">
        <f t="shared" si="27"/>
        <v>----</v>
      </c>
      <c r="S10" s="20" t="str">
        <f t="shared" si="28"/>
        <v>----</v>
      </c>
      <c r="T10" s="20" t="str">
        <f t="shared" si="29"/>
        <v>----</v>
      </c>
      <c r="U10" s="20" t="str">
        <f t="shared" si="30"/>
        <v>----</v>
      </c>
      <c r="V10" s="20" t="str">
        <f t="shared" si="31"/>
        <v>----</v>
      </c>
      <c r="X10" s="18" t="str">
        <f t="shared" si="32"/>
        <v>----</v>
      </c>
      <c r="Y10" s="18" t="str">
        <f t="shared" si="33"/>
        <v>----</v>
      </c>
      <c r="Z10" s="18" t="str">
        <f t="shared" si="34"/>
        <v>----</v>
      </c>
      <c r="AA10" s="18" t="str">
        <f t="shared" si="35"/>
        <v>----</v>
      </c>
    </row>
    <row r="11" spans="1:27" x14ac:dyDescent="0.35">
      <c r="B11" s="18" t="str">
        <f t="shared" si="16"/>
        <v>----</v>
      </c>
      <c r="C11" s="18" t="str">
        <f t="shared" si="17"/>
        <v>----</v>
      </c>
      <c r="D11" s="18" t="str">
        <f t="shared" si="18"/>
        <v>----</v>
      </c>
      <c r="E11" s="18" t="str">
        <f t="shared" si="19"/>
        <v>----</v>
      </c>
      <c r="G11" s="8"/>
      <c r="I11" s="20" t="str">
        <f t="shared" si="20"/>
        <v>----</v>
      </c>
      <c r="J11" s="20" t="str">
        <f t="shared" si="21"/>
        <v>----</v>
      </c>
      <c r="K11" s="20" t="str">
        <f t="shared" si="22"/>
        <v>----</v>
      </c>
      <c r="L11" s="20" t="str">
        <f t="shared" si="23"/>
        <v>----</v>
      </c>
      <c r="M11" s="4"/>
      <c r="N11" s="20" t="str">
        <f t="shared" si="24"/>
        <v>----</v>
      </c>
      <c r="O11" s="20" t="str">
        <f t="shared" si="25"/>
        <v>----</v>
      </c>
      <c r="P11" s="20" t="str">
        <f t="shared" si="26"/>
        <v>----</v>
      </c>
      <c r="Q11" s="20" t="str">
        <f t="shared" si="27"/>
        <v>----</v>
      </c>
      <c r="S11" s="20" t="str">
        <f t="shared" si="28"/>
        <v>----</v>
      </c>
      <c r="T11" s="20" t="str">
        <f t="shared" si="29"/>
        <v>----</v>
      </c>
      <c r="U11" s="20" t="str">
        <f t="shared" si="30"/>
        <v>----</v>
      </c>
      <c r="V11" s="20" t="str">
        <f t="shared" si="31"/>
        <v>----</v>
      </c>
      <c r="X11" s="18" t="str">
        <f t="shared" si="32"/>
        <v>----</v>
      </c>
      <c r="Y11" s="18" t="str">
        <f t="shared" si="33"/>
        <v>----</v>
      </c>
      <c r="Z11" s="18" t="str">
        <f t="shared" si="34"/>
        <v>----</v>
      </c>
      <c r="AA11" s="18" t="str">
        <f t="shared" si="35"/>
        <v>----</v>
      </c>
    </row>
    <row r="12" spans="1:27" x14ac:dyDescent="0.35">
      <c r="B12" s="18" t="str">
        <f t="shared" si="16"/>
        <v>----</v>
      </c>
      <c r="C12" s="18" t="str">
        <f t="shared" si="17"/>
        <v>----</v>
      </c>
      <c r="D12" s="18" t="str">
        <f t="shared" si="18"/>
        <v>----</v>
      </c>
      <c r="E12" s="18" t="str">
        <f t="shared" si="19"/>
        <v>----</v>
      </c>
      <c r="G12" s="8"/>
      <c r="I12" s="20" t="str">
        <f t="shared" si="20"/>
        <v>----</v>
      </c>
      <c r="J12" s="20" t="str">
        <f t="shared" si="21"/>
        <v>----</v>
      </c>
      <c r="K12" s="20" t="str">
        <f t="shared" si="22"/>
        <v>----</v>
      </c>
      <c r="L12" s="20" t="str">
        <f t="shared" si="23"/>
        <v>----</v>
      </c>
      <c r="M12" s="4"/>
      <c r="N12" s="20" t="str">
        <f t="shared" si="24"/>
        <v>----</v>
      </c>
      <c r="O12" s="20" t="str">
        <f t="shared" si="25"/>
        <v>----</v>
      </c>
      <c r="P12" s="20" t="str">
        <f t="shared" si="26"/>
        <v>----</v>
      </c>
      <c r="Q12" s="20" t="str">
        <f t="shared" si="27"/>
        <v>----</v>
      </c>
      <c r="S12" s="20" t="str">
        <f t="shared" si="28"/>
        <v>----</v>
      </c>
      <c r="T12" s="20" t="str">
        <f t="shared" si="29"/>
        <v>----</v>
      </c>
      <c r="U12" s="20" t="str">
        <f t="shared" si="30"/>
        <v>----</v>
      </c>
      <c r="V12" s="20" t="str">
        <f t="shared" si="31"/>
        <v>----</v>
      </c>
      <c r="X12" s="18" t="str">
        <f t="shared" si="32"/>
        <v>----</v>
      </c>
      <c r="Y12" s="18" t="str">
        <f t="shared" si="33"/>
        <v>----</v>
      </c>
      <c r="Z12" s="18" t="str">
        <f t="shared" si="34"/>
        <v>----</v>
      </c>
      <c r="AA12" s="18" t="str">
        <f t="shared" si="35"/>
        <v>----</v>
      </c>
    </row>
    <row r="13" spans="1:27" x14ac:dyDescent="0.35">
      <c r="B13" s="18" t="str">
        <f t="shared" si="16"/>
        <v>----</v>
      </c>
      <c r="C13" s="18" t="str">
        <f t="shared" si="17"/>
        <v>----</v>
      </c>
      <c r="D13" s="18" t="str">
        <f t="shared" si="18"/>
        <v>----</v>
      </c>
      <c r="E13" s="18" t="str">
        <f t="shared" si="19"/>
        <v>----</v>
      </c>
      <c r="G13" s="8"/>
      <c r="I13" s="20" t="str">
        <f t="shared" si="20"/>
        <v>----</v>
      </c>
      <c r="J13" s="20" t="str">
        <f t="shared" si="21"/>
        <v>----</v>
      </c>
      <c r="K13" s="20" t="str">
        <f t="shared" si="22"/>
        <v>----</v>
      </c>
      <c r="L13" s="20" t="str">
        <f t="shared" si="23"/>
        <v>----</v>
      </c>
      <c r="M13" s="4"/>
      <c r="N13" s="20" t="str">
        <f t="shared" si="24"/>
        <v>----</v>
      </c>
      <c r="O13" s="20" t="str">
        <f t="shared" si="25"/>
        <v>----</v>
      </c>
      <c r="P13" s="20" t="str">
        <f t="shared" si="26"/>
        <v>----</v>
      </c>
      <c r="Q13" s="20" t="str">
        <f t="shared" si="27"/>
        <v>----</v>
      </c>
      <c r="S13" s="20" t="str">
        <f t="shared" si="28"/>
        <v>----</v>
      </c>
      <c r="T13" s="20" t="str">
        <f t="shared" si="29"/>
        <v>----</v>
      </c>
      <c r="U13" s="20" t="str">
        <f t="shared" si="30"/>
        <v>----</v>
      </c>
      <c r="V13" s="20" t="str">
        <f t="shared" si="31"/>
        <v>----</v>
      </c>
      <c r="X13" s="18" t="str">
        <f t="shared" si="32"/>
        <v>----</v>
      </c>
      <c r="Y13" s="18" t="str">
        <f t="shared" si="33"/>
        <v>----</v>
      </c>
      <c r="Z13" s="18" t="str">
        <f t="shared" si="34"/>
        <v>----</v>
      </c>
      <c r="AA13" s="18" t="str">
        <f t="shared" si="35"/>
        <v>----</v>
      </c>
    </row>
    <row r="14" spans="1:27" x14ac:dyDescent="0.35">
      <c r="B14" s="18" t="str">
        <f t="shared" si="16"/>
        <v>----</v>
      </c>
      <c r="C14" s="18" t="str">
        <f t="shared" si="17"/>
        <v>----</v>
      </c>
      <c r="D14" s="18" t="str">
        <f t="shared" si="18"/>
        <v>----</v>
      </c>
      <c r="E14" s="18" t="str">
        <f t="shared" si="19"/>
        <v>----</v>
      </c>
      <c r="G14" s="8"/>
      <c r="I14" s="20" t="str">
        <f t="shared" si="20"/>
        <v>----</v>
      </c>
      <c r="J14" s="20" t="str">
        <f t="shared" si="21"/>
        <v>----</v>
      </c>
      <c r="K14" s="20" t="str">
        <f t="shared" si="22"/>
        <v>----</v>
      </c>
      <c r="L14" s="20" t="str">
        <f t="shared" si="23"/>
        <v>----</v>
      </c>
      <c r="M14" s="4"/>
      <c r="N14" s="20" t="str">
        <f t="shared" si="24"/>
        <v>----</v>
      </c>
      <c r="O14" s="20" t="str">
        <f t="shared" si="25"/>
        <v>----</v>
      </c>
      <c r="P14" s="20" t="str">
        <f t="shared" si="26"/>
        <v>----</v>
      </c>
      <c r="Q14" s="20" t="str">
        <f t="shared" si="27"/>
        <v>----</v>
      </c>
      <c r="S14" s="20" t="str">
        <f t="shared" si="28"/>
        <v>----</v>
      </c>
      <c r="T14" s="20" t="str">
        <f t="shared" si="29"/>
        <v>----</v>
      </c>
      <c r="U14" s="20" t="str">
        <f t="shared" si="30"/>
        <v>----</v>
      </c>
      <c r="V14" s="20" t="str">
        <f t="shared" si="31"/>
        <v>----</v>
      </c>
      <c r="X14" s="18" t="str">
        <f t="shared" si="32"/>
        <v>----</v>
      </c>
      <c r="Y14" s="18" t="str">
        <f t="shared" si="33"/>
        <v>----</v>
      </c>
      <c r="Z14" s="18" t="str">
        <f t="shared" si="34"/>
        <v>----</v>
      </c>
      <c r="AA14" s="18" t="str">
        <f t="shared" si="35"/>
        <v>----</v>
      </c>
    </row>
    <row r="15" spans="1:27" x14ac:dyDescent="0.35">
      <c r="B15" s="18" t="str">
        <f t="shared" si="16"/>
        <v>----</v>
      </c>
      <c r="C15" s="18" t="str">
        <f t="shared" si="17"/>
        <v>----</v>
      </c>
      <c r="D15" s="18" t="str">
        <f t="shared" si="18"/>
        <v>----</v>
      </c>
      <c r="E15" s="18" t="str">
        <f t="shared" si="19"/>
        <v>----</v>
      </c>
      <c r="G15" s="8"/>
      <c r="I15" s="20" t="str">
        <f t="shared" si="20"/>
        <v>----</v>
      </c>
      <c r="J15" s="20" t="str">
        <f t="shared" si="21"/>
        <v>----</v>
      </c>
      <c r="K15" s="20" t="str">
        <f t="shared" si="22"/>
        <v>----</v>
      </c>
      <c r="L15" s="20" t="str">
        <f t="shared" si="23"/>
        <v>----</v>
      </c>
      <c r="M15" s="4"/>
      <c r="N15" s="20" t="str">
        <f t="shared" si="24"/>
        <v>----</v>
      </c>
      <c r="O15" s="20" t="str">
        <f t="shared" si="25"/>
        <v>----</v>
      </c>
      <c r="P15" s="20" t="str">
        <f t="shared" si="26"/>
        <v>----</v>
      </c>
      <c r="Q15" s="20" t="str">
        <f t="shared" si="27"/>
        <v>----</v>
      </c>
      <c r="S15" s="20" t="str">
        <f t="shared" si="28"/>
        <v>----</v>
      </c>
      <c r="T15" s="20" t="str">
        <f t="shared" si="29"/>
        <v>----</v>
      </c>
      <c r="U15" s="20" t="str">
        <f t="shared" si="30"/>
        <v>----</v>
      </c>
      <c r="V15" s="20" t="str">
        <f t="shared" si="31"/>
        <v>----</v>
      </c>
      <c r="X15" s="18" t="str">
        <f t="shared" si="32"/>
        <v>----</v>
      </c>
      <c r="Y15" s="18" t="str">
        <f t="shared" si="33"/>
        <v>----</v>
      </c>
      <c r="Z15" s="18" t="str">
        <f t="shared" si="34"/>
        <v>----</v>
      </c>
      <c r="AA15" s="18" t="str">
        <f t="shared" si="35"/>
        <v>----</v>
      </c>
    </row>
    <row r="16" spans="1:27" x14ac:dyDescent="0.35">
      <c r="B16" s="18" t="str">
        <f t="shared" si="16"/>
        <v>----</v>
      </c>
      <c r="C16" s="18" t="str">
        <f t="shared" si="17"/>
        <v>----</v>
      </c>
      <c r="D16" s="18" t="str">
        <f t="shared" si="18"/>
        <v>----</v>
      </c>
      <c r="E16" s="18" t="str">
        <f t="shared" si="19"/>
        <v>----</v>
      </c>
      <c r="G16" s="8"/>
      <c r="I16" s="20" t="str">
        <f t="shared" si="20"/>
        <v>----</v>
      </c>
      <c r="J16" s="20" t="str">
        <f t="shared" si="21"/>
        <v>----</v>
      </c>
      <c r="K16" s="20" t="str">
        <f t="shared" si="22"/>
        <v>----</v>
      </c>
      <c r="L16" s="20" t="str">
        <f t="shared" si="23"/>
        <v>----</v>
      </c>
      <c r="M16" s="4"/>
      <c r="N16" s="20" t="str">
        <f t="shared" si="24"/>
        <v>----</v>
      </c>
      <c r="O16" s="20" t="str">
        <f t="shared" si="25"/>
        <v>----</v>
      </c>
      <c r="P16" s="20" t="str">
        <f t="shared" si="26"/>
        <v>----</v>
      </c>
      <c r="Q16" s="20" t="str">
        <f t="shared" si="27"/>
        <v>----</v>
      </c>
      <c r="S16" s="20" t="str">
        <f t="shared" si="28"/>
        <v>----</v>
      </c>
      <c r="T16" s="20" t="str">
        <f t="shared" si="29"/>
        <v>----</v>
      </c>
      <c r="U16" s="20" t="str">
        <f t="shared" si="30"/>
        <v>----</v>
      </c>
      <c r="V16" s="20" t="str">
        <f t="shared" si="31"/>
        <v>----</v>
      </c>
      <c r="X16" s="18" t="str">
        <f t="shared" si="32"/>
        <v>----</v>
      </c>
      <c r="Y16" s="18" t="str">
        <f t="shared" si="33"/>
        <v>----</v>
      </c>
      <c r="Z16" s="18" t="str">
        <f t="shared" si="34"/>
        <v>----</v>
      </c>
      <c r="AA16" s="18" t="str">
        <f t="shared" si="35"/>
        <v>----</v>
      </c>
    </row>
    <row r="17" spans="2:27" x14ac:dyDescent="0.35">
      <c r="B17" s="18" t="str">
        <f t="shared" si="16"/>
        <v>----</v>
      </c>
      <c r="C17" s="18" t="str">
        <f t="shared" si="17"/>
        <v>----</v>
      </c>
      <c r="D17" s="18" t="str">
        <f t="shared" si="18"/>
        <v>----</v>
      </c>
      <c r="E17" s="18" t="str">
        <f t="shared" si="19"/>
        <v>----</v>
      </c>
      <c r="G17" s="8"/>
      <c r="I17" s="20" t="str">
        <f t="shared" si="20"/>
        <v>----</v>
      </c>
      <c r="J17" s="20" t="str">
        <f t="shared" si="21"/>
        <v>----</v>
      </c>
      <c r="K17" s="20" t="str">
        <f t="shared" si="22"/>
        <v>----</v>
      </c>
      <c r="L17" s="20" t="str">
        <f t="shared" si="23"/>
        <v>----</v>
      </c>
      <c r="M17" s="4"/>
      <c r="N17" s="20" t="str">
        <f t="shared" si="24"/>
        <v>----</v>
      </c>
      <c r="O17" s="20" t="str">
        <f t="shared" si="25"/>
        <v>----</v>
      </c>
      <c r="P17" s="20" t="str">
        <f t="shared" si="26"/>
        <v>----</v>
      </c>
      <c r="Q17" s="20" t="str">
        <f t="shared" si="27"/>
        <v>----</v>
      </c>
      <c r="S17" s="20" t="str">
        <f t="shared" si="28"/>
        <v>----</v>
      </c>
      <c r="T17" s="20" t="str">
        <f t="shared" si="29"/>
        <v>----</v>
      </c>
      <c r="U17" s="20" t="str">
        <f t="shared" si="30"/>
        <v>----</v>
      </c>
      <c r="V17" s="20" t="str">
        <f t="shared" si="31"/>
        <v>----</v>
      </c>
      <c r="X17" s="18" t="str">
        <f t="shared" si="32"/>
        <v>----</v>
      </c>
      <c r="Y17" s="18" t="str">
        <f t="shared" si="33"/>
        <v>----</v>
      </c>
      <c r="Z17" s="18" t="str">
        <f t="shared" si="34"/>
        <v>----</v>
      </c>
      <c r="AA17" s="18" t="str">
        <f t="shared" si="35"/>
        <v>----</v>
      </c>
    </row>
    <row r="18" spans="2:27" x14ac:dyDescent="0.35">
      <c r="B18" s="18" t="str">
        <f t="shared" si="16"/>
        <v>----</v>
      </c>
      <c r="C18" s="18" t="str">
        <f t="shared" si="17"/>
        <v>----</v>
      </c>
      <c r="D18" s="18" t="str">
        <f t="shared" si="18"/>
        <v>----</v>
      </c>
      <c r="E18" s="18" t="str">
        <f t="shared" si="19"/>
        <v>----</v>
      </c>
      <c r="G18" s="8"/>
      <c r="I18" s="20" t="str">
        <f t="shared" si="20"/>
        <v>----</v>
      </c>
      <c r="J18" s="20" t="str">
        <f t="shared" si="21"/>
        <v>----</v>
      </c>
      <c r="K18" s="20" t="str">
        <f t="shared" si="22"/>
        <v>----</v>
      </c>
      <c r="L18" s="20" t="str">
        <f t="shared" si="23"/>
        <v>----</v>
      </c>
      <c r="M18" s="4"/>
      <c r="N18" s="20" t="str">
        <f t="shared" si="24"/>
        <v>----</v>
      </c>
      <c r="O18" s="20" t="str">
        <f t="shared" si="25"/>
        <v>----</v>
      </c>
      <c r="P18" s="20" t="str">
        <f t="shared" si="26"/>
        <v>----</v>
      </c>
      <c r="Q18" s="20" t="str">
        <f t="shared" si="27"/>
        <v>----</v>
      </c>
      <c r="S18" s="20" t="str">
        <f t="shared" si="28"/>
        <v>----</v>
      </c>
      <c r="T18" s="20" t="str">
        <f t="shared" si="29"/>
        <v>----</v>
      </c>
      <c r="U18" s="20" t="str">
        <f t="shared" si="30"/>
        <v>----</v>
      </c>
      <c r="V18" s="20" t="str">
        <f t="shared" si="31"/>
        <v>----</v>
      </c>
      <c r="X18" s="18" t="str">
        <f t="shared" si="32"/>
        <v>----</v>
      </c>
      <c r="Y18" s="18" t="str">
        <f t="shared" si="33"/>
        <v>----</v>
      </c>
      <c r="Z18" s="18" t="str">
        <f t="shared" si="34"/>
        <v>----</v>
      </c>
      <c r="AA18" s="18" t="str">
        <f t="shared" si="35"/>
        <v>----</v>
      </c>
    </row>
    <row r="19" spans="2:27" x14ac:dyDescent="0.35">
      <c r="B19" s="18" t="str">
        <f t="shared" si="16"/>
        <v>----</v>
      </c>
      <c r="C19" s="18" t="str">
        <f t="shared" si="17"/>
        <v>----</v>
      </c>
      <c r="D19" s="18" t="str">
        <f t="shared" si="18"/>
        <v>----</v>
      </c>
      <c r="E19" s="18" t="str">
        <f t="shared" si="19"/>
        <v>----</v>
      </c>
      <c r="G19" s="8"/>
      <c r="I19" s="20" t="str">
        <f t="shared" si="20"/>
        <v>----</v>
      </c>
      <c r="J19" s="20" t="str">
        <f t="shared" si="21"/>
        <v>----</v>
      </c>
      <c r="K19" s="20" t="str">
        <f t="shared" si="22"/>
        <v>----</v>
      </c>
      <c r="L19" s="20" t="str">
        <f t="shared" si="23"/>
        <v>----</v>
      </c>
      <c r="M19" s="4"/>
      <c r="N19" s="20" t="str">
        <f t="shared" si="24"/>
        <v>----</v>
      </c>
      <c r="O19" s="20" t="str">
        <f t="shared" si="25"/>
        <v>----</v>
      </c>
      <c r="P19" s="20" t="str">
        <f t="shared" si="26"/>
        <v>----</v>
      </c>
      <c r="Q19" s="20" t="str">
        <f t="shared" si="27"/>
        <v>----</v>
      </c>
      <c r="S19" s="20" t="str">
        <f t="shared" si="28"/>
        <v>----</v>
      </c>
      <c r="T19" s="20" t="str">
        <f t="shared" si="29"/>
        <v>----</v>
      </c>
      <c r="U19" s="20" t="str">
        <f t="shared" si="30"/>
        <v>----</v>
      </c>
      <c r="V19" s="20" t="str">
        <f t="shared" si="31"/>
        <v>----</v>
      </c>
      <c r="X19" s="18" t="str">
        <f t="shared" si="32"/>
        <v>----</v>
      </c>
      <c r="Y19" s="18" t="str">
        <f t="shared" si="33"/>
        <v>----</v>
      </c>
      <c r="Z19" s="18" t="str">
        <f t="shared" si="34"/>
        <v>----</v>
      </c>
      <c r="AA19" s="18" t="str">
        <f t="shared" si="35"/>
        <v>----</v>
      </c>
    </row>
    <row r="20" spans="2:27" x14ac:dyDescent="0.35">
      <c r="B20" s="18" t="str">
        <f t="shared" si="16"/>
        <v>----</v>
      </c>
      <c r="C20" s="18" t="str">
        <f t="shared" si="17"/>
        <v>----</v>
      </c>
      <c r="D20" s="18" t="str">
        <f t="shared" si="18"/>
        <v>----</v>
      </c>
      <c r="E20" s="18" t="str">
        <f t="shared" si="19"/>
        <v>----</v>
      </c>
      <c r="G20" s="8"/>
      <c r="I20" s="20" t="str">
        <f t="shared" si="20"/>
        <v>----</v>
      </c>
      <c r="J20" s="20" t="str">
        <f t="shared" si="21"/>
        <v>----</v>
      </c>
      <c r="K20" s="20" t="str">
        <f t="shared" si="22"/>
        <v>----</v>
      </c>
      <c r="L20" s="20" t="str">
        <f t="shared" si="23"/>
        <v>----</v>
      </c>
      <c r="M20" s="4"/>
      <c r="N20" s="20" t="str">
        <f t="shared" si="24"/>
        <v>----</v>
      </c>
      <c r="O20" s="20" t="str">
        <f t="shared" si="25"/>
        <v>----</v>
      </c>
      <c r="P20" s="20" t="str">
        <f t="shared" si="26"/>
        <v>----</v>
      </c>
      <c r="Q20" s="20" t="str">
        <f t="shared" si="27"/>
        <v>----</v>
      </c>
      <c r="S20" s="20" t="str">
        <f t="shared" si="28"/>
        <v>----</v>
      </c>
      <c r="T20" s="20" t="str">
        <f t="shared" si="29"/>
        <v>----</v>
      </c>
      <c r="U20" s="20" t="str">
        <f t="shared" si="30"/>
        <v>----</v>
      </c>
      <c r="V20" s="20" t="str">
        <f t="shared" si="31"/>
        <v>----</v>
      </c>
      <c r="X20" s="18" t="str">
        <f t="shared" si="32"/>
        <v>----</v>
      </c>
      <c r="Y20" s="18" t="str">
        <f t="shared" si="33"/>
        <v>----</v>
      </c>
      <c r="Z20" s="18" t="str">
        <f t="shared" si="34"/>
        <v>----</v>
      </c>
      <c r="AA20" s="18" t="str">
        <f t="shared" si="35"/>
        <v>----</v>
      </c>
    </row>
    <row r="21" spans="2:27" x14ac:dyDescent="0.35">
      <c r="B21" s="18" t="str">
        <f t="shared" si="16"/>
        <v>----</v>
      </c>
      <c r="C21" s="18" t="str">
        <f t="shared" si="17"/>
        <v>----</v>
      </c>
      <c r="D21" s="18" t="str">
        <f t="shared" si="18"/>
        <v>----</v>
      </c>
      <c r="E21" s="18" t="str">
        <f t="shared" si="19"/>
        <v>----</v>
      </c>
      <c r="G21" s="8"/>
      <c r="I21" s="20" t="str">
        <f t="shared" si="20"/>
        <v>----</v>
      </c>
      <c r="J21" s="20" t="str">
        <f t="shared" si="21"/>
        <v>----</v>
      </c>
      <c r="K21" s="20" t="str">
        <f t="shared" si="22"/>
        <v>----</v>
      </c>
      <c r="L21" s="20" t="str">
        <f t="shared" si="23"/>
        <v>----</v>
      </c>
      <c r="M21" s="4"/>
      <c r="N21" s="20" t="str">
        <f t="shared" si="24"/>
        <v>----</v>
      </c>
      <c r="O21" s="20" t="str">
        <f t="shared" si="25"/>
        <v>----</v>
      </c>
      <c r="P21" s="20" t="str">
        <f t="shared" si="26"/>
        <v>----</v>
      </c>
      <c r="Q21" s="20" t="str">
        <f t="shared" si="27"/>
        <v>----</v>
      </c>
      <c r="S21" s="20" t="str">
        <f t="shared" si="28"/>
        <v>----</v>
      </c>
      <c r="T21" s="20" t="str">
        <f t="shared" si="29"/>
        <v>----</v>
      </c>
      <c r="U21" s="20" t="str">
        <f t="shared" si="30"/>
        <v>----</v>
      </c>
      <c r="V21" s="20" t="str">
        <f t="shared" si="31"/>
        <v>----</v>
      </c>
      <c r="X21" s="18" t="str">
        <f t="shared" si="32"/>
        <v>----</v>
      </c>
      <c r="Y21" s="18" t="str">
        <f t="shared" si="33"/>
        <v>----</v>
      </c>
      <c r="Z21" s="18" t="str">
        <f t="shared" si="34"/>
        <v>----</v>
      </c>
      <c r="AA21" s="18" t="str">
        <f t="shared" si="35"/>
        <v>----</v>
      </c>
    </row>
    <row r="22" spans="2:27" x14ac:dyDescent="0.35">
      <c r="B22" s="18" t="str">
        <f t="shared" si="16"/>
        <v>----</v>
      </c>
      <c r="C22" s="18" t="str">
        <f t="shared" si="17"/>
        <v>----</v>
      </c>
      <c r="D22" s="18" t="str">
        <f t="shared" si="18"/>
        <v>----</v>
      </c>
      <c r="E22" s="18" t="str">
        <f t="shared" si="19"/>
        <v>----</v>
      </c>
      <c r="G22" s="8"/>
      <c r="I22" s="20" t="str">
        <f t="shared" si="20"/>
        <v>----</v>
      </c>
      <c r="J22" s="20" t="str">
        <f t="shared" si="21"/>
        <v>----</v>
      </c>
      <c r="K22" s="20" t="str">
        <f t="shared" si="22"/>
        <v>----</v>
      </c>
      <c r="L22" s="20" t="str">
        <f t="shared" si="23"/>
        <v>----</v>
      </c>
      <c r="M22" s="4"/>
      <c r="N22" s="20" t="str">
        <f t="shared" si="24"/>
        <v>----</v>
      </c>
      <c r="O22" s="20" t="str">
        <f t="shared" si="25"/>
        <v>----</v>
      </c>
      <c r="P22" s="20" t="str">
        <f t="shared" si="26"/>
        <v>----</v>
      </c>
      <c r="Q22" s="20" t="str">
        <f t="shared" si="27"/>
        <v>----</v>
      </c>
      <c r="S22" s="20" t="str">
        <f t="shared" si="28"/>
        <v>----</v>
      </c>
      <c r="T22" s="20" t="str">
        <f t="shared" si="29"/>
        <v>----</v>
      </c>
      <c r="U22" s="20" t="str">
        <f t="shared" si="30"/>
        <v>----</v>
      </c>
      <c r="V22" s="20" t="str">
        <f t="shared" si="31"/>
        <v>----</v>
      </c>
      <c r="X22" s="18" t="str">
        <f t="shared" si="32"/>
        <v>----</v>
      </c>
      <c r="Y22" s="18" t="str">
        <f t="shared" si="33"/>
        <v>----</v>
      </c>
      <c r="Z22" s="18" t="str">
        <f t="shared" si="34"/>
        <v>----</v>
      </c>
      <c r="AA22" s="18" t="str">
        <f t="shared" si="35"/>
        <v>----</v>
      </c>
    </row>
    <row r="23" spans="2:27" x14ac:dyDescent="0.35">
      <c r="B23" s="18" t="str">
        <f t="shared" si="16"/>
        <v>----</v>
      </c>
      <c r="C23" s="18" t="str">
        <f t="shared" si="17"/>
        <v>----</v>
      </c>
      <c r="D23" s="18" t="str">
        <f t="shared" si="18"/>
        <v>----</v>
      </c>
      <c r="E23" s="18" t="str">
        <f t="shared" si="19"/>
        <v>----</v>
      </c>
      <c r="G23" s="8"/>
      <c r="I23" s="20" t="str">
        <f t="shared" si="20"/>
        <v>----</v>
      </c>
      <c r="J23" s="20" t="str">
        <f t="shared" si="21"/>
        <v>----</v>
      </c>
      <c r="K23" s="20" t="str">
        <f t="shared" si="22"/>
        <v>----</v>
      </c>
      <c r="L23" s="20" t="str">
        <f t="shared" si="23"/>
        <v>----</v>
      </c>
      <c r="M23" s="4"/>
      <c r="N23" s="20" t="str">
        <f t="shared" si="24"/>
        <v>----</v>
      </c>
      <c r="O23" s="20" t="str">
        <f t="shared" si="25"/>
        <v>----</v>
      </c>
      <c r="P23" s="20" t="str">
        <f t="shared" si="26"/>
        <v>----</v>
      </c>
      <c r="Q23" s="20" t="str">
        <f t="shared" si="27"/>
        <v>----</v>
      </c>
      <c r="S23" s="20" t="str">
        <f t="shared" si="28"/>
        <v>----</v>
      </c>
      <c r="T23" s="20" t="str">
        <f t="shared" si="29"/>
        <v>----</v>
      </c>
      <c r="U23" s="20" t="str">
        <f t="shared" si="30"/>
        <v>----</v>
      </c>
      <c r="V23" s="20" t="str">
        <f t="shared" si="31"/>
        <v>----</v>
      </c>
      <c r="X23" s="18" t="str">
        <f t="shared" si="32"/>
        <v>----</v>
      </c>
      <c r="Y23" s="18" t="str">
        <f t="shared" si="33"/>
        <v>----</v>
      </c>
      <c r="Z23" s="18" t="str">
        <f t="shared" si="34"/>
        <v>----</v>
      </c>
      <c r="AA23" s="18" t="str">
        <f t="shared" si="35"/>
        <v>----</v>
      </c>
    </row>
  </sheetData>
  <mergeCells count="5">
    <mergeCell ref="I1:L1"/>
    <mergeCell ref="N1:Q1"/>
    <mergeCell ref="S1:V1"/>
    <mergeCell ref="X1:AA1"/>
    <mergeCell ref="I2:L2"/>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T30"/>
  <sheetViews>
    <sheetView workbookViewId="0">
      <selection activeCell="G8" sqref="G8"/>
    </sheetView>
  </sheetViews>
  <sheetFormatPr defaultRowHeight="21" x14ac:dyDescent="0.35"/>
  <cols>
    <col min="1" max="1" width="9.28515625" style="30" customWidth="1"/>
    <col min="2" max="5" width="6.85546875" style="14" customWidth="1"/>
    <col min="6" max="6" width="2.85546875" style="14" customWidth="1"/>
    <col min="7" max="7" width="6.85546875" style="14" customWidth="1"/>
    <col min="8" max="8" width="4.5703125" style="14" customWidth="1"/>
    <col min="9" max="16" width="4.28515625" style="14" customWidth="1"/>
    <col min="17" max="24" width="4.28515625" style="33" customWidth="1"/>
    <col min="25" max="32" width="4.28515625" style="14" customWidth="1"/>
    <col min="33" max="40" width="4.28515625" style="33" customWidth="1"/>
    <col min="41" max="41" width="4.5703125" style="14" customWidth="1"/>
    <col min="42" max="45" width="8.28515625" style="30" customWidth="1"/>
    <col min="46" max="16384" width="9.140625" style="30"/>
  </cols>
  <sheetData>
    <row r="1" spans="1:46" x14ac:dyDescent="0.35">
      <c r="G1" s="14" t="s">
        <v>19</v>
      </c>
      <c r="I1" s="14">
        <v>1</v>
      </c>
      <c r="J1" s="14">
        <v>2</v>
      </c>
      <c r="K1" s="14">
        <v>3</v>
      </c>
      <c r="L1" s="14">
        <v>4</v>
      </c>
      <c r="M1" s="14">
        <v>5</v>
      </c>
      <c r="N1" s="14">
        <v>6</v>
      </c>
      <c r="O1" s="14">
        <v>7</v>
      </c>
      <c r="P1" s="14">
        <v>8</v>
      </c>
      <c r="Q1" s="33">
        <v>9</v>
      </c>
      <c r="R1" s="33">
        <v>10</v>
      </c>
      <c r="S1" s="33">
        <v>11</v>
      </c>
      <c r="T1" s="33">
        <v>12</v>
      </c>
      <c r="U1" s="33">
        <v>13</v>
      </c>
      <c r="V1" s="33">
        <v>14</v>
      </c>
      <c r="W1" s="33">
        <v>15</v>
      </c>
      <c r="X1" s="33">
        <v>16</v>
      </c>
      <c r="Y1" s="14">
        <v>17</v>
      </c>
      <c r="Z1" s="14">
        <v>18</v>
      </c>
      <c r="AA1" s="14">
        <v>19</v>
      </c>
      <c r="AB1" s="14">
        <v>20</v>
      </c>
      <c r="AC1" s="14">
        <v>21</v>
      </c>
      <c r="AD1" s="14">
        <v>22</v>
      </c>
      <c r="AE1" s="14">
        <v>23</v>
      </c>
      <c r="AF1" s="14">
        <v>24</v>
      </c>
      <c r="AG1" s="33">
        <v>25</v>
      </c>
      <c r="AH1" s="33">
        <v>26</v>
      </c>
      <c r="AI1" s="33">
        <v>27</v>
      </c>
      <c r="AJ1" s="33">
        <v>28</v>
      </c>
      <c r="AK1" s="33">
        <v>29</v>
      </c>
      <c r="AL1" s="33">
        <v>30</v>
      </c>
      <c r="AM1" s="33">
        <v>31</v>
      </c>
      <c r="AN1" s="33">
        <v>32</v>
      </c>
      <c r="AP1" s="59" t="s">
        <v>9</v>
      </c>
      <c r="AQ1" s="59"/>
      <c r="AR1" s="59"/>
      <c r="AS1" s="59"/>
    </row>
    <row r="2" spans="1:46" x14ac:dyDescent="0.35">
      <c r="A2" s="14" t="s">
        <v>11</v>
      </c>
      <c r="B2" s="31">
        <v>172</v>
      </c>
      <c r="C2" s="31">
        <v>18</v>
      </c>
      <c r="D2" s="31">
        <v>36</v>
      </c>
      <c r="E2" s="31">
        <v>1</v>
      </c>
      <c r="G2" s="31">
        <v>22</v>
      </c>
      <c r="AP2" s="21">
        <f>IF(ISNUMBER($G2), POWER(2, 8) - POWER(2, 8 - MAX(MIN(G2, 8), 0)), "----")</f>
        <v>255</v>
      </c>
      <c r="AQ2" s="21">
        <f>IF(ISNUMBER($G2), POWER(2, 8) - POWER(2, 8 - MAX(MIN(G2 - 8, 8), 0)), "----")</f>
        <v>255</v>
      </c>
      <c r="AR2" s="21">
        <f>IF(ISNUMBER($G2), POWER(2, 8) - POWER(2, 8 - MAX(MIN(G2 - 16, 8), 0)), "----")</f>
        <v>252</v>
      </c>
      <c r="AS2" s="21">
        <f>IF(ISNUMBER($G2), POWER(2, 8) - POWER(2, 8 - MAX(MIN(G2 - 24, 8), 0)), "----")</f>
        <v>0</v>
      </c>
    </row>
    <row r="3" spans="1:46" x14ac:dyDescent="0.35">
      <c r="A3" s="14" t="s">
        <v>8</v>
      </c>
      <c r="B3" s="21">
        <f t="shared" ref="B3:E3" si="0">IF(ISNUMBER($G2), _xlfn.BITAND(AP2, B2), "----")</f>
        <v>172</v>
      </c>
      <c r="C3" s="21">
        <f t="shared" si="0"/>
        <v>18</v>
      </c>
      <c r="D3" s="21">
        <f t="shared" si="0"/>
        <v>36</v>
      </c>
      <c r="E3" s="21">
        <f t="shared" si="0"/>
        <v>0</v>
      </c>
      <c r="G3" s="31">
        <v>23</v>
      </c>
      <c r="I3" s="14" t="str">
        <f t="shared" ref="I3:P3" si="1">IF(ISNUMBER($G3), MID(DEC2BIN($B3, 8), MOD(I$1 - 1, 8) + 1, 1), "")</f>
        <v>1</v>
      </c>
      <c r="J3" s="14" t="str">
        <f t="shared" si="1"/>
        <v>0</v>
      </c>
      <c r="K3" s="14" t="str">
        <f t="shared" si="1"/>
        <v>1</v>
      </c>
      <c r="L3" s="14" t="str">
        <f t="shared" si="1"/>
        <v>0</v>
      </c>
      <c r="M3" s="14" t="str">
        <f t="shared" si="1"/>
        <v>1</v>
      </c>
      <c r="N3" s="14" t="str">
        <f t="shared" si="1"/>
        <v>1</v>
      </c>
      <c r="O3" s="14" t="str">
        <f t="shared" si="1"/>
        <v>0</v>
      </c>
      <c r="P3" s="14" t="str">
        <f t="shared" si="1"/>
        <v>0</v>
      </c>
      <c r="Q3" s="33" t="str">
        <f t="shared" ref="Q3:X3" si="2">IF(ISNUMBER($G3), MID(DEC2BIN($C3, 8), MOD(Q$1 - 1, 8) + 1, 1), "")</f>
        <v>0</v>
      </c>
      <c r="R3" s="33" t="str">
        <f t="shared" si="2"/>
        <v>0</v>
      </c>
      <c r="S3" s="33" t="str">
        <f t="shared" si="2"/>
        <v>0</v>
      </c>
      <c r="T3" s="33" t="str">
        <f t="shared" si="2"/>
        <v>1</v>
      </c>
      <c r="U3" s="33" t="str">
        <f t="shared" si="2"/>
        <v>0</v>
      </c>
      <c r="V3" s="33" t="str">
        <f t="shared" si="2"/>
        <v>0</v>
      </c>
      <c r="W3" s="33" t="str">
        <f t="shared" si="2"/>
        <v>1</v>
      </c>
      <c r="X3" s="33" t="str">
        <f t="shared" si="2"/>
        <v>0</v>
      </c>
      <c r="Y3" s="14" t="str">
        <f t="shared" ref="Y3:AF3" si="3">IF(ISNUMBER($G3), MID(DEC2BIN($D3, 8), MOD(Y$1 - 1, 8) + 1, 1), "")</f>
        <v>0</v>
      </c>
      <c r="Z3" s="14" t="str">
        <f t="shared" si="3"/>
        <v>0</v>
      </c>
      <c r="AA3" s="14" t="str">
        <f t="shared" si="3"/>
        <v>1</v>
      </c>
      <c r="AB3" s="14" t="str">
        <f t="shared" si="3"/>
        <v>0</v>
      </c>
      <c r="AC3" s="14" t="str">
        <f t="shared" si="3"/>
        <v>0</v>
      </c>
      <c r="AD3" s="14" t="str">
        <f t="shared" si="3"/>
        <v>1</v>
      </c>
      <c r="AE3" s="14" t="str">
        <f t="shared" si="3"/>
        <v>0</v>
      </c>
      <c r="AF3" s="14" t="str">
        <f t="shared" si="3"/>
        <v>0</v>
      </c>
      <c r="AG3" s="33" t="str">
        <f t="shared" ref="AG3:AN3" si="4">IF(ISNUMBER($G3), MID(DEC2BIN($E3, 8), MOD(AG$1 - 1, 8) + 1, 1), "")</f>
        <v>0</v>
      </c>
      <c r="AH3" s="33" t="str">
        <f t="shared" si="4"/>
        <v>0</v>
      </c>
      <c r="AI3" s="33" t="str">
        <f t="shared" si="4"/>
        <v>0</v>
      </c>
      <c r="AJ3" s="33" t="str">
        <f t="shared" si="4"/>
        <v>0</v>
      </c>
      <c r="AK3" s="33" t="str">
        <f t="shared" si="4"/>
        <v>0</v>
      </c>
      <c r="AL3" s="33" t="str">
        <f t="shared" si="4"/>
        <v>0</v>
      </c>
      <c r="AM3" s="33" t="str">
        <f t="shared" si="4"/>
        <v>0</v>
      </c>
      <c r="AN3" s="33" t="str">
        <f t="shared" si="4"/>
        <v>0</v>
      </c>
      <c r="AP3" s="21">
        <f>IF(ISNUMBER($G3), POWER(2, 8) - POWER(2, 8 - MAX(MIN(G3, 8), 0)), "----")</f>
        <v>255</v>
      </c>
      <c r="AQ3" s="21">
        <f>IF(ISNUMBER($G3), POWER(2, 8) - POWER(2, 8 - MAX(MIN(G3 - 8, 8), 0)), "----")</f>
        <v>255</v>
      </c>
      <c r="AR3" s="21">
        <f>IF(ISNUMBER($G3), POWER(2, 8) - POWER(2, 8 - MAX(MIN(G3 - 16, 8), 0)), "----")</f>
        <v>254</v>
      </c>
      <c r="AS3" s="21">
        <f>IF(ISNUMBER($G3), POWER(2, 8) - POWER(2, 8 - MAX(MIN(G3 - 24, 8), 0)), "----")</f>
        <v>0</v>
      </c>
    </row>
    <row r="4" spans="1:46" ht="23.25" customHeight="1" x14ac:dyDescent="0.35">
      <c r="A4" s="30" t="s">
        <v>36</v>
      </c>
      <c r="B4" s="27">
        <f t="shared" ref="B4:E4" si="5">IF(ISNUMBER($G3), _xlfn.BITOR(255 - AP3, B3), "----")</f>
        <v>172</v>
      </c>
      <c r="C4" s="27">
        <f t="shared" si="5"/>
        <v>18</v>
      </c>
      <c r="D4" s="27">
        <f t="shared" si="5"/>
        <v>37</v>
      </c>
      <c r="E4" s="27">
        <f t="shared" si="5"/>
        <v>255</v>
      </c>
      <c r="F4" s="30"/>
      <c r="G4" s="30">
        <f t="shared" ref="G4:G6" si="6">IF(ISNUMBER(G3), G3, "")</f>
        <v>23</v>
      </c>
      <c r="H4" s="30"/>
      <c r="I4" s="14" t="str">
        <f t="shared" ref="I4:P4" si="7">IF(ISNUMBER($G3), MID(DEC2BIN($B4, 8), MOD(I$1 - 1, 8) + 1, 1), "")</f>
        <v>1</v>
      </c>
      <c r="J4" s="14" t="str">
        <f t="shared" si="7"/>
        <v>0</v>
      </c>
      <c r="K4" s="14" t="str">
        <f t="shared" si="7"/>
        <v>1</v>
      </c>
      <c r="L4" s="14" t="str">
        <f t="shared" si="7"/>
        <v>0</v>
      </c>
      <c r="M4" s="14" t="str">
        <f t="shared" si="7"/>
        <v>1</v>
      </c>
      <c r="N4" s="14" t="str">
        <f t="shared" si="7"/>
        <v>1</v>
      </c>
      <c r="O4" s="14" t="str">
        <f t="shared" si="7"/>
        <v>0</v>
      </c>
      <c r="P4" s="14" t="str">
        <f t="shared" si="7"/>
        <v>0</v>
      </c>
      <c r="Q4" s="33" t="str">
        <f t="shared" ref="Q4:X4" si="8">IF(ISNUMBER($G3), MID(DEC2BIN($C4, 8), MOD(Q$1 - 1, 8) + 1, 1), "")</f>
        <v>0</v>
      </c>
      <c r="R4" s="33" t="str">
        <f t="shared" si="8"/>
        <v>0</v>
      </c>
      <c r="S4" s="33" t="str">
        <f t="shared" si="8"/>
        <v>0</v>
      </c>
      <c r="T4" s="33" t="str">
        <f t="shared" si="8"/>
        <v>1</v>
      </c>
      <c r="U4" s="33" t="str">
        <f t="shared" si="8"/>
        <v>0</v>
      </c>
      <c r="V4" s="33" t="str">
        <f t="shared" si="8"/>
        <v>0</v>
      </c>
      <c r="W4" s="33" t="str">
        <f t="shared" si="8"/>
        <v>1</v>
      </c>
      <c r="X4" s="33" t="str">
        <f t="shared" si="8"/>
        <v>0</v>
      </c>
      <c r="Y4" s="14" t="str">
        <f t="shared" ref="Y4:AF4" si="9">IF(ISNUMBER($G3), MID(DEC2BIN($D4, 8), MOD(Y$1 - 1, 8) + 1, 1), "")</f>
        <v>0</v>
      </c>
      <c r="Z4" s="14" t="str">
        <f t="shared" si="9"/>
        <v>0</v>
      </c>
      <c r="AA4" s="14" t="str">
        <f t="shared" si="9"/>
        <v>1</v>
      </c>
      <c r="AB4" s="14" t="str">
        <f t="shared" si="9"/>
        <v>0</v>
      </c>
      <c r="AC4" s="14" t="str">
        <f t="shared" si="9"/>
        <v>0</v>
      </c>
      <c r="AD4" s="14" t="str">
        <f t="shared" si="9"/>
        <v>1</v>
      </c>
      <c r="AE4" s="14" t="str">
        <f t="shared" si="9"/>
        <v>0</v>
      </c>
      <c r="AF4" s="14" t="str">
        <f t="shared" si="9"/>
        <v>1</v>
      </c>
      <c r="AG4" s="33" t="str">
        <f t="shared" ref="AG4:AN4" si="10">IF(ISNUMBER($G3), MID(DEC2BIN($E4, 8), MOD(AG$1 - 1, 8) + 1, 1), "")</f>
        <v>1</v>
      </c>
      <c r="AH4" s="33" t="str">
        <f t="shared" si="10"/>
        <v>1</v>
      </c>
      <c r="AI4" s="33" t="str">
        <f t="shared" si="10"/>
        <v>1</v>
      </c>
      <c r="AJ4" s="33" t="str">
        <f t="shared" si="10"/>
        <v>1</v>
      </c>
      <c r="AK4" s="33" t="str">
        <f t="shared" si="10"/>
        <v>1</v>
      </c>
      <c r="AL4" s="33" t="str">
        <f t="shared" si="10"/>
        <v>1</v>
      </c>
      <c r="AM4" s="33" t="str">
        <f t="shared" si="10"/>
        <v>1</v>
      </c>
      <c r="AN4" s="33" t="str">
        <f t="shared" si="10"/>
        <v>1</v>
      </c>
      <c r="AO4" s="30"/>
      <c r="AP4" s="32"/>
      <c r="AQ4" s="32"/>
      <c r="AR4" s="32"/>
      <c r="AS4" s="32"/>
    </row>
    <row r="5" spans="1:46" x14ac:dyDescent="0.35">
      <c r="A5" s="14" t="s">
        <v>8</v>
      </c>
      <c r="B5" s="21">
        <f>IF(ISNUMBER($G5), MOD(B4 + IF(C4 &gt; 254, 1, 0), 256), "----")</f>
        <v>172</v>
      </c>
      <c r="C5" s="21">
        <f>IF(ISNUMBER($G5), MOD(C4 + IF(D4 &gt; 254, 1, 0), 256), "----")</f>
        <v>18</v>
      </c>
      <c r="D5" s="21">
        <f>IF(ISNUMBER($G5), MOD(D4 + IF(E4 &gt; 254, 1, 0), 256), "----")</f>
        <v>38</v>
      </c>
      <c r="E5" s="21">
        <f>IF(ISNUMBER($G5), MOD(E4 + 1, 256), "----")</f>
        <v>0</v>
      </c>
      <c r="G5" s="31">
        <v>27</v>
      </c>
      <c r="I5" s="14" t="str">
        <f t="shared" ref="I5:P5" si="11">IF(ISNUMBER($G5), MID(DEC2BIN($B5, 8), MOD(I$1 - 1, 8) + 1, 1), "")</f>
        <v>1</v>
      </c>
      <c r="J5" s="14" t="str">
        <f t="shared" si="11"/>
        <v>0</v>
      </c>
      <c r="K5" s="14" t="str">
        <f t="shared" si="11"/>
        <v>1</v>
      </c>
      <c r="L5" s="14" t="str">
        <f t="shared" si="11"/>
        <v>0</v>
      </c>
      <c r="M5" s="14" t="str">
        <f t="shared" si="11"/>
        <v>1</v>
      </c>
      <c r="N5" s="14" t="str">
        <f t="shared" si="11"/>
        <v>1</v>
      </c>
      <c r="O5" s="14" t="str">
        <f t="shared" si="11"/>
        <v>0</v>
      </c>
      <c r="P5" s="14" t="str">
        <f t="shared" si="11"/>
        <v>0</v>
      </c>
      <c r="Q5" s="33" t="str">
        <f t="shared" ref="Q5:X5" si="12">IF(ISNUMBER($G5), MID(DEC2BIN($C5, 8), MOD(Q$1 - 1, 8) + 1, 1), "")</f>
        <v>0</v>
      </c>
      <c r="R5" s="33" t="str">
        <f t="shared" si="12"/>
        <v>0</v>
      </c>
      <c r="S5" s="33" t="str">
        <f t="shared" si="12"/>
        <v>0</v>
      </c>
      <c r="T5" s="33" t="str">
        <f t="shared" si="12"/>
        <v>1</v>
      </c>
      <c r="U5" s="33" t="str">
        <f t="shared" si="12"/>
        <v>0</v>
      </c>
      <c r="V5" s="33" t="str">
        <f t="shared" si="12"/>
        <v>0</v>
      </c>
      <c r="W5" s="33" t="str">
        <f t="shared" si="12"/>
        <v>1</v>
      </c>
      <c r="X5" s="33" t="str">
        <f t="shared" si="12"/>
        <v>0</v>
      </c>
      <c r="Y5" s="14" t="str">
        <f t="shared" ref="Y5:AF5" si="13">IF(ISNUMBER($G5), MID(DEC2BIN($D5, 8), MOD(Y$1 - 1, 8) + 1, 1), "")</f>
        <v>0</v>
      </c>
      <c r="Z5" s="14" t="str">
        <f t="shared" si="13"/>
        <v>0</v>
      </c>
      <c r="AA5" s="14" t="str">
        <f t="shared" si="13"/>
        <v>1</v>
      </c>
      <c r="AB5" s="14" t="str">
        <f t="shared" si="13"/>
        <v>0</v>
      </c>
      <c r="AC5" s="14" t="str">
        <f t="shared" si="13"/>
        <v>0</v>
      </c>
      <c r="AD5" s="14" t="str">
        <f t="shared" si="13"/>
        <v>1</v>
      </c>
      <c r="AE5" s="14" t="str">
        <f t="shared" si="13"/>
        <v>1</v>
      </c>
      <c r="AF5" s="14" t="str">
        <f t="shared" si="13"/>
        <v>0</v>
      </c>
      <c r="AG5" s="33" t="str">
        <f t="shared" ref="AG5:AN5" si="14">IF(ISNUMBER($G5), MID(DEC2BIN($E5, 8), MOD(AG$1 - 1, 8) + 1, 1), "")</f>
        <v>0</v>
      </c>
      <c r="AH5" s="33" t="str">
        <f t="shared" si="14"/>
        <v>0</v>
      </c>
      <c r="AI5" s="33" t="str">
        <f t="shared" si="14"/>
        <v>0</v>
      </c>
      <c r="AJ5" s="33" t="str">
        <f t="shared" si="14"/>
        <v>0</v>
      </c>
      <c r="AK5" s="33" t="str">
        <f t="shared" si="14"/>
        <v>0</v>
      </c>
      <c r="AL5" s="33" t="str">
        <f t="shared" si="14"/>
        <v>0</v>
      </c>
      <c r="AM5" s="33" t="str">
        <f t="shared" si="14"/>
        <v>0</v>
      </c>
      <c r="AN5" s="33" t="str">
        <f t="shared" si="14"/>
        <v>0</v>
      </c>
      <c r="AP5" s="21">
        <f>IF(ISNUMBER($G5), POWER(2, 8) - POWER(2, 8 - MAX(MIN(G5, 8), 0)), "----")</f>
        <v>255</v>
      </c>
      <c r="AQ5" s="21">
        <f>IF(ISNUMBER($G5), POWER(2, 8) - POWER(2, 8 - MAX(MIN(G5 - 8, 8), 0)), "----")</f>
        <v>255</v>
      </c>
      <c r="AR5" s="21">
        <f>IF(ISNUMBER($G5), POWER(2, 8) - POWER(2, 8 - MAX(MIN(G5 - 16, 8), 0)), "----")</f>
        <v>255</v>
      </c>
      <c r="AS5" s="21">
        <f>IF(ISNUMBER($G5), POWER(2, 8) - POWER(2, 8 - MAX(MIN(G5 - 24, 8), 0)), "----")</f>
        <v>224</v>
      </c>
    </row>
    <row r="6" spans="1:46" x14ac:dyDescent="0.35">
      <c r="A6" s="30" t="s">
        <v>36</v>
      </c>
      <c r="B6" s="27">
        <f>IF(ISNUMBER($G5), _xlfn.BITOR(255 - AP5, B5), "----")</f>
        <v>172</v>
      </c>
      <c r="C6" s="27">
        <f>IF(ISNUMBER($G5), _xlfn.BITOR(255 - AQ5, C5), "----")</f>
        <v>18</v>
      </c>
      <c r="D6" s="27">
        <f>IF(ISNUMBER($G5), _xlfn.BITOR(255 - AR5, D5), "----")</f>
        <v>38</v>
      </c>
      <c r="E6" s="27">
        <f>IF(ISNUMBER($G5), _xlfn.BITOR(255 - AS5, E5), "----")</f>
        <v>31</v>
      </c>
      <c r="F6" s="30"/>
      <c r="G6" s="30">
        <f t="shared" si="6"/>
        <v>27</v>
      </c>
      <c r="H6" s="30"/>
      <c r="I6" s="14" t="str">
        <f t="shared" ref="I6:P6" si="15">IF(ISNUMBER($G5), MID(DEC2BIN($B6, 8), MOD(I$1 - 1, 8) + 1, 1), "")</f>
        <v>1</v>
      </c>
      <c r="J6" s="14" t="str">
        <f t="shared" si="15"/>
        <v>0</v>
      </c>
      <c r="K6" s="14" t="str">
        <f t="shared" si="15"/>
        <v>1</v>
      </c>
      <c r="L6" s="14" t="str">
        <f t="shared" si="15"/>
        <v>0</v>
      </c>
      <c r="M6" s="14" t="str">
        <f t="shared" si="15"/>
        <v>1</v>
      </c>
      <c r="N6" s="14" t="str">
        <f t="shared" si="15"/>
        <v>1</v>
      </c>
      <c r="O6" s="14" t="str">
        <f t="shared" si="15"/>
        <v>0</v>
      </c>
      <c r="P6" s="14" t="str">
        <f t="shared" si="15"/>
        <v>0</v>
      </c>
      <c r="Q6" s="33" t="str">
        <f t="shared" ref="Q6:X6" si="16">IF(ISNUMBER($G5), MID(DEC2BIN($C6, 8), MOD(Q$1 - 1, 8) + 1, 1), "")</f>
        <v>0</v>
      </c>
      <c r="R6" s="33" t="str">
        <f t="shared" si="16"/>
        <v>0</v>
      </c>
      <c r="S6" s="33" t="str">
        <f t="shared" si="16"/>
        <v>0</v>
      </c>
      <c r="T6" s="33" t="str">
        <f t="shared" si="16"/>
        <v>1</v>
      </c>
      <c r="U6" s="33" t="str">
        <f t="shared" si="16"/>
        <v>0</v>
      </c>
      <c r="V6" s="33" t="str">
        <f t="shared" si="16"/>
        <v>0</v>
      </c>
      <c r="W6" s="33" t="str">
        <f t="shared" si="16"/>
        <v>1</v>
      </c>
      <c r="X6" s="33" t="str">
        <f t="shared" si="16"/>
        <v>0</v>
      </c>
      <c r="Y6" s="14" t="str">
        <f t="shared" ref="Y6:AF6" si="17">IF(ISNUMBER($G5), MID(DEC2BIN($D6, 8), MOD(Y$1 - 1, 8) + 1, 1), "")</f>
        <v>0</v>
      </c>
      <c r="Z6" s="14" t="str">
        <f t="shared" si="17"/>
        <v>0</v>
      </c>
      <c r="AA6" s="14" t="str">
        <f t="shared" si="17"/>
        <v>1</v>
      </c>
      <c r="AB6" s="14" t="str">
        <f t="shared" si="17"/>
        <v>0</v>
      </c>
      <c r="AC6" s="14" t="str">
        <f t="shared" si="17"/>
        <v>0</v>
      </c>
      <c r="AD6" s="14" t="str">
        <f t="shared" si="17"/>
        <v>1</v>
      </c>
      <c r="AE6" s="14" t="str">
        <f t="shared" si="17"/>
        <v>1</v>
      </c>
      <c r="AF6" s="14" t="str">
        <f t="shared" si="17"/>
        <v>0</v>
      </c>
      <c r="AG6" s="33" t="str">
        <f t="shared" ref="AG6:AN6" si="18">IF(ISNUMBER($G5), MID(DEC2BIN($E6, 8), MOD(AG$1 - 1, 8) + 1, 1), "")</f>
        <v>0</v>
      </c>
      <c r="AH6" s="33" t="str">
        <f t="shared" si="18"/>
        <v>0</v>
      </c>
      <c r="AI6" s="33" t="str">
        <f t="shared" si="18"/>
        <v>0</v>
      </c>
      <c r="AJ6" s="33" t="str">
        <f t="shared" si="18"/>
        <v>1</v>
      </c>
      <c r="AK6" s="33" t="str">
        <f t="shared" si="18"/>
        <v>1</v>
      </c>
      <c r="AL6" s="33" t="str">
        <f t="shared" si="18"/>
        <v>1</v>
      </c>
      <c r="AM6" s="33" t="str">
        <f t="shared" si="18"/>
        <v>1</v>
      </c>
      <c r="AN6" s="33" t="str">
        <f t="shared" si="18"/>
        <v>1</v>
      </c>
      <c r="AO6" s="30"/>
      <c r="AP6" s="32"/>
      <c r="AQ6" s="32"/>
      <c r="AR6" s="32"/>
      <c r="AS6" s="32"/>
      <c r="AT6" s="32"/>
    </row>
    <row r="7" spans="1:46" x14ac:dyDescent="0.35">
      <c r="A7" s="14" t="s">
        <v>8</v>
      </c>
      <c r="B7" s="21">
        <f>IF(ISNUMBER($G7), MOD(B6 + IF(C6 &gt; 254, 1, 0), 256), "----")</f>
        <v>172</v>
      </c>
      <c r="C7" s="21">
        <f>IF(ISNUMBER($G7), MOD(C6 + IF(D6 &gt; 254, 1, 0), 256), "----")</f>
        <v>18</v>
      </c>
      <c r="D7" s="21">
        <f>IF(ISNUMBER($G7), MOD(D6 + IF(E6 &gt; 254, 1, 0), 256), "----")</f>
        <v>38</v>
      </c>
      <c r="E7" s="21">
        <f>IF(ISNUMBER($G7), MOD(E6 + 1, 256), "----")</f>
        <v>32</v>
      </c>
      <c r="G7" s="31">
        <v>28</v>
      </c>
      <c r="I7" s="14" t="str">
        <f t="shared" ref="I7:P7" si="19">IF(ISNUMBER($G7), MID(DEC2BIN($B7, 8), MOD(I$1 - 1, 8) + 1, 1), "")</f>
        <v>1</v>
      </c>
      <c r="J7" s="14" t="str">
        <f t="shared" si="19"/>
        <v>0</v>
      </c>
      <c r="K7" s="14" t="str">
        <f t="shared" si="19"/>
        <v>1</v>
      </c>
      <c r="L7" s="14" t="str">
        <f t="shared" si="19"/>
        <v>0</v>
      </c>
      <c r="M7" s="14" t="str">
        <f t="shared" si="19"/>
        <v>1</v>
      </c>
      <c r="N7" s="14" t="str">
        <f t="shared" si="19"/>
        <v>1</v>
      </c>
      <c r="O7" s="14" t="str">
        <f t="shared" si="19"/>
        <v>0</v>
      </c>
      <c r="P7" s="14" t="str">
        <f t="shared" si="19"/>
        <v>0</v>
      </c>
      <c r="Q7" s="33" t="str">
        <f t="shared" ref="Q7:X7" si="20">IF(ISNUMBER($G7), MID(DEC2BIN($C7, 8), MOD(Q$1 - 1, 8) + 1, 1), "")</f>
        <v>0</v>
      </c>
      <c r="R7" s="33" t="str">
        <f t="shared" si="20"/>
        <v>0</v>
      </c>
      <c r="S7" s="33" t="str">
        <f t="shared" si="20"/>
        <v>0</v>
      </c>
      <c r="T7" s="33" t="str">
        <f t="shared" si="20"/>
        <v>1</v>
      </c>
      <c r="U7" s="33" t="str">
        <f t="shared" si="20"/>
        <v>0</v>
      </c>
      <c r="V7" s="33" t="str">
        <f t="shared" si="20"/>
        <v>0</v>
      </c>
      <c r="W7" s="33" t="str">
        <f t="shared" si="20"/>
        <v>1</v>
      </c>
      <c r="X7" s="33" t="str">
        <f t="shared" si="20"/>
        <v>0</v>
      </c>
      <c r="Y7" s="14" t="str">
        <f t="shared" ref="Y7:AF7" si="21">IF(ISNUMBER($G7), MID(DEC2BIN($D7, 8), MOD(Y$1 - 1, 8) + 1, 1), "")</f>
        <v>0</v>
      </c>
      <c r="Z7" s="14" t="str">
        <f t="shared" si="21"/>
        <v>0</v>
      </c>
      <c r="AA7" s="14" t="str">
        <f t="shared" si="21"/>
        <v>1</v>
      </c>
      <c r="AB7" s="14" t="str">
        <f t="shared" si="21"/>
        <v>0</v>
      </c>
      <c r="AC7" s="14" t="str">
        <f t="shared" si="21"/>
        <v>0</v>
      </c>
      <c r="AD7" s="14" t="str">
        <f t="shared" si="21"/>
        <v>1</v>
      </c>
      <c r="AE7" s="14" t="str">
        <f t="shared" si="21"/>
        <v>1</v>
      </c>
      <c r="AF7" s="14" t="str">
        <f t="shared" si="21"/>
        <v>0</v>
      </c>
      <c r="AG7" s="33" t="str">
        <f t="shared" ref="AG7:AN7" si="22">IF(ISNUMBER($G7), MID(DEC2BIN($E7, 8), MOD(AG$1 - 1, 8) + 1, 1), "")</f>
        <v>0</v>
      </c>
      <c r="AH7" s="33" t="str">
        <f t="shared" si="22"/>
        <v>0</v>
      </c>
      <c r="AI7" s="33" t="str">
        <f t="shared" si="22"/>
        <v>1</v>
      </c>
      <c r="AJ7" s="33" t="str">
        <f t="shared" si="22"/>
        <v>0</v>
      </c>
      <c r="AK7" s="33" t="str">
        <f t="shared" si="22"/>
        <v>0</v>
      </c>
      <c r="AL7" s="33" t="str">
        <f t="shared" si="22"/>
        <v>0</v>
      </c>
      <c r="AM7" s="33" t="str">
        <f t="shared" si="22"/>
        <v>0</v>
      </c>
      <c r="AN7" s="33" t="str">
        <f t="shared" si="22"/>
        <v>0</v>
      </c>
      <c r="AP7" s="21">
        <f>IF(ISNUMBER($G7), POWER(2, 8) - POWER(2, 8 - MAX(MIN(G7, 8), 0)), "----")</f>
        <v>255</v>
      </c>
      <c r="AQ7" s="21">
        <f>IF(ISNUMBER($G7), POWER(2, 8) - POWER(2, 8 - MAX(MIN(G7 - 8, 8), 0)), "----")</f>
        <v>255</v>
      </c>
      <c r="AR7" s="21">
        <f>IF(ISNUMBER($G7), POWER(2, 8) - POWER(2, 8 - MAX(MIN(G7 - 16, 8), 0)), "----")</f>
        <v>255</v>
      </c>
      <c r="AS7" s="21">
        <f t="shared" ref="AS7" si="23">IF(ISNUMBER($G7), POWER(2, 8) - POWER(2, 8 - MAX(MIN(G7 - 24, 8), 0)), "----")</f>
        <v>240</v>
      </c>
    </row>
    <row r="8" spans="1:46" x14ac:dyDescent="0.35">
      <c r="A8" s="30" t="s">
        <v>36</v>
      </c>
      <c r="B8" s="27">
        <f>IF(ISNUMBER($G7), _xlfn.BITOR(255 - AP7, B7), "----")</f>
        <v>172</v>
      </c>
      <c r="C8" s="27">
        <f>IF(ISNUMBER($G7), _xlfn.BITOR(255 - AQ7, C7), "----")</f>
        <v>18</v>
      </c>
      <c r="D8" s="27">
        <f>IF(ISNUMBER($G7), _xlfn.BITOR(255 - AR7, D7), "----")</f>
        <v>38</v>
      </c>
      <c r="E8" s="27">
        <f>IF(ISNUMBER($G7), _xlfn.BITOR(255 - AS7, E7), "----")</f>
        <v>47</v>
      </c>
      <c r="F8" s="30"/>
      <c r="G8" s="30">
        <f t="shared" ref="G8" si="24">IF(ISNUMBER(G7), G7, "")</f>
        <v>28</v>
      </c>
      <c r="H8" s="30"/>
      <c r="I8" s="14" t="str">
        <f t="shared" ref="I8:P8" si="25">IF(ISNUMBER($G7), MID(DEC2BIN($B8, 8), MOD(I$1 - 1, 8) + 1, 1), "")</f>
        <v>1</v>
      </c>
      <c r="J8" s="14" t="str">
        <f t="shared" si="25"/>
        <v>0</v>
      </c>
      <c r="K8" s="14" t="str">
        <f t="shared" si="25"/>
        <v>1</v>
      </c>
      <c r="L8" s="14" t="str">
        <f t="shared" si="25"/>
        <v>0</v>
      </c>
      <c r="M8" s="14" t="str">
        <f t="shared" si="25"/>
        <v>1</v>
      </c>
      <c r="N8" s="14" t="str">
        <f t="shared" si="25"/>
        <v>1</v>
      </c>
      <c r="O8" s="14" t="str">
        <f t="shared" si="25"/>
        <v>0</v>
      </c>
      <c r="P8" s="14" t="str">
        <f t="shared" si="25"/>
        <v>0</v>
      </c>
      <c r="Q8" s="33" t="str">
        <f t="shared" ref="Q8:X8" si="26">IF(ISNUMBER($G7), MID(DEC2BIN($C8, 8), MOD(Q$1 - 1, 8) + 1, 1), "")</f>
        <v>0</v>
      </c>
      <c r="R8" s="33" t="str">
        <f t="shared" si="26"/>
        <v>0</v>
      </c>
      <c r="S8" s="33" t="str">
        <f t="shared" si="26"/>
        <v>0</v>
      </c>
      <c r="T8" s="33" t="str">
        <f t="shared" si="26"/>
        <v>1</v>
      </c>
      <c r="U8" s="33" t="str">
        <f t="shared" si="26"/>
        <v>0</v>
      </c>
      <c r="V8" s="33" t="str">
        <f t="shared" si="26"/>
        <v>0</v>
      </c>
      <c r="W8" s="33" t="str">
        <f t="shared" si="26"/>
        <v>1</v>
      </c>
      <c r="X8" s="33" t="str">
        <f t="shared" si="26"/>
        <v>0</v>
      </c>
      <c r="Y8" s="14" t="str">
        <f t="shared" ref="Y8:AF8" si="27">IF(ISNUMBER($G7), MID(DEC2BIN($D8, 8), MOD(Y$1 - 1, 8) + 1, 1), "")</f>
        <v>0</v>
      </c>
      <c r="Z8" s="14" t="str">
        <f t="shared" si="27"/>
        <v>0</v>
      </c>
      <c r="AA8" s="14" t="str">
        <f t="shared" si="27"/>
        <v>1</v>
      </c>
      <c r="AB8" s="14" t="str">
        <f t="shared" si="27"/>
        <v>0</v>
      </c>
      <c r="AC8" s="14" t="str">
        <f t="shared" si="27"/>
        <v>0</v>
      </c>
      <c r="AD8" s="14" t="str">
        <f t="shared" si="27"/>
        <v>1</v>
      </c>
      <c r="AE8" s="14" t="str">
        <f t="shared" si="27"/>
        <v>1</v>
      </c>
      <c r="AF8" s="14" t="str">
        <f t="shared" si="27"/>
        <v>0</v>
      </c>
      <c r="AG8" s="33" t="str">
        <f t="shared" ref="AG8:AN8" si="28">IF(ISNUMBER($G7), MID(DEC2BIN($E8, 8), MOD(AG$1 - 1, 8) + 1, 1), "")</f>
        <v>0</v>
      </c>
      <c r="AH8" s="33" t="str">
        <f t="shared" si="28"/>
        <v>0</v>
      </c>
      <c r="AI8" s="33" t="str">
        <f t="shared" si="28"/>
        <v>1</v>
      </c>
      <c r="AJ8" s="33" t="str">
        <f t="shared" si="28"/>
        <v>0</v>
      </c>
      <c r="AK8" s="33" t="str">
        <f t="shared" si="28"/>
        <v>1</v>
      </c>
      <c r="AL8" s="33" t="str">
        <f t="shared" si="28"/>
        <v>1</v>
      </c>
      <c r="AM8" s="33" t="str">
        <f t="shared" si="28"/>
        <v>1</v>
      </c>
      <c r="AN8" s="33" t="str">
        <f t="shared" si="28"/>
        <v>1</v>
      </c>
      <c r="AO8" s="30"/>
      <c r="AP8" s="32"/>
      <c r="AQ8" s="32"/>
      <c r="AR8" s="32"/>
      <c r="AS8" s="32"/>
      <c r="AT8" s="32"/>
    </row>
    <row r="9" spans="1:46" x14ac:dyDescent="0.35">
      <c r="A9" s="14" t="s">
        <v>8</v>
      </c>
      <c r="B9" s="21">
        <f>IF(ISNUMBER($G9), MOD(B8 + IF(C8 &gt; 254, 1, 0), 256), "----")</f>
        <v>172</v>
      </c>
      <c r="C9" s="21">
        <f>IF(ISNUMBER($G9), MOD(C8 + IF(D8 &gt; 254, 1, 0), 256), "----")</f>
        <v>18</v>
      </c>
      <c r="D9" s="21">
        <f>IF(ISNUMBER($G9), MOD(D8 + IF(E8 &gt; 254, 1, 0), 256), "----")</f>
        <v>38</v>
      </c>
      <c r="E9" s="21">
        <f>IF(ISNUMBER($G9), MOD(E8 + 1, 256), "----")</f>
        <v>48</v>
      </c>
      <c r="G9" s="31">
        <v>29</v>
      </c>
      <c r="I9" s="14" t="str">
        <f t="shared" ref="I9:P9" si="29">IF(ISNUMBER($G9), MID(DEC2BIN($B9, 8), MOD(I$1 - 1, 8) + 1, 1), "")</f>
        <v>1</v>
      </c>
      <c r="J9" s="14" t="str">
        <f t="shared" si="29"/>
        <v>0</v>
      </c>
      <c r="K9" s="14" t="str">
        <f t="shared" si="29"/>
        <v>1</v>
      </c>
      <c r="L9" s="14" t="str">
        <f t="shared" si="29"/>
        <v>0</v>
      </c>
      <c r="M9" s="14" t="str">
        <f t="shared" si="29"/>
        <v>1</v>
      </c>
      <c r="N9" s="14" t="str">
        <f t="shared" si="29"/>
        <v>1</v>
      </c>
      <c r="O9" s="14" t="str">
        <f t="shared" si="29"/>
        <v>0</v>
      </c>
      <c r="P9" s="14" t="str">
        <f t="shared" si="29"/>
        <v>0</v>
      </c>
      <c r="Q9" s="33" t="str">
        <f t="shared" ref="Q9:X9" si="30">IF(ISNUMBER($G9), MID(DEC2BIN($C9, 8), MOD(Q$1 - 1, 8) + 1, 1), "")</f>
        <v>0</v>
      </c>
      <c r="R9" s="33" t="str">
        <f t="shared" si="30"/>
        <v>0</v>
      </c>
      <c r="S9" s="33" t="str">
        <f t="shared" si="30"/>
        <v>0</v>
      </c>
      <c r="T9" s="33" t="str">
        <f t="shared" si="30"/>
        <v>1</v>
      </c>
      <c r="U9" s="33" t="str">
        <f t="shared" si="30"/>
        <v>0</v>
      </c>
      <c r="V9" s="33" t="str">
        <f t="shared" si="30"/>
        <v>0</v>
      </c>
      <c r="W9" s="33" t="str">
        <f t="shared" si="30"/>
        <v>1</v>
      </c>
      <c r="X9" s="33" t="str">
        <f t="shared" si="30"/>
        <v>0</v>
      </c>
      <c r="Y9" s="14" t="str">
        <f t="shared" ref="Y9:AF9" si="31">IF(ISNUMBER($G9), MID(DEC2BIN($D9, 8), MOD(Y$1 - 1, 8) + 1, 1), "")</f>
        <v>0</v>
      </c>
      <c r="Z9" s="14" t="str">
        <f t="shared" si="31"/>
        <v>0</v>
      </c>
      <c r="AA9" s="14" t="str">
        <f t="shared" si="31"/>
        <v>1</v>
      </c>
      <c r="AB9" s="14" t="str">
        <f t="shared" si="31"/>
        <v>0</v>
      </c>
      <c r="AC9" s="14" t="str">
        <f t="shared" si="31"/>
        <v>0</v>
      </c>
      <c r="AD9" s="14" t="str">
        <f t="shared" si="31"/>
        <v>1</v>
      </c>
      <c r="AE9" s="14" t="str">
        <f t="shared" si="31"/>
        <v>1</v>
      </c>
      <c r="AF9" s="14" t="str">
        <f t="shared" si="31"/>
        <v>0</v>
      </c>
      <c r="AG9" s="33" t="str">
        <f t="shared" ref="AG9:AN9" si="32">IF(ISNUMBER($G9), MID(DEC2BIN($E9, 8), MOD(AG$1 - 1, 8) + 1, 1), "")</f>
        <v>0</v>
      </c>
      <c r="AH9" s="33" t="str">
        <f t="shared" si="32"/>
        <v>0</v>
      </c>
      <c r="AI9" s="33" t="str">
        <f t="shared" si="32"/>
        <v>1</v>
      </c>
      <c r="AJ9" s="33" t="str">
        <f t="shared" si="32"/>
        <v>1</v>
      </c>
      <c r="AK9" s="33" t="str">
        <f t="shared" si="32"/>
        <v>0</v>
      </c>
      <c r="AL9" s="33" t="str">
        <f t="shared" si="32"/>
        <v>0</v>
      </c>
      <c r="AM9" s="33" t="str">
        <f t="shared" si="32"/>
        <v>0</v>
      </c>
      <c r="AN9" s="33" t="str">
        <f t="shared" si="32"/>
        <v>0</v>
      </c>
      <c r="AP9" s="21">
        <f>IF(ISNUMBER($G9), POWER(2, 8) - POWER(2, 8 - MAX(MIN(G9, 8), 0)), "----")</f>
        <v>255</v>
      </c>
      <c r="AQ9" s="21">
        <f>IF(ISNUMBER($G9), POWER(2, 8) - POWER(2, 8 - MAX(MIN(G9 - 8, 8), 0)), "----")</f>
        <v>255</v>
      </c>
      <c r="AR9" s="21">
        <f>IF(ISNUMBER($G9), POWER(2, 8) - POWER(2, 8 - MAX(MIN(G9 - 16, 8), 0)), "----")</f>
        <v>255</v>
      </c>
      <c r="AS9" s="21">
        <f t="shared" ref="AS9" si="33">IF(ISNUMBER($G9), POWER(2, 8) - POWER(2, 8 - MAX(MIN(G9 - 24, 8), 0)), "----")</f>
        <v>248</v>
      </c>
    </row>
    <row r="10" spans="1:46" x14ac:dyDescent="0.35">
      <c r="A10" s="30" t="s">
        <v>36</v>
      </c>
      <c r="B10" s="27">
        <f>IF(ISNUMBER($G9), _xlfn.BITOR(255 - AP9, B9), "----")</f>
        <v>172</v>
      </c>
      <c r="C10" s="27">
        <f>IF(ISNUMBER($G9), _xlfn.BITOR(255 - AQ9, C9), "----")</f>
        <v>18</v>
      </c>
      <c r="D10" s="27">
        <f>IF(ISNUMBER($G9), _xlfn.BITOR(255 - AR9, D9), "----")</f>
        <v>38</v>
      </c>
      <c r="E10" s="27">
        <f>IF(ISNUMBER($G9), _xlfn.BITOR(255 - AS9, E9), "----")</f>
        <v>55</v>
      </c>
      <c r="F10" s="30"/>
      <c r="G10" s="30">
        <f t="shared" ref="G10" si="34">IF(ISNUMBER(G9), G9, "")</f>
        <v>29</v>
      </c>
      <c r="H10" s="30"/>
      <c r="I10" s="14" t="str">
        <f t="shared" ref="I10:P10" si="35">IF(ISNUMBER($G9), MID(DEC2BIN($B10, 8), MOD(I$1 - 1, 8) + 1, 1), "")</f>
        <v>1</v>
      </c>
      <c r="J10" s="14" t="str">
        <f t="shared" si="35"/>
        <v>0</v>
      </c>
      <c r="K10" s="14" t="str">
        <f t="shared" si="35"/>
        <v>1</v>
      </c>
      <c r="L10" s="14" t="str">
        <f t="shared" si="35"/>
        <v>0</v>
      </c>
      <c r="M10" s="14" t="str">
        <f t="shared" si="35"/>
        <v>1</v>
      </c>
      <c r="N10" s="14" t="str">
        <f t="shared" si="35"/>
        <v>1</v>
      </c>
      <c r="O10" s="14" t="str">
        <f t="shared" si="35"/>
        <v>0</v>
      </c>
      <c r="P10" s="14" t="str">
        <f t="shared" si="35"/>
        <v>0</v>
      </c>
      <c r="Q10" s="33" t="str">
        <f t="shared" ref="Q10:X10" si="36">IF(ISNUMBER($G9), MID(DEC2BIN($C10, 8), MOD(Q$1 - 1, 8) + 1, 1), "")</f>
        <v>0</v>
      </c>
      <c r="R10" s="33" t="str">
        <f t="shared" si="36"/>
        <v>0</v>
      </c>
      <c r="S10" s="33" t="str">
        <f t="shared" si="36"/>
        <v>0</v>
      </c>
      <c r="T10" s="33" t="str">
        <f t="shared" si="36"/>
        <v>1</v>
      </c>
      <c r="U10" s="33" t="str">
        <f t="shared" si="36"/>
        <v>0</v>
      </c>
      <c r="V10" s="33" t="str">
        <f t="shared" si="36"/>
        <v>0</v>
      </c>
      <c r="W10" s="33" t="str">
        <f t="shared" si="36"/>
        <v>1</v>
      </c>
      <c r="X10" s="33" t="str">
        <f t="shared" si="36"/>
        <v>0</v>
      </c>
      <c r="Y10" s="14" t="str">
        <f t="shared" ref="Y10:AF10" si="37">IF(ISNUMBER($G9), MID(DEC2BIN($D10, 8), MOD(Y$1 - 1, 8) + 1, 1), "")</f>
        <v>0</v>
      </c>
      <c r="Z10" s="14" t="str">
        <f t="shared" si="37"/>
        <v>0</v>
      </c>
      <c r="AA10" s="14" t="str">
        <f t="shared" si="37"/>
        <v>1</v>
      </c>
      <c r="AB10" s="14" t="str">
        <f t="shared" si="37"/>
        <v>0</v>
      </c>
      <c r="AC10" s="14" t="str">
        <f t="shared" si="37"/>
        <v>0</v>
      </c>
      <c r="AD10" s="14" t="str">
        <f t="shared" si="37"/>
        <v>1</v>
      </c>
      <c r="AE10" s="14" t="str">
        <f t="shared" si="37"/>
        <v>1</v>
      </c>
      <c r="AF10" s="14" t="str">
        <f t="shared" si="37"/>
        <v>0</v>
      </c>
      <c r="AG10" s="33" t="str">
        <f t="shared" ref="AG10:AN10" si="38">IF(ISNUMBER($G9), MID(DEC2BIN($E10, 8), MOD(AG$1 - 1, 8) + 1, 1), "")</f>
        <v>0</v>
      </c>
      <c r="AH10" s="33" t="str">
        <f t="shared" si="38"/>
        <v>0</v>
      </c>
      <c r="AI10" s="33" t="str">
        <f t="shared" si="38"/>
        <v>1</v>
      </c>
      <c r="AJ10" s="33" t="str">
        <f t="shared" si="38"/>
        <v>1</v>
      </c>
      <c r="AK10" s="33" t="str">
        <f t="shared" si="38"/>
        <v>0</v>
      </c>
      <c r="AL10" s="33" t="str">
        <f t="shared" si="38"/>
        <v>1</v>
      </c>
      <c r="AM10" s="33" t="str">
        <f t="shared" si="38"/>
        <v>1</v>
      </c>
      <c r="AN10" s="33" t="str">
        <f t="shared" si="38"/>
        <v>1</v>
      </c>
      <c r="AO10" s="30"/>
      <c r="AS10" s="32"/>
    </row>
    <row r="11" spans="1:46" x14ac:dyDescent="0.35">
      <c r="A11" s="14" t="s">
        <v>8</v>
      </c>
      <c r="B11" s="21" t="str">
        <f>IF(ISNUMBER($G11), MOD(B10 + IF(C10 &gt; 254, 1, 0), 256), "----")</f>
        <v>----</v>
      </c>
      <c r="C11" s="21" t="str">
        <f>IF(ISNUMBER($G11), MOD(C10 + IF(D10 &gt; 254, 1, 0), 256), "----")</f>
        <v>----</v>
      </c>
      <c r="D11" s="21" t="str">
        <f>IF(ISNUMBER($G11), MOD(D10 + IF(E10 &gt; 254, 1, 0), 256), "----")</f>
        <v>----</v>
      </c>
      <c r="E11" s="21" t="str">
        <f>IF(ISNUMBER($G11), MOD(E10 + 1, 256), "----")</f>
        <v>----</v>
      </c>
      <c r="G11" s="31"/>
      <c r="I11" s="14" t="str">
        <f t="shared" ref="I11:P11" si="39">IF(ISNUMBER($G11), MID(DEC2BIN($B11, 8), MOD(I$1 - 1, 8) + 1, 1), "")</f>
        <v/>
      </c>
      <c r="J11" s="14" t="str">
        <f t="shared" si="39"/>
        <v/>
      </c>
      <c r="K11" s="14" t="str">
        <f t="shared" si="39"/>
        <v/>
      </c>
      <c r="L11" s="14" t="str">
        <f t="shared" si="39"/>
        <v/>
      </c>
      <c r="M11" s="14" t="str">
        <f t="shared" si="39"/>
        <v/>
      </c>
      <c r="N11" s="14" t="str">
        <f t="shared" si="39"/>
        <v/>
      </c>
      <c r="O11" s="14" t="str">
        <f t="shared" si="39"/>
        <v/>
      </c>
      <c r="P11" s="14" t="str">
        <f t="shared" si="39"/>
        <v/>
      </c>
      <c r="Q11" s="33" t="str">
        <f t="shared" ref="Q11:X11" si="40">IF(ISNUMBER($G11), MID(DEC2BIN($C11, 8), MOD(Q$1 - 1, 8) + 1, 1), "")</f>
        <v/>
      </c>
      <c r="R11" s="33" t="str">
        <f t="shared" si="40"/>
        <v/>
      </c>
      <c r="S11" s="33" t="str">
        <f t="shared" si="40"/>
        <v/>
      </c>
      <c r="T11" s="33" t="str">
        <f t="shared" si="40"/>
        <v/>
      </c>
      <c r="U11" s="33" t="str">
        <f t="shared" si="40"/>
        <v/>
      </c>
      <c r="V11" s="33" t="str">
        <f t="shared" si="40"/>
        <v/>
      </c>
      <c r="W11" s="33" t="str">
        <f t="shared" si="40"/>
        <v/>
      </c>
      <c r="X11" s="33" t="str">
        <f t="shared" si="40"/>
        <v/>
      </c>
      <c r="Y11" s="14" t="str">
        <f t="shared" ref="Y11:AF11" si="41">IF(ISNUMBER($G11), MID(DEC2BIN($D11, 8), MOD(Y$1 - 1, 8) + 1, 1), "")</f>
        <v/>
      </c>
      <c r="Z11" s="14" t="str">
        <f t="shared" si="41"/>
        <v/>
      </c>
      <c r="AA11" s="14" t="str">
        <f t="shared" si="41"/>
        <v/>
      </c>
      <c r="AB11" s="14" t="str">
        <f t="shared" si="41"/>
        <v/>
      </c>
      <c r="AC11" s="14" t="str">
        <f t="shared" si="41"/>
        <v/>
      </c>
      <c r="AD11" s="14" t="str">
        <f t="shared" si="41"/>
        <v/>
      </c>
      <c r="AE11" s="14" t="str">
        <f t="shared" si="41"/>
        <v/>
      </c>
      <c r="AF11" s="14" t="str">
        <f t="shared" si="41"/>
        <v/>
      </c>
      <c r="AG11" s="33" t="str">
        <f t="shared" ref="AG11:AN11" si="42">IF(ISNUMBER($G11), MID(DEC2BIN($E11, 8), MOD(AG$1 - 1, 8) + 1, 1), "")</f>
        <v/>
      </c>
      <c r="AH11" s="33" t="str">
        <f t="shared" si="42"/>
        <v/>
      </c>
      <c r="AI11" s="33" t="str">
        <f t="shared" si="42"/>
        <v/>
      </c>
      <c r="AJ11" s="33" t="str">
        <f t="shared" si="42"/>
        <v/>
      </c>
      <c r="AK11" s="33" t="str">
        <f t="shared" si="42"/>
        <v/>
      </c>
      <c r="AL11" s="33" t="str">
        <f t="shared" si="42"/>
        <v/>
      </c>
      <c r="AM11" s="33" t="str">
        <f t="shared" si="42"/>
        <v/>
      </c>
      <c r="AN11" s="33" t="str">
        <f t="shared" si="42"/>
        <v/>
      </c>
      <c r="AP11" s="21" t="str">
        <f>IF(ISNUMBER($G11), POWER(2, 8) - POWER(2, 8 - MAX(MIN(G11, 8), 0)), "----")</f>
        <v>----</v>
      </c>
      <c r="AQ11" s="21" t="str">
        <f>IF(ISNUMBER($G11), POWER(2, 8) - POWER(2, 8 - MAX(MIN(G11 - 8, 8), 0)), "----")</f>
        <v>----</v>
      </c>
      <c r="AR11" s="21" t="str">
        <f>IF(ISNUMBER($G11), POWER(2, 8) - POWER(2, 8 - MAX(MIN(G11 - 16, 8), 0)), "----")</f>
        <v>----</v>
      </c>
      <c r="AS11" s="21" t="str">
        <f t="shared" ref="AS11" si="43">IF(ISNUMBER($G11), POWER(2, 8) - POWER(2, 8 - MAX(MIN(G11 - 24, 8), 0)), "----")</f>
        <v>----</v>
      </c>
    </row>
    <row r="12" spans="1:46" x14ac:dyDescent="0.35">
      <c r="A12" s="30" t="s">
        <v>36</v>
      </c>
      <c r="B12" s="27" t="str">
        <f>IF(ISNUMBER($G11), _xlfn.BITOR(255 - AP11, B11), "----")</f>
        <v>----</v>
      </c>
      <c r="C12" s="27" t="str">
        <f>IF(ISNUMBER($G11), _xlfn.BITOR(255 - AQ11, C11), "----")</f>
        <v>----</v>
      </c>
      <c r="D12" s="27" t="str">
        <f>IF(ISNUMBER($G11), _xlfn.BITOR(255 - AR11, D11), "----")</f>
        <v>----</v>
      </c>
      <c r="E12" s="27" t="str">
        <f>IF(ISNUMBER($G11), _xlfn.BITOR(255 - AS11, E11), "----")</f>
        <v>----</v>
      </c>
      <c r="F12" s="30"/>
      <c r="G12" s="30" t="str">
        <f t="shared" ref="G12" si="44">IF(ISNUMBER(G11), G11, "")</f>
        <v/>
      </c>
      <c r="H12" s="30"/>
      <c r="I12" s="14" t="str">
        <f t="shared" ref="I12:P12" si="45">IF(ISNUMBER($G11), MID(DEC2BIN($B12, 8), MOD(I$1 - 1, 8) + 1, 1), "")</f>
        <v/>
      </c>
      <c r="J12" s="14" t="str">
        <f t="shared" si="45"/>
        <v/>
      </c>
      <c r="K12" s="14" t="str">
        <f t="shared" si="45"/>
        <v/>
      </c>
      <c r="L12" s="14" t="str">
        <f t="shared" si="45"/>
        <v/>
      </c>
      <c r="M12" s="14" t="str">
        <f t="shared" si="45"/>
        <v/>
      </c>
      <c r="N12" s="14" t="str">
        <f t="shared" si="45"/>
        <v/>
      </c>
      <c r="O12" s="14" t="str">
        <f t="shared" si="45"/>
        <v/>
      </c>
      <c r="P12" s="14" t="str">
        <f t="shared" si="45"/>
        <v/>
      </c>
      <c r="Q12" s="33" t="str">
        <f t="shared" ref="Q12:X12" si="46">IF(ISNUMBER($G11), MID(DEC2BIN($C12, 8), MOD(Q$1 - 1, 8) + 1, 1), "")</f>
        <v/>
      </c>
      <c r="R12" s="33" t="str">
        <f t="shared" si="46"/>
        <v/>
      </c>
      <c r="S12" s="33" t="str">
        <f t="shared" si="46"/>
        <v/>
      </c>
      <c r="T12" s="33" t="str">
        <f t="shared" si="46"/>
        <v/>
      </c>
      <c r="U12" s="33" t="str">
        <f t="shared" si="46"/>
        <v/>
      </c>
      <c r="V12" s="33" t="str">
        <f t="shared" si="46"/>
        <v/>
      </c>
      <c r="W12" s="33" t="str">
        <f t="shared" si="46"/>
        <v/>
      </c>
      <c r="X12" s="33" t="str">
        <f t="shared" si="46"/>
        <v/>
      </c>
      <c r="Y12" s="14" t="str">
        <f t="shared" ref="Y12:AF12" si="47">IF(ISNUMBER($G11), MID(DEC2BIN($D12, 8), MOD(Y$1 - 1, 8) + 1, 1), "")</f>
        <v/>
      </c>
      <c r="Z12" s="14" t="str">
        <f t="shared" si="47"/>
        <v/>
      </c>
      <c r="AA12" s="14" t="str">
        <f t="shared" si="47"/>
        <v/>
      </c>
      <c r="AB12" s="14" t="str">
        <f t="shared" si="47"/>
        <v/>
      </c>
      <c r="AC12" s="14" t="str">
        <f t="shared" si="47"/>
        <v/>
      </c>
      <c r="AD12" s="14" t="str">
        <f t="shared" si="47"/>
        <v/>
      </c>
      <c r="AE12" s="14" t="str">
        <f t="shared" si="47"/>
        <v/>
      </c>
      <c r="AF12" s="14" t="str">
        <f t="shared" si="47"/>
        <v/>
      </c>
      <c r="AG12" s="33" t="str">
        <f t="shared" ref="AG12:AN12" si="48">IF(ISNUMBER($G11), MID(DEC2BIN($E12, 8), MOD(AG$1 - 1, 8) + 1, 1), "")</f>
        <v/>
      </c>
      <c r="AH12" s="33" t="str">
        <f t="shared" si="48"/>
        <v/>
      </c>
      <c r="AI12" s="33" t="str">
        <f t="shared" si="48"/>
        <v/>
      </c>
      <c r="AJ12" s="33" t="str">
        <f t="shared" si="48"/>
        <v/>
      </c>
      <c r="AK12" s="33" t="str">
        <f t="shared" si="48"/>
        <v/>
      </c>
      <c r="AL12" s="33" t="str">
        <f t="shared" si="48"/>
        <v/>
      </c>
      <c r="AM12" s="33" t="str">
        <f t="shared" si="48"/>
        <v/>
      </c>
      <c r="AN12" s="33" t="str">
        <f t="shared" si="48"/>
        <v/>
      </c>
      <c r="AO12" s="30"/>
      <c r="AP12" s="32"/>
      <c r="AQ12" s="32"/>
      <c r="AR12" s="32"/>
      <c r="AS12" s="32"/>
    </row>
    <row r="13" spans="1:46" x14ac:dyDescent="0.35">
      <c r="A13" s="14" t="s">
        <v>8</v>
      </c>
      <c r="B13" s="21" t="str">
        <f>IF(ISNUMBER($G13), MOD(B12 + IF(C12 &gt; 254, 1, 0), 256), "----")</f>
        <v>----</v>
      </c>
      <c r="C13" s="21" t="str">
        <f>IF(ISNUMBER($G13), MOD(C12 + IF(D12 &gt; 254, 1, 0), 256), "----")</f>
        <v>----</v>
      </c>
      <c r="D13" s="21" t="str">
        <f>IF(ISNUMBER($G13), MOD(D12 + IF(E12 &gt; 254, 1, 0), 256), "----")</f>
        <v>----</v>
      </c>
      <c r="E13" s="21" t="str">
        <f>IF(ISNUMBER($G13), MOD(E12 + 1, 256), "----")</f>
        <v>----</v>
      </c>
      <c r="G13" s="31"/>
      <c r="I13" s="14" t="str">
        <f t="shared" ref="I13:P13" si="49">IF(ISNUMBER($G13), MID(DEC2BIN($B13, 8), MOD(I$1 - 1, 8) + 1, 1), "")</f>
        <v/>
      </c>
      <c r="J13" s="14" t="str">
        <f t="shared" si="49"/>
        <v/>
      </c>
      <c r="K13" s="14" t="str">
        <f t="shared" si="49"/>
        <v/>
      </c>
      <c r="L13" s="14" t="str">
        <f t="shared" si="49"/>
        <v/>
      </c>
      <c r="M13" s="14" t="str">
        <f t="shared" si="49"/>
        <v/>
      </c>
      <c r="N13" s="14" t="str">
        <f t="shared" si="49"/>
        <v/>
      </c>
      <c r="O13" s="14" t="str">
        <f t="shared" si="49"/>
        <v/>
      </c>
      <c r="P13" s="14" t="str">
        <f t="shared" si="49"/>
        <v/>
      </c>
      <c r="Q13" s="33" t="str">
        <f t="shared" ref="Q13:X13" si="50">IF(ISNUMBER($G13), MID(DEC2BIN($C13, 8), MOD(Q$1 - 1, 8) + 1, 1), "")</f>
        <v/>
      </c>
      <c r="R13" s="33" t="str">
        <f t="shared" si="50"/>
        <v/>
      </c>
      <c r="S13" s="33" t="str">
        <f t="shared" si="50"/>
        <v/>
      </c>
      <c r="T13" s="33" t="str">
        <f t="shared" si="50"/>
        <v/>
      </c>
      <c r="U13" s="33" t="str">
        <f t="shared" si="50"/>
        <v/>
      </c>
      <c r="V13" s="33" t="str">
        <f t="shared" si="50"/>
        <v/>
      </c>
      <c r="W13" s="33" t="str">
        <f t="shared" si="50"/>
        <v/>
      </c>
      <c r="X13" s="33" t="str">
        <f t="shared" si="50"/>
        <v/>
      </c>
      <c r="Y13" s="14" t="str">
        <f t="shared" ref="Y13:AF13" si="51">IF(ISNUMBER($G13), MID(DEC2BIN($D13, 8), MOD(Y$1 - 1, 8) + 1, 1), "")</f>
        <v/>
      </c>
      <c r="Z13" s="14" t="str">
        <f t="shared" si="51"/>
        <v/>
      </c>
      <c r="AA13" s="14" t="str">
        <f t="shared" si="51"/>
        <v/>
      </c>
      <c r="AB13" s="14" t="str">
        <f t="shared" si="51"/>
        <v/>
      </c>
      <c r="AC13" s="14" t="str">
        <f t="shared" si="51"/>
        <v/>
      </c>
      <c r="AD13" s="14" t="str">
        <f t="shared" si="51"/>
        <v/>
      </c>
      <c r="AE13" s="14" t="str">
        <f t="shared" si="51"/>
        <v/>
      </c>
      <c r="AF13" s="14" t="str">
        <f t="shared" si="51"/>
        <v/>
      </c>
      <c r="AG13" s="33" t="str">
        <f t="shared" ref="AG13:AN13" si="52">IF(ISNUMBER($G13), MID(DEC2BIN($E13, 8), MOD(AG$1 - 1, 8) + 1, 1), "")</f>
        <v/>
      </c>
      <c r="AH13" s="33" t="str">
        <f t="shared" si="52"/>
        <v/>
      </c>
      <c r="AI13" s="33" t="str">
        <f t="shared" si="52"/>
        <v/>
      </c>
      <c r="AJ13" s="33" t="str">
        <f t="shared" si="52"/>
        <v/>
      </c>
      <c r="AK13" s="33" t="str">
        <f t="shared" si="52"/>
        <v/>
      </c>
      <c r="AL13" s="33" t="str">
        <f t="shared" si="52"/>
        <v/>
      </c>
      <c r="AM13" s="33" t="str">
        <f t="shared" si="52"/>
        <v/>
      </c>
      <c r="AN13" s="33" t="str">
        <f t="shared" si="52"/>
        <v/>
      </c>
      <c r="AP13" s="21" t="str">
        <f>IF(ISNUMBER($G13), POWER(2, 8) - POWER(2, 8 - MAX(MIN(G13, 8), 0)), "----")</f>
        <v>----</v>
      </c>
      <c r="AQ13" s="21" t="str">
        <f>IF(ISNUMBER($G13), POWER(2, 8) - POWER(2, 8 - MAX(MIN(G13 - 8, 8), 0)), "----")</f>
        <v>----</v>
      </c>
      <c r="AR13" s="21" t="str">
        <f>IF(ISNUMBER($G13), POWER(2, 8) - POWER(2, 8 - MAX(MIN(G13 - 16, 8), 0)), "----")</f>
        <v>----</v>
      </c>
      <c r="AS13" s="21" t="str">
        <f t="shared" ref="AS13" si="53">IF(ISNUMBER($G13), POWER(2, 8) - POWER(2, 8 - MAX(MIN(G13 - 24, 8), 0)), "----")</f>
        <v>----</v>
      </c>
    </row>
    <row r="14" spans="1:46" x14ac:dyDescent="0.35">
      <c r="A14" s="30" t="s">
        <v>36</v>
      </c>
      <c r="B14" s="27" t="str">
        <f>IF(ISNUMBER($G13), _xlfn.BITOR(255 - AP13, B13), "----")</f>
        <v>----</v>
      </c>
      <c r="C14" s="27" t="str">
        <f>IF(ISNUMBER($G13), _xlfn.BITOR(255 - AQ13, C13), "----")</f>
        <v>----</v>
      </c>
      <c r="D14" s="27" t="str">
        <f>IF(ISNUMBER($G13), _xlfn.BITOR(255 - AR13, D13), "----")</f>
        <v>----</v>
      </c>
      <c r="E14" s="27" t="str">
        <f>IF(ISNUMBER($G13), _xlfn.BITOR(255 - AS13, E13), "----")</f>
        <v>----</v>
      </c>
      <c r="F14" s="30"/>
      <c r="G14" s="30" t="str">
        <f t="shared" ref="G14" si="54">IF(ISNUMBER(G13), G13, "")</f>
        <v/>
      </c>
      <c r="H14" s="30"/>
      <c r="I14" s="14" t="str">
        <f t="shared" ref="I14:P14" si="55">IF(ISNUMBER($G13), MID(DEC2BIN($B14, 8), MOD(I$1 - 1, 8) + 1, 1), "")</f>
        <v/>
      </c>
      <c r="J14" s="14" t="str">
        <f t="shared" si="55"/>
        <v/>
      </c>
      <c r="K14" s="14" t="str">
        <f t="shared" si="55"/>
        <v/>
      </c>
      <c r="L14" s="14" t="str">
        <f t="shared" si="55"/>
        <v/>
      </c>
      <c r="M14" s="14" t="str">
        <f t="shared" si="55"/>
        <v/>
      </c>
      <c r="N14" s="14" t="str">
        <f t="shared" si="55"/>
        <v/>
      </c>
      <c r="O14" s="14" t="str">
        <f t="shared" si="55"/>
        <v/>
      </c>
      <c r="P14" s="14" t="str">
        <f t="shared" si="55"/>
        <v/>
      </c>
      <c r="Q14" s="33" t="str">
        <f t="shared" ref="Q14:X14" si="56">IF(ISNUMBER($G13), MID(DEC2BIN($C14, 8), MOD(Q$1 - 1, 8) + 1, 1), "")</f>
        <v/>
      </c>
      <c r="R14" s="33" t="str">
        <f t="shared" si="56"/>
        <v/>
      </c>
      <c r="S14" s="33" t="str">
        <f t="shared" si="56"/>
        <v/>
      </c>
      <c r="T14" s="33" t="str">
        <f t="shared" si="56"/>
        <v/>
      </c>
      <c r="U14" s="33" t="str">
        <f t="shared" si="56"/>
        <v/>
      </c>
      <c r="V14" s="33" t="str">
        <f t="shared" si="56"/>
        <v/>
      </c>
      <c r="W14" s="33" t="str">
        <f t="shared" si="56"/>
        <v/>
      </c>
      <c r="X14" s="33" t="str">
        <f t="shared" si="56"/>
        <v/>
      </c>
      <c r="Y14" s="14" t="str">
        <f t="shared" ref="Y14:AF14" si="57">IF(ISNUMBER($G13), MID(DEC2BIN($D14, 8), MOD(Y$1 - 1, 8) + 1, 1), "")</f>
        <v/>
      </c>
      <c r="Z14" s="14" t="str">
        <f t="shared" si="57"/>
        <v/>
      </c>
      <c r="AA14" s="14" t="str">
        <f t="shared" si="57"/>
        <v/>
      </c>
      <c r="AB14" s="14" t="str">
        <f t="shared" si="57"/>
        <v/>
      </c>
      <c r="AC14" s="14" t="str">
        <f t="shared" si="57"/>
        <v/>
      </c>
      <c r="AD14" s="14" t="str">
        <f t="shared" si="57"/>
        <v/>
      </c>
      <c r="AE14" s="14" t="str">
        <f t="shared" si="57"/>
        <v/>
      </c>
      <c r="AF14" s="14" t="str">
        <f t="shared" si="57"/>
        <v/>
      </c>
      <c r="AG14" s="33" t="str">
        <f t="shared" ref="AG14:AN14" si="58">IF(ISNUMBER($G13), MID(DEC2BIN($E14, 8), MOD(AG$1 - 1, 8) + 1, 1), "")</f>
        <v/>
      </c>
      <c r="AH14" s="33" t="str">
        <f t="shared" si="58"/>
        <v/>
      </c>
      <c r="AI14" s="33" t="str">
        <f t="shared" si="58"/>
        <v/>
      </c>
      <c r="AJ14" s="33" t="str">
        <f t="shared" si="58"/>
        <v/>
      </c>
      <c r="AK14" s="33" t="str">
        <f t="shared" si="58"/>
        <v/>
      </c>
      <c r="AL14" s="33" t="str">
        <f t="shared" si="58"/>
        <v/>
      </c>
      <c r="AM14" s="33" t="str">
        <f t="shared" si="58"/>
        <v/>
      </c>
      <c r="AN14" s="33" t="str">
        <f t="shared" si="58"/>
        <v/>
      </c>
      <c r="AO14" s="30"/>
      <c r="AS14" s="32"/>
    </row>
    <row r="15" spans="1:46" x14ac:dyDescent="0.35">
      <c r="A15" s="14" t="s">
        <v>8</v>
      </c>
      <c r="B15" s="21" t="str">
        <f>IF(ISNUMBER($G15), MOD(B14 + IF(C14 &gt; 254, 1, 0), 256), "----")</f>
        <v>----</v>
      </c>
      <c r="C15" s="21" t="str">
        <f>IF(ISNUMBER($G15), MOD(C14 + IF(D14 &gt; 254, 1, 0), 256), "----")</f>
        <v>----</v>
      </c>
      <c r="D15" s="21" t="str">
        <f>IF(ISNUMBER($G15), MOD(D14 + IF(E14 &gt; 254, 1, 0), 256), "----")</f>
        <v>----</v>
      </c>
      <c r="E15" s="21" t="str">
        <f>IF(ISNUMBER($G15), MOD(E14 + 1, 256), "----")</f>
        <v>----</v>
      </c>
      <c r="G15" s="31"/>
      <c r="I15" s="14" t="str">
        <f t="shared" ref="I15:P15" si="59">IF(ISNUMBER($G15), MID(DEC2BIN($B15, 8), MOD(I$1 - 1, 8) + 1, 1), "")</f>
        <v/>
      </c>
      <c r="J15" s="14" t="str">
        <f t="shared" si="59"/>
        <v/>
      </c>
      <c r="K15" s="14" t="str">
        <f t="shared" si="59"/>
        <v/>
      </c>
      <c r="L15" s="14" t="str">
        <f t="shared" si="59"/>
        <v/>
      </c>
      <c r="M15" s="14" t="str">
        <f t="shared" si="59"/>
        <v/>
      </c>
      <c r="N15" s="14" t="str">
        <f t="shared" si="59"/>
        <v/>
      </c>
      <c r="O15" s="14" t="str">
        <f t="shared" si="59"/>
        <v/>
      </c>
      <c r="P15" s="14" t="str">
        <f t="shared" si="59"/>
        <v/>
      </c>
      <c r="Q15" s="33" t="str">
        <f t="shared" ref="Q15:X15" si="60">IF(ISNUMBER($G15), MID(DEC2BIN($C15, 8), MOD(Q$1 - 1, 8) + 1, 1), "")</f>
        <v/>
      </c>
      <c r="R15" s="33" t="str">
        <f t="shared" si="60"/>
        <v/>
      </c>
      <c r="S15" s="33" t="str">
        <f t="shared" si="60"/>
        <v/>
      </c>
      <c r="T15" s="33" t="str">
        <f t="shared" si="60"/>
        <v/>
      </c>
      <c r="U15" s="33" t="str">
        <f t="shared" si="60"/>
        <v/>
      </c>
      <c r="V15" s="33" t="str">
        <f t="shared" si="60"/>
        <v/>
      </c>
      <c r="W15" s="33" t="str">
        <f t="shared" si="60"/>
        <v/>
      </c>
      <c r="X15" s="33" t="str">
        <f t="shared" si="60"/>
        <v/>
      </c>
      <c r="Y15" s="14" t="str">
        <f t="shared" ref="Y15:AF15" si="61">IF(ISNUMBER($G15), MID(DEC2BIN($D15, 8), MOD(Y$1 - 1, 8) + 1, 1), "")</f>
        <v/>
      </c>
      <c r="Z15" s="14" t="str">
        <f t="shared" si="61"/>
        <v/>
      </c>
      <c r="AA15" s="14" t="str">
        <f t="shared" si="61"/>
        <v/>
      </c>
      <c r="AB15" s="14" t="str">
        <f t="shared" si="61"/>
        <v/>
      </c>
      <c r="AC15" s="14" t="str">
        <f t="shared" si="61"/>
        <v/>
      </c>
      <c r="AD15" s="14" t="str">
        <f t="shared" si="61"/>
        <v/>
      </c>
      <c r="AE15" s="14" t="str">
        <f t="shared" si="61"/>
        <v/>
      </c>
      <c r="AF15" s="14" t="str">
        <f t="shared" si="61"/>
        <v/>
      </c>
      <c r="AG15" s="33" t="str">
        <f t="shared" ref="AG15:AN15" si="62">IF(ISNUMBER($G15), MID(DEC2BIN($E15, 8), MOD(AG$1 - 1, 8) + 1, 1), "")</f>
        <v/>
      </c>
      <c r="AH15" s="33" t="str">
        <f t="shared" si="62"/>
        <v/>
      </c>
      <c r="AI15" s="33" t="str">
        <f t="shared" si="62"/>
        <v/>
      </c>
      <c r="AJ15" s="33" t="str">
        <f t="shared" si="62"/>
        <v/>
      </c>
      <c r="AK15" s="33" t="str">
        <f t="shared" si="62"/>
        <v/>
      </c>
      <c r="AL15" s="33" t="str">
        <f t="shared" si="62"/>
        <v/>
      </c>
      <c r="AM15" s="33" t="str">
        <f t="shared" si="62"/>
        <v/>
      </c>
      <c r="AN15" s="33" t="str">
        <f t="shared" si="62"/>
        <v/>
      </c>
      <c r="AP15" s="21" t="str">
        <f>IF(ISNUMBER($G15), POWER(2, 8) - POWER(2, 8 - MAX(MIN(G15, 8), 0)), "----")</f>
        <v>----</v>
      </c>
      <c r="AQ15" s="21" t="str">
        <f>IF(ISNUMBER($G15), POWER(2, 8) - POWER(2, 8 - MAX(MIN(G15 - 8, 8), 0)), "----")</f>
        <v>----</v>
      </c>
      <c r="AR15" s="21" t="str">
        <f>IF(ISNUMBER($G15), POWER(2, 8) - POWER(2, 8 - MAX(MIN(G15 - 16, 8), 0)), "----")</f>
        <v>----</v>
      </c>
      <c r="AS15" s="21" t="str">
        <f t="shared" ref="AS15" si="63">IF(ISNUMBER($G15), POWER(2, 8) - POWER(2, 8 - MAX(MIN(G15 - 24, 8), 0)), "----")</f>
        <v>----</v>
      </c>
    </row>
    <row r="16" spans="1:46" x14ac:dyDescent="0.35">
      <c r="A16" s="30" t="s">
        <v>36</v>
      </c>
      <c r="B16" s="27" t="str">
        <f>IF(ISNUMBER($G15), _xlfn.BITOR(255 - AP15, B15), "----")</f>
        <v>----</v>
      </c>
      <c r="C16" s="27" t="str">
        <f>IF(ISNUMBER($G15), _xlfn.BITOR(255 - AQ15, C15), "----")</f>
        <v>----</v>
      </c>
      <c r="D16" s="27" t="str">
        <f>IF(ISNUMBER($G15), _xlfn.BITOR(255 - AR15, D15), "----")</f>
        <v>----</v>
      </c>
      <c r="E16" s="27" t="str">
        <f>IF(ISNUMBER($G15), _xlfn.BITOR(255 - AS15, E15), "----")</f>
        <v>----</v>
      </c>
      <c r="F16" s="30"/>
      <c r="G16" s="30" t="str">
        <f t="shared" ref="G16" si="64">IF(ISNUMBER(G15), G15, "")</f>
        <v/>
      </c>
      <c r="H16" s="30"/>
      <c r="I16" s="14" t="str">
        <f t="shared" ref="I16:P16" si="65">IF(ISNUMBER($G15), MID(DEC2BIN($B16, 8), MOD(I$1 - 1, 8) + 1, 1), "")</f>
        <v/>
      </c>
      <c r="J16" s="14" t="str">
        <f t="shared" si="65"/>
        <v/>
      </c>
      <c r="K16" s="14" t="str">
        <f t="shared" si="65"/>
        <v/>
      </c>
      <c r="L16" s="14" t="str">
        <f t="shared" si="65"/>
        <v/>
      </c>
      <c r="M16" s="14" t="str">
        <f t="shared" si="65"/>
        <v/>
      </c>
      <c r="N16" s="14" t="str">
        <f t="shared" si="65"/>
        <v/>
      </c>
      <c r="O16" s="14" t="str">
        <f t="shared" si="65"/>
        <v/>
      </c>
      <c r="P16" s="14" t="str">
        <f t="shared" si="65"/>
        <v/>
      </c>
      <c r="Q16" s="33" t="str">
        <f t="shared" ref="Q16:X16" si="66">IF(ISNUMBER($G15), MID(DEC2BIN($C16, 8), MOD(Q$1 - 1, 8) + 1, 1), "")</f>
        <v/>
      </c>
      <c r="R16" s="33" t="str">
        <f t="shared" si="66"/>
        <v/>
      </c>
      <c r="S16" s="33" t="str">
        <f t="shared" si="66"/>
        <v/>
      </c>
      <c r="T16" s="33" t="str">
        <f t="shared" si="66"/>
        <v/>
      </c>
      <c r="U16" s="33" t="str">
        <f t="shared" si="66"/>
        <v/>
      </c>
      <c r="V16" s="33" t="str">
        <f t="shared" si="66"/>
        <v/>
      </c>
      <c r="W16" s="33" t="str">
        <f t="shared" si="66"/>
        <v/>
      </c>
      <c r="X16" s="33" t="str">
        <f t="shared" si="66"/>
        <v/>
      </c>
      <c r="Y16" s="14" t="str">
        <f t="shared" ref="Y16:AF16" si="67">IF(ISNUMBER($G15), MID(DEC2BIN($D16, 8), MOD(Y$1 - 1, 8) + 1, 1), "")</f>
        <v/>
      </c>
      <c r="Z16" s="14" t="str">
        <f t="shared" si="67"/>
        <v/>
      </c>
      <c r="AA16" s="14" t="str">
        <f t="shared" si="67"/>
        <v/>
      </c>
      <c r="AB16" s="14" t="str">
        <f t="shared" si="67"/>
        <v/>
      </c>
      <c r="AC16" s="14" t="str">
        <f t="shared" si="67"/>
        <v/>
      </c>
      <c r="AD16" s="14" t="str">
        <f t="shared" si="67"/>
        <v/>
      </c>
      <c r="AE16" s="14" t="str">
        <f t="shared" si="67"/>
        <v/>
      </c>
      <c r="AF16" s="14" t="str">
        <f t="shared" si="67"/>
        <v/>
      </c>
      <c r="AG16" s="33" t="str">
        <f t="shared" ref="AG16:AN16" si="68">IF(ISNUMBER($G15), MID(DEC2BIN($E16, 8), MOD(AG$1 - 1, 8) + 1, 1), "")</f>
        <v/>
      </c>
      <c r="AH16" s="33" t="str">
        <f t="shared" si="68"/>
        <v/>
      </c>
      <c r="AI16" s="33" t="str">
        <f t="shared" si="68"/>
        <v/>
      </c>
      <c r="AJ16" s="33" t="str">
        <f t="shared" si="68"/>
        <v/>
      </c>
      <c r="AK16" s="33" t="str">
        <f t="shared" si="68"/>
        <v/>
      </c>
      <c r="AL16" s="33" t="str">
        <f t="shared" si="68"/>
        <v/>
      </c>
      <c r="AM16" s="33" t="str">
        <f t="shared" si="68"/>
        <v/>
      </c>
      <c r="AN16" s="33" t="str">
        <f t="shared" si="68"/>
        <v/>
      </c>
      <c r="AO16" s="30"/>
      <c r="AP16" s="32"/>
      <c r="AQ16" s="32"/>
      <c r="AR16" s="32"/>
      <c r="AS16" s="32"/>
    </row>
    <row r="17" spans="1:45" x14ac:dyDescent="0.35">
      <c r="A17" s="14" t="s">
        <v>8</v>
      </c>
      <c r="B17" s="21" t="str">
        <f>IF(ISNUMBER($G17), MOD(B16 + IF(C16 &gt; 254, 1, 0), 256), "----")</f>
        <v>----</v>
      </c>
      <c r="C17" s="21" t="str">
        <f>IF(ISNUMBER($G17), MOD(C16 + IF(D16 &gt; 254, 1, 0), 256), "----")</f>
        <v>----</v>
      </c>
      <c r="D17" s="21" t="str">
        <f>IF(ISNUMBER($G17), MOD(D16 + IF(E16 &gt; 254, 1, 0), 256), "----")</f>
        <v>----</v>
      </c>
      <c r="E17" s="21" t="str">
        <f>IF(ISNUMBER($G17), MOD(E16 + 1, 256), "----")</f>
        <v>----</v>
      </c>
      <c r="G17" s="31"/>
      <c r="I17" s="14" t="str">
        <f t="shared" ref="I17:P17" si="69">IF(ISNUMBER($G17), MID(DEC2BIN($B17, 8), MOD(I$1 - 1, 8) + 1, 1), "")</f>
        <v/>
      </c>
      <c r="J17" s="14" t="str">
        <f t="shared" si="69"/>
        <v/>
      </c>
      <c r="K17" s="14" t="str">
        <f t="shared" si="69"/>
        <v/>
      </c>
      <c r="L17" s="14" t="str">
        <f t="shared" si="69"/>
        <v/>
      </c>
      <c r="M17" s="14" t="str">
        <f t="shared" si="69"/>
        <v/>
      </c>
      <c r="N17" s="14" t="str">
        <f t="shared" si="69"/>
        <v/>
      </c>
      <c r="O17" s="14" t="str">
        <f t="shared" si="69"/>
        <v/>
      </c>
      <c r="P17" s="14" t="str">
        <f t="shared" si="69"/>
        <v/>
      </c>
      <c r="Q17" s="33" t="str">
        <f t="shared" ref="Q17:X17" si="70">IF(ISNUMBER($G17), MID(DEC2BIN($C17, 8), MOD(Q$1 - 1, 8) + 1, 1), "")</f>
        <v/>
      </c>
      <c r="R17" s="33" t="str">
        <f t="shared" si="70"/>
        <v/>
      </c>
      <c r="S17" s="33" t="str">
        <f t="shared" si="70"/>
        <v/>
      </c>
      <c r="T17" s="33" t="str">
        <f t="shared" si="70"/>
        <v/>
      </c>
      <c r="U17" s="33" t="str">
        <f t="shared" si="70"/>
        <v/>
      </c>
      <c r="V17" s="33" t="str">
        <f t="shared" si="70"/>
        <v/>
      </c>
      <c r="W17" s="33" t="str">
        <f t="shared" si="70"/>
        <v/>
      </c>
      <c r="X17" s="33" t="str">
        <f t="shared" si="70"/>
        <v/>
      </c>
      <c r="Y17" s="14" t="str">
        <f t="shared" ref="Y17:AF17" si="71">IF(ISNUMBER($G17), MID(DEC2BIN($D17, 8), MOD(Y$1 - 1, 8) + 1, 1), "")</f>
        <v/>
      </c>
      <c r="Z17" s="14" t="str">
        <f t="shared" si="71"/>
        <v/>
      </c>
      <c r="AA17" s="14" t="str">
        <f t="shared" si="71"/>
        <v/>
      </c>
      <c r="AB17" s="14" t="str">
        <f t="shared" si="71"/>
        <v/>
      </c>
      <c r="AC17" s="14" t="str">
        <f t="shared" si="71"/>
        <v/>
      </c>
      <c r="AD17" s="14" t="str">
        <f t="shared" si="71"/>
        <v/>
      </c>
      <c r="AE17" s="14" t="str">
        <f t="shared" si="71"/>
        <v/>
      </c>
      <c r="AF17" s="14" t="str">
        <f t="shared" si="71"/>
        <v/>
      </c>
      <c r="AG17" s="33" t="str">
        <f t="shared" ref="AG17:AN17" si="72">IF(ISNUMBER($G17), MID(DEC2BIN($E17, 8), MOD(AG$1 - 1, 8) + 1, 1), "")</f>
        <v/>
      </c>
      <c r="AH17" s="33" t="str">
        <f t="shared" si="72"/>
        <v/>
      </c>
      <c r="AI17" s="33" t="str">
        <f t="shared" si="72"/>
        <v/>
      </c>
      <c r="AJ17" s="33" t="str">
        <f t="shared" si="72"/>
        <v/>
      </c>
      <c r="AK17" s="33" t="str">
        <f t="shared" si="72"/>
        <v/>
      </c>
      <c r="AL17" s="33" t="str">
        <f t="shared" si="72"/>
        <v/>
      </c>
      <c r="AM17" s="33" t="str">
        <f t="shared" si="72"/>
        <v/>
      </c>
      <c r="AN17" s="33" t="str">
        <f t="shared" si="72"/>
        <v/>
      </c>
      <c r="AP17" s="21" t="str">
        <f>IF(ISNUMBER($G17), POWER(2, 8) - POWER(2, 8 - MAX(MIN(G17, 8), 0)), "----")</f>
        <v>----</v>
      </c>
      <c r="AQ17" s="21" t="str">
        <f>IF(ISNUMBER($G17), POWER(2, 8) - POWER(2, 8 - MAX(MIN(G17 - 8, 8), 0)), "----")</f>
        <v>----</v>
      </c>
      <c r="AR17" s="21" t="str">
        <f>IF(ISNUMBER($G17), POWER(2, 8) - POWER(2, 8 - MAX(MIN(G17 - 16, 8), 0)), "----")</f>
        <v>----</v>
      </c>
      <c r="AS17" s="21" t="str">
        <f t="shared" ref="AS17" si="73">IF(ISNUMBER($G17), POWER(2, 8) - POWER(2, 8 - MAX(MIN(G17 - 24, 8), 0)), "----")</f>
        <v>----</v>
      </c>
    </row>
    <row r="18" spans="1:45" x14ac:dyDescent="0.35">
      <c r="A18" s="30" t="s">
        <v>36</v>
      </c>
      <c r="B18" s="27" t="str">
        <f>IF(ISNUMBER($G17), _xlfn.BITOR(255 - AP17, B17), "----")</f>
        <v>----</v>
      </c>
      <c r="C18" s="27" t="str">
        <f>IF(ISNUMBER($G17), _xlfn.BITOR(255 - AQ17, C17), "----")</f>
        <v>----</v>
      </c>
      <c r="D18" s="27" t="str">
        <f>IF(ISNUMBER($G17), _xlfn.BITOR(255 - AR17, D17), "----")</f>
        <v>----</v>
      </c>
      <c r="E18" s="27" t="str">
        <f>IF(ISNUMBER($G17), _xlfn.BITOR(255 - AS17, E17), "----")</f>
        <v>----</v>
      </c>
      <c r="F18" s="30"/>
      <c r="G18" s="30" t="str">
        <f t="shared" ref="G18" si="74">IF(ISNUMBER(G17), G17, "")</f>
        <v/>
      </c>
      <c r="H18" s="30"/>
      <c r="I18" s="14" t="str">
        <f t="shared" ref="I18:P18" si="75">IF(ISNUMBER($G17), MID(DEC2BIN($B18, 8), MOD(I$1 - 1, 8) + 1, 1), "")</f>
        <v/>
      </c>
      <c r="J18" s="14" t="str">
        <f t="shared" si="75"/>
        <v/>
      </c>
      <c r="K18" s="14" t="str">
        <f t="shared" si="75"/>
        <v/>
      </c>
      <c r="L18" s="14" t="str">
        <f t="shared" si="75"/>
        <v/>
      </c>
      <c r="M18" s="14" t="str">
        <f t="shared" si="75"/>
        <v/>
      </c>
      <c r="N18" s="14" t="str">
        <f t="shared" si="75"/>
        <v/>
      </c>
      <c r="O18" s="14" t="str">
        <f t="shared" si="75"/>
        <v/>
      </c>
      <c r="P18" s="14" t="str">
        <f t="shared" si="75"/>
        <v/>
      </c>
      <c r="Q18" s="33" t="str">
        <f t="shared" ref="Q18:X18" si="76">IF(ISNUMBER($G17), MID(DEC2BIN($C18, 8), MOD(Q$1 - 1, 8) + 1, 1), "")</f>
        <v/>
      </c>
      <c r="R18" s="33" t="str">
        <f t="shared" si="76"/>
        <v/>
      </c>
      <c r="S18" s="33" t="str">
        <f t="shared" si="76"/>
        <v/>
      </c>
      <c r="T18" s="33" t="str">
        <f t="shared" si="76"/>
        <v/>
      </c>
      <c r="U18" s="33" t="str">
        <f t="shared" si="76"/>
        <v/>
      </c>
      <c r="V18" s="33" t="str">
        <f t="shared" si="76"/>
        <v/>
      </c>
      <c r="W18" s="33" t="str">
        <f t="shared" si="76"/>
        <v/>
      </c>
      <c r="X18" s="33" t="str">
        <f t="shared" si="76"/>
        <v/>
      </c>
      <c r="Y18" s="14" t="str">
        <f t="shared" ref="Y18:AF18" si="77">IF(ISNUMBER($G17), MID(DEC2BIN($D18, 8), MOD(Y$1 - 1, 8) + 1, 1), "")</f>
        <v/>
      </c>
      <c r="Z18" s="14" t="str">
        <f t="shared" si="77"/>
        <v/>
      </c>
      <c r="AA18" s="14" t="str">
        <f t="shared" si="77"/>
        <v/>
      </c>
      <c r="AB18" s="14" t="str">
        <f t="shared" si="77"/>
        <v/>
      </c>
      <c r="AC18" s="14" t="str">
        <f t="shared" si="77"/>
        <v/>
      </c>
      <c r="AD18" s="14" t="str">
        <f t="shared" si="77"/>
        <v/>
      </c>
      <c r="AE18" s="14" t="str">
        <f t="shared" si="77"/>
        <v/>
      </c>
      <c r="AF18" s="14" t="str">
        <f t="shared" si="77"/>
        <v/>
      </c>
      <c r="AG18" s="33" t="str">
        <f t="shared" ref="AG18:AN18" si="78">IF(ISNUMBER($G17), MID(DEC2BIN($E18, 8), MOD(AG$1 - 1, 8) + 1, 1), "")</f>
        <v/>
      </c>
      <c r="AH18" s="33" t="str">
        <f t="shared" si="78"/>
        <v/>
      </c>
      <c r="AI18" s="33" t="str">
        <f t="shared" si="78"/>
        <v/>
      </c>
      <c r="AJ18" s="33" t="str">
        <f t="shared" si="78"/>
        <v/>
      </c>
      <c r="AK18" s="33" t="str">
        <f t="shared" si="78"/>
        <v/>
      </c>
      <c r="AL18" s="33" t="str">
        <f t="shared" si="78"/>
        <v/>
      </c>
      <c r="AM18" s="33" t="str">
        <f t="shared" si="78"/>
        <v/>
      </c>
      <c r="AN18" s="33" t="str">
        <f t="shared" si="78"/>
        <v/>
      </c>
      <c r="AO18" s="30"/>
      <c r="AS18" s="32"/>
    </row>
    <row r="19" spans="1:45" x14ac:dyDescent="0.35">
      <c r="A19" s="14" t="s">
        <v>8</v>
      </c>
      <c r="B19" s="21" t="str">
        <f>IF(ISNUMBER($G19), MOD(B18 + IF(C18 &gt; 254, 1, 0), 256), "----")</f>
        <v>----</v>
      </c>
      <c r="C19" s="21" t="str">
        <f>IF(ISNUMBER($G19), MOD(C18 + IF(D18 &gt; 254, 1, 0), 256), "----")</f>
        <v>----</v>
      </c>
      <c r="D19" s="21" t="str">
        <f>IF(ISNUMBER($G19), MOD(D18 + IF(E18 &gt; 254, 1, 0), 256), "----")</f>
        <v>----</v>
      </c>
      <c r="E19" s="21" t="str">
        <f>IF(ISNUMBER($G19), MOD(E18 + 1, 256), "----")</f>
        <v>----</v>
      </c>
      <c r="G19" s="31"/>
      <c r="I19" s="14" t="str">
        <f t="shared" ref="I19:P19" si="79">IF(ISNUMBER($G19), MID(DEC2BIN($B19, 8), MOD(I$1 - 1, 8) + 1, 1), "")</f>
        <v/>
      </c>
      <c r="J19" s="14" t="str">
        <f t="shared" si="79"/>
        <v/>
      </c>
      <c r="K19" s="14" t="str">
        <f t="shared" si="79"/>
        <v/>
      </c>
      <c r="L19" s="14" t="str">
        <f t="shared" si="79"/>
        <v/>
      </c>
      <c r="M19" s="14" t="str">
        <f t="shared" si="79"/>
        <v/>
      </c>
      <c r="N19" s="14" t="str">
        <f t="shared" si="79"/>
        <v/>
      </c>
      <c r="O19" s="14" t="str">
        <f t="shared" si="79"/>
        <v/>
      </c>
      <c r="P19" s="14" t="str">
        <f t="shared" si="79"/>
        <v/>
      </c>
      <c r="Q19" s="33" t="str">
        <f t="shared" ref="Q19:X19" si="80">IF(ISNUMBER($G19), MID(DEC2BIN($C19, 8), MOD(Q$1 - 1, 8) + 1, 1), "")</f>
        <v/>
      </c>
      <c r="R19" s="33" t="str">
        <f t="shared" si="80"/>
        <v/>
      </c>
      <c r="S19" s="33" t="str">
        <f t="shared" si="80"/>
        <v/>
      </c>
      <c r="T19" s="33" t="str">
        <f t="shared" si="80"/>
        <v/>
      </c>
      <c r="U19" s="33" t="str">
        <f t="shared" si="80"/>
        <v/>
      </c>
      <c r="V19" s="33" t="str">
        <f t="shared" si="80"/>
        <v/>
      </c>
      <c r="W19" s="33" t="str">
        <f t="shared" si="80"/>
        <v/>
      </c>
      <c r="X19" s="33" t="str">
        <f t="shared" si="80"/>
        <v/>
      </c>
      <c r="Y19" s="14" t="str">
        <f t="shared" ref="Y19:AF19" si="81">IF(ISNUMBER($G19), MID(DEC2BIN($D19, 8), MOD(Y$1 - 1, 8) + 1, 1), "")</f>
        <v/>
      </c>
      <c r="Z19" s="14" t="str">
        <f t="shared" si="81"/>
        <v/>
      </c>
      <c r="AA19" s="14" t="str">
        <f t="shared" si="81"/>
        <v/>
      </c>
      <c r="AB19" s="14" t="str">
        <f t="shared" si="81"/>
        <v/>
      </c>
      <c r="AC19" s="14" t="str">
        <f t="shared" si="81"/>
        <v/>
      </c>
      <c r="AD19" s="14" t="str">
        <f t="shared" si="81"/>
        <v/>
      </c>
      <c r="AE19" s="14" t="str">
        <f t="shared" si="81"/>
        <v/>
      </c>
      <c r="AF19" s="14" t="str">
        <f t="shared" si="81"/>
        <v/>
      </c>
      <c r="AG19" s="33" t="str">
        <f t="shared" ref="AG19:AN19" si="82">IF(ISNUMBER($G19), MID(DEC2BIN($E19, 8), MOD(AG$1 - 1, 8) + 1, 1), "")</f>
        <v/>
      </c>
      <c r="AH19" s="33" t="str">
        <f t="shared" si="82"/>
        <v/>
      </c>
      <c r="AI19" s="33" t="str">
        <f t="shared" si="82"/>
        <v/>
      </c>
      <c r="AJ19" s="33" t="str">
        <f t="shared" si="82"/>
        <v/>
      </c>
      <c r="AK19" s="33" t="str">
        <f t="shared" si="82"/>
        <v/>
      </c>
      <c r="AL19" s="33" t="str">
        <f t="shared" si="82"/>
        <v/>
      </c>
      <c r="AM19" s="33" t="str">
        <f t="shared" si="82"/>
        <v/>
      </c>
      <c r="AN19" s="33" t="str">
        <f t="shared" si="82"/>
        <v/>
      </c>
      <c r="AP19" s="21" t="str">
        <f>IF(ISNUMBER($G19), POWER(2, 8) - POWER(2, 8 - MAX(MIN(G19, 8), 0)), "----")</f>
        <v>----</v>
      </c>
      <c r="AQ19" s="21" t="str">
        <f>IF(ISNUMBER($G19), POWER(2, 8) - POWER(2, 8 - MAX(MIN(G19 - 8, 8), 0)), "----")</f>
        <v>----</v>
      </c>
      <c r="AR19" s="21" t="str">
        <f>IF(ISNUMBER($G19), POWER(2, 8) - POWER(2, 8 - MAX(MIN(G19 - 16, 8), 0)), "----")</f>
        <v>----</v>
      </c>
      <c r="AS19" s="21" t="str">
        <f t="shared" ref="AS19" si="83">IF(ISNUMBER($G19), POWER(2, 8) - POWER(2, 8 - MAX(MIN(G19 - 24, 8), 0)), "----")</f>
        <v>----</v>
      </c>
    </row>
    <row r="20" spans="1:45" x14ac:dyDescent="0.35">
      <c r="A20" s="30" t="s">
        <v>36</v>
      </c>
      <c r="B20" s="27" t="str">
        <f>IF(ISNUMBER($G19), _xlfn.BITOR(255 - AP19, B19), "----")</f>
        <v>----</v>
      </c>
      <c r="C20" s="27" t="str">
        <f>IF(ISNUMBER($G19), _xlfn.BITOR(255 - AQ19, C19), "----")</f>
        <v>----</v>
      </c>
      <c r="D20" s="27" t="str">
        <f>IF(ISNUMBER($G19), _xlfn.BITOR(255 - AR19, D19), "----")</f>
        <v>----</v>
      </c>
      <c r="E20" s="27" t="str">
        <f>IF(ISNUMBER($G19), _xlfn.BITOR(255 - AS19, E19), "----")</f>
        <v>----</v>
      </c>
      <c r="F20" s="30"/>
      <c r="G20" s="30" t="str">
        <f t="shared" ref="G20" si="84">IF(ISNUMBER(G19), G19, "")</f>
        <v/>
      </c>
      <c r="H20" s="30"/>
      <c r="I20" s="14" t="str">
        <f t="shared" ref="I20:P20" si="85">IF(ISNUMBER($G19), MID(DEC2BIN($B20, 8), MOD(I$1 - 1, 8) + 1, 1), "")</f>
        <v/>
      </c>
      <c r="J20" s="14" t="str">
        <f t="shared" si="85"/>
        <v/>
      </c>
      <c r="K20" s="14" t="str">
        <f t="shared" si="85"/>
        <v/>
      </c>
      <c r="L20" s="14" t="str">
        <f t="shared" si="85"/>
        <v/>
      </c>
      <c r="M20" s="14" t="str">
        <f t="shared" si="85"/>
        <v/>
      </c>
      <c r="N20" s="14" t="str">
        <f t="shared" si="85"/>
        <v/>
      </c>
      <c r="O20" s="14" t="str">
        <f t="shared" si="85"/>
        <v/>
      </c>
      <c r="P20" s="14" t="str">
        <f t="shared" si="85"/>
        <v/>
      </c>
      <c r="Q20" s="33" t="str">
        <f t="shared" ref="Q20:X20" si="86">IF(ISNUMBER($G19), MID(DEC2BIN($C20, 8), MOD(Q$1 - 1, 8) + 1, 1), "")</f>
        <v/>
      </c>
      <c r="R20" s="33" t="str">
        <f t="shared" si="86"/>
        <v/>
      </c>
      <c r="S20" s="33" t="str">
        <f t="shared" si="86"/>
        <v/>
      </c>
      <c r="T20" s="33" t="str">
        <f t="shared" si="86"/>
        <v/>
      </c>
      <c r="U20" s="33" t="str">
        <f t="shared" si="86"/>
        <v/>
      </c>
      <c r="V20" s="33" t="str">
        <f t="shared" si="86"/>
        <v/>
      </c>
      <c r="W20" s="33" t="str">
        <f t="shared" si="86"/>
        <v/>
      </c>
      <c r="X20" s="33" t="str">
        <f t="shared" si="86"/>
        <v/>
      </c>
      <c r="Y20" s="14" t="str">
        <f t="shared" ref="Y20:AF20" si="87">IF(ISNUMBER($G19), MID(DEC2BIN($D20, 8), MOD(Y$1 - 1, 8) + 1, 1), "")</f>
        <v/>
      </c>
      <c r="Z20" s="14" t="str">
        <f t="shared" si="87"/>
        <v/>
      </c>
      <c r="AA20" s="14" t="str">
        <f t="shared" si="87"/>
        <v/>
      </c>
      <c r="AB20" s="14" t="str">
        <f t="shared" si="87"/>
        <v/>
      </c>
      <c r="AC20" s="14" t="str">
        <f t="shared" si="87"/>
        <v/>
      </c>
      <c r="AD20" s="14" t="str">
        <f t="shared" si="87"/>
        <v/>
      </c>
      <c r="AE20" s="14" t="str">
        <f t="shared" si="87"/>
        <v/>
      </c>
      <c r="AF20" s="14" t="str">
        <f t="shared" si="87"/>
        <v/>
      </c>
      <c r="AG20" s="33" t="str">
        <f t="shared" ref="AG20:AN20" si="88">IF(ISNUMBER($G19), MID(DEC2BIN($E20, 8), MOD(AG$1 - 1, 8) + 1, 1), "")</f>
        <v/>
      </c>
      <c r="AH20" s="33" t="str">
        <f t="shared" si="88"/>
        <v/>
      </c>
      <c r="AI20" s="33" t="str">
        <f t="shared" si="88"/>
        <v/>
      </c>
      <c r="AJ20" s="33" t="str">
        <f t="shared" si="88"/>
        <v/>
      </c>
      <c r="AK20" s="33" t="str">
        <f t="shared" si="88"/>
        <v/>
      </c>
      <c r="AL20" s="33" t="str">
        <f t="shared" si="88"/>
        <v/>
      </c>
      <c r="AM20" s="33" t="str">
        <f t="shared" si="88"/>
        <v/>
      </c>
      <c r="AN20" s="33" t="str">
        <f t="shared" si="88"/>
        <v/>
      </c>
      <c r="AO20" s="30"/>
      <c r="AP20" s="32"/>
      <c r="AQ20" s="32"/>
      <c r="AR20" s="32"/>
      <c r="AS20" s="32"/>
    </row>
    <row r="21" spans="1:45" x14ac:dyDescent="0.35">
      <c r="A21" s="14" t="s">
        <v>8</v>
      </c>
      <c r="B21" s="21" t="str">
        <f>IF(ISNUMBER($G21), MOD(B20 + IF(C20 &gt; 254, 1, 0), 256), "----")</f>
        <v>----</v>
      </c>
      <c r="C21" s="21" t="str">
        <f>IF(ISNUMBER($G21), MOD(C20 + IF(D20 &gt; 254, 1, 0), 256), "----")</f>
        <v>----</v>
      </c>
      <c r="D21" s="21" t="str">
        <f>IF(ISNUMBER($G21), MOD(D20 + IF(E20 &gt; 254, 1, 0), 256), "----")</f>
        <v>----</v>
      </c>
      <c r="E21" s="21" t="str">
        <f>IF(ISNUMBER($G21), MOD(E20 + 1, 256), "----")</f>
        <v>----</v>
      </c>
      <c r="G21" s="31"/>
      <c r="I21" s="14" t="str">
        <f t="shared" ref="I21:P21" si="89">IF(ISNUMBER($G21), MID(DEC2BIN($B21, 8), MOD(I$1 - 1, 8) + 1, 1), "")</f>
        <v/>
      </c>
      <c r="J21" s="14" t="str">
        <f t="shared" si="89"/>
        <v/>
      </c>
      <c r="K21" s="14" t="str">
        <f t="shared" si="89"/>
        <v/>
      </c>
      <c r="L21" s="14" t="str">
        <f t="shared" si="89"/>
        <v/>
      </c>
      <c r="M21" s="14" t="str">
        <f t="shared" si="89"/>
        <v/>
      </c>
      <c r="N21" s="14" t="str">
        <f t="shared" si="89"/>
        <v/>
      </c>
      <c r="O21" s="14" t="str">
        <f t="shared" si="89"/>
        <v/>
      </c>
      <c r="P21" s="14" t="str">
        <f t="shared" si="89"/>
        <v/>
      </c>
      <c r="Q21" s="33" t="str">
        <f t="shared" ref="Q21:X21" si="90">IF(ISNUMBER($G21), MID(DEC2BIN($C21, 8), MOD(Q$1 - 1, 8) + 1, 1), "")</f>
        <v/>
      </c>
      <c r="R21" s="33" t="str">
        <f t="shared" si="90"/>
        <v/>
      </c>
      <c r="S21" s="33" t="str">
        <f t="shared" si="90"/>
        <v/>
      </c>
      <c r="T21" s="33" t="str">
        <f t="shared" si="90"/>
        <v/>
      </c>
      <c r="U21" s="33" t="str">
        <f t="shared" si="90"/>
        <v/>
      </c>
      <c r="V21" s="33" t="str">
        <f t="shared" si="90"/>
        <v/>
      </c>
      <c r="W21" s="33" t="str">
        <f t="shared" si="90"/>
        <v/>
      </c>
      <c r="X21" s="33" t="str">
        <f t="shared" si="90"/>
        <v/>
      </c>
      <c r="Y21" s="14" t="str">
        <f t="shared" ref="Y21:AF21" si="91">IF(ISNUMBER($G21), MID(DEC2BIN($D21, 8), MOD(Y$1 - 1, 8) + 1, 1), "")</f>
        <v/>
      </c>
      <c r="Z21" s="14" t="str">
        <f t="shared" si="91"/>
        <v/>
      </c>
      <c r="AA21" s="14" t="str">
        <f t="shared" si="91"/>
        <v/>
      </c>
      <c r="AB21" s="14" t="str">
        <f t="shared" si="91"/>
        <v/>
      </c>
      <c r="AC21" s="14" t="str">
        <f t="shared" si="91"/>
        <v/>
      </c>
      <c r="AD21" s="14" t="str">
        <f t="shared" si="91"/>
        <v/>
      </c>
      <c r="AE21" s="14" t="str">
        <f t="shared" si="91"/>
        <v/>
      </c>
      <c r="AF21" s="14" t="str">
        <f t="shared" si="91"/>
        <v/>
      </c>
      <c r="AG21" s="33" t="str">
        <f t="shared" ref="AG21:AN21" si="92">IF(ISNUMBER($G21), MID(DEC2BIN($E21, 8), MOD(AG$1 - 1, 8) + 1, 1), "")</f>
        <v/>
      </c>
      <c r="AH21" s="33" t="str">
        <f t="shared" si="92"/>
        <v/>
      </c>
      <c r="AI21" s="33" t="str">
        <f t="shared" si="92"/>
        <v/>
      </c>
      <c r="AJ21" s="33" t="str">
        <f t="shared" si="92"/>
        <v/>
      </c>
      <c r="AK21" s="33" t="str">
        <f t="shared" si="92"/>
        <v/>
      </c>
      <c r="AL21" s="33" t="str">
        <f t="shared" si="92"/>
        <v/>
      </c>
      <c r="AM21" s="33" t="str">
        <f t="shared" si="92"/>
        <v/>
      </c>
      <c r="AN21" s="33" t="str">
        <f t="shared" si="92"/>
        <v/>
      </c>
      <c r="AP21" s="21" t="str">
        <f>IF(ISNUMBER($G21), POWER(2, 8) - POWER(2, 8 - MAX(MIN(G21, 8), 0)), "----")</f>
        <v>----</v>
      </c>
      <c r="AQ21" s="21" t="str">
        <f>IF(ISNUMBER($G21), POWER(2, 8) - POWER(2, 8 - MAX(MIN(G21 - 8, 8), 0)), "----")</f>
        <v>----</v>
      </c>
      <c r="AR21" s="21" t="str">
        <f>IF(ISNUMBER($G21), POWER(2, 8) - POWER(2, 8 - MAX(MIN(G21 - 16, 8), 0)), "----")</f>
        <v>----</v>
      </c>
      <c r="AS21" s="21" t="str">
        <f t="shared" ref="AS21" si="93">IF(ISNUMBER($G21), POWER(2, 8) - POWER(2, 8 - MAX(MIN(G21 - 24, 8), 0)), "----")</f>
        <v>----</v>
      </c>
    </row>
    <row r="22" spans="1:45" x14ac:dyDescent="0.35">
      <c r="A22" s="30" t="s">
        <v>36</v>
      </c>
      <c r="B22" s="27" t="str">
        <f>IF(ISNUMBER($G21), _xlfn.BITOR(255 - AP21, B21), "----")</f>
        <v>----</v>
      </c>
      <c r="C22" s="27" t="str">
        <f>IF(ISNUMBER($G21), _xlfn.BITOR(255 - AQ21, C21), "----")</f>
        <v>----</v>
      </c>
      <c r="D22" s="27" t="str">
        <f>IF(ISNUMBER($G21), _xlfn.BITOR(255 - AR21, D21), "----")</f>
        <v>----</v>
      </c>
      <c r="E22" s="27" t="str">
        <f>IF(ISNUMBER($G21), _xlfn.BITOR(255 - AS21, E21), "----")</f>
        <v>----</v>
      </c>
      <c r="F22" s="30"/>
      <c r="G22" s="30" t="str">
        <f t="shared" ref="G22" si="94">IF(ISNUMBER(G21), G21, "")</f>
        <v/>
      </c>
      <c r="H22" s="30"/>
      <c r="I22" s="14" t="str">
        <f t="shared" ref="I22:P22" si="95">IF(ISNUMBER($G21), MID(DEC2BIN($B22, 8), MOD(I$1 - 1, 8) + 1, 1), "")</f>
        <v/>
      </c>
      <c r="J22" s="14" t="str">
        <f t="shared" si="95"/>
        <v/>
      </c>
      <c r="K22" s="14" t="str">
        <f t="shared" si="95"/>
        <v/>
      </c>
      <c r="L22" s="14" t="str">
        <f t="shared" si="95"/>
        <v/>
      </c>
      <c r="M22" s="14" t="str">
        <f t="shared" si="95"/>
        <v/>
      </c>
      <c r="N22" s="14" t="str">
        <f t="shared" si="95"/>
        <v/>
      </c>
      <c r="O22" s="14" t="str">
        <f t="shared" si="95"/>
        <v/>
      </c>
      <c r="P22" s="14" t="str">
        <f t="shared" si="95"/>
        <v/>
      </c>
      <c r="Q22" s="33" t="str">
        <f t="shared" ref="Q22:X22" si="96">IF(ISNUMBER($G21), MID(DEC2BIN($C22, 8), MOD(Q$1 - 1, 8) + 1, 1), "")</f>
        <v/>
      </c>
      <c r="R22" s="33" t="str">
        <f t="shared" si="96"/>
        <v/>
      </c>
      <c r="S22" s="33" t="str">
        <f t="shared" si="96"/>
        <v/>
      </c>
      <c r="T22" s="33" t="str">
        <f t="shared" si="96"/>
        <v/>
      </c>
      <c r="U22" s="33" t="str">
        <f t="shared" si="96"/>
        <v/>
      </c>
      <c r="V22" s="33" t="str">
        <f t="shared" si="96"/>
        <v/>
      </c>
      <c r="W22" s="33" t="str">
        <f t="shared" si="96"/>
        <v/>
      </c>
      <c r="X22" s="33" t="str">
        <f t="shared" si="96"/>
        <v/>
      </c>
      <c r="Y22" s="14" t="str">
        <f t="shared" ref="Y22:AF22" si="97">IF(ISNUMBER($G21), MID(DEC2BIN($D22, 8), MOD(Y$1 - 1, 8) + 1, 1), "")</f>
        <v/>
      </c>
      <c r="Z22" s="14" t="str">
        <f t="shared" si="97"/>
        <v/>
      </c>
      <c r="AA22" s="14" t="str">
        <f t="shared" si="97"/>
        <v/>
      </c>
      <c r="AB22" s="14" t="str">
        <f t="shared" si="97"/>
        <v/>
      </c>
      <c r="AC22" s="14" t="str">
        <f t="shared" si="97"/>
        <v/>
      </c>
      <c r="AD22" s="14" t="str">
        <f t="shared" si="97"/>
        <v/>
      </c>
      <c r="AE22" s="14" t="str">
        <f t="shared" si="97"/>
        <v/>
      </c>
      <c r="AF22" s="14" t="str">
        <f t="shared" si="97"/>
        <v/>
      </c>
      <c r="AG22" s="33" t="str">
        <f t="shared" ref="AG22:AN22" si="98">IF(ISNUMBER($G21), MID(DEC2BIN($E22, 8), MOD(AG$1 - 1, 8) + 1, 1), "")</f>
        <v/>
      </c>
      <c r="AH22" s="33" t="str">
        <f t="shared" si="98"/>
        <v/>
      </c>
      <c r="AI22" s="33" t="str">
        <f t="shared" si="98"/>
        <v/>
      </c>
      <c r="AJ22" s="33" t="str">
        <f t="shared" si="98"/>
        <v/>
      </c>
      <c r="AK22" s="33" t="str">
        <f t="shared" si="98"/>
        <v/>
      </c>
      <c r="AL22" s="33" t="str">
        <f t="shared" si="98"/>
        <v/>
      </c>
      <c r="AM22" s="33" t="str">
        <f t="shared" si="98"/>
        <v/>
      </c>
      <c r="AN22" s="33" t="str">
        <f t="shared" si="98"/>
        <v/>
      </c>
      <c r="AO22" s="30"/>
      <c r="AS22" s="32"/>
    </row>
    <row r="23" spans="1:45" x14ac:dyDescent="0.35">
      <c r="A23" s="14" t="s">
        <v>8</v>
      </c>
      <c r="B23" s="21" t="str">
        <f>IF(ISNUMBER($G23), MOD(B22 + IF(C22 &gt; 254, 1, 0), 256), "----")</f>
        <v>----</v>
      </c>
      <c r="C23" s="21" t="str">
        <f>IF(ISNUMBER($G23), MOD(C22 + IF(D22 &gt; 254, 1, 0), 256), "----")</f>
        <v>----</v>
      </c>
      <c r="D23" s="21" t="str">
        <f>IF(ISNUMBER($G23), MOD(D22 + IF(E22 &gt; 254, 1, 0), 256), "----")</f>
        <v>----</v>
      </c>
      <c r="E23" s="21" t="str">
        <f>IF(ISNUMBER($G23), MOD(E22 + 1, 256), "----")</f>
        <v>----</v>
      </c>
      <c r="G23" s="31"/>
      <c r="I23" s="14" t="str">
        <f t="shared" ref="I23:P23" si="99">IF(ISNUMBER($G23), MID(DEC2BIN($B23, 8), MOD(I$1 - 1, 8) + 1, 1), "")</f>
        <v/>
      </c>
      <c r="J23" s="14" t="str">
        <f t="shared" si="99"/>
        <v/>
      </c>
      <c r="K23" s="14" t="str">
        <f t="shared" si="99"/>
        <v/>
      </c>
      <c r="L23" s="14" t="str">
        <f t="shared" si="99"/>
        <v/>
      </c>
      <c r="M23" s="14" t="str">
        <f t="shared" si="99"/>
        <v/>
      </c>
      <c r="N23" s="14" t="str">
        <f t="shared" si="99"/>
        <v/>
      </c>
      <c r="O23" s="14" t="str">
        <f t="shared" si="99"/>
        <v/>
      </c>
      <c r="P23" s="14" t="str">
        <f t="shared" si="99"/>
        <v/>
      </c>
      <c r="Q23" s="33" t="str">
        <f t="shared" ref="Q23:X23" si="100">IF(ISNUMBER($G23), MID(DEC2BIN($C23, 8), MOD(Q$1 - 1, 8) + 1, 1), "")</f>
        <v/>
      </c>
      <c r="R23" s="33" t="str">
        <f t="shared" si="100"/>
        <v/>
      </c>
      <c r="S23" s="33" t="str">
        <f t="shared" si="100"/>
        <v/>
      </c>
      <c r="T23" s="33" t="str">
        <f t="shared" si="100"/>
        <v/>
      </c>
      <c r="U23" s="33" t="str">
        <f t="shared" si="100"/>
        <v/>
      </c>
      <c r="V23" s="33" t="str">
        <f t="shared" si="100"/>
        <v/>
      </c>
      <c r="W23" s="33" t="str">
        <f t="shared" si="100"/>
        <v/>
      </c>
      <c r="X23" s="33" t="str">
        <f t="shared" si="100"/>
        <v/>
      </c>
      <c r="Y23" s="14" t="str">
        <f t="shared" ref="Y23:AF23" si="101">IF(ISNUMBER($G23), MID(DEC2BIN($D23, 8), MOD(Y$1 - 1, 8) + 1, 1), "")</f>
        <v/>
      </c>
      <c r="Z23" s="14" t="str">
        <f t="shared" si="101"/>
        <v/>
      </c>
      <c r="AA23" s="14" t="str">
        <f t="shared" si="101"/>
        <v/>
      </c>
      <c r="AB23" s="14" t="str">
        <f t="shared" si="101"/>
        <v/>
      </c>
      <c r="AC23" s="14" t="str">
        <f t="shared" si="101"/>
        <v/>
      </c>
      <c r="AD23" s="14" t="str">
        <f t="shared" si="101"/>
        <v/>
      </c>
      <c r="AE23" s="14" t="str">
        <f t="shared" si="101"/>
        <v/>
      </c>
      <c r="AF23" s="14" t="str">
        <f t="shared" si="101"/>
        <v/>
      </c>
      <c r="AG23" s="33" t="str">
        <f t="shared" ref="AG23:AN23" si="102">IF(ISNUMBER($G23), MID(DEC2BIN($E23, 8), MOD(AG$1 - 1, 8) + 1, 1), "")</f>
        <v/>
      </c>
      <c r="AH23" s="33" t="str">
        <f t="shared" si="102"/>
        <v/>
      </c>
      <c r="AI23" s="33" t="str">
        <f t="shared" si="102"/>
        <v/>
      </c>
      <c r="AJ23" s="33" t="str">
        <f t="shared" si="102"/>
        <v/>
      </c>
      <c r="AK23" s="33" t="str">
        <f t="shared" si="102"/>
        <v/>
      </c>
      <c r="AL23" s="33" t="str">
        <f t="shared" si="102"/>
        <v/>
      </c>
      <c r="AM23" s="33" t="str">
        <f t="shared" si="102"/>
        <v/>
      </c>
      <c r="AN23" s="33" t="str">
        <f t="shared" si="102"/>
        <v/>
      </c>
      <c r="AP23" s="21" t="str">
        <f>IF(ISNUMBER($G23), POWER(2, 8) - POWER(2, 8 - MAX(MIN(G23, 8), 0)), "----")</f>
        <v>----</v>
      </c>
      <c r="AQ23" s="21" t="str">
        <f>IF(ISNUMBER($G23), POWER(2, 8) - POWER(2, 8 - MAX(MIN(G23 - 8, 8), 0)), "----")</f>
        <v>----</v>
      </c>
      <c r="AR23" s="21" t="str">
        <f>IF(ISNUMBER($G23), POWER(2, 8) - POWER(2, 8 - MAX(MIN(G23 - 16, 8), 0)), "----")</f>
        <v>----</v>
      </c>
      <c r="AS23" s="21" t="str">
        <f t="shared" ref="AS23" si="103">IF(ISNUMBER($G23), POWER(2, 8) - POWER(2, 8 - MAX(MIN(G23 - 24, 8), 0)), "----")</f>
        <v>----</v>
      </c>
    </row>
    <row r="24" spans="1:45" x14ac:dyDescent="0.35">
      <c r="A24" s="30" t="s">
        <v>36</v>
      </c>
      <c r="B24" s="27" t="str">
        <f>IF(ISNUMBER($G23), _xlfn.BITOR(255 - AP23, B23), "----")</f>
        <v>----</v>
      </c>
      <c r="C24" s="27" t="str">
        <f>IF(ISNUMBER($G23), _xlfn.BITOR(255 - AQ23, C23), "----")</f>
        <v>----</v>
      </c>
      <c r="D24" s="27" t="str">
        <f>IF(ISNUMBER($G23), _xlfn.BITOR(255 - AR23, D23), "----")</f>
        <v>----</v>
      </c>
      <c r="E24" s="27" t="str">
        <f>IF(ISNUMBER($G23), _xlfn.BITOR(255 - AS23, E23), "----")</f>
        <v>----</v>
      </c>
      <c r="F24" s="30"/>
      <c r="G24" s="30" t="str">
        <f t="shared" ref="G24" si="104">IF(ISNUMBER(G23), G23, "")</f>
        <v/>
      </c>
      <c r="H24" s="30"/>
      <c r="I24" s="14" t="str">
        <f t="shared" ref="I24:P24" si="105">IF(ISNUMBER($G23), MID(DEC2BIN($B24, 8), MOD(I$1 - 1, 8) + 1, 1), "")</f>
        <v/>
      </c>
      <c r="J24" s="14" t="str">
        <f t="shared" si="105"/>
        <v/>
      </c>
      <c r="K24" s="14" t="str">
        <f t="shared" si="105"/>
        <v/>
      </c>
      <c r="L24" s="14" t="str">
        <f t="shared" si="105"/>
        <v/>
      </c>
      <c r="M24" s="14" t="str">
        <f t="shared" si="105"/>
        <v/>
      </c>
      <c r="N24" s="14" t="str">
        <f t="shared" si="105"/>
        <v/>
      </c>
      <c r="O24" s="14" t="str">
        <f t="shared" si="105"/>
        <v/>
      </c>
      <c r="P24" s="14" t="str">
        <f t="shared" si="105"/>
        <v/>
      </c>
      <c r="Q24" s="33" t="str">
        <f t="shared" ref="Q24:X24" si="106">IF(ISNUMBER($G23), MID(DEC2BIN($C24, 8), MOD(Q$1 - 1, 8) + 1, 1), "")</f>
        <v/>
      </c>
      <c r="R24" s="33" t="str">
        <f t="shared" si="106"/>
        <v/>
      </c>
      <c r="S24" s="33" t="str">
        <f t="shared" si="106"/>
        <v/>
      </c>
      <c r="T24" s="33" t="str">
        <f t="shared" si="106"/>
        <v/>
      </c>
      <c r="U24" s="33" t="str">
        <f t="shared" si="106"/>
        <v/>
      </c>
      <c r="V24" s="33" t="str">
        <f t="shared" si="106"/>
        <v/>
      </c>
      <c r="W24" s="33" t="str">
        <f t="shared" si="106"/>
        <v/>
      </c>
      <c r="X24" s="33" t="str">
        <f t="shared" si="106"/>
        <v/>
      </c>
      <c r="Y24" s="14" t="str">
        <f t="shared" ref="Y24:AF24" si="107">IF(ISNUMBER($G23), MID(DEC2BIN($D24, 8), MOD(Y$1 - 1, 8) + 1, 1), "")</f>
        <v/>
      </c>
      <c r="Z24" s="14" t="str">
        <f t="shared" si="107"/>
        <v/>
      </c>
      <c r="AA24" s="14" t="str">
        <f t="shared" si="107"/>
        <v/>
      </c>
      <c r="AB24" s="14" t="str">
        <f t="shared" si="107"/>
        <v/>
      </c>
      <c r="AC24" s="14" t="str">
        <f t="shared" si="107"/>
        <v/>
      </c>
      <c r="AD24" s="14" t="str">
        <f t="shared" si="107"/>
        <v/>
      </c>
      <c r="AE24" s="14" t="str">
        <f t="shared" si="107"/>
        <v/>
      </c>
      <c r="AF24" s="14" t="str">
        <f t="shared" si="107"/>
        <v/>
      </c>
      <c r="AG24" s="33" t="str">
        <f t="shared" ref="AG24:AN24" si="108">IF(ISNUMBER($G23), MID(DEC2BIN($E24, 8), MOD(AG$1 - 1, 8) + 1, 1), "")</f>
        <v/>
      </c>
      <c r="AH24" s="33" t="str">
        <f t="shared" si="108"/>
        <v/>
      </c>
      <c r="AI24" s="33" t="str">
        <f t="shared" si="108"/>
        <v/>
      </c>
      <c r="AJ24" s="33" t="str">
        <f t="shared" si="108"/>
        <v/>
      </c>
      <c r="AK24" s="33" t="str">
        <f t="shared" si="108"/>
        <v/>
      </c>
      <c r="AL24" s="33" t="str">
        <f t="shared" si="108"/>
        <v/>
      </c>
      <c r="AM24" s="33" t="str">
        <f t="shared" si="108"/>
        <v/>
      </c>
      <c r="AN24" s="33" t="str">
        <f t="shared" si="108"/>
        <v/>
      </c>
      <c r="AO24" s="30"/>
      <c r="AP24" s="32"/>
      <c r="AQ24" s="32"/>
      <c r="AR24" s="32"/>
      <c r="AS24" s="32"/>
    </row>
    <row r="25" spans="1:45" x14ac:dyDescent="0.35">
      <c r="A25" s="14" t="s">
        <v>8</v>
      </c>
      <c r="B25" s="21" t="str">
        <f>IF(ISNUMBER($G25), MOD(B24 + IF(C24 &gt; 254, 1, 0), 256), "----")</f>
        <v>----</v>
      </c>
      <c r="C25" s="21" t="str">
        <f>IF(ISNUMBER($G25), MOD(C24 + IF(D24 &gt; 254, 1, 0), 256), "----")</f>
        <v>----</v>
      </c>
      <c r="D25" s="21" t="str">
        <f>IF(ISNUMBER($G25), MOD(D24 + IF(E24 &gt; 254, 1, 0), 256), "----")</f>
        <v>----</v>
      </c>
      <c r="E25" s="21" t="str">
        <f>IF(ISNUMBER($G25), MOD(E24 + 1, 256), "----")</f>
        <v>----</v>
      </c>
      <c r="G25" s="31"/>
      <c r="I25" s="14" t="str">
        <f t="shared" ref="I25:P25" si="109">IF(ISNUMBER($G25), MID(DEC2BIN($B25, 8), MOD(I$1 - 1, 8) + 1, 1), "")</f>
        <v/>
      </c>
      <c r="J25" s="14" t="str">
        <f t="shared" si="109"/>
        <v/>
      </c>
      <c r="K25" s="14" t="str">
        <f t="shared" si="109"/>
        <v/>
      </c>
      <c r="L25" s="14" t="str">
        <f t="shared" si="109"/>
        <v/>
      </c>
      <c r="M25" s="14" t="str">
        <f t="shared" si="109"/>
        <v/>
      </c>
      <c r="N25" s="14" t="str">
        <f t="shared" si="109"/>
        <v/>
      </c>
      <c r="O25" s="14" t="str">
        <f t="shared" si="109"/>
        <v/>
      </c>
      <c r="P25" s="14" t="str">
        <f t="shared" si="109"/>
        <v/>
      </c>
      <c r="Q25" s="33" t="str">
        <f t="shared" ref="Q25:X25" si="110">IF(ISNUMBER($G25), MID(DEC2BIN($C25, 8), MOD(Q$1 - 1, 8) + 1, 1), "")</f>
        <v/>
      </c>
      <c r="R25" s="33" t="str">
        <f t="shared" si="110"/>
        <v/>
      </c>
      <c r="S25" s="33" t="str">
        <f t="shared" si="110"/>
        <v/>
      </c>
      <c r="T25" s="33" t="str">
        <f t="shared" si="110"/>
        <v/>
      </c>
      <c r="U25" s="33" t="str">
        <f t="shared" si="110"/>
        <v/>
      </c>
      <c r="V25" s="33" t="str">
        <f t="shared" si="110"/>
        <v/>
      </c>
      <c r="W25" s="33" t="str">
        <f t="shared" si="110"/>
        <v/>
      </c>
      <c r="X25" s="33" t="str">
        <f t="shared" si="110"/>
        <v/>
      </c>
      <c r="Y25" s="14" t="str">
        <f t="shared" ref="Y25:AF25" si="111">IF(ISNUMBER($G25), MID(DEC2BIN($D25, 8), MOD(Y$1 - 1, 8) + 1, 1), "")</f>
        <v/>
      </c>
      <c r="Z25" s="14" t="str">
        <f t="shared" si="111"/>
        <v/>
      </c>
      <c r="AA25" s="14" t="str">
        <f t="shared" si="111"/>
        <v/>
      </c>
      <c r="AB25" s="14" t="str">
        <f t="shared" si="111"/>
        <v/>
      </c>
      <c r="AC25" s="14" t="str">
        <f t="shared" si="111"/>
        <v/>
      </c>
      <c r="AD25" s="14" t="str">
        <f t="shared" si="111"/>
        <v/>
      </c>
      <c r="AE25" s="14" t="str">
        <f t="shared" si="111"/>
        <v/>
      </c>
      <c r="AF25" s="14" t="str">
        <f t="shared" si="111"/>
        <v/>
      </c>
      <c r="AG25" s="33" t="str">
        <f t="shared" ref="AG25:AN25" si="112">IF(ISNUMBER($G25), MID(DEC2BIN($E25, 8), MOD(AG$1 - 1, 8) + 1, 1), "")</f>
        <v/>
      </c>
      <c r="AH25" s="33" t="str">
        <f t="shared" si="112"/>
        <v/>
      </c>
      <c r="AI25" s="33" t="str">
        <f t="shared" si="112"/>
        <v/>
      </c>
      <c r="AJ25" s="33" t="str">
        <f t="shared" si="112"/>
        <v/>
      </c>
      <c r="AK25" s="33" t="str">
        <f t="shared" si="112"/>
        <v/>
      </c>
      <c r="AL25" s="33" t="str">
        <f t="shared" si="112"/>
        <v/>
      </c>
      <c r="AM25" s="33" t="str">
        <f t="shared" si="112"/>
        <v/>
      </c>
      <c r="AN25" s="33" t="str">
        <f t="shared" si="112"/>
        <v/>
      </c>
      <c r="AP25" s="21" t="str">
        <f>IF(ISNUMBER($G25), POWER(2, 8) - POWER(2, 8 - MAX(MIN(G25, 8), 0)), "----")</f>
        <v>----</v>
      </c>
      <c r="AQ25" s="21" t="str">
        <f>IF(ISNUMBER($G25), POWER(2, 8) - POWER(2, 8 - MAX(MIN(G25 - 8, 8), 0)), "----")</f>
        <v>----</v>
      </c>
      <c r="AR25" s="21" t="str">
        <f>IF(ISNUMBER($G25), POWER(2, 8) - POWER(2, 8 - MAX(MIN(G25 - 16, 8), 0)), "----")</f>
        <v>----</v>
      </c>
      <c r="AS25" s="21" t="str">
        <f t="shared" ref="AS25" si="113">IF(ISNUMBER($G25), POWER(2, 8) - POWER(2, 8 - MAX(MIN(G25 - 24, 8), 0)), "----")</f>
        <v>----</v>
      </c>
    </row>
    <row r="26" spans="1:45" x14ac:dyDescent="0.35">
      <c r="A26" s="30" t="s">
        <v>36</v>
      </c>
      <c r="B26" s="27" t="str">
        <f>IF(ISNUMBER($G25), _xlfn.BITOR(255 - AP25, B25), "----")</f>
        <v>----</v>
      </c>
      <c r="C26" s="27" t="str">
        <f>IF(ISNUMBER($G25), _xlfn.BITOR(255 - AQ25, C25), "----")</f>
        <v>----</v>
      </c>
      <c r="D26" s="27" t="str">
        <f>IF(ISNUMBER($G25), _xlfn.BITOR(255 - AR25, D25), "----")</f>
        <v>----</v>
      </c>
      <c r="E26" s="27" t="str">
        <f>IF(ISNUMBER($G25), _xlfn.BITOR(255 - AS25, E25), "----")</f>
        <v>----</v>
      </c>
      <c r="F26" s="30"/>
      <c r="G26" s="30" t="str">
        <f t="shared" ref="G26" si="114">IF(ISNUMBER(G25), G25, "")</f>
        <v/>
      </c>
      <c r="H26" s="30"/>
      <c r="I26" s="14" t="str">
        <f t="shared" ref="I26:P26" si="115">IF(ISNUMBER($G25), MID(DEC2BIN($B26, 8), MOD(I$1 - 1, 8) + 1, 1), "")</f>
        <v/>
      </c>
      <c r="J26" s="14" t="str">
        <f t="shared" si="115"/>
        <v/>
      </c>
      <c r="K26" s="14" t="str">
        <f t="shared" si="115"/>
        <v/>
      </c>
      <c r="L26" s="14" t="str">
        <f t="shared" si="115"/>
        <v/>
      </c>
      <c r="M26" s="14" t="str">
        <f t="shared" si="115"/>
        <v/>
      </c>
      <c r="N26" s="14" t="str">
        <f t="shared" si="115"/>
        <v/>
      </c>
      <c r="O26" s="14" t="str">
        <f t="shared" si="115"/>
        <v/>
      </c>
      <c r="P26" s="14" t="str">
        <f t="shared" si="115"/>
        <v/>
      </c>
      <c r="Q26" s="33" t="str">
        <f t="shared" ref="Q26:X26" si="116">IF(ISNUMBER($G25), MID(DEC2BIN($C26, 8), MOD(Q$1 - 1, 8) + 1, 1), "")</f>
        <v/>
      </c>
      <c r="R26" s="33" t="str">
        <f t="shared" si="116"/>
        <v/>
      </c>
      <c r="S26" s="33" t="str">
        <f t="shared" si="116"/>
        <v/>
      </c>
      <c r="T26" s="33" t="str">
        <f t="shared" si="116"/>
        <v/>
      </c>
      <c r="U26" s="33" t="str">
        <f t="shared" si="116"/>
        <v/>
      </c>
      <c r="V26" s="33" t="str">
        <f t="shared" si="116"/>
        <v/>
      </c>
      <c r="W26" s="33" t="str">
        <f t="shared" si="116"/>
        <v/>
      </c>
      <c r="X26" s="33" t="str">
        <f t="shared" si="116"/>
        <v/>
      </c>
      <c r="Y26" s="14" t="str">
        <f t="shared" ref="Y26:AF26" si="117">IF(ISNUMBER($G25), MID(DEC2BIN($D26, 8), MOD(Y$1 - 1, 8) + 1, 1), "")</f>
        <v/>
      </c>
      <c r="Z26" s="14" t="str">
        <f t="shared" si="117"/>
        <v/>
      </c>
      <c r="AA26" s="14" t="str">
        <f t="shared" si="117"/>
        <v/>
      </c>
      <c r="AB26" s="14" t="str">
        <f t="shared" si="117"/>
        <v/>
      </c>
      <c r="AC26" s="14" t="str">
        <f t="shared" si="117"/>
        <v/>
      </c>
      <c r="AD26" s="14" t="str">
        <f t="shared" si="117"/>
        <v/>
      </c>
      <c r="AE26" s="14" t="str">
        <f t="shared" si="117"/>
        <v/>
      </c>
      <c r="AF26" s="14" t="str">
        <f t="shared" si="117"/>
        <v/>
      </c>
      <c r="AG26" s="33" t="str">
        <f t="shared" ref="AG26:AN26" si="118">IF(ISNUMBER($G25), MID(DEC2BIN($E26, 8), MOD(AG$1 - 1, 8) + 1, 1), "")</f>
        <v/>
      </c>
      <c r="AH26" s="33" t="str">
        <f t="shared" si="118"/>
        <v/>
      </c>
      <c r="AI26" s="33" t="str">
        <f t="shared" si="118"/>
        <v/>
      </c>
      <c r="AJ26" s="33" t="str">
        <f t="shared" si="118"/>
        <v/>
      </c>
      <c r="AK26" s="33" t="str">
        <f t="shared" si="118"/>
        <v/>
      </c>
      <c r="AL26" s="33" t="str">
        <f t="shared" si="118"/>
        <v/>
      </c>
      <c r="AM26" s="33" t="str">
        <f t="shared" si="118"/>
        <v/>
      </c>
      <c r="AN26" s="33" t="str">
        <f t="shared" si="118"/>
        <v/>
      </c>
      <c r="AO26" s="30"/>
      <c r="AS26" s="32"/>
    </row>
    <row r="27" spans="1:45" x14ac:dyDescent="0.35">
      <c r="A27" s="14" t="s">
        <v>8</v>
      </c>
      <c r="B27" s="21" t="str">
        <f>IF(ISNUMBER($G27), MOD(B26 + IF(C26 &gt; 254, 1, 0), 256), "----")</f>
        <v>----</v>
      </c>
      <c r="C27" s="21" t="str">
        <f>IF(ISNUMBER($G27), MOD(C26 + IF(D26 &gt; 254, 1, 0), 256), "----")</f>
        <v>----</v>
      </c>
      <c r="D27" s="21" t="str">
        <f>IF(ISNUMBER($G27), MOD(D26 + IF(E26 &gt; 254, 1, 0), 256), "----")</f>
        <v>----</v>
      </c>
      <c r="E27" s="21" t="str">
        <f>IF(ISNUMBER($G27), MOD(E26 + 1, 256), "----")</f>
        <v>----</v>
      </c>
      <c r="G27" s="31"/>
      <c r="I27" s="14" t="str">
        <f t="shared" ref="I27:P27" si="119">IF(ISNUMBER($G27), MID(DEC2BIN($B27, 8), MOD(I$1 - 1, 8) + 1, 1), "")</f>
        <v/>
      </c>
      <c r="J27" s="14" t="str">
        <f t="shared" si="119"/>
        <v/>
      </c>
      <c r="K27" s="14" t="str">
        <f t="shared" si="119"/>
        <v/>
      </c>
      <c r="L27" s="14" t="str">
        <f t="shared" si="119"/>
        <v/>
      </c>
      <c r="M27" s="14" t="str">
        <f t="shared" si="119"/>
        <v/>
      </c>
      <c r="N27" s="14" t="str">
        <f t="shared" si="119"/>
        <v/>
      </c>
      <c r="O27" s="14" t="str">
        <f t="shared" si="119"/>
        <v/>
      </c>
      <c r="P27" s="14" t="str">
        <f t="shared" si="119"/>
        <v/>
      </c>
      <c r="Q27" s="33" t="str">
        <f t="shared" ref="Q27:X27" si="120">IF(ISNUMBER($G27), MID(DEC2BIN($C27, 8), MOD(Q$1 - 1, 8) + 1, 1), "")</f>
        <v/>
      </c>
      <c r="R27" s="33" t="str">
        <f t="shared" si="120"/>
        <v/>
      </c>
      <c r="S27" s="33" t="str">
        <f t="shared" si="120"/>
        <v/>
      </c>
      <c r="T27" s="33" t="str">
        <f t="shared" si="120"/>
        <v/>
      </c>
      <c r="U27" s="33" t="str">
        <f t="shared" si="120"/>
        <v/>
      </c>
      <c r="V27" s="33" t="str">
        <f t="shared" si="120"/>
        <v/>
      </c>
      <c r="W27" s="33" t="str">
        <f t="shared" si="120"/>
        <v/>
      </c>
      <c r="X27" s="33" t="str">
        <f t="shared" si="120"/>
        <v/>
      </c>
      <c r="Y27" s="14" t="str">
        <f t="shared" ref="Y27:AF27" si="121">IF(ISNUMBER($G27), MID(DEC2BIN($D27, 8), MOD(Y$1 - 1, 8) + 1, 1), "")</f>
        <v/>
      </c>
      <c r="Z27" s="14" t="str">
        <f t="shared" si="121"/>
        <v/>
      </c>
      <c r="AA27" s="14" t="str">
        <f t="shared" si="121"/>
        <v/>
      </c>
      <c r="AB27" s="14" t="str">
        <f t="shared" si="121"/>
        <v/>
      </c>
      <c r="AC27" s="14" t="str">
        <f t="shared" si="121"/>
        <v/>
      </c>
      <c r="AD27" s="14" t="str">
        <f t="shared" si="121"/>
        <v/>
      </c>
      <c r="AE27" s="14" t="str">
        <f t="shared" si="121"/>
        <v/>
      </c>
      <c r="AF27" s="14" t="str">
        <f t="shared" si="121"/>
        <v/>
      </c>
      <c r="AG27" s="33" t="str">
        <f t="shared" ref="AG27:AN27" si="122">IF(ISNUMBER($G27), MID(DEC2BIN($E27, 8), MOD(AG$1 - 1, 8) + 1, 1), "")</f>
        <v/>
      </c>
      <c r="AH27" s="33" t="str">
        <f t="shared" si="122"/>
        <v/>
      </c>
      <c r="AI27" s="33" t="str">
        <f t="shared" si="122"/>
        <v/>
      </c>
      <c r="AJ27" s="33" t="str">
        <f t="shared" si="122"/>
        <v/>
      </c>
      <c r="AK27" s="33" t="str">
        <f t="shared" si="122"/>
        <v/>
      </c>
      <c r="AL27" s="33" t="str">
        <f t="shared" si="122"/>
        <v/>
      </c>
      <c r="AM27" s="33" t="str">
        <f t="shared" si="122"/>
        <v/>
      </c>
      <c r="AN27" s="33" t="str">
        <f t="shared" si="122"/>
        <v/>
      </c>
      <c r="AP27" s="21" t="str">
        <f>IF(ISNUMBER($G27), POWER(2, 8) - POWER(2, 8 - MAX(MIN(G27, 8), 0)), "----")</f>
        <v>----</v>
      </c>
      <c r="AQ27" s="21" t="str">
        <f>IF(ISNUMBER($G27), POWER(2, 8) - POWER(2, 8 - MAX(MIN(G27 - 8, 8), 0)), "----")</f>
        <v>----</v>
      </c>
      <c r="AR27" s="21" t="str">
        <f>IF(ISNUMBER($G27), POWER(2, 8) - POWER(2, 8 - MAX(MIN(G27 - 16, 8), 0)), "----")</f>
        <v>----</v>
      </c>
      <c r="AS27" s="21" t="str">
        <f t="shared" ref="AS27" si="123">IF(ISNUMBER($G27), POWER(2, 8) - POWER(2, 8 - MAX(MIN(G27 - 24, 8), 0)), "----")</f>
        <v>----</v>
      </c>
    </row>
    <row r="28" spans="1:45" x14ac:dyDescent="0.35">
      <c r="A28" s="30" t="s">
        <v>36</v>
      </c>
      <c r="B28" s="27" t="str">
        <f>IF(ISNUMBER($G27), _xlfn.BITOR(255 - AP27, B27), "----")</f>
        <v>----</v>
      </c>
      <c r="C28" s="27" t="str">
        <f>IF(ISNUMBER($G27), _xlfn.BITOR(255 - AQ27, C27), "----")</f>
        <v>----</v>
      </c>
      <c r="D28" s="27" t="str">
        <f>IF(ISNUMBER($G27), _xlfn.BITOR(255 - AR27, D27), "----")</f>
        <v>----</v>
      </c>
      <c r="E28" s="27" t="str">
        <f>IF(ISNUMBER($G27), _xlfn.BITOR(255 - AS27, E27), "----")</f>
        <v>----</v>
      </c>
      <c r="F28" s="30"/>
      <c r="G28" s="30" t="str">
        <f t="shared" ref="G28" si="124">IF(ISNUMBER(G27), G27, "")</f>
        <v/>
      </c>
      <c r="H28" s="30"/>
      <c r="I28" s="14" t="str">
        <f t="shared" ref="I28:P28" si="125">IF(ISNUMBER($G27), MID(DEC2BIN($B28, 8), MOD(I$1 - 1, 8) + 1, 1), "")</f>
        <v/>
      </c>
      <c r="J28" s="14" t="str">
        <f t="shared" si="125"/>
        <v/>
      </c>
      <c r="K28" s="14" t="str">
        <f t="shared" si="125"/>
        <v/>
      </c>
      <c r="L28" s="14" t="str">
        <f t="shared" si="125"/>
        <v/>
      </c>
      <c r="M28" s="14" t="str">
        <f t="shared" si="125"/>
        <v/>
      </c>
      <c r="N28" s="14" t="str">
        <f t="shared" si="125"/>
        <v/>
      </c>
      <c r="O28" s="14" t="str">
        <f t="shared" si="125"/>
        <v/>
      </c>
      <c r="P28" s="14" t="str">
        <f t="shared" si="125"/>
        <v/>
      </c>
      <c r="Q28" s="33" t="str">
        <f t="shared" ref="Q28:X28" si="126">IF(ISNUMBER($G27), MID(DEC2BIN($C28, 8), MOD(Q$1 - 1, 8) + 1, 1), "")</f>
        <v/>
      </c>
      <c r="R28" s="33" t="str">
        <f t="shared" si="126"/>
        <v/>
      </c>
      <c r="S28" s="33" t="str">
        <f t="shared" si="126"/>
        <v/>
      </c>
      <c r="T28" s="33" t="str">
        <f t="shared" si="126"/>
        <v/>
      </c>
      <c r="U28" s="33" t="str">
        <f t="shared" si="126"/>
        <v/>
      </c>
      <c r="V28" s="33" t="str">
        <f t="shared" si="126"/>
        <v/>
      </c>
      <c r="W28" s="33" t="str">
        <f t="shared" si="126"/>
        <v/>
      </c>
      <c r="X28" s="33" t="str">
        <f t="shared" si="126"/>
        <v/>
      </c>
      <c r="Y28" s="14" t="str">
        <f t="shared" ref="Y28:AF28" si="127">IF(ISNUMBER($G27), MID(DEC2BIN($D28, 8), MOD(Y$1 - 1, 8) + 1, 1), "")</f>
        <v/>
      </c>
      <c r="Z28" s="14" t="str">
        <f t="shared" si="127"/>
        <v/>
      </c>
      <c r="AA28" s="14" t="str">
        <f t="shared" si="127"/>
        <v/>
      </c>
      <c r="AB28" s="14" t="str">
        <f t="shared" si="127"/>
        <v/>
      </c>
      <c r="AC28" s="14" t="str">
        <f t="shared" si="127"/>
        <v/>
      </c>
      <c r="AD28" s="14" t="str">
        <f t="shared" si="127"/>
        <v/>
      </c>
      <c r="AE28" s="14" t="str">
        <f t="shared" si="127"/>
        <v/>
      </c>
      <c r="AF28" s="14" t="str">
        <f t="shared" si="127"/>
        <v/>
      </c>
      <c r="AG28" s="33" t="str">
        <f t="shared" ref="AG28:AN28" si="128">IF(ISNUMBER($G27), MID(DEC2BIN($E28, 8), MOD(AG$1 - 1, 8) + 1, 1), "")</f>
        <v/>
      </c>
      <c r="AH28" s="33" t="str">
        <f t="shared" si="128"/>
        <v/>
      </c>
      <c r="AI28" s="33" t="str">
        <f t="shared" si="128"/>
        <v/>
      </c>
      <c r="AJ28" s="33" t="str">
        <f t="shared" si="128"/>
        <v/>
      </c>
      <c r="AK28" s="33" t="str">
        <f t="shared" si="128"/>
        <v/>
      </c>
      <c r="AL28" s="33" t="str">
        <f t="shared" si="128"/>
        <v/>
      </c>
      <c r="AM28" s="33" t="str">
        <f t="shared" si="128"/>
        <v/>
      </c>
      <c r="AN28" s="33" t="str">
        <f t="shared" si="128"/>
        <v/>
      </c>
      <c r="AO28" s="30"/>
      <c r="AP28" s="32"/>
      <c r="AQ28" s="32"/>
      <c r="AR28" s="32"/>
      <c r="AS28" s="32"/>
    </row>
    <row r="29" spans="1:45" x14ac:dyDescent="0.35">
      <c r="A29" s="14" t="s">
        <v>8</v>
      </c>
      <c r="B29" s="21" t="str">
        <f>IF(ISNUMBER($G29), MOD(B28 + IF(C28 &gt; 254, 1, 0), 256), "----")</f>
        <v>----</v>
      </c>
      <c r="C29" s="21" t="str">
        <f>IF(ISNUMBER($G29), MOD(C28 + IF(D28 &gt; 254, 1, 0), 256), "----")</f>
        <v>----</v>
      </c>
      <c r="D29" s="21" t="str">
        <f>IF(ISNUMBER($G29), MOD(D28 + IF(E28 &gt; 254, 1, 0), 256), "----")</f>
        <v>----</v>
      </c>
      <c r="E29" s="21" t="str">
        <f>IF(ISNUMBER($G29), MOD(E28 + 1, 256), "----")</f>
        <v>----</v>
      </c>
      <c r="G29" s="31"/>
      <c r="I29" s="14" t="str">
        <f t="shared" ref="I29:P29" si="129">IF(ISNUMBER($G29), MID(DEC2BIN($B29, 8), MOD(I$1 - 1, 8) + 1, 1), "")</f>
        <v/>
      </c>
      <c r="J29" s="14" t="str">
        <f t="shared" si="129"/>
        <v/>
      </c>
      <c r="K29" s="14" t="str">
        <f t="shared" si="129"/>
        <v/>
      </c>
      <c r="L29" s="14" t="str">
        <f t="shared" si="129"/>
        <v/>
      </c>
      <c r="M29" s="14" t="str">
        <f t="shared" si="129"/>
        <v/>
      </c>
      <c r="N29" s="14" t="str">
        <f t="shared" si="129"/>
        <v/>
      </c>
      <c r="O29" s="14" t="str">
        <f t="shared" si="129"/>
        <v/>
      </c>
      <c r="P29" s="14" t="str">
        <f t="shared" si="129"/>
        <v/>
      </c>
      <c r="Q29" s="33" t="str">
        <f t="shared" ref="Q29:X29" si="130">IF(ISNUMBER($G29), MID(DEC2BIN($C29, 8), MOD(Q$1 - 1, 8) + 1, 1), "")</f>
        <v/>
      </c>
      <c r="R29" s="33" t="str">
        <f t="shared" si="130"/>
        <v/>
      </c>
      <c r="S29" s="33" t="str">
        <f t="shared" si="130"/>
        <v/>
      </c>
      <c r="T29" s="33" t="str">
        <f t="shared" si="130"/>
        <v/>
      </c>
      <c r="U29" s="33" t="str">
        <f t="shared" si="130"/>
        <v/>
      </c>
      <c r="V29" s="33" t="str">
        <f t="shared" si="130"/>
        <v/>
      </c>
      <c r="W29" s="33" t="str">
        <f t="shared" si="130"/>
        <v/>
      </c>
      <c r="X29" s="33" t="str">
        <f t="shared" si="130"/>
        <v/>
      </c>
      <c r="Y29" s="14" t="str">
        <f t="shared" ref="Y29:AF29" si="131">IF(ISNUMBER($G29), MID(DEC2BIN($D29, 8), MOD(Y$1 - 1, 8) + 1, 1), "")</f>
        <v/>
      </c>
      <c r="Z29" s="14" t="str">
        <f t="shared" si="131"/>
        <v/>
      </c>
      <c r="AA29" s="14" t="str">
        <f t="shared" si="131"/>
        <v/>
      </c>
      <c r="AB29" s="14" t="str">
        <f t="shared" si="131"/>
        <v/>
      </c>
      <c r="AC29" s="14" t="str">
        <f t="shared" si="131"/>
        <v/>
      </c>
      <c r="AD29" s="14" t="str">
        <f t="shared" si="131"/>
        <v/>
      </c>
      <c r="AE29" s="14" t="str">
        <f t="shared" si="131"/>
        <v/>
      </c>
      <c r="AF29" s="14" t="str">
        <f t="shared" si="131"/>
        <v/>
      </c>
      <c r="AG29" s="33" t="str">
        <f t="shared" ref="AG29:AN29" si="132">IF(ISNUMBER($G29), MID(DEC2BIN($E29, 8), MOD(AG$1 - 1, 8) + 1, 1), "")</f>
        <v/>
      </c>
      <c r="AH29" s="33" t="str">
        <f t="shared" si="132"/>
        <v/>
      </c>
      <c r="AI29" s="33" t="str">
        <f t="shared" si="132"/>
        <v/>
      </c>
      <c r="AJ29" s="33" t="str">
        <f t="shared" si="132"/>
        <v/>
      </c>
      <c r="AK29" s="33" t="str">
        <f t="shared" si="132"/>
        <v/>
      </c>
      <c r="AL29" s="33" t="str">
        <f t="shared" si="132"/>
        <v/>
      </c>
      <c r="AM29" s="33" t="str">
        <f t="shared" si="132"/>
        <v/>
      </c>
      <c r="AN29" s="33" t="str">
        <f t="shared" si="132"/>
        <v/>
      </c>
      <c r="AP29" s="21" t="str">
        <f>IF(ISNUMBER($G29), POWER(2, 8) - POWER(2, 8 - MAX(MIN(G29, 8), 0)), "----")</f>
        <v>----</v>
      </c>
      <c r="AQ29" s="21" t="str">
        <f>IF(ISNUMBER($G29), POWER(2, 8) - POWER(2, 8 - MAX(MIN(G29 - 8, 8), 0)), "----")</f>
        <v>----</v>
      </c>
      <c r="AR29" s="21" t="str">
        <f>IF(ISNUMBER($G29), POWER(2, 8) - POWER(2, 8 - MAX(MIN(G29 - 16, 8), 0)), "----")</f>
        <v>----</v>
      </c>
      <c r="AS29" s="21" t="str">
        <f t="shared" ref="AS29" si="133">IF(ISNUMBER($G29), POWER(2, 8) - POWER(2, 8 - MAX(MIN(G29 - 24, 8), 0)), "----")</f>
        <v>----</v>
      </c>
    </row>
    <row r="30" spans="1:45" x14ac:dyDescent="0.35">
      <c r="A30" s="30" t="s">
        <v>36</v>
      </c>
      <c r="B30" s="27" t="str">
        <f>IF(ISNUMBER($G29), _xlfn.BITOR(255 - AP29, B29), "----")</f>
        <v>----</v>
      </c>
      <c r="C30" s="27" t="str">
        <f>IF(ISNUMBER($G29), _xlfn.BITOR(255 - AQ29, C29), "----")</f>
        <v>----</v>
      </c>
      <c r="D30" s="27" t="str">
        <f>IF(ISNUMBER($G29), _xlfn.BITOR(255 - AR29, D29), "----")</f>
        <v>----</v>
      </c>
      <c r="E30" s="27" t="str">
        <f>IF(ISNUMBER($G29), _xlfn.BITOR(255 - AS29, E29), "----")</f>
        <v>----</v>
      </c>
      <c r="F30" s="30"/>
      <c r="G30" s="30" t="str">
        <f t="shared" ref="G30" si="134">IF(ISNUMBER(G29), G29, "")</f>
        <v/>
      </c>
      <c r="H30" s="30"/>
      <c r="I30" s="14" t="str">
        <f t="shared" ref="I30:P30" si="135">IF(ISNUMBER($G29), MID(DEC2BIN($B30, 8), MOD(I$1 - 1, 8) + 1, 1), "")</f>
        <v/>
      </c>
      <c r="J30" s="14" t="str">
        <f t="shared" si="135"/>
        <v/>
      </c>
      <c r="K30" s="14" t="str">
        <f t="shared" si="135"/>
        <v/>
      </c>
      <c r="L30" s="14" t="str">
        <f t="shared" si="135"/>
        <v/>
      </c>
      <c r="M30" s="14" t="str">
        <f t="shared" si="135"/>
        <v/>
      </c>
      <c r="N30" s="14" t="str">
        <f t="shared" si="135"/>
        <v/>
      </c>
      <c r="O30" s="14" t="str">
        <f t="shared" si="135"/>
        <v/>
      </c>
      <c r="P30" s="14" t="str">
        <f t="shared" si="135"/>
        <v/>
      </c>
      <c r="Q30" s="33" t="str">
        <f t="shared" ref="Q30:X30" si="136">IF(ISNUMBER($G29), MID(DEC2BIN($C30, 8), MOD(Q$1 - 1, 8) + 1, 1), "")</f>
        <v/>
      </c>
      <c r="R30" s="33" t="str">
        <f t="shared" si="136"/>
        <v/>
      </c>
      <c r="S30" s="33" t="str">
        <f t="shared" si="136"/>
        <v/>
      </c>
      <c r="T30" s="33" t="str">
        <f t="shared" si="136"/>
        <v/>
      </c>
      <c r="U30" s="33" t="str">
        <f t="shared" si="136"/>
        <v/>
      </c>
      <c r="V30" s="33" t="str">
        <f t="shared" si="136"/>
        <v/>
      </c>
      <c r="W30" s="33" t="str">
        <f t="shared" si="136"/>
        <v/>
      </c>
      <c r="X30" s="33" t="str">
        <f t="shared" si="136"/>
        <v/>
      </c>
      <c r="Y30" s="14" t="str">
        <f t="shared" ref="Y30:AF30" si="137">IF(ISNUMBER($G29), MID(DEC2BIN($D30, 8), MOD(Y$1 - 1, 8) + 1, 1), "")</f>
        <v/>
      </c>
      <c r="Z30" s="14" t="str">
        <f t="shared" si="137"/>
        <v/>
      </c>
      <c r="AA30" s="14" t="str">
        <f t="shared" si="137"/>
        <v/>
      </c>
      <c r="AB30" s="14" t="str">
        <f t="shared" si="137"/>
        <v/>
      </c>
      <c r="AC30" s="14" t="str">
        <f t="shared" si="137"/>
        <v/>
      </c>
      <c r="AD30" s="14" t="str">
        <f t="shared" si="137"/>
        <v/>
      </c>
      <c r="AE30" s="14" t="str">
        <f t="shared" si="137"/>
        <v/>
      </c>
      <c r="AF30" s="14" t="str">
        <f t="shared" si="137"/>
        <v/>
      </c>
      <c r="AG30" s="33" t="str">
        <f t="shared" ref="AG30:AN30" si="138">IF(ISNUMBER($G29), MID(DEC2BIN($E30, 8), MOD(AG$1 - 1, 8) + 1, 1), "")</f>
        <v/>
      </c>
      <c r="AH30" s="33" t="str">
        <f t="shared" si="138"/>
        <v/>
      </c>
      <c r="AI30" s="33" t="str">
        <f t="shared" si="138"/>
        <v/>
      </c>
      <c r="AJ30" s="33" t="str">
        <f t="shared" si="138"/>
        <v/>
      </c>
      <c r="AK30" s="33" t="str">
        <f t="shared" si="138"/>
        <v/>
      </c>
      <c r="AL30" s="33" t="str">
        <f t="shared" si="138"/>
        <v/>
      </c>
      <c r="AM30" s="33" t="str">
        <f t="shared" si="138"/>
        <v/>
      </c>
      <c r="AN30" s="33" t="str">
        <f t="shared" si="138"/>
        <v/>
      </c>
      <c r="AO30" s="30"/>
      <c r="AS30" s="32"/>
    </row>
  </sheetData>
  <mergeCells count="1">
    <mergeCell ref="AP1:AS1"/>
  </mergeCells>
  <conditionalFormatting sqref="I1:AN1">
    <cfRule type="expression" dxfId="27" priority="44">
      <formula>I$1 = $G1</formula>
    </cfRule>
    <cfRule type="expression" dxfId="26" priority="45">
      <formula>I$1 = #REF!</formula>
    </cfRule>
    <cfRule type="expression" dxfId="25" priority="46">
      <formula>AND(ISNUMBER(#REF!), $A1 = "Broad")</formula>
    </cfRule>
    <cfRule type="expression" dxfId="24" priority="47">
      <formula>I$1 &gt; $G1</formula>
    </cfRule>
    <cfRule type="expression" dxfId="23" priority="48">
      <formula>AND(ISNUMBER($G1), I$1 &gt; $G$3, I$1 &lt;= $G1)</formula>
    </cfRule>
    <cfRule type="expression" dxfId="22" priority="49">
      <formula>I$1 &lt;= $G1</formula>
    </cfRule>
  </conditionalFormatting>
  <conditionalFormatting sqref="I1048575:AN1048575">
    <cfRule type="expression" dxfId="21" priority="50">
      <formula>I$1 = $G1048575</formula>
    </cfRule>
    <cfRule type="expression" dxfId="20" priority="51">
      <formula>I$1 = #REF!</formula>
    </cfRule>
    <cfRule type="expression" dxfId="19" priority="52">
      <formula>AND(ISNUMBER($G1), $A1048575 = "Broad")</formula>
    </cfRule>
    <cfRule type="expression" dxfId="18" priority="53">
      <formula>I$1 &gt; $G1048575</formula>
    </cfRule>
    <cfRule type="expression" dxfId="17" priority="54">
      <formula>AND(ISNUMBER($G1048575), I$1 &gt; $G$3, I$1 &lt;= $G1048575)</formula>
    </cfRule>
    <cfRule type="expression" dxfId="16" priority="55">
      <formula>I$1 &lt;= $G1048575</formula>
    </cfRule>
  </conditionalFormatting>
  <conditionalFormatting sqref="I3:AN1048574">
    <cfRule type="expression" dxfId="15" priority="74">
      <formula>I$1 = $G3</formula>
    </cfRule>
    <cfRule type="expression" dxfId="14" priority="75">
      <formula>I$1 = #REF!</formula>
    </cfRule>
    <cfRule type="expression" dxfId="13" priority="76">
      <formula>AND(ISNUMBER($G4), $A3 = "Broad")</formula>
    </cfRule>
    <cfRule type="expression" dxfId="12" priority="77">
      <formula>I$1 &gt; $G3</formula>
    </cfRule>
    <cfRule type="expression" dxfId="11" priority="78">
      <formula>AND(ISNUMBER($G3), I$1 &gt; $G$3, I$1 &lt;= $G3)</formula>
    </cfRule>
    <cfRule type="expression" dxfId="10" priority="79">
      <formula>I$1 &lt;= $G3</formula>
    </cfRule>
  </conditionalFormatting>
  <conditionalFormatting sqref="I1:AN1048576">
    <cfRule type="expression" dxfId="9" priority="56">
      <formula>OR(I$1 = $G$2, I$1 = $G1)</formula>
    </cfRule>
    <cfRule type="expression" dxfId="8" priority="58">
      <formula>AND(ISNUMBER($G2), $A1 = "Broad")</formula>
    </cfRule>
    <cfRule type="expression" dxfId="7" priority="59">
      <formula>I$1 &gt; $G1</formula>
    </cfRule>
    <cfRule type="expression" dxfId="6" priority="60">
      <formula>I$1 &lt;= $G$2</formula>
    </cfRule>
    <cfRule type="expression" dxfId="5" priority="61">
      <formula>AND(ISNUMBER($G1), I$1 &gt; $G$2, I$1 &lt;= $G1)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24"/>
  <sheetViews>
    <sheetView workbookViewId="0">
      <selection activeCell="K3" sqref="K3"/>
    </sheetView>
  </sheetViews>
  <sheetFormatPr defaultRowHeight="23.25" x14ac:dyDescent="0.35"/>
  <cols>
    <col min="1" max="1" width="9.28515625" style="4" customWidth="1"/>
    <col min="2" max="5" width="8" style="16" customWidth="1"/>
    <col min="6" max="6" width="2.85546875" style="16" customWidth="1"/>
    <col min="7" max="7" width="8" style="16" customWidth="1"/>
    <col min="8" max="8" width="4.5703125" style="16" customWidth="1"/>
    <col min="9" max="12" width="8.28515625" style="16" customWidth="1"/>
    <col min="13" max="13" width="4.5703125" style="4" customWidth="1"/>
    <col min="14" max="17" width="8.28515625" style="4" customWidth="1"/>
    <col min="18" max="18" width="4.5703125" style="4" customWidth="1"/>
    <col min="19" max="22" width="8.28515625" style="4" customWidth="1"/>
    <col min="23" max="23" width="4.5703125" style="4" customWidth="1"/>
    <col min="24" max="27" width="8.28515625" style="4" customWidth="1"/>
    <col min="28" max="16384" width="9.140625" style="4"/>
  </cols>
  <sheetData>
    <row r="1" spans="1:27" x14ac:dyDescent="0.35">
      <c r="A1" s="16" t="s">
        <v>12</v>
      </c>
      <c r="B1" s="8">
        <v>2001</v>
      </c>
      <c r="C1" s="8" t="s">
        <v>13</v>
      </c>
      <c r="D1" s="8" t="s">
        <v>14</v>
      </c>
      <c r="E1" s="8" t="s">
        <v>15</v>
      </c>
      <c r="G1" s="16" t="s">
        <v>19</v>
      </c>
      <c r="H1" s="4"/>
      <c r="I1" s="55" t="s">
        <v>4</v>
      </c>
      <c r="J1" s="55"/>
      <c r="K1" s="55"/>
      <c r="L1" s="55"/>
      <c r="M1" s="16"/>
      <c r="N1" s="60" t="s">
        <v>5</v>
      </c>
      <c r="O1" s="60"/>
      <c r="P1" s="60"/>
      <c r="Q1" s="60"/>
      <c r="S1" s="55" t="s">
        <v>10</v>
      </c>
      <c r="T1" s="55"/>
      <c r="U1" s="55"/>
      <c r="V1" s="55"/>
      <c r="X1" s="55" t="s">
        <v>9</v>
      </c>
      <c r="Y1" s="55"/>
      <c r="Z1" s="55"/>
      <c r="AA1" s="55"/>
    </row>
    <row r="2" spans="1:27" x14ac:dyDescent="0.35">
      <c r="A2" s="16"/>
      <c r="B2" s="8">
        <v>0</v>
      </c>
      <c r="C2" s="8">
        <v>0</v>
      </c>
      <c r="D2" s="8">
        <v>0</v>
      </c>
      <c r="E2" s="8">
        <v>1</v>
      </c>
      <c r="I2" s="52">
        <f>IF(ISNUMBER($G$3), POWER(2, 128 - G3), "----")</f>
        <v>1.8446744073709552E+19</v>
      </c>
      <c r="J2" s="52"/>
      <c r="K2" s="52"/>
      <c r="L2" s="52"/>
    </row>
    <row r="3" spans="1:27" x14ac:dyDescent="0.35">
      <c r="A3" s="16" t="s">
        <v>8</v>
      </c>
      <c r="B3" s="21" t="str">
        <f t="shared" ref="B3:E3" si="0">IF(ISNUMBER($G3), DEC2HEX(_xlfn.BITAND(HEX2DEC(X3), HEX2DEC(B1))), "----")</f>
        <v>2001</v>
      </c>
      <c r="C3" s="21" t="str">
        <f t="shared" si="0"/>
        <v>DB8</v>
      </c>
      <c r="D3" s="21" t="str">
        <f t="shared" si="0"/>
        <v>FADE</v>
      </c>
      <c r="E3" s="21" t="str">
        <f t="shared" si="0"/>
        <v>FF</v>
      </c>
      <c r="G3" s="8">
        <v>64</v>
      </c>
      <c r="I3" s="19" t="str">
        <f t="shared" ref="I3:L3" si="1">IF(ISNUMBER($G3), B3, "----")</f>
        <v>2001</v>
      </c>
      <c r="J3" s="19" t="str">
        <f t="shared" si="1"/>
        <v>DB8</v>
      </c>
      <c r="K3" s="19" t="str">
        <f t="shared" si="1"/>
        <v>FADE</v>
      </c>
      <c r="L3" s="19" t="str">
        <f t="shared" si="1"/>
        <v>FF</v>
      </c>
      <c r="N3" s="19" t="str">
        <f t="shared" ref="N3:Q3" si="2">IF(ISNUMBER($G3), DEC2HEX(_xlfn.BITOR(65535 - HEX2DEC(X3), HEX2DEC(B3))), "----")</f>
        <v>2001</v>
      </c>
      <c r="O3" s="19" t="str">
        <f t="shared" si="2"/>
        <v>DB8</v>
      </c>
      <c r="P3" s="19" t="str">
        <f t="shared" si="2"/>
        <v>FADE</v>
      </c>
      <c r="Q3" s="19" t="str">
        <f t="shared" si="2"/>
        <v>FF</v>
      </c>
      <c r="S3" s="19" t="str">
        <f t="shared" ref="S3:V3" si="3">IF(ISNUMBER($G3), DEC2HEX(_xlfn.BITOR(65535 - HEX2DEC(X3), HEX2DEC(B3))), "----")</f>
        <v>2001</v>
      </c>
      <c r="T3" s="19" t="str">
        <f t="shared" si="3"/>
        <v>DB8</v>
      </c>
      <c r="U3" s="19" t="str">
        <f t="shared" si="3"/>
        <v>FADE</v>
      </c>
      <c r="V3" s="19" t="str">
        <f t="shared" si="3"/>
        <v>FF</v>
      </c>
      <c r="X3" s="21" t="str">
        <f>IF(ISNUMBER($G3), DEC2HEX(POWER(2, 16) - POWER(2, 16 - MAX(MIN(G3, 16), 0))), "----")</f>
        <v>FFFF</v>
      </c>
      <c r="Y3" s="21" t="str">
        <f>IF(ISNUMBER($G3), DEC2HEX(POWER(2, 16) - POWER(2, 16 - MAX(MIN(G3 - 16, 16), 0))), "----")</f>
        <v>FFFF</v>
      </c>
      <c r="Z3" s="21" t="str">
        <f>IF(ISNUMBER($G3), DEC2HEX(POWER(2, 16) - POWER(2, 16 - MAX(MIN(G3 - 32, 16), 0))), "----")</f>
        <v>FFFF</v>
      </c>
      <c r="AA3" s="21" t="str">
        <f>IF(ISNUMBER($G3), DEC2HEX(POWER(2, 16) - POWER(2, 16 - MAX(MIN(G3 - 48, 16), 0))), "----")</f>
        <v>FFFF</v>
      </c>
    </row>
    <row r="4" spans="1:27" x14ac:dyDescent="0.35">
      <c r="A4" s="16"/>
      <c r="B4" s="21" t="str">
        <f t="shared" ref="B4:E4" si="4">IF(ISNUMBER($G3), DEC2HEX(_xlfn.BITAND(HEX2DEC(X4), HEX2DEC(B2))), "----")</f>
        <v>0</v>
      </c>
      <c r="C4" s="21" t="str">
        <f t="shared" si="4"/>
        <v>0</v>
      </c>
      <c r="D4" s="21" t="str">
        <f t="shared" si="4"/>
        <v>0</v>
      </c>
      <c r="E4" s="21" t="str">
        <f t="shared" si="4"/>
        <v>0</v>
      </c>
      <c r="G4"/>
      <c r="I4" s="19" t="str">
        <f t="shared" ref="I4:K4" si="5">IF(ISNUMBER($G3), B4, "----")</f>
        <v>0</v>
      </c>
      <c r="J4" s="19" t="str">
        <f t="shared" si="5"/>
        <v>0</v>
      </c>
      <c r="K4" s="19" t="str">
        <f t="shared" si="5"/>
        <v>0</v>
      </c>
      <c r="L4" s="19">
        <f>IF(ISNUMBER($G3), E4 + 1, "----")</f>
        <v>1</v>
      </c>
      <c r="N4" s="19" t="str">
        <f t="shared" ref="N4:P4" si="6">IF(ISNUMBER($G3), DEC2HEX(_xlfn.BITOR(65535 - HEX2DEC(X4), HEX2DEC(B4))), "----")</f>
        <v>FFFF</v>
      </c>
      <c r="O4" s="19" t="str">
        <f t="shared" si="6"/>
        <v>FFFF</v>
      </c>
      <c r="P4" s="19" t="str">
        <f t="shared" si="6"/>
        <v>FFFF</v>
      </c>
      <c r="Q4" s="19" t="str">
        <f>IF(ISNUMBER($G3), DEC2HEX(_xlfn.BITOR(65534 - HEX2DEC(AA4), HEX2DEC(E4))), "----")</f>
        <v>FFFE</v>
      </c>
      <c r="S4" s="19" t="str">
        <f t="shared" ref="S4:V4" si="7">IF(ISNUMBER($G3), DEC2HEX(_xlfn.BITOR(65535 - HEX2DEC(X4), HEX2DEC(B4))), "----")</f>
        <v>FFFF</v>
      </c>
      <c r="T4" s="19" t="str">
        <f t="shared" si="7"/>
        <v>FFFF</v>
      </c>
      <c r="U4" s="19" t="str">
        <f t="shared" si="7"/>
        <v>FFFF</v>
      </c>
      <c r="V4" s="19" t="str">
        <f t="shared" si="7"/>
        <v>FFFF</v>
      </c>
      <c r="X4" s="21" t="str">
        <f>IF(ISNUMBER($G3), DEC2HEX(POWER(2, 16) - POWER(2, 16 - MAX(MIN(G3 - 64, 16), 0))), "----")</f>
        <v>0</v>
      </c>
      <c r="Y4" s="21" t="str">
        <f>IF(ISNUMBER($G3), DEC2HEX(POWER(2, 16) - POWER(2, 16 - MAX(MIN(G3 - 80, 16), 0))), "----")</f>
        <v>0</v>
      </c>
      <c r="Z4" s="21" t="str">
        <f>IF(ISNUMBER($G3), DEC2HEX(POWER(2, 16) - POWER(2, 16 - MAX(MIN(G3 - 96, 16), 0))), "----")</f>
        <v>0</v>
      </c>
      <c r="AA4" s="21" t="str">
        <f>IF(ISNUMBER($G3), DEC2HEX(POWER(2, 16) - POWER(2, 16 - MAX(MIN(G3 - 112, 16), 0))), "----")</f>
        <v>0</v>
      </c>
    </row>
    <row r="5" spans="1:27" x14ac:dyDescent="0.35">
      <c r="A5" s="16"/>
      <c r="B5" s="21" t="str">
        <f t="shared" ref="B5:D5" si="8">IF(ISNUMBER($G5), DEC2HEX(MOD(HEX2DEC(S3) + IF(HEX2DEC(T3) &gt; 65534, 1, 0), 65536)), "----")</f>
        <v>----</v>
      </c>
      <c r="C5" s="21" t="str">
        <f t="shared" si="8"/>
        <v>----</v>
      </c>
      <c r="D5" s="21" t="str">
        <f t="shared" si="8"/>
        <v>----</v>
      </c>
      <c r="E5" s="21" t="str">
        <f>IF(ISNUMBER($G5), DEC2HEX(MOD(HEX2DEC(V3) + IF(HEX2DEC(S4) &gt; 65534, 1, 0), 65536)), "----")</f>
        <v>----</v>
      </c>
      <c r="G5" s="8"/>
      <c r="I5" s="19" t="str">
        <f t="shared" ref="I5:L5" si="9">IF(ISNUMBER($G5), B5, "----")</f>
        <v>----</v>
      </c>
      <c r="J5" s="19" t="str">
        <f t="shared" si="9"/>
        <v>----</v>
      </c>
      <c r="K5" s="19" t="str">
        <f t="shared" si="9"/>
        <v>----</v>
      </c>
      <c r="L5" s="19" t="str">
        <f t="shared" si="9"/>
        <v>----</v>
      </c>
      <c r="N5" s="24" t="str">
        <f t="shared" ref="N5" si="10">IF(ISNUMBER($G5), DEC2HEX(_xlfn.BITOR(65535 - HEX2DEC(X5), HEX2DEC(B5))), "----")</f>
        <v>----</v>
      </c>
      <c r="O5" s="24" t="str">
        <f t="shared" ref="O5" si="11">IF(ISNUMBER($G5), DEC2HEX(_xlfn.BITOR(65535 - HEX2DEC(Y5), HEX2DEC(C5))), "----")</f>
        <v>----</v>
      </c>
      <c r="P5" s="24" t="str">
        <f t="shared" ref="P5" si="12">IF(ISNUMBER($G5), DEC2HEX(_xlfn.BITOR(65535 - HEX2DEC(Z5), HEX2DEC(D5))), "----")</f>
        <v>----</v>
      </c>
      <c r="Q5" s="24" t="str">
        <f t="shared" ref="Q5" si="13">IF(ISNUMBER($G5), DEC2HEX(_xlfn.BITOR(65535 - HEX2DEC(AA5), HEX2DEC(E5))), "----")</f>
        <v>----</v>
      </c>
      <c r="S5" s="24" t="str">
        <f t="shared" ref="S5" si="14">IF(ISNUMBER($G5), DEC2HEX(_xlfn.BITOR(65535 - HEX2DEC(X5), HEX2DEC(B5))), "----")</f>
        <v>----</v>
      </c>
      <c r="T5" s="24" t="str">
        <f t="shared" ref="T5" si="15">IF(ISNUMBER($G5), DEC2HEX(_xlfn.BITOR(65535 - HEX2DEC(Y5), HEX2DEC(C5))), "----")</f>
        <v>----</v>
      </c>
      <c r="U5" s="24" t="str">
        <f t="shared" ref="U5" si="16">IF(ISNUMBER($G5), DEC2HEX(_xlfn.BITOR(65535 - HEX2DEC(Z5), HEX2DEC(D5))), "----")</f>
        <v>----</v>
      </c>
      <c r="V5" s="24" t="str">
        <f t="shared" ref="V5" si="17">IF(ISNUMBER($G5), DEC2HEX(_xlfn.BITOR(65535 - HEX2DEC(AA5), HEX2DEC(E5))), "----")</f>
        <v>----</v>
      </c>
      <c r="X5" s="21" t="str">
        <f>IF(ISNUMBER($G5), DEC2HEX(POWER(2, 16) - POWER(2, 16 - MAX(MIN(G5, 16), 0))), "----")</f>
        <v>----</v>
      </c>
      <c r="Y5" s="21" t="str">
        <f>IF(ISNUMBER($G5), DEC2HEX(POWER(2, 16) - POWER(2, 16 - MAX(MIN(G5 - 16, 16), 0))), "----")</f>
        <v>----</v>
      </c>
      <c r="Z5" s="21" t="str">
        <f>IF(ISNUMBER($G5), DEC2HEX(POWER(2, 16) - POWER(2, 16 - MAX(MIN(G5 - 32, 16), 0))), "----")</f>
        <v>----</v>
      </c>
      <c r="AA5" s="21" t="str">
        <f>IF(ISNUMBER($G5), DEC2HEX(POWER(2, 16) - POWER(2, 16 - MAX(MIN(G5 - 48, 16), 0))), "----")</f>
        <v>----</v>
      </c>
    </row>
    <row r="6" spans="1:27" x14ac:dyDescent="0.35">
      <c r="A6" s="16"/>
      <c r="B6" s="21" t="str">
        <f t="shared" ref="B6:D6" si="18">IF(ISNUMBER($G5), DEC2HEX(MOD(HEX2DEC(S4) + IF(HEX2DEC(T4) &gt; 65534, 1, 0), 65536)), "----")</f>
        <v>----</v>
      </c>
      <c r="C6" s="21" t="str">
        <f t="shared" si="18"/>
        <v>----</v>
      </c>
      <c r="D6" s="21" t="str">
        <f t="shared" si="18"/>
        <v>----</v>
      </c>
      <c r="E6" s="21" t="str">
        <f>IF(ISNUMBER($G5), DEC2HEX(MOD(HEX2DEC(V4) + 1, 65536)), "----")</f>
        <v>----</v>
      </c>
      <c r="G6"/>
      <c r="I6" s="19" t="str">
        <f t="shared" ref="I6:K6" si="19">IF(ISNUMBER($G5), B6, "----")</f>
        <v>----</v>
      </c>
      <c r="J6" s="19" t="str">
        <f t="shared" si="19"/>
        <v>----</v>
      </c>
      <c r="K6" s="19" t="str">
        <f t="shared" si="19"/>
        <v>----</v>
      </c>
      <c r="L6" s="19" t="str">
        <f>IF(ISNUMBER($G5), E6 + 1, "----")</f>
        <v>----</v>
      </c>
      <c r="N6" s="24" t="str">
        <f t="shared" ref="N6" si="20">IF(ISNUMBER($G5), DEC2HEX(_xlfn.BITOR(65535 - HEX2DEC(X6), HEX2DEC(B6))), "----")</f>
        <v>----</v>
      </c>
      <c r="O6" s="24" t="str">
        <f t="shared" ref="O6" si="21">IF(ISNUMBER($G5), DEC2HEX(_xlfn.BITOR(65535 - HEX2DEC(Y6), HEX2DEC(C6))), "----")</f>
        <v>----</v>
      </c>
      <c r="P6" s="24" t="str">
        <f t="shared" ref="P6" si="22">IF(ISNUMBER($G5), DEC2HEX(_xlfn.BITOR(65535 - HEX2DEC(Z6), HEX2DEC(D6))), "----")</f>
        <v>----</v>
      </c>
      <c r="Q6" s="24" t="str">
        <f>IF(ISNUMBER($G5), DEC2HEX(_xlfn.BITOR(65534 - HEX2DEC(AA6), HEX2DEC(E6))), "----")</f>
        <v>----</v>
      </c>
      <c r="S6" s="24" t="str">
        <f t="shared" ref="S6" si="23">IF(ISNUMBER($G5), DEC2HEX(_xlfn.BITOR(65535 - HEX2DEC(X6), HEX2DEC(B6))), "----")</f>
        <v>----</v>
      </c>
      <c r="T6" s="24" t="str">
        <f t="shared" ref="T6" si="24">IF(ISNUMBER($G5), DEC2HEX(_xlfn.BITOR(65535 - HEX2DEC(Y6), HEX2DEC(C6))), "----")</f>
        <v>----</v>
      </c>
      <c r="U6" s="24" t="str">
        <f t="shared" ref="U6" si="25">IF(ISNUMBER($G5), DEC2HEX(_xlfn.BITOR(65535 - HEX2DEC(Z6), HEX2DEC(D6))), "----")</f>
        <v>----</v>
      </c>
      <c r="V6" s="24" t="str">
        <f t="shared" ref="V6" si="26">IF(ISNUMBER($G5), DEC2HEX(_xlfn.BITOR(65535 - HEX2DEC(AA6), HEX2DEC(E6))), "----")</f>
        <v>----</v>
      </c>
      <c r="X6" s="21" t="str">
        <f>IF(ISNUMBER($G5), DEC2HEX(POWER(2, 16) - POWER(2, 16 - MAX(MIN(G5 - 64, 16), 0))), "----")</f>
        <v>----</v>
      </c>
      <c r="Y6" s="21" t="str">
        <f>IF(ISNUMBER($G5), DEC2HEX(POWER(2, 16) - POWER(2, 16 - MAX(MIN(G5 - 80, 16), 0))), "----")</f>
        <v>----</v>
      </c>
      <c r="Z6" s="21" t="str">
        <f>IF(ISNUMBER($G5), DEC2HEX(POWER(2, 16) - POWER(2, 16 - MAX(MIN(G5 - 96, 16), 0))), "----")</f>
        <v>----</v>
      </c>
      <c r="AA6" s="21" t="str">
        <f>IF(ISNUMBER($G5), DEC2HEX(POWER(2, 16) - POWER(2, 16 - MAX(MIN(G5 - 112, 16), 0))), "----")</f>
        <v>----</v>
      </c>
    </row>
    <row r="7" spans="1:27" x14ac:dyDescent="0.35">
      <c r="B7" s="21" t="str">
        <f t="shared" ref="B7" si="27">IF(ISNUMBER($G7), DEC2HEX(MOD(HEX2DEC(S5) + IF(HEX2DEC(T5) &gt; 65534, 1, 0), 65536)), "----")</f>
        <v>----</v>
      </c>
      <c r="C7" s="21" t="str">
        <f t="shared" ref="C7" si="28">IF(ISNUMBER($G7), DEC2HEX(MOD(HEX2DEC(T5) + IF(HEX2DEC(U5) &gt; 65534, 1, 0), 65536)), "----")</f>
        <v>----</v>
      </c>
      <c r="D7" s="21" t="str">
        <f t="shared" ref="D7" si="29">IF(ISNUMBER($G7), DEC2HEX(MOD(HEX2DEC(U5) + IF(HEX2DEC(V5) &gt; 65534, 1, 0), 65536)), "----")</f>
        <v>----</v>
      </c>
      <c r="E7" s="21" t="str">
        <f t="shared" ref="E7" si="30">IF(ISNUMBER($G7), DEC2HEX(MOD(HEX2DEC(V5) + IF(HEX2DEC(S6) &gt; 65534, 1, 0), 65536)), "----")</f>
        <v>----</v>
      </c>
      <c r="F7" s="25"/>
      <c r="G7" s="8"/>
      <c r="H7" s="25"/>
      <c r="I7" s="24" t="str">
        <f t="shared" ref="I7" si="31">IF(ISNUMBER($G7), B7, "----")</f>
        <v>----</v>
      </c>
      <c r="J7" s="24" t="str">
        <f t="shared" ref="J7" si="32">IF(ISNUMBER($G7), C7, "----")</f>
        <v>----</v>
      </c>
      <c r="K7" s="24" t="str">
        <f t="shared" ref="K7" si="33">IF(ISNUMBER($G7), D7, "----")</f>
        <v>----</v>
      </c>
      <c r="L7" s="24" t="str">
        <f t="shared" ref="L7" si="34">IF(ISNUMBER($G7), E7, "----")</f>
        <v>----</v>
      </c>
      <c r="M7" s="26"/>
      <c r="N7" s="24" t="str">
        <f t="shared" ref="N7" si="35">IF(ISNUMBER($G7), DEC2HEX(_xlfn.BITOR(65535 - HEX2DEC(X7), HEX2DEC(B7))), "----")</f>
        <v>----</v>
      </c>
      <c r="O7" s="24" t="str">
        <f t="shared" ref="O7" si="36">IF(ISNUMBER($G7), DEC2HEX(_xlfn.BITOR(65535 - HEX2DEC(Y7), HEX2DEC(C7))), "----")</f>
        <v>----</v>
      </c>
      <c r="P7" s="24" t="str">
        <f t="shared" ref="P7" si="37">IF(ISNUMBER($G7), DEC2HEX(_xlfn.BITOR(65535 - HEX2DEC(Z7), HEX2DEC(D7))), "----")</f>
        <v>----</v>
      </c>
      <c r="Q7" s="24" t="str">
        <f t="shared" ref="Q7" si="38">IF(ISNUMBER($G7), DEC2HEX(_xlfn.BITOR(65535 - HEX2DEC(AA7), HEX2DEC(E7))), "----")</f>
        <v>----</v>
      </c>
      <c r="R7" s="26"/>
      <c r="S7" s="24" t="str">
        <f t="shared" ref="S7" si="39">IF(ISNUMBER($G7), DEC2HEX(_xlfn.BITOR(65535 - HEX2DEC(X7), HEX2DEC(B7))), "----")</f>
        <v>----</v>
      </c>
      <c r="T7" s="24" t="str">
        <f t="shared" ref="T7" si="40">IF(ISNUMBER($G7), DEC2HEX(_xlfn.BITOR(65535 - HEX2DEC(Y7), HEX2DEC(C7))), "----")</f>
        <v>----</v>
      </c>
      <c r="U7" s="24" t="str">
        <f t="shared" ref="U7" si="41">IF(ISNUMBER($G7), DEC2HEX(_xlfn.BITOR(65535 - HEX2DEC(Z7), HEX2DEC(D7))), "----")</f>
        <v>----</v>
      </c>
      <c r="V7" s="24" t="str">
        <f t="shared" ref="V7" si="42">IF(ISNUMBER($G7), DEC2HEX(_xlfn.BITOR(65535 - HEX2DEC(AA7), HEX2DEC(E7))), "----")</f>
        <v>----</v>
      </c>
      <c r="W7" s="26"/>
      <c r="X7" s="21" t="str">
        <f t="shared" ref="X7" si="43">IF(ISNUMBER($G7), DEC2HEX(POWER(2, 16) - POWER(2, 16 - MAX(MIN(G7, 16), 0))), "----")</f>
        <v>----</v>
      </c>
      <c r="Y7" s="21" t="str">
        <f t="shared" ref="Y7" si="44">IF(ISNUMBER($G7), DEC2HEX(POWER(2, 16) - POWER(2, 16 - MAX(MIN(G7 - 16, 16), 0))), "----")</f>
        <v>----</v>
      </c>
      <c r="Z7" s="21" t="str">
        <f t="shared" ref="Z7" si="45">IF(ISNUMBER($G7), DEC2HEX(POWER(2, 16) - POWER(2, 16 - MAX(MIN(G7 - 32, 16), 0))), "----")</f>
        <v>----</v>
      </c>
      <c r="AA7" s="21" t="str">
        <f t="shared" ref="AA7" si="46">IF(ISNUMBER($G7), DEC2HEX(POWER(2, 16) - POWER(2, 16 - MAX(MIN(G7 - 48, 16), 0))), "----")</f>
        <v>----</v>
      </c>
    </row>
    <row r="8" spans="1:27" x14ac:dyDescent="0.35">
      <c r="B8" s="21" t="str">
        <f t="shared" ref="B8" si="47">IF(ISNUMBER($G7), DEC2HEX(MOD(HEX2DEC(S6) + IF(HEX2DEC(T6) &gt; 65534, 1, 0), 65536)), "----")</f>
        <v>----</v>
      </c>
      <c r="C8" s="21" t="str">
        <f t="shared" ref="C8" si="48">IF(ISNUMBER($G7), DEC2HEX(MOD(HEX2DEC(T6) + IF(HEX2DEC(U6) &gt; 65534, 1, 0), 65536)), "----")</f>
        <v>----</v>
      </c>
      <c r="D8" s="21" t="str">
        <f t="shared" ref="D8" si="49">IF(ISNUMBER($G7), DEC2HEX(MOD(HEX2DEC(U6) + IF(HEX2DEC(V6) &gt; 65534, 1, 0), 65536)), "----")</f>
        <v>----</v>
      </c>
      <c r="E8" s="21" t="str">
        <f t="shared" ref="E8" si="50">IF(ISNUMBER($G7), DEC2HEX(MOD(HEX2DEC(V6) + 1, 65536)), "----")</f>
        <v>----</v>
      </c>
      <c r="F8" s="25"/>
      <c r="G8"/>
      <c r="H8" s="25"/>
      <c r="I8" s="24" t="str">
        <f t="shared" ref="I8" si="51">IF(ISNUMBER($G7), B8, "----")</f>
        <v>----</v>
      </c>
      <c r="J8" s="24" t="str">
        <f t="shared" ref="J8" si="52">IF(ISNUMBER($G7), C8, "----")</f>
        <v>----</v>
      </c>
      <c r="K8" s="24" t="str">
        <f t="shared" ref="K8" si="53">IF(ISNUMBER($G7), D8, "----")</f>
        <v>----</v>
      </c>
      <c r="L8" s="24" t="str">
        <f t="shared" ref="L8" si="54">IF(ISNUMBER($G7), E8 + 1, "----")</f>
        <v>----</v>
      </c>
      <c r="M8" s="26"/>
      <c r="N8" s="24" t="str">
        <f t="shared" ref="N8" si="55">IF(ISNUMBER($G7), DEC2HEX(_xlfn.BITOR(65535 - HEX2DEC(X8), HEX2DEC(B8))), "----")</f>
        <v>----</v>
      </c>
      <c r="O8" s="24" t="str">
        <f t="shared" ref="O8" si="56">IF(ISNUMBER($G7), DEC2HEX(_xlfn.BITOR(65535 - HEX2DEC(Y8), HEX2DEC(C8))), "----")</f>
        <v>----</v>
      </c>
      <c r="P8" s="24" t="str">
        <f t="shared" ref="P8" si="57">IF(ISNUMBER($G7), DEC2HEX(_xlfn.BITOR(65535 - HEX2DEC(Z8), HEX2DEC(D8))), "----")</f>
        <v>----</v>
      </c>
      <c r="Q8" s="24" t="str">
        <f t="shared" ref="Q8" si="58">IF(ISNUMBER($G7), DEC2HEX(_xlfn.BITOR(65534 - HEX2DEC(AA8), HEX2DEC(E8))), "----")</f>
        <v>----</v>
      </c>
      <c r="R8" s="26"/>
      <c r="S8" s="24" t="str">
        <f t="shared" ref="S8" si="59">IF(ISNUMBER($G7), DEC2HEX(_xlfn.BITOR(65535 - HEX2DEC(X8), HEX2DEC(B8))), "----")</f>
        <v>----</v>
      </c>
      <c r="T8" s="24" t="str">
        <f t="shared" ref="T8" si="60">IF(ISNUMBER($G7), DEC2HEX(_xlfn.BITOR(65535 - HEX2DEC(Y8), HEX2DEC(C8))), "----")</f>
        <v>----</v>
      </c>
      <c r="U8" s="24" t="str">
        <f t="shared" ref="U8" si="61">IF(ISNUMBER($G7), DEC2HEX(_xlfn.BITOR(65535 - HEX2DEC(Z8), HEX2DEC(D8))), "----")</f>
        <v>----</v>
      </c>
      <c r="V8" s="24" t="str">
        <f t="shared" ref="V8" si="62">IF(ISNUMBER($G7), DEC2HEX(_xlfn.BITOR(65535 - HEX2DEC(AA8), HEX2DEC(E8))), "----")</f>
        <v>----</v>
      </c>
      <c r="W8" s="26"/>
      <c r="X8" s="21" t="str">
        <f t="shared" ref="X8" si="63">IF(ISNUMBER($G7), DEC2HEX(POWER(2, 16) - POWER(2, 16 - MAX(MIN(G7 - 64, 16), 0))), "----")</f>
        <v>----</v>
      </c>
      <c r="Y8" s="21" t="str">
        <f t="shared" ref="Y8" si="64">IF(ISNUMBER($G7), DEC2HEX(POWER(2, 16) - POWER(2, 16 - MAX(MIN(G7 - 80, 16), 0))), "----")</f>
        <v>----</v>
      </c>
      <c r="Z8" s="21" t="str">
        <f t="shared" ref="Z8" si="65">IF(ISNUMBER($G7), DEC2HEX(POWER(2, 16) - POWER(2, 16 - MAX(MIN(G7 - 96, 16), 0))), "----")</f>
        <v>----</v>
      </c>
      <c r="AA8" s="21" t="str">
        <f t="shared" ref="AA8" si="66">IF(ISNUMBER($G7), DEC2HEX(POWER(2, 16) - POWER(2, 16 - MAX(MIN(G7 - 112, 16), 0))), "----")</f>
        <v>----</v>
      </c>
    </row>
    <row r="9" spans="1:27" x14ac:dyDescent="0.35">
      <c r="B9" s="21" t="str">
        <f t="shared" ref="B9" si="67">IF(ISNUMBER($G9), DEC2HEX(MOD(HEX2DEC(S7) + IF(HEX2DEC(T7) &gt; 65534, 1, 0), 65536)), "----")</f>
        <v>----</v>
      </c>
      <c r="C9" s="21" t="str">
        <f t="shared" ref="C9" si="68">IF(ISNUMBER($G9), DEC2HEX(MOD(HEX2DEC(T7) + IF(HEX2DEC(U7) &gt; 65534, 1, 0), 65536)), "----")</f>
        <v>----</v>
      </c>
      <c r="D9" s="21" t="str">
        <f t="shared" ref="D9" si="69">IF(ISNUMBER($G9), DEC2HEX(MOD(HEX2DEC(U7) + IF(HEX2DEC(V7) &gt; 65534, 1, 0), 65536)), "----")</f>
        <v>----</v>
      </c>
      <c r="E9" s="21" t="str">
        <f t="shared" ref="E9" si="70">IF(ISNUMBER($G9), DEC2HEX(MOD(HEX2DEC(V7) + IF(HEX2DEC(S8) &gt; 65534, 1, 0), 65536)), "----")</f>
        <v>----</v>
      </c>
      <c r="F9" s="25"/>
      <c r="G9" s="8"/>
      <c r="H9" s="25"/>
      <c r="I9" s="24" t="str">
        <f t="shared" ref="I9" si="71">IF(ISNUMBER($G9), B9, "----")</f>
        <v>----</v>
      </c>
      <c r="J9" s="24" t="str">
        <f t="shared" ref="J9" si="72">IF(ISNUMBER($G9), C9, "----")</f>
        <v>----</v>
      </c>
      <c r="K9" s="24" t="str">
        <f t="shared" ref="K9" si="73">IF(ISNUMBER($G9), D9, "----")</f>
        <v>----</v>
      </c>
      <c r="L9" s="24" t="str">
        <f t="shared" ref="L9" si="74">IF(ISNUMBER($G9), E9, "----")</f>
        <v>----</v>
      </c>
      <c r="M9" s="26"/>
      <c r="N9" s="24" t="str">
        <f t="shared" ref="N9" si="75">IF(ISNUMBER($G9), DEC2HEX(_xlfn.BITOR(65535 - HEX2DEC(X9), HEX2DEC(B9))), "----")</f>
        <v>----</v>
      </c>
      <c r="O9" s="24" t="str">
        <f t="shared" ref="O9" si="76">IF(ISNUMBER($G9), DEC2HEX(_xlfn.BITOR(65535 - HEX2DEC(Y9), HEX2DEC(C9))), "----")</f>
        <v>----</v>
      </c>
      <c r="P9" s="24" t="str">
        <f t="shared" ref="P9" si="77">IF(ISNUMBER($G9), DEC2HEX(_xlfn.BITOR(65535 - HEX2DEC(Z9), HEX2DEC(D9))), "----")</f>
        <v>----</v>
      </c>
      <c r="Q9" s="24" t="str">
        <f t="shared" ref="Q9" si="78">IF(ISNUMBER($G9), DEC2HEX(_xlfn.BITOR(65535 - HEX2DEC(AA9), HEX2DEC(E9))), "----")</f>
        <v>----</v>
      </c>
      <c r="R9" s="26"/>
      <c r="S9" s="24" t="str">
        <f t="shared" ref="S9" si="79">IF(ISNUMBER($G9), DEC2HEX(_xlfn.BITOR(65535 - HEX2DEC(X9), HEX2DEC(B9))), "----")</f>
        <v>----</v>
      </c>
      <c r="T9" s="24" t="str">
        <f t="shared" ref="T9" si="80">IF(ISNUMBER($G9), DEC2HEX(_xlfn.BITOR(65535 - HEX2DEC(Y9), HEX2DEC(C9))), "----")</f>
        <v>----</v>
      </c>
      <c r="U9" s="24" t="str">
        <f t="shared" ref="U9" si="81">IF(ISNUMBER($G9), DEC2HEX(_xlfn.BITOR(65535 - HEX2DEC(Z9), HEX2DEC(D9))), "----")</f>
        <v>----</v>
      </c>
      <c r="V9" s="24" t="str">
        <f t="shared" ref="V9" si="82">IF(ISNUMBER($G9), DEC2HEX(_xlfn.BITOR(65535 - HEX2DEC(AA9), HEX2DEC(E9))), "----")</f>
        <v>----</v>
      </c>
      <c r="W9" s="26"/>
      <c r="X9" s="21" t="str">
        <f t="shared" ref="X9" si="83">IF(ISNUMBER($G9), DEC2HEX(POWER(2, 16) - POWER(2, 16 - MAX(MIN(G9, 16), 0))), "----")</f>
        <v>----</v>
      </c>
      <c r="Y9" s="21" t="str">
        <f t="shared" ref="Y9" si="84">IF(ISNUMBER($G9), DEC2HEX(POWER(2, 16) - POWER(2, 16 - MAX(MIN(G9 - 16, 16), 0))), "----")</f>
        <v>----</v>
      </c>
      <c r="Z9" s="21" t="str">
        <f t="shared" ref="Z9" si="85">IF(ISNUMBER($G9), DEC2HEX(POWER(2, 16) - POWER(2, 16 - MAX(MIN(G9 - 32, 16), 0))), "----")</f>
        <v>----</v>
      </c>
      <c r="AA9" s="21" t="str">
        <f t="shared" ref="AA9" si="86">IF(ISNUMBER($G9), DEC2HEX(POWER(2, 16) - POWER(2, 16 - MAX(MIN(G9 - 48, 16), 0))), "----")</f>
        <v>----</v>
      </c>
    </row>
    <row r="10" spans="1:27" x14ac:dyDescent="0.35">
      <c r="B10" s="21" t="str">
        <f t="shared" ref="B10" si="87">IF(ISNUMBER($G9), DEC2HEX(MOD(HEX2DEC(S8) + IF(HEX2DEC(T8) &gt; 65534, 1, 0), 65536)), "----")</f>
        <v>----</v>
      </c>
      <c r="C10" s="21" t="str">
        <f t="shared" ref="C10" si="88">IF(ISNUMBER($G9), DEC2HEX(MOD(HEX2DEC(T8) + IF(HEX2DEC(U8) &gt; 65534, 1, 0), 65536)), "----")</f>
        <v>----</v>
      </c>
      <c r="D10" s="21" t="str">
        <f t="shared" ref="D10" si="89">IF(ISNUMBER($G9), DEC2HEX(MOD(HEX2DEC(U8) + IF(HEX2DEC(V8) &gt; 65534, 1, 0), 65536)), "----")</f>
        <v>----</v>
      </c>
      <c r="E10" s="21" t="str">
        <f t="shared" ref="E10" si="90">IF(ISNUMBER($G9), DEC2HEX(MOD(HEX2DEC(V8) + 1, 65536)), "----")</f>
        <v>----</v>
      </c>
      <c r="F10" s="25"/>
      <c r="G10"/>
      <c r="H10" s="25"/>
      <c r="I10" s="24" t="str">
        <f t="shared" ref="I10" si="91">IF(ISNUMBER($G9), B10, "----")</f>
        <v>----</v>
      </c>
      <c r="J10" s="24" t="str">
        <f t="shared" ref="J10" si="92">IF(ISNUMBER($G9), C10, "----")</f>
        <v>----</v>
      </c>
      <c r="K10" s="24" t="str">
        <f t="shared" ref="K10" si="93">IF(ISNUMBER($G9), D10, "----")</f>
        <v>----</v>
      </c>
      <c r="L10" s="24" t="str">
        <f t="shared" ref="L10" si="94">IF(ISNUMBER($G9), E10 + 1, "----")</f>
        <v>----</v>
      </c>
      <c r="M10" s="26"/>
      <c r="N10" s="24" t="str">
        <f t="shared" ref="N10" si="95">IF(ISNUMBER($G9), DEC2HEX(_xlfn.BITOR(65535 - HEX2DEC(X10), HEX2DEC(B10))), "----")</f>
        <v>----</v>
      </c>
      <c r="O10" s="24" t="str">
        <f t="shared" ref="O10" si="96">IF(ISNUMBER($G9), DEC2HEX(_xlfn.BITOR(65535 - HEX2DEC(Y10), HEX2DEC(C10))), "----")</f>
        <v>----</v>
      </c>
      <c r="P10" s="24" t="str">
        <f t="shared" ref="P10" si="97">IF(ISNUMBER($G9), DEC2HEX(_xlfn.BITOR(65535 - HEX2DEC(Z10), HEX2DEC(D10))), "----")</f>
        <v>----</v>
      </c>
      <c r="Q10" s="24" t="str">
        <f t="shared" ref="Q10" si="98">IF(ISNUMBER($G9), DEC2HEX(_xlfn.BITOR(65534 - HEX2DEC(AA10), HEX2DEC(E10))), "----")</f>
        <v>----</v>
      </c>
      <c r="R10" s="26"/>
      <c r="S10" s="24" t="str">
        <f t="shared" ref="S10" si="99">IF(ISNUMBER($G9), DEC2HEX(_xlfn.BITOR(65535 - HEX2DEC(X10), HEX2DEC(B10))), "----")</f>
        <v>----</v>
      </c>
      <c r="T10" s="24" t="str">
        <f t="shared" ref="T10" si="100">IF(ISNUMBER($G9), DEC2HEX(_xlfn.BITOR(65535 - HEX2DEC(Y10), HEX2DEC(C10))), "----")</f>
        <v>----</v>
      </c>
      <c r="U10" s="24" t="str">
        <f t="shared" ref="U10" si="101">IF(ISNUMBER($G9), DEC2HEX(_xlfn.BITOR(65535 - HEX2DEC(Z10), HEX2DEC(D10))), "----")</f>
        <v>----</v>
      </c>
      <c r="V10" s="24" t="str">
        <f t="shared" ref="V10" si="102">IF(ISNUMBER($G9), DEC2HEX(_xlfn.BITOR(65535 - HEX2DEC(AA10), HEX2DEC(E10))), "----")</f>
        <v>----</v>
      </c>
      <c r="W10" s="26"/>
      <c r="X10" s="21" t="str">
        <f t="shared" ref="X10" si="103">IF(ISNUMBER($G9), DEC2HEX(POWER(2, 16) - POWER(2, 16 - MAX(MIN(G9 - 64, 16), 0))), "----")</f>
        <v>----</v>
      </c>
      <c r="Y10" s="21" t="str">
        <f t="shared" ref="Y10" si="104">IF(ISNUMBER($G9), DEC2HEX(POWER(2, 16) - POWER(2, 16 - MAX(MIN(G9 - 80, 16), 0))), "----")</f>
        <v>----</v>
      </c>
      <c r="Z10" s="21" t="str">
        <f t="shared" ref="Z10" si="105">IF(ISNUMBER($G9), DEC2HEX(POWER(2, 16) - POWER(2, 16 - MAX(MIN(G9 - 96, 16), 0))), "----")</f>
        <v>----</v>
      </c>
      <c r="AA10" s="21" t="str">
        <f t="shared" ref="AA10" si="106">IF(ISNUMBER($G9), DEC2HEX(POWER(2, 16) - POWER(2, 16 - MAX(MIN(G9 - 112, 16), 0))), "----")</f>
        <v>----</v>
      </c>
    </row>
    <row r="11" spans="1:27" x14ac:dyDescent="0.35">
      <c r="B11" s="21" t="str">
        <f t="shared" ref="B11" si="107">IF(ISNUMBER($G11), DEC2HEX(MOD(HEX2DEC(S9) + IF(HEX2DEC(T9) &gt; 65534, 1, 0), 65536)), "----")</f>
        <v>----</v>
      </c>
      <c r="C11" s="21" t="str">
        <f t="shared" ref="C11" si="108">IF(ISNUMBER($G11), DEC2HEX(MOD(HEX2DEC(T9) + IF(HEX2DEC(U9) &gt; 65534, 1, 0), 65536)), "----")</f>
        <v>----</v>
      </c>
      <c r="D11" s="21" t="str">
        <f t="shared" ref="D11" si="109">IF(ISNUMBER($G11), DEC2HEX(MOD(HEX2DEC(U9) + IF(HEX2DEC(V9) &gt; 65534, 1, 0), 65536)), "----")</f>
        <v>----</v>
      </c>
      <c r="E11" s="21" t="str">
        <f t="shared" ref="E11" si="110">IF(ISNUMBER($G11), DEC2HEX(MOD(HEX2DEC(V9) + IF(HEX2DEC(S10) &gt; 65534, 1, 0), 65536)), "----")</f>
        <v>----</v>
      </c>
      <c r="F11" s="25"/>
      <c r="G11" s="8"/>
      <c r="H11" s="25"/>
      <c r="I11" s="24" t="str">
        <f t="shared" ref="I11" si="111">IF(ISNUMBER($G11), B11, "----")</f>
        <v>----</v>
      </c>
      <c r="J11" s="24" t="str">
        <f t="shared" ref="J11" si="112">IF(ISNUMBER($G11), C11, "----")</f>
        <v>----</v>
      </c>
      <c r="K11" s="24" t="str">
        <f t="shared" ref="K11" si="113">IF(ISNUMBER($G11), D11, "----")</f>
        <v>----</v>
      </c>
      <c r="L11" s="24" t="str">
        <f t="shared" ref="L11" si="114">IF(ISNUMBER($G11), E11, "----")</f>
        <v>----</v>
      </c>
      <c r="M11" s="26"/>
      <c r="N11" s="24" t="str">
        <f t="shared" ref="N11" si="115">IF(ISNUMBER($G11), DEC2HEX(_xlfn.BITOR(65535 - HEX2DEC(X11), HEX2DEC(B11))), "----")</f>
        <v>----</v>
      </c>
      <c r="O11" s="24" t="str">
        <f t="shared" ref="O11" si="116">IF(ISNUMBER($G11), DEC2HEX(_xlfn.BITOR(65535 - HEX2DEC(Y11), HEX2DEC(C11))), "----")</f>
        <v>----</v>
      </c>
      <c r="P11" s="24" t="str">
        <f t="shared" ref="P11" si="117">IF(ISNUMBER($G11), DEC2HEX(_xlfn.BITOR(65535 - HEX2DEC(Z11), HEX2DEC(D11))), "----")</f>
        <v>----</v>
      </c>
      <c r="Q11" s="24" t="str">
        <f t="shared" ref="Q11" si="118">IF(ISNUMBER($G11), DEC2HEX(_xlfn.BITOR(65535 - HEX2DEC(AA11), HEX2DEC(E11))), "----")</f>
        <v>----</v>
      </c>
      <c r="R11" s="26"/>
      <c r="S11" s="24" t="str">
        <f t="shared" ref="S11" si="119">IF(ISNUMBER($G11), DEC2HEX(_xlfn.BITOR(65535 - HEX2DEC(X11), HEX2DEC(B11))), "----")</f>
        <v>----</v>
      </c>
      <c r="T11" s="24" t="str">
        <f t="shared" ref="T11" si="120">IF(ISNUMBER($G11), DEC2HEX(_xlfn.BITOR(65535 - HEX2DEC(Y11), HEX2DEC(C11))), "----")</f>
        <v>----</v>
      </c>
      <c r="U11" s="24" t="str">
        <f t="shared" ref="U11" si="121">IF(ISNUMBER($G11), DEC2HEX(_xlfn.BITOR(65535 - HEX2DEC(Z11), HEX2DEC(D11))), "----")</f>
        <v>----</v>
      </c>
      <c r="V11" s="24" t="str">
        <f t="shared" ref="V11" si="122">IF(ISNUMBER($G11), DEC2HEX(_xlfn.BITOR(65535 - HEX2DEC(AA11), HEX2DEC(E11))), "----")</f>
        <v>----</v>
      </c>
      <c r="W11" s="26"/>
      <c r="X11" s="21" t="str">
        <f t="shared" ref="X11" si="123">IF(ISNUMBER($G11), DEC2HEX(POWER(2, 16) - POWER(2, 16 - MAX(MIN(G11, 16), 0))), "----")</f>
        <v>----</v>
      </c>
      <c r="Y11" s="21" t="str">
        <f t="shared" ref="Y11" si="124">IF(ISNUMBER($G11), DEC2HEX(POWER(2, 16) - POWER(2, 16 - MAX(MIN(G11 - 16, 16), 0))), "----")</f>
        <v>----</v>
      </c>
      <c r="Z11" s="21" t="str">
        <f t="shared" ref="Z11" si="125">IF(ISNUMBER($G11), DEC2HEX(POWER(2, 16) - POWER(2, 16 - MAX(MIN(G11 - 32, 16), 0))), "----")</f>
        <v>----</v>
      </c>
      <c r="AA11" s="21" t="str">
        <f t="shared" ref="AA11" si="126">IF(ISNUMBER($G11), DEC2HEX(POWER(2, 16) - POWER(2, 16 - MAX(MIN(G11 - 48, 16), 0))), "----")</f>
        <v>----</v>
      </c>
    </row>
    <row r="12" spans="1:27" x14ac:dyDescent="0.35">
      <c r="B12" s="21" t="str">
        <f t="shared" ref="B12" si="127">IF(ISNUMBER($G11), DEC2HEX(MOD(HEX2DEC(S10) + IF(HEX2DEC(T10) &gt; 65534, 1, 0), 65536)), "----")</f>
        <v>----</v>
      </c>
      <c r="C12" s="21" t="str">
        <f t="shared" ref="C12" si="128">IF(ISNUMBER($G11), DEC2HEX(MOD(HEX2DEC(T10) + IF(HEX2DEC(U10) &gt; 65534, 1, 0), 65536)), "----")</f>
        <v>----</v>
      </c>
      <c r="D12" s="21" t="str">
        <f t="shared" ref="D12" si="129">IF(ISNUMBER($G11), DEC2HEX(MOD(HEX2DEC(U10) + IF(HEX2DEC(V10) &gt; 65534, 1, 0), 65536)), "----")</f>
        <v>----</v>
      </c>
      <c r="E12" s="21" t="str">
        <f t="shared" ref="E12" si="130">IF(ISNUMBER($G11), DEC2HEX(MOD(HEX2DEC(V10) + 1, 65536)), "----")</f>
        <v>----</v>
      </c>
      <c r="F12" s="25"/>
      <c r="G12"/>
      <c r="H12" s="25"/>
      <c r="I12" s="24" t="str">
        <f t="shared" ref="I12" si="131">IF(ISNUMBER($G11), B12, "----")</f>
        <v>----</v>
      </c>
      <c r="J12" s="24" t="str">
        <f t="shared" ref="J12" si="132">IF(ISNUMBER($G11), C12, "----")</f>
        <v>----</v>
      </c>
      <c r="K12" s="24" t="str">
        <f t="shared" ref="K12" si="133">IF(ISNUMBER($G11), D12, "----")</f>
        <v>----</v>
      </c>
      <c r="L12" s="24" t="str">
        <f t="shared" ref="L12" si="134">IF(ISNUMBER($G11), E12 + 1, "----")</f>
        <v>----</v>
      </c>
      <c r="M12" s="26"/>
      <c r="N12" s="24" t="str">
        <f t="shared" ref="N12" si="135">IF(ISNUMBER($G11), DEC2HEX(_xlfn.BITOR(65535 - HEX2DEC(X12), HEX2DEC(B12))), "----")</f>
        <v>----</v>
      </c>
      <c r="O12" s="24" t="str">
        <f t="shared" ref="O12" si="136">IF(ISNUMBER($G11), DEC2HEX(_xlfn.BITOR(65535 - HEX2DEC(Y12), HEX2DEC(C12))), "----")</f>
        <v>----</v>
      </c>
      <c r="P12" s="24" t="str">
        <f t="shared" ref="P12" si="137">IF(ISNUMBER($G11), DEC2HEX(_xlfn.BITOR(65535 - HEX2DEC(Z12), HEX2DEC(D12))), "----")</f>
        <v>----</v>
      </c>
      <c r="Q12" s="24" t="str">
        <f t="shared" ref="Q12" si="138">IF(ISNUMBER($G11), DEC2HEX(_xlfn.BITOR(65534 - HEX2DEC(AA12), HEX2DEC(E12))), "----")</f>
        <v>----</v>
      </c>
      <c r="R12" s="26"/>
      <c r="S12" s="24" t="str">
        <f t="shared" ref="S12" si="139">IF(ISNUMBER($G11), DEC2HEX(_xlfn.BITOR(65535 - HEX2DEC(X12), HEX2DEC(B12))), "----")</f>
        <v>----</v>
      </c>
      <c r="T12" s="24" t="str">
        <f t="shared" ref="T12" si="140">IF(ISNUMBER($G11), DEC2HEX(_xlfn.BITOR(65535 - HEX2DEC(Y12), HEX2DEC(C12))), "----")</f>
        <v>----</v>
      </c>
      <c r="U12" s="24" t="str">
        <f t="shared" ref="U12" si="141">IF(ISNUMBER($G11), DEC2HEX(_xlfn.BITOR(65535 - HEX2DEC(Z12), HEX2DEC(D12))), "----")</f>
        <v>----</v>
      </c>
      <c r="V12" s="24" t="str">
        <f t="shared" ref="V12" si="142">IF(ISNUMBER($G11), DEC2HEX(_xlfn.BITOR(65535 - HEX2DEC(AA12), HEX2DEC(E12))), "----")</f>
        <v>----</v>
      </c>
      <c r="W12" s="26"/>
      <c r="X12" s="21" t="str">
        <f t="shared" ref="X12" si="143">IF(ISNUMBER($G11), DEC2HEX(POWER(2, 16) - POWER(2, 16 - MAX(MIN(G11 - 64, 16), 0))), "----")</f>
        <v>----</v>
      </c>
      <c r="Y12" s="21" t="str">
        <f t="shared" ref="Y12" si="144">IF(ISNUMBER($G11), DEC2HEX(POWER(2, 16) - POWER(2, 16 - MAX(MIN(G11 - 80, 16), 0))), "----")</f>
        <v>----</v>
      </c>
      <c r="Z12" s="21" t="str">
        <f t="shared" ref="Z12" si="145">IF(ISNUMBER($G11), DEC2HEX(POWER(2, 16) - POWER(2, 16 - MAX(MIN(G11 - 96, 16), 0))), "----")</f>
        <v>----</v>
      </c>
      <c r="AA12" s="21" t="str">
        <f t="shared" ref="AA12" si="146">IF(ISNUMBER($G11), DEC2HEX(POWER(2, 16) - POWER(2, 16 - MAX(MIN(G11 - 112, 16), 0))), "----")</f>
        <v>----</v>
      </c>
    </row>
    <row r="13" spans="1:27" x14ac:dyDescent="0.35">
      <c r="B13" s="21" t="str">
        <f t="shared" ref="B13" si="147">IF(ISNUMBER($G13), DEC2HEX(MOD(HEX2DEC(S11) + IF(HEX2DEC(T11) &gt; 65534, 1, 0), 65536)), "----")</f>
        <v>----</v>
      </c>
      <c r="C13" s="21" t="str">
        <f t="shared" ref="C13" si="148">IF(ISNUMBER($G13), DEC2HEX(MOD(HEX2DEC(T11) + IF(HEX2DEC(U11) &gt; 65534, 1, 0), 65536)), "----")</f>
        <v>----</v>
      </c>
      <c r="D13" s="21" t="str">
        <f t="shared" ref="D13" si="149">IF(ISNUMBER($G13), DEC2HEX(MOD(HEX2DEC(U11) + IF(HEX2DEC(V11) &gt; 65534, 1, 0), 65536)), "----")</f>
        <v>----</v>
      </c>
      <c r="E13" s="21" t="str">
        <f t="shared" ref="E13" si="150">IF(ISNUMBER($G13), DEC2HEX(MOD(HEX2DEC(V11) + IF(HEX2DEC(S12) &gt; 65534, 1, 0), 65536)), "----")</f>
        <v>----</v>
      </c>
      <c r="F13" s="25"/>
      <c r="G13" s="8"/>
      <c r="H13" s="25"/>
      <c r="I13" s="24" t="str">
        <f t="shared" ref="I13" si="151">IF(ISNUMBER($G13), B13, "----")</f>
        <v>----</v>
      </c>
      <c r="J13" s="24" t="str">
        <f t="shared" ref="J13" si="152">IF(ISNUMBER($G13), C13, "----")</f>
        <v>----</v>
      </c>
      <c r="K13" s="24" t="str">
        <f t="shared" ref="K13" si="153">IF(ISNUMBER($G13), D13, "----")</f>
        <v>----</v>
      </c>
      <c r="L13" s="24" t="str">
        <f t="shared" ref="L13" si="154">IF(ISNUMBER($G13), E13, "----")</f>
        <v>----</v>
      </c>
      <c r="M13" s="26"/>
      <c r="N13" s="24" t="str">
        <f t="shared" ref="N13" si="155">IF(ISNUMBER($G13), DEC2HEX(_xlfn.BITOR(65535 - HEX2DEC(X13), HEX2DEC(B13))), "----")</f>
        <v>----</v>
      </c>
      <c r="O13" s="24" t="str">
        <f t="shared" ref="O13" si="156">IF(ISNUMBER($G13), DEC2HEX(_xlfn.BITOR(65535 - HEX2DEC(Y13), HEX2DEC(C13))), "----")</f>
        <v>----</v>
      </c>
      <c r="P13" s="24" t="str">
        <f t="shared" ref="P13" si="157">IF(ISNUMBER($G13), DEC2HEX(_xlfn.BITOR(65535 - HEX2DEC(Z13), HEX2DEC(D13))), "----")</f>
        <v>----</v>
      </c>
      <c r="Q13" s="24" t="str">
        <f t="shared" ref="Q13" si="158">IF(ISNUMBER($G13), DEC2HEX(_xlfn.BITOR(65535 - HEX2DEC(AA13), HEX2DEC(E13))), "----")</f>
        <v>----</v>
      </c>
      <c r="R13" s="26"/>
      <c r="S13" s="24" t="str">
        <f t="shared" ref="S13" si="159">IF(ISNUMBER($G13), DEC2HEX(_xlfn.BITOR(65535 - HEX2DEC(X13), HEX2DEC(B13))), "----")</f>
        <v>----</v>
      </c>
      <c r="T13" s="24" t="str">
        <f t="shared" ref="T13" si="160">IF(ISNUMBER($G13), DEC2HEX(_xlfn.BITOR(65535 - HEX2DEC(Y13), HEX2DEC(C13))), "----")</f>
        <v>----</v>
      </c>
      <c r="U13" s="24" t="str">
        <f t="shared" ref="U13" si="161">IF(ISNUMBER($G13), DEC2HEX(_xlfn.BITOR(65535 - HEX2DEC(Z13), HEX2DEC(D13))), "----")</f>
        <v>----</v>
      </c>
      <c r="V13" s="24" t="str">
        <f t="shared" ref="V13" si="162">IF(ISNUMBER($G13), DEC2HEX(_xlfn.BITOR(65535 - HEX2DEC(AA13), HEX2DEC(E13))), "----")</f>
        <v>----</v>
      </c>
      <c r="W13" s="26"/>
      <c r="X13" s="21" t="str">
        <f t="shared" ref="X13" si="163">IF(ISNUMBER($G13), DEC2HEX(POWER(2, 16) - POWER(2, 16 - MAX(MIN(G13, 16), 0))), "----")</f>
        <v>----</v>
      </c>
      <c r="Y13" s="21" t="str">
        <f t="shared" ref="Y13" si="164">IF(ISNUMBER($G13), DEC2HEX(POWER(2, 16) - POWER(2, 16 - MAX(MIN(G13 - 16, 16), 0))), "----")</f>
        <v>----</v>
      </c>
      <c r="Z13" s="21" t="str">
        <f t="shared" ref="Z13" si="165">IF(ISNUMBER($G13), DEC2HEX(POWER(2, 16) - POWER(2, 16 - MAX(MIN(G13 - 32, 16), 0))), "----")</f>
        <v>----</v>
      </c>
      <c r="AA13" s="21" t="str">
        <f t="shared" ref="AA13" si="166">IF(ISNUMBER($G13), DEC2HEX(POWER(2, 16) - POWER(2, 16 - MAX(MIN(G13 - 48, 16), 0))), "----")</f>
        <v>----</v>
      </c>
    </row>
    <row r="14" spans="1:27" x14ac:dyDescent="0.35">
      <c r="B14" s="21" t="str">
        <f t="shared" ref="B14" si="167">IF(ISNUMBER($G13), DEC2HEX(MOD(HEX2DEC(S12) + IF(HEX2DEC(T12) &gt; 65534, 1, 0), 65536)), "----")</f>
        <v>----</v>
      </c>
      <c r="C14" s="21" t="str">
        <f t="shared" ref="C14" si="168">IF(ISNUMBER($G13), DEC2HEX(MOD(HEX2DEC(T12) + IF(HEX2DEC(U12) &gt; 65534, 1, 0), 65536)), "----")</f>
        <v>----</v>
      </c>
      <c r="D14" s="21" t="str">
        <f t="shared" ref="D14" si="169">IF(ISNUMBER($G13), DEC2HEX(MOD(HEX2DEC(U12) + IF(HEX2DEC(V12) &gt; 65534, 1, 0), 65536)), "----")</f>
        <v>----</v>
      </c>
      <c r="E14" s="21" t="str">
        <f t="shared" ref="E14" si="170">IF(ISNUMBER($G13), DEC2HEX(MOD(HEX2DEC(V12) + 1, 65536)), "----")</f>
        <v>----</v>
      </c>
      <c r="F14" s="25"/>
      <c r="G14"/>
      <c r="H14" s="25"/>
      <c r="I14" s="24" t="str">
        <f t="shared" ref="I14" si="171">IF(ISNUMBER($G13), B14, "----")</f>
        <v>----</v>
      </c>
      <c r="J14" s="24" t="str">
        <f t="shared" ref="J14" si="172">IF(ISNUMBER($G13), C14, "----")</f>
        <v>----</v>
      </c>
      <c r="K14" s="24" t="str">
        <f t="shared" ref="K14" si="173">IF(ISNUMBER($G13), D14, "----")</f>
        <v>----</v>
      </c>
      <c r="L14" s="24" t="str">
        <f t="shared" ref="L14" si="174">IF(ISNUMBER($G13), E14 + 1, "----")</f>
        <v>----</v>
      </c>
      <c r="M14" s="26"/>
      <c r="N14" s="24" t="str">
        <f t="shared" ref="N14" si="175">IF(ISNUMBER($G13), DEC2HEX(_xlfn.BITOR(65535 - HEX2DEC(X14), HEX2DEC(B14))), "----")</f>
        <v>----</v>
      </c>
      <c r="O14" s="24" t="str">
        <f t="shared" ref="O14" si="176">IF(ISNUMBER($G13), DEC2HEX(_xlfn.BITOR(65535 - HEX2DEC(Y14), HEX2DEC(C14))), "----")</f>
        <v>----</v>
      </c>
      <c r="P14" s="24" t="str">
        <f t="shared" ref="P14" si="177">IF(ISNUMBER($G13), DEC2HEX(_xlfn.BITOR(65535 - HEX2DEC(Z14), HEX2DEC(D14))), "----")</f>
        <v>----</v>
      </c>
      <c r="Q14" s="24" t="str">
        <f t="shared" ref="Q14" si="178">IF(ISNUMBER($G13), DEC2HEX(_xlfn.BITOR(65534 - HEX2DEC(AA14), HEX2DEC(E14))), "----")</f>
        <v>----</v>
      </c>
      <c r="R14" s="26"/>
      <c r="S14" s="24" t="str">
        <f t="shared" ref="S14" si="179">IF(ISNUMBER($G13), DEC2HEX(_xlfn.BITOR(65535 - HEX2DEC(X14), HEX2DEC(B14))), "----")</f>
        <v>----</v>
      </c>
      <c r="T14" s="24" t="str">
        <f t="shared" ref="T14" si="180">IF(ISNUMBER($G13), DEC2HEX(_xlfn.BITOR(65535 - HEX2DEC(Y14), HEX2DEC(C14))), "----")</f>
        <v>----</v>
      </c>
      <c r="U14" s="24" t="str">
        <f t="shared" ref="U14" si="181">IF(ISNUMBER($G13), DEC2HEX(_xlfn.BITOR(65535 - HEX2DEC(Z14), HEX2DEC(D14))), "----")</f>
        <v>----</v>
      </c>
      <c r="V14" s="24" t="str">
        <f t="shared" ref="V14" si="182">IF(ISNUMBER($G13), DEC2HEX(_xlfn.BITOR(65535 - HEX2DEC(AA14), HEX2DEC(E14))), "----")</f>
        <v>----</v>
      </c>
      <c r="W14" s="26"/>
      <c r="X14" s="21" t="str">
        <f t="shared" ref="X14" si="183">IF(ISNUMBER($G13), DEC2HEX(POWER(2, 16) - POWER(2, 16 - MAX(MIN(G13 - 64, 16), 0))), "----")</f>
        <v>----</v>
      </c>
      <c r="Y14" s="21" t="str">
        <f t="shared" ref="Y14" si="184">IF(ISNUMBER($G13), DEC2HEX(POWER(2, 16) - POWER(2, 16 - MAX(MIN(G13 - 80, 16), 0))), "----")</f>
        <v>----</v>
      </c>
      <c r="Z14" s="21" t="str">
        <f t="shared" ref="Z14" si="185">IF(ISNUMBER($G13), DEC2HEX(POWER(2, 16) - POWER(2, 16 - MAX(MIN(G13 - 96, 16), 0))), "----")</f>
        <v>----</v>
      </c>
      <c r="AA14" s="21" t="str">
        <f t="shared" ref="AA14" si="186">IF(ISNUMBER($G13), DEC2HEX(POWER(2, 16) - POWER(2, 16 - MAX(MIN(G13 - 112, 16), 0))), "----")</f>
        <v>----</v>
      </c>
    </row>
    <row r="15" spans="1:27" x14ac:dyDescent="0.35">
      <c r="B15" s="21" t="str">
        <f t="shared" ref="B15" si="187">IF(ISNUMBER($G15), DEC2HEX(MOD(HEX2DEC(S13) + IF(HEX2DEC(T13) &gt; 65534, 1, 0), 65536)), "----")</f>
        <v>----</v>
      </c>
      <c r="C15" s="21" t="str">
        <f t="shared" ref="C15" si="188">IF(ISNUMBER($G15), DEC2HEX(MOD(HEX2DEC(T13) + IF(HEX2DEC(U13) &gt; 65534, 1, 0), 65536)), "----")</f>
        <v>----</v>
      </c>
      <c r="D15" s="21" t="str">
        <f t="shared" ref="D15" si="189">IF(ISNUMBER($G15), DEC2HEX(MOD(HEX2DEC(U13) + IF(HEX2DEC(V13) &gt; 65534, 1, 0), 65536)), "----")</f>
        <v>----</v>
      </c>
      <c r="E15" s="21" t="str">
        <f t="shared" ref="E15" si="190">IF(ISNUMBER($G15), DEC2HEX(MOD(HEX2DEC(V13) + IF(HEX2DEC(S14) &gt; 65534, 1, 0), 65536)), "----")</f>
        <v>----</v>
      </c>
      <c r="F15" s="25"/>
      <c r="G15" s="8"/>
      <c r="H15" s="25"/>
      <c r="I15" s="24" t="str">
        <f t="shared" ref="I15" si="191">IF(ISNUMBER($G15), B15, "----")</f>
        <v>----</v>
      </c>
      <c r="J15" s="24" t="str">
        <f t="shared" ref="J15" si="192">IF(ISNUMBER($G15), C15, "----")</f>
        <v>----</v>
      </c>
      <c r="K15" s="24" t="str">
        <f t="shared" ref="K15" si="193">IF(ISNUMBER($G15), D15, "----")</f>
        <v>----</v>
      </c>
      <c r="L15" s="24" t="str">
        <f t="shared" ref="L15" si="194">IF(ISNUMBER($G15), E15, "----")</f>
        <v>----</v>
      </c>
      <c r="M15" s="26"/>
      <c r="N15" s="24" t="str">
        <f t="shared" ref="N15" si="195">IF(ISNUMBER($G15), DEC2HEX(_xlfn.BITOR(65535 - HEX2DEC(X15), HEX2DEC(B15))), "----")</f>
        <v>----</v>
      </c>
      <c r="O15" s="24" t="str">
        <f t="shared" ref="O15" si="196">IF(ISNUMBER($G15), DEC2HEX(_xlfn.BITOR(65535 - HEX2DEC(Y15), HEX2DEC(C15))), "----")</f>
        <v>----</v>
      </c>
      <c r="P15" s="24" t="str">
        <f t="shared" ref="P15" si="197">IF(ISNUMBER($G15), DEC2HEX(_xlfn.BITOR(65535 - HEX2DEC(Z15), HEX2DEC(D15))), "----")</f>
        <v>----</v>
      </c>
      <c r="Q15" s="24" t="str">
        <f t="shared" ref="Q15" si="198">IF(ISNUMBER($G15), DEC2HEX(_xlfn.BITOR(65535 - HEX2DEC(AA15), HEX2DEC(E15))), "----")</f>
        <v>----</v>
      </c>
      <c r="R15" s="26"/>
      <c r="S15" s="24" t="str">
        <f t="shared" ref="S15" si="199">IF(ISNUMBER($G15), DEC2HEX(_xlfn.BITOR(65535 - HEX2DEC(X15), HEX2DEC(B15))), "----")</f>
        <v>----</v>
      </c>
      <c r="T15" s="24" t="str">
        <f t="shared" ref="T15" si="200">IF(ISNUMBER($G15), DEC2HEX(_xlfn.BITOR(65535 - HEX2DEC(Y15), HEX2DEC(C15))), "----")</f>
        <v>----</v>
      </c>
      <c r="U15" s="24" t="str">
        <f t="shared" ref="U15" si="201">IF(ISNUMBER($G15), DEC2HEX(_xlfn.BITOR(65535 - HEX2DEC(Z15), HEX2DEC(D15))), "----")</f>
        <v>----</v>
      </c>
      <c r="V15" s="24" t="str">
        <f t="shared" ref="V15" si="202">IF(ISNUMBER($G15), DEC2HEX(_xlfn.BITOR(65535 - HEX2DEC(AA15), HEX2DEC(E15))), "----")</f>
        <v>----</v>
      </c>
      <c r="W15" s="26"/>
      <c r="X15" s="21" t="str">
        <f t="shared" ref="X15" si="203">IF(ISNUMBER($G15), DEC2HEX(POWER(2, 16) - POWER(2, 16 - MAX(MIN(G15, 16), 0))), "----")</f>
        <v>----</v>
      </c>
      <c r="Y15" s="21" t="str">
        <f t="shared" ref="Y15" si="204">IF(ISNUMBER($G15), DEC2HEX(POWER(2, 16) - POWER(2, 16 - MAX(MIN(G15 - 16, 16), 0))), "----")</f>
        <v>----</v>
      </c>
      <c r="Z15" s="21" t="str">
        <f t="shared" ref="Z15" si="205">IF(ISNUMBER($G15), DEC2HEX(POWER(2, 16) - POWER(2, 16 - MAX(MIN(G15 - 32, 16), 0))), "----")</f>
        <v>----</v>
      </c>
      <c r="AA15" s="21" t="str">
        <f t="shared" ref="AA15" si="206">IF(ISNUMBER($G15), DEC2HEX(POWER(2, 16) - POWER(2, 16 - MAX(MIN(G15 - 48, 16), 0))), "----")</f>
        <v>----</v>
      </c>
    </row>
    <row r="16" spans="1:27" x14ac:dyDescent="0.35">
      <c r="B16" s="21" t="str">
        <f t="shared" ref="B16" si="207">IF(ISNUMBER($G15), DEC2HEX(MOD(HEX2DEC(S14) + IF(HEX2DEC(T14) &gt; 65534, 1, 0), 65536)), "----")</f>
        <v>----</v>
      </c>
      <c r="C16" s="21" t="str">
        <f t="shared" ref="C16" si="208">IF(ISNUMBER($G15), DEC2HEX(MOD(HEX2DEC(T14) + IF(HEX2DEC(U14) &gt; 65534, 1, 0), 65536)), "----")</f>
        <v>----</v>
      </c>
      <c r="D16" s="21" t="str">
        <f t="shared" ref="D16" si="209">IF(ISNUMBER($G15), DEC2HEX(MOD(HEX2DEC(U14) + IF(HEX2DEC(V14) &gt; 65534, 1, 0), 65536)), "----")</f>
        <v>----</v>
      </c>
      <c r="E16" s="21" t="str">
        <f t="shared" ref="E16" si="210">IF(ISNUMBER($G15), DEC2HEX(MOD(HEX2DEC(V14) + 1, 65536)), "----")</f>
        <v>----</v>
      </c>
      <c r="F16" s="25"/>
      <c r="G16"/>
      <c r="H16" s="25"/>
      <c r="I16" s="24" t="str">
        <f t="shared" ref="I16" si="211">IF(ISNUMBER($G15), B16, "----")</f>
        <v>----</v>
      </c>
      <c r="J16" s="24" t="str">
        <f t="shared" ref="J16" si="212">IF(ISNUMBER($G15), C16, "----")</f>
        <v>----</v>
      </c>
      <c r="K16" s="24" t="str">
        <f t="shared" ref="K16" si="213">IF(ISNUMBER($G15), D16, "----")</f>
        <v>----</v>
      </c>
      <c r="L16" s="24" t="str">
        <f t="shared" ref="L16" si="214">IF(ISNUMBER($G15), E16 + 1, "----")</f>
        <v>----</v>
      </c>
      <c r="M16" s="26"/>
      <c r="N16" s="24" t="str">
        <f t="shared" ref="N16" si="215">IF(ISNUMBER($G15), DEC2HEX(_xlfn.BITOR(65535 - HEX2DEC(X16), HEX2DEC(B16))), "----")</f>
        <v>----</v>
      </c>
      <c r="O16" s="24" t="str">
        <f t="shared" ref="O16" si="216">IF(ISNUMBER($G15), DEC2HEX(_xlfn.BITOR(65535 - HEX2DEC(Y16), HEX2DEC(C16))), "----")</f>
        <v>----</v>
      </c>
      <c r="P16" s="24" t="str">
        <f t="shared" ref="P16" si="217">IF(ISNUMBER($G15), DEC2HEX(_xlfn.BITOR(65535 - HEX2DEC(Z16), HEX2DEC(D16))), "----")</f>
        <v>----</v>
      </c>
      <c r="Q16" s="24" t="str">
        <f t="shared" ref="Q16" si="218">IF(ISNUMBER($G15), DEC2HEX(_xlfn.BITOR(65534 - HEX2DEC(AA16), HEX2DEC(E16))), "----")</f>
        <v>----</v>
      </c>
      <c r="R16" s="26"/>
      <c r="S16" s="24" t="str">
        <f t="shared" ref="S16" si="219">IF(ISNUMBER($G15), DEC2HEX(_xlfn.BITOR(65535 - HEX2DEC(X16), HEX2DEC(B16))), "----")</f>
        <v>----</v>
      </c>
      <c r="T16" s="24" t="str">
        <f t="shared" ref="T16" si="220">IF(ISNUMBER($G15), DEC2HEX(_xlfn.BITOR(65535 - HEX2DEC(Y16), HEX2DEC(C16))), "----")</f>
        <v>----</v>
      </c>
      <c r="U16" s="24" t="str">
        <f t="shared" ref="U16" si="221">IF(ISNUMBER($G15), DEC2HEX(_xlfn.BITOR(65535 - HEX2DEC(Z16), HEX2DEC(D16))), "----")</f>
        <v>----</v>
      </c>
      <c r="V16" s="24" t="str">
        <f t="shared" ref="V16" si="222">IF(ISNUMBER($G15), DEC2HEX(_xlfn.BITOR(65535 - HEX2DEC(AA16), HEX2DEC(E16))), "----")</f>
        <v>----</v>
      </c>
      <c r="W16" s="26"/>
      <c r="X16" s="21" t="str">
        <f t="shared" ref="X16" si="223">IF(ISNUMBER($G15), DEC2HEX(POWER(2, 16) - POWER(2, 16 - MAX(MIN(G15 - 64, 16), 0))), "----")</f>
        <v>----</v>
      </c>
      <c r="Y16" s="21" t="str">
        <f t="shared" ref="Y16" si="224">IF(ISNUMBER($G15), DEC2HEX(POWER(2, 16) - POWER(2, 16 - MAX(MIN(G15 - 80, 16), 0))), "----")</f>
        <v>----</v>
      </c>
      <c r="Z16" s="21" t="str">
        <f t="shared" ref="Z16" si="225">IF(ISNUMBER($G15), DEC2HEX(POWER(2, 16) - POWER(2, 16 - MAX(MIN(G15 - 96, 16), 0))), "----")</f>
        <v>----</v>
      </c>
      <c r="AA16" s="21" t="str">
        <f t="shared" ref="AA16" si="226">IF(ISNUMBER($G15), DEC2HEX(POWER(2, 16) - POWER(2, 16 - MAX(MIN(G15 - 112, 16), 0))), "----")</f>
        <v>----</v>
      </c>
    </row>
    <row r="17" spans="2:27" x14ac:dyDescent="0.35">
      <c r="B17" s="21" t="str">
        <f t="shared" ref="B17" si="227">IF(ISNUMBER($G17), DEC2HEX(MOD(HEX2DEC(S15) + IF(HEX2DEC(T15) &gt; 65534, 1, 0), 65536)), "----")</f>
        <v>----</v>
      </c>
      <c r="C17" s="21" t="str">
        <f t="shared" ref="C17" si="228">IF(ISNUMBER($G17), DEC2HEX(MOD(HEX2DEC(T15) + IF(HEX2DEC(U15) &gt; 65534, 1, 0), 65536)), "----")</f>
        <v>----</v>
      </c>
      <c r="D17" s="21" t="str">
        <f t="shared" ref="D17" si="229">IF(ISNUMBER($G17), DEC2HEX(MOD(HEX2DEC(U15) + IF(HEX2DEC(V15) &gt; 65534, 1, 0), 65536)), "----")</f>
        <v>----</v>
      </c>
      <c r="E17" s="21" t="str">
        <f t="shared" ref="E17" si="230">IF(ISNUMBER($G17), DEC2HEX(MOD(HEX2DEC(V15) + IF(HEX2DEC(S16) &gt; 65534, 1, 0), 65536)), "----")</f>
        <v>----</v>
      </c>
      <c r="F17" s="25"/>
      <c r="G17" s="8"/>
      <c r="H17" s="25"/>
      <c r="I17" s="24" t="str">
        <f t="shared" ref="I17" si="231">IF(ISNUMBER($G17), B17, "----")</f>
        <v>----</v>
      </c>
      <c r="J17" s="24" t="str">
        <f t="shared" ref="J17" si="232">IF(ISNUMBER($G17), C17, "----")</f>
        <v>----</v>
      </c>
      <c r="K17" s="24" t="str">
        <f t="shared" ref="K17" si="233">IF(ISNUMBER($G17), D17, "----")</f>
        <v>----</v>
      </c>
      <c r="L17" s="24" t="str">
        <f t="shared" ref="L17" si="234">IF(ISNUMBER($G17), E17, "----")</f>
        <v>----</v>
      </c>
      <c r="M17" s="26"/>
      <c r="N17" s="24" t="str">
        <f t="shared" ref="N17" si="235">IF(ISNUMBER($G17), DEC2HEX(_xlfn.BITOR(65535 - HEX2DEC(X17), HEX2DEC(B17))), "----")</f>
        <v>----</v>
      </c>
      <c r="O17" s="24" t="str">
        <f t="shared" ref="O17" si="236">IF(ISNUMBER($G17), DEC2HEX(_xlfn.BITOR(65535 - HEX2DEC(Y17), HEX2DEC(C17))), "----")</f>
        <v>----</v>
      </c>
      <c r="P17" s="24" t="str">
        <f t="shared" ref="P17" si="237">IF(ISNUMBER($G17), DEC2HEX(_xlfn.BITOR(65535 - HEX2DEC(Z17), HEX2DEC(D17))), "----")</f>
        <v>----</v>
      </c>
      <c r="Q17" s="24" t="str">
        <f t="shared" ref="Q17" si="238">IF(ISNUMBER($G17), DEC2HEX(_xlfn.BITOR(65535 - HEX2DEC(AA17), HEX2DEC(E17))), "----")</f>
        <v>----</v>
      </c>
      <c r="R17" s="26"/>
      <c r="S17" s="24" t="str">
        <f t="shared" ref="S17" si="239">IF(ISNUMBER($G17), DEC2HEX(_xlfn.BITOR(65535 - HEX2DEC(X17), HEX2DEC(B17))), "----")</f>
        <v>----</v>
      </c>
      <c r="T17" s="24" t="str">
        <f t="shared" ref="T17" si="240">IF(ISNUMBER($G17), DEC2HEX(_xlfn.BITOR(65535 - HEX2DEC(Y17), HEX2DEC(C17))), "----")</f>
        <v>----</v>
      </c>
      <c r="U17" s="24" t="str">
        <f t="shared" ref="U17" si="241">IF(ISNUMBER($G17), DEC2HEX(_xlfn.BITOR(65535 - HEX2DEC(Z17), HEX2DEC(D17))), "----")</f>
        <v>----</v>
      </c>
      <c r="V17" s="24" t="str">
        <f t="shared" ref="V17" si="242">IF(ISNUMBER($G17), DEC2HEX(_xlfn.BITOR(65535 - HEX2DEC(AA17), HEX2DEC(E17))), "----")</f>
        <v>----</v>
      </c>
      <c r="W17" s="26"/>
      <c r="X17" s="21" t="str">
        <f t="shared" ref="X17" si="243">IF(ISNUMBER($G17), DEC2HEX(POWER(2, 16) - POWER(2, 16 - MAX(MIN(G17, 16), 0))), "----")</f>
        <v>----</v>
      </c>
      <c r="Y17" s="21" t="str">
        <f t="shared" ref="Y17" si="244">IF(ISNUMBER($G17), DEC2HEX(POWER(2, 16) - POWER(2, 16 - MAX(MIN(G17 - 16, 16), 0))), "----")</f>
        <v>----</v>
      </c>
      <c r="Z17" s="21" t="str">
        <f t="shared" ref="Z17" si="245">IF(ISNUMBER($G17), DEC2HEX(POWER(2, 16) - POWER(2, 16 - MAX(MIN(G17 - 32, 16), 0))), "----")</f>
        <v>----</v>
      </c>
      <c r="AA17" s="21" t="str">
        <f t="shared" ref="AA17" si="246">IF(ISNUMBER($G17), DEC2HEX(POWER(2, 16) - POWER(2, 16 - MAX(MIN(G17 - 48, 16), 0))), "----")</f>
        <v>----</v>
      </c>
    </row>
    <row r="18" spans="2:27" x14ac:dyDescent="0.35">
      <c r="B18" s="21" t="str">
        <f t="shared" ref="B18" si="247">IF(ISNUMBER($G17), DEC2HEX(MOD(HEX2DEC(S16) + IF(HEX2DEC(T16) &gt; 65534, 1, 0), 65536)), "----")</f>
        <v>----</v>
      </c>
      <c r="C18" s="21" t="str">
        <f t="shared" ref="C18" si="248">IF(ISNUMBER($G17), DEC2HEX(MOD(HEX2DEC(T16) + IF(HEX2DEC(U16) &gt; 65534, 1, 0), 65536)), "----")</f>
        <v>----</v>
      </c>
      <c r="D18" s="21" t="str">
        <f t="shared" ref="D18" si="249">IF(ISNUMBER($G17), DEC2HEX(MOD(HEX2DEC(U16) + IF(HEX2DEC(V16) &gt; 65534, 1, 0), 65536)), "----")</f>
        <v>----</v>
      </c>
      <c r="E18" s="21" t="str">
        <f t="shared" ref="E18" si="250">IF(ISNUMBER($G17), DEC2HEX(MOD(HEX2DEC(V16) + 1, 65536)), "----")</f>
        <v>----</v>
      </c>
      <c r="F18" s="25"/>
      <c r="G18"/>
      <c r="H18" s="25"/>
      <c r="I18" s="24" t="str">
        <f t="shared" ref="I18" si="251">IF(ISNUMBER($G17), B18, "----")</f>
        <v>----</v>
      </c>
      <c r="J18" s="24" t="str">
        <f t="shared" ref="J18" si="252">IF(ISNUMBER($G17), C18, "----")</f>
        <v>----</v>
      </c>
      <c r="K18" s="24" t="str">
        <f t="shared" ref="K18" si="253">IF(ISNUMBER($G17), D18, "----")</f>
        <v>----</v>
      </c>
      <c r="L18" s="24" t="str">
        <f t="shared" ref="L18" si="254">IF(ISNUMBER($G17), E18 + 1, "----")</f>
        <v>----</v>
      </c>
      <c r="M18" s="26"/>
      <c r="N18" s="24" t="str">
        <f t="shared" ref="N18" si="255">IF(ISNUMBER($G17), DEC2HEX(_xlfn.BITOR(65535 - HEX2DEC(X18), HEX2DEC(B18))), "----")</f>
        <v>----</v>
      </c>
      <c r="O18" s="24" t="str">
        <f t="shared" ref="O18" si="256">IF(ISNUMBER($G17), DEC2HEX(_xlfn.BITOR(65535 - HEX2DEC(Y18), HEX2DEC(C18))), "----")</f>
        <v>----</v>
      </c>
      <c r="P18" s="24" t="str">
        <f t="shared" ref="P18" si="257">IF(ISNUMBER($G17), DEC2HEX(_xlfn.BITOR(65535 - HEX2DEC(Z18), HEX2DEC(D18))), "----")</f>
        <v>----</v>
      </c>
      <c r="Q18" s="24" t="str">
        <f t="shared" ref="Q18" si="258">IF(ISNUMBER($G17), DEC2HEX(_xlfn.BITOR(65534 - HEX2DEC(AA18), HEX2DEC(E18))), "----")</f>
        <v>----</v>
      </c>
      <c r="R18" s="26"/>
      <c r="S18" s="24" t="str">
        <f t="shared" ref="S18" si="259">IF(ISNUMBER($G17), DEC2HEX(_xlfn.BITOR(65535 - HEX2DEC(X18), HEX2DEC(B18))), "----")</f>
        <v>----</v>
      </c>
      <c r="T18" s="24" t="str">
        <f t="shared" ref="T18" si="260">IF(ISNUMBER($G17), DEC2HEX(_xlfn.BITOR(65535 - HEX2DEC(Y18), HEX2DEC(C18))), "----")</f>
        <v>----</v>
      </c>
      <c r="U18" s="24" t="str">
        <f t="shared" ref="U18" si="261">IF(ISNUMBER($G17), DEC2HEX(_xlfn.BITOR(65535 - HEX2DEC(Z18), HEX2DEC(D18))), "----")</f>
        <v>----</v>
      </c>
      <c r="V18" s="24" t="str">
        <f t="shared" ref="V18" si="262">IF(ISNUMBER($G17), DEC2HEX(_xlfn.BITOR(65535 - HEX2DEC(AA18), HEX2DEC(E18))), "----")</f>
        <v>----</v>
      </c>
      <c r="W18" s="26"/>
      <c r="X18" s="21" t="str">
        <f t="shared" ref="X18" si="263">IF(ISNUMBER($G17), DEC2HEX(POWER(2, 16) - POWER(2, 16 - MAX(MIN(G17 - 64, 16), 0))), "----")</f>
        <v>----</v>
      </c>
      <c r="Y18" s="21" t="str">
        <f t="shared" ref="Y18" si="264">IF(ISNUMBER($G17), DEC2HEX(POWER(2, 16) - POWER(2, 16 - MAX(MIN(G17 - 80, 16), 0))), "----")</f>
        <v>----</v>
      </c>
      <c r="Z18" s="21" t="str">
        <f t="shared" ref="Z18" si="265">IF(ISNUMBER($G17), DEC2HEX(POWER(2, 16) - POWER(2, 16 - MAX(MIN(G17 - 96, 16), 0))), "----")</f>
        <v>----</v>
      </c>
      <c r="AA18" s="21" t="str">
        <f t="shared" ref="AA18" si="266">IF(ISNUMBER($G17), DEC2HEX(POWER(2, 16) - POWER(2, 16 - MAX(MIN(G17 - 112, 16), 0))), "----")</f>
        <v>----</v>
      </c>
    </row>
    <row r="19" spans="2:27" x14ac:dyDescent="0.35">
      <c r="B19" s="21" t="str">
        <f t="shared" ref="B19" si="267">IF(ISNUMBER($G19), DEC2HEX(MOD(HEX2DEC(S17) + IF(HEX2DEC(T17) &gt; 65534, 1, 0), 65536)), "----")</f>
        <v>----</v>
      </c>
      <c r="C19" s="21" t="str">
        <f t="shared" ref="C19" si="268">IF(ISNUMBER($G19), DEC2HEX(MOD(HEX2DEC(T17) + IF(HEX2DEC(U17) &gt; 65534, 1, 0), 65536)), "----")</f>
        <v>----</v>
      </c>
      <c r="D19" s="21" t="str">
        <f t="shared" ref="D19" si="269">IF(ISNUMBER($G19), DEC2HEX(MOD(HEX2DEC(U17) + IF(HEX2DEC(V17) &gt; 65534, 1, 0), 65536)), "----")</f>
        <v>----</v>
      </c>
      <c r="E19" s="21" t="str">
        <f t="shared" ref="E19" si="270">IF(ISNUMBER($G19), DEC2HEX(MOD(HEX2DEC(V17) + IF(HEX2DEC(S18) &gt; 65534, 1, 0), 65536)), "----")</f>
        <v>----</v>
      </c>
      <c r="F19" s="25"/>
      <c r="G19" s="8"/>
      <c r="H19" s="25"/>
      <c r="I19" s="24" t="str">
        <f t="shared" ref="I19" si="271">IF(ISNUMBER($G19), B19, "----")</f>
        <v>----</v>
      </c>
      <c r="J19" s="24" t="str">
        <f t="shared" ref="J19" si="272">IF(ISNUMBER($G19), C19, "----")</f>
        <v>----</v>
      </c>
      <c r="K19" s="24" t="str">
        <f t="shared" ref="K19" si="273">IF(ISNUMBER($G19), D19, "----")</f>
        <v>----</v>
      </c>
      <c r="L19" s="24" t="str">
        <f t="shared" ref="L19" si="274">IF(ISNUMBER($G19), E19, "----")</f>
        <v>----</v>
      </c>
      <c r="M19" s="26"/>
      <c r="N19" s="24" t="str">
        <f t="shared" ref="N19" si="275">IF(ISNUMBER($G19), DEC2HEX(_xlfn.BITOR(65535 - HEX2DEC(X19), HEX2DEC(B19))), "----")</f>
        <v>----</v>
      </c>
      <c r="O19" s="24" t="str">
        <f t="shared" ref="O19" si="276">IF(ISNUMBER($G19), DEC2HEX(_xlfn.BITOR(65535 - HEX2DEC(Y19), HEX2DEC(C19))), "----")</f>
        <v>----</v>
      </c>
      <c r="P19" s="24" t="str">
        <f t="shared" ref="P19" si="277">IF(ISNUMBER($G19), DEC2HEX(_xlfn.BITOR(65535 - HEX2DEC(Z19), HEX2DEC(D19))), "----")</f>
        <v>----</v>
      </c>
      <c r="Q19" s="24" t="str">
        <f t="shared" ref="Q19" si="278">IF(ISNUMBER($G19), DEC2HEX(_xlfn.BITOR(65535 - HEX2DEC(AA19), HEX2DEC(E19))), "----")</f>
        <v>----</v>
      </c>
      <c r="R19" s="26"/>
      <c r="S19" s="24" t="str">
        <f t="shared" ref="S19" si="279">IF(ISNUMBER($G19), DEC2HEX(_xlfn.BITOR(65535 - HEX2DEC(X19), HEX2DEC(B19))), "----")</f>
        <v>----</v>
      </c>
      <c r="T19" s="24" t="str">
        <f t="shared" ref="T19" si="280">IF(ISNUMBER($G19), DEC2HEX(_xlfn.BITOR(65535 - HEX2DEC(Y19), HEX2DEC(C19))), "----")</f>
        <v>----</v>
      </c>
      <c r="U19" s="24" t="str">
        <f t="shared" ref="U19" si="281">IF(ISNUMBER($G19), DEC2HEX(_xlfn.BITOR(65535 - HEX2DEC(Z19), HEX2DEC(D19))), "----")</f>
        <v>----</v>
      </c>
      <c r="V19" s="24" t="str">
        <f t="shared" ref="V19" si="282">IF(ISNUMBER($G19), DEC2HEX(_xlfn.BITOR(65535 - HEX2DEC(AA19), HEX2DEC(E19))), "----")</f>
        <v>----</v>
      </c>
      <c r="W19" s="26"/>
      <c r="X19" s="21" t="str">
        <f t="shared" ref="X19" si="283">IF(ISNUMBER($G19), DEC2HEX(POWER(2, 16) - POWER(2, 16 - MAX(MIN(G19, 16), 0))), "----")</f>
        <v>----</v>
      </c>
      <c r="Y19" s="21" t="str">
        <f t="shared" ref="Y19" si="284">IF(ISNUMBER($G19), DEC2HEX(POWER(2, 16) - POWER(2, 16 - MAX(MIN(G19 - 16, 16), 0))), "----")</f>
        <v>----</v>
      </c>
      <c r="Z19" s="21" t="str">
        <f t="shared" ref="Z19" si="285">IF(ISNUMBER($G19), DEC2HEX(POWER(2, 16) - POWER(2, 16 - MAX(MIN(G19 - 32, 16), 0))), "----")</f>
        <v>----</v>
      </c>
      <c r="AA19" s="21" t="str">
        <f t="shared" ref="AA19" si="286">IF(ISNUMBER($G19), DEC2HEX(POWER(2, 16) - POWER(2, 16 - MAX(MIN(G19 - 48, 16), 0))), "----")</f>
        <v>----</v>
      </c>
    </row>
    <row r="20" spans="2:27" x14ac:dyDescent="0.35">
      <c r="B20" s="21" t="str">
        <f t="shared" ref="B20" si="287">IF(ISNUMBER($G19), DEC2HEX(MOD(HEX2DEC(S18) + IF(HEX2DEC(T18) &gt; 65534, 1, 0), 65536)), "----")</f>
        <v>----</v>
      </c>
      <c r="C20" s="21" t="str">
        <f t="shared" ref="C20" si="288">IF(ISNUMBER($G19), DEC2HEX(MOD(HEX2DEC(T18) + IF(HEX2DEC(U18) &gt; 65534, 1, 0), 65536)), "----")</f>
        <v>----</v>
      </c>
      <c r="D20" s="21" t="str">
        <f t="shared" ref="D20" si="289">IF(ISNUMBER($G19), DEC2HEX(MOD(HEX2DEC(U18) + IF(HEX2DEC(V18) &gt; 65534, 1, 0), 65536)), "----")</f>
        <v>----</v>
      </c>
      <c r="E20" s="21" t="str">
        <f t="shared" ref="E20" si="290">IF(ISNUMBER($G19), DEC2HEX(MOD(HEX2DEC(V18) + 1, 65536)), "----")</f>
        <v>----</v>
      </c>
      <c r="F20" s="25"/>
      <c r="G20"/>
      <c r="H20" s="25"/>
      <c r="I20" s="24" t="str">
        <f t="shared" ref="I20" si="291">IF(ISNUMBER($G19), B20, "----")</f>
        <v>----</v>
      </c>
      <c r="J20" s="24" t="str">
        <f t="shared" ref="J20" si="292">IF(ISNUMBER($G19), C20, "----")</f>
        <v>----</v>
      </c>
      <c r="K20" s="24" t="str">
        <f t="shared" ref="K20" si="293">IF(ISNUMBER($G19), D20, "----")</f>
        <v>----</v>
      </c>
      <c r="L20" s="24" t="str">
        <f t="shared" ref="L20" si="294">IF(ISNUMBER($G19), E20 + 1, "----")</f>
        <v>----</v>
      </c>
      <c r="M20" s="26"/>
      <c r="N20" s="24" t="str">
        <f t="shared" ref="N20" si="295">IF(ISNUMBER($G19), DEC2HEX(_xlfn.BITOR(65535 - HEX2DEC(X20), HEX2DEC(B20))), "----")</f>
        <v>----</v>
      </c>
      <c r="O20" s="24" t="str">
        <f t="shared" ref="O20" si="296">IF(ISNUMBER($G19), DEC2HEX(_xlfn.BITOR(65535 - HEX2DEC(Y20), HEX2DEC(C20))), "----")</f>
        <v>----</v>
      </c>
      <c r="P20" s="24" t="str">
        <f t="shared" ref="P20" si="297">IF(ISNUMBER($G19), DEC2HEX(_xlfn.BITOR(65535 - HEX2DEC(Z20), HEX2DEC(D20))), "----")</f>
        <v>----</v>
      </c>
      <c r="Q20" s="24" t="str">
        <f t="shared" ref="Q20" si="298">IF(ISNUMBER($G19), DEC2HEX(_xlfn.BITOR(65534 - HEX2DEC(AA20), HEX2DEC(E20))), "----")</f>
        <v>----</v>
      </c>
      <c r="R20" s="26"/>
      <c r="S20" s="24" t="str">
        <f t="shared" ref="S20" si="299">IF(ISNUMBER($G19), DEC2HEX(_xlfn.BITOR(65535 - HEX2DEC(X20), HEX2DEC(B20))), "----")</f>
        <v>----</v>
      </c>
      <c r="T20" s="24" t="str">
        <f t="shared" ref="T20" si="300">IF(ISNUMBER($G19), DEC2HEX(_xlfn.BITOR(65535 - HEX2DEC(Y20), HEX2DEC(C20))), "----")</f>
        <v>----</v>
      </c>
      <c r="U20" s="24" t="str">
        <f t="shared" ref="U20" si="301">IF(ISNUMBER($G19), DEC2HEX(_xlfn.BITOR(65535 - HEX2DEC(Z20), HEX2DEC(D20))), "----")</f>
        <v>----</v>
      </c>
      <c r="V20" s="24" t="str">
        <f t="shared" ref="V20" si="302">IF(ISNUMBER($G19), DEC2HEX(_xlfn.BITOR(65535 - HEX2DEC(AA20), HEX2DEC(E20))), "----")</f>
        <v>----</v>
      </c>
      <c r="W20" s="26"/>
      <c r="X20" s="21" t="str">
        <f t="shared" ref="X20" si="303">IF(ISNUMBER($G19), DEC2HEX(POWER(2, 16) - POWER(2, 16 - MAX(MIN(G19 - 64, 16), 0))), "----")</f>
        <v>----</v>
      </c>
      <c r="Y20" s="21" t="str">
        <f t="shared" ref="Y20" si="304">IF(ISNUMBER($G19), DEC2HEX(POWER(2, 16) - POWER(2, 16 - MAX(MIN(G19 - 80, 16), 0))), "----")</f>
        <v>----</v>
      </c>
      <c r="Z20" s="21" t="str">
        <f t="shared" ref="Z20" si="305">IF(ISNUMBER($G19), DEC2HEX(POWER(2, 16) - POWER(2, 16 - MAX(MIN(G19 - 96, 16), 0))), "----")</f>
        <v>----</v>
      </c>
      <c r="AA20" s="21" t="str">
        <f t="shared" ref="AA20" si="306">IF(ISNUMBER($G19), DEC2HEX(POWER(2, 16) - POWER(2, 16 - MAX(MIN(G19 - 112, 16), 0))), "----")</f>
        <v>----</v>
      </c>
    </row>
    <row r="21" spans="2:27" x14ac:dyDescent="0.35">
      <c r="B21" s="21" t="str">
        <f t="shared" ref="B21" si="307">IF(ISNUMBER($G21), DEC2HEX(MOD(HEX2DEC(S19) + IF(HEX2DEC(T19) &gt; 65534, 1, 0), 65536)), "----")</f>
        <v>----</v>
      </c>
      <c r="C21" s="21" t="str">
        <f t="shared" ref="C21" si="308">IF(ISNUMBER($G21), DEC2HEX(MOD(HEX2DEC(T19) + IF(HEX2DEC(U19) &gt; 65534, 1, 0), 65536)), "----")</f>
        <v>----</v>
      </c>
      <c r="D21" s="21" t="str">
        <f t="shared" ref="D21" si="309">IF(ISNUMBER($G21), DEC2HEX(MOD(HEX2DEC(U19) + IF(HEX2DEC(V19) &gt; 65534, 1, 0), 65536)), "----")</f>
        <v>----</v>
      </c>
      <c r="E21" s="21" t="str">
        <f t="shared" ref="E21" si="310">IF(ISNUMBER($G21), DEC2HEX(MOD(HEX2DEC(V19) + IF(HEX2DEC(S20) &gt; 65534, 1, 0), 65536)), "----")</f>
        <v>----</v>
      </c>
      <c r="F21" s="25"/>
      <c r="G21" s="8"/>
      <c r="H21" s="25"/>
      <c r="I21" s="24" t="str">
        <f t="shared" ref="I21" si="311">IF(ISNUMBER($G21), B21, "----")</f>
        <v>----</v>
      </c>
      <c r="J21" s="24" t="str">
        <f t="shared" ref="J21" si="312">IF(ISNUMBER($G21), C21, "----")</f>
        <v>----</v>
      </c>
      <c r="K21" s="24" t="str">
        <f t="shared" ref="K21" si="313">IF(ISNUMBER($G21), D21, "----")</f>
        <v>----</v>
      </c>
      <c r="L21" s="24" t="str">
        <f t="shared" ref="L21" si="314">IF(ISNUMBER($G21), E21, "----")</f>
        <v>----</v>
      </c>
      <c r="M21" s="26"/>
      <c r="N21" s="24" t="str">
        <f t="shared" ref="N21" si="315">IF(ISNUMBER($G21), DEC2HEX(_xlfn.BITOR(65535 - HEX2DEC(X21), HEX2DEC(B21))), "----")</f>
        <v>----</v>
      </c>
      <c r="O21" s="24" t="str">
        <f t="shared" ref="O21" si="316">IF(ISNUMBER($G21), DEC2HEX(_xlfn.BITOR(65535 - HEX2DEC(Y21), HEX2DEC(C21))), "----")</f>
        <v>----</v>
      </c>
      <c r="P21" s="24" t="str">
        <f t="shared" ref="P21" si="317">IF(ISNUMBER($G21), DEC2HEX(_xlfn.BITOR(65535 - HEX2DEC(Z21), HEX2DEC(D21))), "----")</f>
        <v>----</v>
      </c>
      <c r="Q21" s="24" t="str">
        <f t="shared" ref="Q21" si="318">IF(ISNUMBER($G21), DEC2HEX(_xlfn.BITOR(65535 - HEX2DEC(AA21), HEX2DEC(E21))), "----")</f>
        <v>----</v>
      </c>
      <c r="R21" s="26"/>
      <c r="S21" s="24" t="str">
        <f t="shared" ref="S21" si="319">IF(ISNUMBER($G21), DEC2HEX(_xlfn.BITOR(65535 - HEX2DEC(X21), HEX2DEC(B21))), "----")</f>
        <v>----</v>
      </c>
      <c r="T21" s="24" t="str">
        <f t="shared" ref="T21" si="320">IF(ISNUMBER($G21), DEC2HEX(_xlfn.BITOR(65535 - HEX2DEC(Y21), HEX2DEC(C21))), "----")</f>
        <v>----</v>
      </c>
      <c r="U21" s="24" t="str">
        <f t="shared" ref="U21" si="321">IF(ISNUMBER($G21), DEC2HEX(_xlfn.BITOR(65535 - HEX2DEC(Z21), HEX2DEC(D21))), "----")</f>
        <v>----</v>
      </c>
      <c r="V21" s="24" t="str">
        <f t="shared" ref="V21" si="322">IF(ISNUMBER($G21), DEC2HEX(_xlfn.BITOR(65535 - HEX2DEC(AA21), HEX2DEC(E21))), "----")</f>
        <v>----</v>
      </c>
      <c r="W21" s="26"/>
      <c r="X21" s="21" t="str">
        <f t="shared" ref="X21" si="323">IF(ISNUMBER($G21), DEC2HEX(POWER(2, 16) - POWER(2, 16 - MAX(MIN(G21, 16), 0))), "----")</f>
        <v>----</v>
      </c>
      <c r="Y21" s="21" t="str">
        <f t="shared" ref="Y21" si="324">IF(ISNUMBER($G21), DEC2HEX(POWER(2, 16) - POWER(2, 16 - MAX(MIN(G21 - 16, 16), 0))), "----")</f>
        <v>----</v>
      </c>
      <c r="Z21" s="21" t="str">
        <f t="shared" ref="Z21" si="325">IF(ISNUMBER($G21), DEC2HEX(POWER(2, 16) - POWER(2, 16 - MAX(MIN(G21 - 32, 16), 0))), "----")</f>
        <v>----</v>
      </c>
      <c r="AA21" s="21" t="str">
        <f t="shared" ref="AA21" si="326">IF(ISNUMBER($G21), DEC2HEX(POWER(2, 16) - POWER(2, 16 - MAX(MIN(G21 - 48, 16), 0))), "----")</f>
        <v>----</v>
      </c>
    </row>
    <row r="22" spans="2:27" x14ac:dyDescent="0.35">
      <c r="B22" s="21" t="str">
        <f t="shared" ref="B22" si="327">IF(ISNUMBER($G21), DEC2HEX(MOD(HEX2DEC(S20) + IF(HEX2DEC(T20) &gt; 65534, 1, 0), 65536)), "----")</f>
        <v>----</v>
      </c>
      <c r="C22" s="21" t="str">
        <f t="shared" ref="C22" si="328">IF(ISNUMBER($G21), DEC2HEX(MOD(HEX2DEC(T20) + IF(HEX2DEC(U20) &gt; 65534, 1, 0), 65536)), "----")</f>
        <v>----</v>
      </c>
      <c r="D22" s="21" t="str">
        <f t="shared" ref="D22" si="329">IF(ISNUMBER($G21), DEC2HEX(MOD(HEX2DEC(U20) + IF(HEX2DEC(V20) &gt; 65534, 1, 0), 65536)), "----")</f>
        <v>----</v>
      </c>
      <c r="E22" s="21" t="str">
        <f t="shared" ref="E22" si="330">IF(ISNUMBER($G21), DEC2HEX(MOD(HEX2DEC(V20) + 1, 65536)), "----")</f>
        <v>----</v>
      </c>
      <c r="F22" s="25"/>
      <c r="G22"/>
      <c r="H22" s="25"/>
      <c r="I22" s="24" t="str">
        <f t="shared" ref="I22" si="331">IF(ISNUMBER($G21), B22, "----")</f>
        <v>----</v>
      </c>
      <c r="J22" s="24" t="str">
        <f t="shared" ref="J22" si="332">IF(ISNUMBER($G21), C22, "----")</f>
        <v>----</v>
      </c>
      <c r="K22" s="24" t="str">
        <f t="shared" ref="K22" si="333">IF(ISNUMBER($G21), D22, "----")</f>
        <v>----</v>
      </c>
      <c r="L22" s="24" t="str">
        <f t="shared" ref="L22" si="334">IF(ISNUMBER($G21), E22 + 1, "----")</f>
        <v>----</v>
      </c>
      <c r="M22" s="26"/>
      <c r="N22" s="24" t="str">
        <f t="shared" ref="N22" si="335">IF(ISNUMBER($G21), DEC2HEX(_xlfn.BITOR(65535 - HEX2DEC(X22), HEX2DEC(B22))), "----")</f>
        <v>----</v>
      </c>
      <c r="O22" s="24" t="str">
        <f t="shared" ref="O22" si="336">IF(ISNUMBER($G21), DEC2HEX(_xlfn.BITOR(65535 - HEX2DEC(Y22), HEX2DEC(C22))), "----")</f>
        <v>----</v>
      </c>
      <c r="P22" s="24" t="str">
        <f t="shared" ref="P22" si="337">IF(ISNUMBER($G21), DEC2HEX(_xlfn.BITOR(65535 - HEX2DEC(Z22), HEX2DEC(D22))), "----")</f>
        <v>----</v>
      </c>
      <c r="Q22" s="24" t="str">
        <f t="shared" ref="Q22" si="338">IF(ISNUMBER($G21), DEC2HEX(_xlfn.BITOR(65534 - HEX2DEC(AA22), HEX2DEC(E22))), "----")</f>
        <v>----</v>
      </c>
      <c r="R22" s="26"/>
      <c r="S22" s="24" t="str">
        <f t="shared" ref="S22" si="339">IF(ISNUMBER($G21), DEC2HEX(_xlfn.BITOR(65535 - HEX2DEC(X22), HEX2DEC(B22))), "----")</f>
        <v>----</v>
      </c>
      <c r="T22" s="24" t="str">
        <f t="shared" ref="T22" si="340">IF(ISNUMBER($G21), DEC2HEX(_xlfn.BITOR(65535 - HEX2DEC(Y22), HEX2DEC(C22))), "----")</f>
        <v>----</v>
      </c>
      <c r="U22" s="24" t="str">
        <f t="shared" ref="U22" si="341">IF(ISNUMBER($G21), DEC2HEX(_xlfn.BITOR(65535 - HEX2DEC(Z22), HEX2DEC(D22))), "----")</f>
        <v>----</v>
      </c>
      <c r="V22" s="24" t="str">
        <f t="shared" ref="V22" si="342">IF(ISNUMBER($G21), DEC2HEX(_xlfn.BITOR(65535 - HEX2DEC(AA22), HEX2DEC(E22))), "----")</f>
        <v>----</v>
      </c>
      <c r="W22" s="26"/>
      <c r="X22" s="21" t="str">
        <f t="shared" ref="X22" si="343">IF(ISNUMBER($G21), DEC2HEX(POWER(2, 16) - POWER(2, 16 - MAX(MIN(G21 - 64, 16), 0))), "----")</f>
        <v>----</v>
      </c>
      <c r="Y22" s="21" t="str">
        <f t="shared" ref="Y22" si="344">IF(ISNUMBER($G21), DEC2HEX(POWER(2, 16) - POWER(2, 16 - MAX(MIN(G21 - 80, 16), 0))), "----")</f>
        <v>----</v>
      </c>
      <c r="Z22" s="21" t="str">
        <f t="shared" ref="Z22" si="345">IF(ISNUMBER($G21), DEC2HEX(POWER(2, 16) - POWER(2, 16 - MAX(MIN(G21 - 96, 16), 0))), "----")</f>
        <v>----</v>
      </c>
      <c r="AA22" s="21" t="str">
        <f t="shared" ref="AA22" si="346">IF(ISNUMBER($G21), DEC2HEX(POWER(2, 16) - POWER(2, 16 - MAX(MIN(G21 - 112, 16), 0))), "----")</f>
        <v>----</v>
      </c>
    </row>
    <row r="23" spans="2:27" x14ac:dyDescent="0.35">
      <c r="B23" s="21" t="str">
        <f t="shared" ref="B23" si="347">IF(ISNUMBER($G23), DEC2HEX(MOD(HEX2DEC(S21) + IF(HEX2DEC(T21) &gt; 65534, 1, 0), 65536)), "----")</f>
        <v>----</v>
      </c>
      <c r="C23" s="21" t="str">
        <f t="shared" ref="C23" si="348">IF(ISNUMBER($G23), DEC2HEX(MOD(HEX2DEC(T21) + IF(HEX2DEC(U21) &gt; 65534, 1, 0), 65536)), "----")</f>
        <v>----</v>
      </c>
      <c r="D23" s="21" t="str">
        <f t="shared" ref="D23" si="349">IF(ISNUMBER($G23), DEC2HEX(MOD(HEX2DEC(U21) + IF(HEX2DEC(V21) &gt; 65534, 1, 0), 65536)), "----")</f>
        <v>----</v>
      </c>
      <c r="E23" s="21" t="str">
        <f t="shared" ref="E23" si="350">IF(ISNUMBER($G23), DEC2HEX(MOD(HEX2DEC(V21) + IF(HEX2DEC(S22) &gt; 65534, 1, 0), 65536)), "----")</f>
        <v>----</v>
      </c>
      <c r="F23" s="25"/>
      <c r="G23" s="8"/>
      <c r="H23" s="25"/>
      <c r="I23" s="24" t="str">
        <f t="shared" ref="I23" si="351">IF(ISNUMBER($G23), B23, "----")</f>
        <v>----</v>
      </c>
      <c r="J23" s="24" t="str">
        <f t="shared" ref="J23" si="352">IF(ISNUMBER($G23), C23, "----")</f>
        <v>----</v>
      </c>
      <c r="K23" s="24" t="str">
        <f t="shared" ref="K23" si="353">IF(ISNUMBER($G23), D23, "----")</f>
        <v>----</v>
      </c>
      <c r="L23" s="24" t="str">
        <f t="shared" ref="L23" si="354">IF(ISNUMBER($G23), E23, "----")</f>
        <v>----</v>
      </c>
      <c r="M23" s="26"/>
      <c r="N23" s="24" t="str">
        <f t="shared" ref="N23" si="355">IF(ISNUMBER($G23), DEC2HEX(_xlfn.BITOR(65535 - HEX2DEC(X23), HEX2DEC(B23))), "----")</f>
        <v>----</v>
      </c>
      <c r="O23" s="24" t="str">
        <f t="shared" ref="O23" si="356">IF(ISNUMBER($G23), DEC2HEX(_xlfn.BITOR(65535 - HEX2DEC(Y23), HEX2DEC(C23))), "----")</f>
        <v>----</v>
      </c>
      <c r="P23" s="24" t="str">
        <f t="shared" ref="P23" si="357">IF(ISNUMBER($G23), DEC2HEX(_xlfn.BITOR(65535 - HEX2DEC(Z23), HEX2DEC(D23))), "----")</f>
        <v>----</v>
      </c>
      <c r="Q23" s="24" t="str">
        <f t="shared" ref="Q23" si="358">IF(ISNUMBER($G23), DEC2HEX(_xlfn.BITOR(65535 - HEX2DEC(AA23), HEX2DEC(E23))), "----")</f>
        <v>----</v>
      </c>
      <c r="R23" s="26"/>
      <c r="S23" s="24" t="str">
        <f t="shared" ref="S23" si="359">IF(ISNUMBER($G23), DEC2HEX(_xlfn.BITOR(65535 - HEX2DEC(X23), HEX2DEC(B23))), "----")</f>
        <v>----</v>
      </c>
      <c r="T23" s="24" t="str">
        <f t="shared" ref="T23" si="360">IF(ISNUMBER($G23), DEC2HEX(_xlfn.BITOR(65535 - HEX2DEC(Y23), HEX2DEC(C23))), "----")</f>
        <v>----</v>
      </c>
      <c r="U23" s="24" t="str">
        <f t="shared" ref="U23" si="361">IF(ISNUMBER($G23), DEC2HEX(_xlfn.BITOR(65535 - HEX2DEC(Z23), HEX2DEC(D23))), "----")</f>
        <v>----</v>
      </c>
      <c r="V23" s="24" t="str">
        <f t="shared" ref="V23" si="362">IF(ISNUMBER($G23), DEC2HEX(_xlfn.BITOR(65535 - HEX2DEC(AA23), HEX2DEC(E23))), "----")</f>
        <v>----</v>
      </c>
      <c r="W23" s="26"/>
      <c r="X23" s="21" t="str">
        <f t="shared" ref="X23" si="363">IF(ISNUMBER($G23), DEC2HEX(POWER(2, 16) - POWER(2, 16 - MAX(MIN(G23, 16), 0))), "----")</f>
        <v>----</v>
      </c>
      <c r="Y23" s="21" t="str">
        <f t="shared" ref="Y23" si="364">IF(ISNUMBER($G23), DEC2HEX(POWER(2, 16) - POWER(2, 16 - MAX(MIN(G23 - 16, 16), 0))), "----")</f>
        <v>----</v>
      </c>
      <c r="Z23" s="21" t="str">
        <f t="shared" ref="Z23" si="365">IF(ISNUMBER($G23), DEC2HEX(POWER(2, 16) - POWER(2, 16 - MAX(MIN(G23 - 32, 16), 0))), "----")</f>
        <v>----</v>
      </c>
      <c r="AA23" s="21" t="str">
        <f t="shared" ref="AA23" si="366">IF(ISNUMBER($G23), DEC2HEX(POWER(2, 16) - POWER(2, 16 - MAX(MIN(G23 - 48, 16), 0))), "----")</f>
        <v>----</v>
      </c>
    </row>
    <row r="24" spans="2:27" x14ac:dyDescent="0.35">
      <c r="B24" s="21" t="str">
        <f t="shared" ref="B24" si="367">IF(ISNUMBER($G23), DEC2HEX(MOD(HEX2DEC(S22) + IF(HEX2DEC(T22) &gt; 65534, 1, 0), 65536)), "----")</f>
        <v>----</v>
      </c>
      <c r="C24" s="21" t="str">
        <f t="shared" ref="C24" si="368">IF(ISNUMBER($G23), DEC2HEX(MOD(HEX2DEC(T22) + IF(HEX2DEC(U22) &gt; 65534, 1, 0), 65536)), "----")</f>
        <v>----</v>
      </c>
      <c r="D24" s="21" t="str">
        <f t="shared" ref="D24" si="369">IF(ISNUMBER($G23), DEC2HEX(MOD(HEX2DEC(U22) + IF(HEX2DEC(V22) &gt; 65534, 1, 0), 65536)), "----")</f>
        <v>----</v>
      </c>
      <c r="E24" s="21" t="str">
        <f t="shared" ref="E24" si="370">IF(ISNUMBER($G23), DEC2HEX(MOD(HEX2DEC(V22) + 1, 65536)), "----")</f>
        <v>----</v>
      </c>
      <c r="F24" s="25"/>
      <c r="G24"/>
      <c r="H24" s="25"/>
      <c r="I24" s="24" t="str">
        <f t="shared" ref="I24" si="371">IF(ISNUMBER($G23), B24, "----")</f>
        <v>----</v>
      </c>
      <c r="J24" s="24" t="str">
        <f t="shared" ref="J24" si="372">IF(ISNUMBER($G23), C24, "----")</f>
        <v>----</v>
      </c>
      <c r="K24" s="24" t="str">
        <f t="shared" ref="K24" si="373">IF(ISNUMBER($G23), D24, "----")</f>
        <v>----</v>
      </c>
      <c r="L24" s="24" t="str">
        <f t="shared" ref="L24" si="374">IF(ISNUMBER($G23), E24 + 1, "----")</f>
        <v>----</v>
      </c>
      <c r="M24" s="26"/>
      <c r="N24" s="24" t="str">
        <f t="shared" ref="N24" si="375">IF(ISNUMBER($G23), DEC2HEX(_xlfn.BITOR(65535 - HEX2DEC(X24), HEX2DEC(B24))), "----")</f>
        <v>----</v>
      </c>
      <c r="O24" s="24" t="str">
        <f t="shared" ref="O24" si="376">IF(ISNUMBER($G23), DEC2HEX(_xlfn.BITOR(65535 - HEX2DEC(Y24), HEX2DEC(C24))), "----")</f>
        <v>----</v>
      </c>
      <c r="P24" s="24" t="str">
        <f t="shared" ref="P24" si="377">IF(ISNUMBER($G23), DEC2HEX(_xlfn.BITOR(65535 - HEX2DEC(Z24), HEX2DEC(D24))), "----")</f>
        <v>----</v>
      </c>
      <c r="Q24" s="24" t="str">
        <f t="shared" ref="Q24" si="378">IF(ISNUMBER($G23), DEC2HEX(_xlfn.BITOR(65534 - HEX2DEC(AA24), HEX2DEC(E24))), "----")</f>
        <v>----</v>
      </c>
      <c r="R24" s="26"/>
      <c r="S24" s="24" t="str">
        <f t="shared" ref="S24" si="379">IF(ISNUMBER($G23), DEC2HEX(_xlfn.BITOR(65535 - HEX2DEC(X24), HEX2DEC(B24))), "----")</f>
        <v>----</v>
      </c>
      <c r="T24" s="24" t="str">
        <f t="shared" ref="T24" si="380">IF(ISNUMBER($G23), DEC2HEX(_xlfn.BITOR(65535 - HEX2DEC(Y24), HEX2DEC(C24))), "----")</f>
        <v>----</v>
      </c>
      <c r="U24" s="24" t="str">
        <f t="shared" ref="U24" si="381">IF(ISNUMBER($G23), DEC2HEX(_xlfn.BITOR(65535 - HEX2DEC(Z24), HEX2DEC(D24))), "----")</f>
        <v>----</v>
      </c>
      <c r="V24" s="24" t="str">
        <f t="shared" ref="V24" si="382">IF(ISNUMBER($G23), DEC2HEX(_xlfn.BITOR(65535 - HEX2DEC(AA24), HEX2DEC(E24))), "----")</f>
        <v>----</v>
      </c>
      <c r="W24" s="26"/>
      <c r="X24" s="21" t="str">
        <f t="shared" ref="X24" si="383">IF(ISNUMBER($G23), DEC2HEX(POWER(2, 16) - POWER(2, 16 - MAX(MIN(G23 - 64, 16), 0))), "----")</f>
        <v>----</v>
      </c>
      <c r="Y24" s="21" t="str">
        <f t="shared" ref="Y24" si="384">IF(ISNUMBER($G23), DEC2HEX(POWER(2, 16) - POWER(2, 16 - MAX(MIN(G23 - 80, 16), 0))), "----")</f>
        <v>----</v>
      </c>
      <c r="Z24" s="21" t="str">
        <f t="shared" ref="Z24" si="385">IF(ISNUMBER($G23), DEC2HEX(POWER(2, 16) - POWER(2, 16 - MAX(MIN(G23 - 96, 16), 0))), "----")</f>
        <v>----</v>
      </c>
      <c r="AA24" s="21" t="str">
        <f t="shared" ref="AA24" si="386">IF(ISNUMBER($G23), DEC2HEX(POWER(2, 16) - POWER(2, 16 - MAX(MIN(G23 - 112, 16), 0))), "----")</f>
        <v>----</v>
      </c>
    </row>
  </sheetData>
  <mergeCells count="5">
    <mergeCell ref="I1:L1"/>
    <mergeCell ref="N1:Q1"/>
    <mergeCell ref="S1:V1"/>
    <mergeCell ref="X1:AA1"/>
    <mergeCell ref="I2:L2"/>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R26"/>
  <sheetViews>
    <sheetView workbookViewId="0">
      <selection activeCell="J10" sqref="J10"/>
    </sheetView>
  </sheetViews>
  <sheetFormatPr defaultRowHeight="21" customHeight="1" x14ac:dyDescent="0.35"/>
  <cols>
    <col min="1" max="1" width="9.28515625" style="35" customWidth="1"/>
    <col min="2" max="10" width="8" style="36" customWidth="1"/>
    <col min="11" max="11" width="4.5703125" customWidth="1"/>
    <col min="12" max="27" width="3.7109375" style="30" customWidth="1"/>
    <col min="28" max="43" width="3.7109375" style="37" customWidth="1"/>
    <col min="44" max="59" width="3.7109375" style="30" customWidth="1"/>
    <col min="60" max="75" width="3.7109375" style="37" customWidth="1"/>
    <col min="76" max="91" width="3.7109375" style="30" customWidth="1"/>
    <col min="92" max="107" width="3.7109375" style="37" customWidth="1"/>
    <col min="108" max="123" width="3.7109375" style="30" customWidth="1"/>
    <col min="124" max="139" width="3.7109375" style="37" customWidth="1"/>
    <col min="140" max="140" width="4.5703125" style="35" customWidth="1"/>
    <col min="141" max="144" width="8.28515625" style="35" customWidth="1"/>
    <col min="145" max="16384" width="9.140625" style="35"/>
  </cols>
  <sheetData>
    <row r="1" spans="1:148" ht="21" customHeight="1" x14ac:dyDescent="0.35">
      <c r="A1" s="14"/>
      <c r="B1"/>
      <c r="C1"/>
      <c r="D1"/>
      <c r="E1"/>
      <c r="J1" s="14" t="s">
        <v>19</v>
      </c>
      <c r="L1" s="38">
        <v>1</v>
      </c>
      <c r="M1" s="38">
        <v>2</v>
      </c>
      <c r="N1" s="38">
        <v>3</v>
      </c>
      <c r="O1" s="38">
        <v>4</v>
      </c>
      <c r="P1" s="38">
        <v>5</v>
      </c>
      <c r="Q1" s="38">
        <v>6</v>
      </c>
      <c r="R1" s="38">
        <v>7</v>
      </c>
      <c r="S1" s="38">
        <v>8</v>
      </c>
      <c r="T1" s="38">
        <v>9</v>
      </c>
      <c r="U1" s="38">
        <v>10</v>
      </c>
      <c r="V1" s="38">
        <v>11</v>
      </c>
      <c r="W1" s="38">
        <v>12</v>
      </c>
      <c r="X1" s="38">
        <v>13</v>
      </c>
      <c r="Y1" s="38">
        <v>14</v>
      </c>
      <c r="Z1" s="38">
        <v>15</v>
      </c>
      <c r="AA1" s="38">
        <v>16</v>
      </c>
      <c r="AB1" s="39">
        <v>17</v>
      </c>
      <c r="AC1" s="39">
        <v>18</v>
      </c>
      <c r="AD1" s="39">
        <v>19</v>
      </c>
      <c r="AE1" s="39">
        <v>20</v>
      </c>
      <c r="AF1" s="39">
        <v>21</v>
      </c>
      <c r="AG1" s="39">
        <v>22</v>
      </c>
      <c r="AH1" s="39">
        <v>23</v>
      </c>
      <c r="AI1" s="39">
        <v>24</v>
      </c>
      <c r="AJ1" s="39">
        <v>25</v>
      </c>
      <c r="AK1" s="39">
        <v>26</v>
      </c>
      <c r="AL1" s="39">
        <v>27</v>
      </c>
      <c r="AM1" s="39">
        <v>28</v>
      </c>
      <c r="AN1" s="39">
        <v>29</v>
      </c>
      <c r="AO1" s="39">
        <v>30</v>
      </c>
      <c r="AP1" s="39">
        <v>31</v>
      </c>
      <c r="AQ1" s="39">
        <v>32</v>
      </c>
      <c r="AR1" s="38">
        <v>33</v>
      </c>
      <c r="AS1" s="38">
        <v>34</v>
      </c>
      <c r="AT1" s="38">
        <v>35</v>
      </c>
      <c r="AU1" s="38">
        <v>36</v>
      </c>
      <c r="AV1" s="38">
        <v>37</v>
      </c>
      <c r="AW1" s="38">
        <v>38</v>
      </c>
      <c r="AX1" s="38">
        <v>39</v>
      </c>
      <c r="AY1" s="38">
        <v>40</v>
      </c>
      <c r="AZ1" s="38">
        <v>41</v>
      </c>
      <c r="BA1" s="38">
        <v>42</v>
      </c>
      <c r="BB1" s="38">
        <v>43</v>
      </c>
      <c r="BC1" s="38">
        <v>44</v>
      </c>
      <c r="BD1" s="38">
        <v>45</v>
      </c>
      <c r="BE1" s="38">
        <v>46</v>
      </c>
      <c r="BF1" s="38">
        <v>47</v>
      </c>
      <c r="BG1" s="38">
        <v>48</v>
      </c>
      <c r="BH1" s="39">
        <v>49</v>
      </c>
      <c r="BI1" s="39">
        <v>50</v>
      </c>
      <c r="BJ1" s="39">
        <v>51</v>
      </c>
      <c r="BK1" s="39">
        <v>52</v>
      </c>
      <c r="BL1" s="39">
        <v>53</v>
      </c>
      <c r="BM1" s="39">
        <v>54</v>
      </c>
      <c r="BN1" s="39">
        <v>55</v>
      </c>
      <c r="BO1" s="39">
        <v>56</v>
      </c>
      <c r="BP1" s="39">
        <v>57</v>
      </c>
      <c r="BQ1" s="39">
        <v>58</v>
      </c>
      <c r="BR1" s="39">
        <v>59</v>
      </c>
      <c r="BS1" s="39">
        <v>60</v>
      </c>
      <c r="BT1" s="39">
        <v>61</v>
      </c>
      <c r="BU1" s="39">
        <v>62</v>
      </c>
      <c r="BV1" s="39">
        <v>63</v>
      </c>
      <c r="BW1" s="39">
        <v>64</v>
      </c>
      <c r="BX1" s="38">
        <v>65</v>
      </c>
      <c r="BY1" s="38">
        <v>66</v>
      </c>
      <c r="BZ1" s="38">
        <v>67</v>
      </c>
      <c r="CA1" s="38">
        <v>68</v>
      </c>
      <c r="CB1" s="38">
        <v>69</v>
      </c>
      <c r="CC1" s="38">
        <v>70</v>
      </c>
      <c r="CD1" s="38">
        <v>71</v>
      </c>
      <c r="CE1" s="38">
        <v>72</v>
      </c>
      <c r="CF1" s="38">
        <v>73</v>
      </c>
      <c r="CG1" s="38">
        <v>74</v>
      </c>
      <c r="CH1" s="38">
        <v>75</v>
      </c>
      <c r="CI1" s="38">
        <v>76</v>
      </c>
      <c r="CJ1" s="38">
        <v>77</v>
      </c>
      <c r="CK1" s="38">
        <v>78</v>
      </c>
      <c r="CL1" s="38">
        <v>79</v>
      </c>
      <c r="CM1" s="38">
        <v>80</v>
      </c>
      <c r="CN1" s="39">
        <v>81</v>
      </c>
      <c r="CO1" s="39">
        <v>82</v>
      </c>
      <c r="CP1" s="39">
        <v>83</v>
      </c>
      <c r="CQ1" s="39">
        <v>84</v>
      </c>
      <c r="CR1" s="39">
        <v>85</v>
      </c>
      <c r="CS1" s="39">
        <v>86</v>
      </c>
      <c r="CT1" s="39">
        <v>87</v>
      </c>
      <c r="CU1" s="39">
        <v>88</v>
      </c>
      <c r="CV1" s="39">
        <v>89</v>
      </c>
      <c r="CW1" s="39">
        <v>90</v>
      </c>
      <c r="CX1" s="39">
        <v>91</v>
      </c>
      <c r="CY1" s="39">
        <v>92</v>
      </c>
      <c r="CZ1" s="39">
        <v>93</v>
      </c>
      <c r="DA1" s="39">
        <v>94</v>
      </c>
      <c r="DB1" s="39">
        <v>95</v>
      </c>
      <c r="DC1" s="39">
        <v>96</v>
      </c>
      <c r="DD1" s="38">
        <v>97</v>
      </c>
      <c r="DE1" s="38">
        <v>98</v>
      </c>
      <c r="DF1" s="38">
        <v>99</v>
      </c>
      <c r="DG1" s="38">
        <v>100</v>
      </c>
      <c r="DH1" s="38">
        <v>101</v>
      </c>
      <c r="DI1" s="38">
        <v>102</v>
      </c>
      <c r="DJ1" s="38">
        <v>103</v>
      </c>
      <c r="DK1" s="38">
        <v>104</v>
      </c>
      <c r="DL1" s="38">
        <v>105</v>
      </c>
      <c r="DM1" s="38">
        <v>106</v>
      </c>
      <c r="DN1" s="38">
        <v>107</v>
      </c>
      <c r="DO1" s="38">
        <v>108</v>
      </c>
      <c r="DP1" s="38">
        <v>109</v>
      </c>
      <c r="DQ1" s="38">
        <v>110</v>
      </c>
      <c r="DR1" s="38">
        <v>111</v>
      </c>
      <c r="DS1" s="38">
        <v>112</v>
      </c>
      <c r="DT1" s="39">
        <v>113</v>
      </c>
      <c r="DU1" s="39">
        <v>114</v>
      </c>
      <c r="DV1" s="39">
        <v>115</v>
      </c>
      <c r="DW1" s="39">
        <v>116</v>
      </c>
      <c r="DX1" s="39">
        <v>117</v>
      </c>
      <c r="DY1" s="39">
        <v>118</v>
      </c>
      <c r="DZ1" s="39">
        <v>119</v>
      </c>
      <c r="EA1" s="39">
        <v>120</v>
      </c>
      <c r="EB1" s="39">
        <v>121</v>
      </c>
      <c r="EC1" s="39">
        <v>122</v>
      </c>
      <c r="ED1" s="39">
        <v>123</v>
      </c>
      <c r="EE1" s="39">
        <v>124</v>
      </c>
      <c r="EF1" s="39">
        <v>125</v>
      </c>
      <c r="EG1" s="39">
        <v>126</v>
      </c>
      <c r="EH1" s="39">
        <v>127</v>
      </c>
      <c r="EI1" s="39">
        <v>128</v>
      </c>
      <c r="EO1" s="61" t="s">
        <v>9</v>
      </c>
      <c r="EP1" s="61"/>
      <c r="EQ1" s="61"/>
      <c r="ER1" s="61"/>
    </row>
    <row r="2" spans="1:148" ht="21" customHeight="1" x14ac:dyDescent="0.35">
      <c r="A2" s="14" t="s">
        <v>12</v>
      </c>
      <c r="B2" s="31">
        <v>2001</v>
      </c>
      <c r="C2" s="31" t="s">
        <v>13</v>
      </c>
      <c r="D2" s="31" t="s">
        <v>14</v>
      </c>
      <c r="E2" s="31" t="s">
        <v>15</v>
      </c>
      <c r="F2" s="31">
        <v>0</v>
      </c>
      <c r="G2" s="31">
        <v>0</v>
      </c>
      <c r="H2" s="31">
        <v>0</v>
      </c>
      <c r="I2" s="31">
        <v>1</v>
      </c>
      <c r="J2" s="31">
        <v>64</v>
      </c>
      <c r="EK2" s="21" t="str">
        <f>IF(ISNUMBER($J2), DEC2HEX(POWER(2, 16) - POWER(2, 16 - MAX(MIN(J2, 16), 0))), "----")</f>
        <v>FFFF</v>
      </c>
      <c r="EL2" s="21" t="str">
        <f>IF(ISNUMBER($J2), DEC2HEX(POWER(2, 16) - POWER(2, 16 - MAX(MIN(J2 - 16, 16), 0))), "----")</f>
        <v>FFFF</v>
      </c>
      <c r="EM2" s="21" t="str">
        <f>IF(ISNUMBER($J2), DEC2HEX(POWER(2, 16) - POWER(2, 16 - MAX(MIN(J2 - 32, 16), 0))), "----")</f>
        <v>FFFF</v>
      </c>
      <c r="EN2" s="21" t="str">
        <f>IF(ISNUMBER($J2), DEC2HEX(POWER(2, 16) - POWER(2, 16 - MAX(MIN(J2 - 48, 16), 0))), "----")</f>
        <v>FFFF</v>
      </c>
      <c r="EO2" s="21" t="str">
        <f>IF(ISNUMBER($J2), DEC2HEX(POWER(2, 16) - POWER(2, 16 - MAX(MIN(J2 - 64, 16), 0))), "----")</f>
        <v>0</v>
      </c>
      <c r="EP2" s="21" t="str">
        <f>IF(ISNUMBER($J2), DEC2HEX(POWER(2, 16) - POWER(2, 16 - MAX(MIN(J2 - 80, 16), 0))), "----")</f>
        <v>0</v>
      </c>
      <c r="EQ2" s="21" t="str">
        <f>IF(ISNUMBER($J2), DEC2HEX(POWER(2, 16) - POWER(2, 16 - MAX(MIN(J2 - 96, 16), 0))), "----")</f>
        <v>0</v>
      </c>
      <c r="ER2" s="21" t="str">
        <f>IF(ISNUMBER($J2), DEC2HEX(POWER(2, 16) - POWER(2, 16 - MAX(MIN(J2 - 112, 16), 0))), "----")</f>
        <v>0</v>
      </c>
    </row>
    <row r="3" spans="1:148" ht="21" customHeight="1" x14ac:dyDescent="0.35">
      <c r="A3" s="14" t="s">
        <v>8</v>
      </c>
      <c r="B3" s="21" t="str">
        <f t="shared" ref="B3:I3" si="0">IF(ISNUMBER($J3), DEC2HEX(_xlfn.BITAND(HEX2DEC(EK3), HEX2DEC(B2))), "----")</f>
        <v>2001</v>
      </c>
      <c r="C3" s="21" t="str">
        <f t="shared" si="0"/>
        <v>DB8</v>
      </c>
      <c r="D3" s="21" t="str">
        <f t="shared" si="0"/>
        <v>FADE</v>
      </c>
      <c r="E3" s="21" t="str">
        <f t="shared" si="0"/>
        <v>FF</v>
      </c>
      <c r="F3" s="21" t="str">
        <f t="shared" si="0"/>
        <v>0</v>
      </c>
      <c r="G3" s="21" t="str">
        <f t="shared" si="0"/>
        <v>0</v>
      </c>
      <c r="H3" s="21" t="str">
        <f t="shared" si="0"/>
        <v>0</v>
      </c>
      <c r="I3" s="21" t="str">
        <f t="shared" si="0"/>
        <v>0</v>
      </c>
      <c r="J3" s="31">
        <v>66</v>
      </c>
      <c r="L3" s="30" t="str">
        <f t="shared" ref="L3:AA18" si="1">IF(ISNUMBER($J3), MID(HEX2BIN(MID($B3, (_xlfn.CEILING.MATH(L$1 / 8) - _xlfn.FLOOR.MATH((L$1 - 1) / 16) * 2) * 2 - 1, 2), 8), MOD(L$1 - 1, 8) + 1, 1), "")</f>
        <v>0</v>
      </c>
      <c r="M3" s="30" t="str">
        <f t="shared" si="1"/>
        <v>0</v>
      </c>
      <c r="N3" s="30" t="str">
        <f t="shared" si="1"/>
        <v>1</v>
      </c>
      <c r="O3" s="30" t="str">
        <f t="shared" si="1"/>
        <v>0</v>
      </c>
      <c r="P3" s="30" t="str">
        <f t="shared" si="1"/>
        <v>0</v>
      </c>
      <c r="Q3" s="30" t="str">
        <f t="shared" si="1"/>
        <v>0</v>
      </c>
      <c r="R3" s="30" t="str">
        <f t="shared" si="1"/>
        <v>0</v>
      </c>
      <c r="S3" s="30" t="str">
        <f t="shared" si="1"/>
        <v>0</v>
      </c>
      <c r="T3" s="30" t="str">
        <f t="shared" si="1"/>
        <v>0</v>
      </c>
      <c r="U3" s="30" t="str">
        <f t="shared" si="1"/>
        <v>0</v>
      </c>
      <c r="V3" s="30" t="str">
        <f t="shared" si="1"/>
        <v>0</v>
      </c>
      <c r="W3" s="30" t="str">
        <f t="shared" si="1"/>
        <v>0</v>
      </c>
      <c r="X3" s="30" t="str">
        <f t="shared" si="1"/>
        <v>0</v>
      </c>
      <c r="Y3" s="30" t="str">
        <f t="shared" si="1"/>
        <v>0</v>
      </c>
      <c r="Z3" s="30" t="str">
        <f t="shared" si="1"/>
        <v>0</v>
      </c>
      <c r="AA3" s="30" t="str">
        <f t="shared" si="1"/>
        <v>1</v>
      </c>
      <c r="AB3" s="37" t="str">
        <f t="shared" ref="AB3:AQ3" si="2">IF(ISNUMBER($J3), MID(HEX2BIN(MID($C3, (_xlfn.CEILING.MATH(L$1 / 8) - _xlfn.FLOOR.MATH((L$1 - 1) / 16) * 2) * 2 - 1, 2), 8), MOD(L$1 - 1, 8) + 1, 1), "")</f>
        <v>1</v>
      </c>
      <c r="AC3" s="37" t="str">
        <f t="shared" si="2"/>
        <v>1</v>
      </c>
      <c r="AD3" s="37" t="str">
        <f t="shared" si="2"/>
        <v>0</v>
      </c>
      <c r="AE3" s="37" t="str">
        <f t="shared" si="2"/>
        <v>1</v>
      </c>
      <c r="AF3" s="37" t="str">
        <f t="shared" si="2"/>
        <v>1</v>
      </c>
      <c r="AG3" s="37" t="str">
        <f t="shared" si="2"/>
        <v>0</v>
      </c>
      <c r="AH3" s="37" t="str">
        <f t="shared" si="2"/>
        <v>1</v>
      </c>
      <c r="AI3" s="37" t="str">
        <f t="shared" si="2"/>
        <v>1</v>
      </c>
      <c r="AJ3" s="37" t="str">
        <f t="shared" si="2"/>
        <v>0</v>
      </c>
      <c r="AK3" s="37" t="str">
        <f t="shared" si="2"/>
        <v>0</v>
      </c>
      <c r="AL3" s="37" t="str">
        <f t="shared" si="2"/>
        <v>0</v>
      </c>
      <c r="AM3" s="37" t="str">
        <f t="shared" si="2"/>
        <v>0</v>
      </c>
      <c r="AN3" s="37" t="str">
        <f t="shared" si="2"/>
        <v>1</v>
      </c>
      <c r="AO3" s="37" t="str">
        <f t="shared" si="2"/>
        <v>0</v>
      </c>
      <c r="AP3" s="37" t="str">
        <f t="shared" si="2"/>
        <v>0</v>
      </c>
      <c r="AQ3" s="37" t="str">
        <f t="shared" si="2"/>
        <v>0</v>
      </c>
      <c r="AR3" s="30" t="str">
        <f t="shared" ref="AR3:BG3" si="3">IF(ISNUMBER($J3), MID(HEX2BIN(MID($D3, (_xlfn.CEILING.MATH(L$1 / 8) - _xlfn.FLOOR.MATH((L$1 - 1) / 16) * 2) * 2 - 1, 2), 8), MOD(L$1 - 1, 8) + 1, 1), "")</f>
        <v>1</v>
      </c>
      <c r="AS3" s="30" t="str">
        <f t="shared" si="3"/>
        <v>1</v>
      </c>
      <c r="AT3" s="30" t="str">
        <f t="shared" si="3"/>
        <v>1</v>
      </c>
      <c r="AU3" s="30" t="str">
        <f t="shared" si="3"/>
        <v>1</v>
      </c>
      <c r="AV3" s="30" t="str">
        <f t="shared" si="3"/>
        <v>1</v>
      </c>
      <c r="AW3" s="30" t="str">
        <f t="shared" si="3"/>
        <v>0</v>
      </c>
      <c r="AX3" s="30" t="str">
        <f t="shared" si="3"/>
        <v>1</v>
      </c>
      <c r="AY3" s="30" t="str">
        <f t="shared" si="3"/>
        <v>0</v>
      </c>
      <c r="AZ3" s="30" t="str">
        <f t="shared" si="3"/>
        <v>1</v>
      </c>
      <c r="BA3" s="30" t="str">
        <f t="shared" si="3"/>
        <v>1</v>
      </c>
      <c r="BB3" s="30" t="str">
        <f t="shared" si="3"/>
        <v>0</v>
      </c>
      <c r="BC3" s="30" t="str">
        <f t="shared" si="3"/>
        <v>1</v>
      </c>
      <c r="BD3" s="30" t="str">
        <f t="shared" si="3"/>
        <v>1</v>
      </c>
      <c r="BE3" s="30" t="str">
        <f t="shared" si="3"/>
        <v>1</v>
      </c>
      <c r="BF3" s="30" t="str">
        <f t="shared" si="3"/>
        <v>1</v>
      </c>
      <c r="BG3" s="30" t="str">
        <f t="shared" si="3"/>
        <v>0</v>
      </c>
      <c r="BH3" s="37" t="str">
        <f t="shared" ref="BH3:BW3" si="4">IF(ISNUMBER($J3), MID(HEX2BIN(MID($E3, (_xlfn.CEILING.MATH(L$1 / 8) - _xlfn.FLOOR.MATH((L$1 - 1) / 16) * 2) * 2 - 1, 2), 8), MOD(L$1 - 1, 8) + 1, 1), "")</f>
        <v>1</v>
      </c>
      <c r="BI3" s="37" t="str">
        <f t="shared" si="4"/>
        <v>1</v>
      </c>
      <c r="BJ3" s="37" t="str">
        <f t="shared" si="4"/>
        <v>1</v>
      </c>
      <c r="BK3" s="37" t="str">
        <f t="shared" si="4"/>
        <v>1</v>
      </c>
      <c r="BL3" s="37" t="str">
        <f t="shared" si="4"/>
        <v>1</v>
      </c>
      <c r="BM3" s="37" t="str">
        <f t="shared" si="4"/>
        <v>1</v>
      </c>
      <c r="BN3" s="37" t="str">
        <f t="shared" si="4"/>
        <v>1</v>
      </c>
      <c r="BO3" s="37" t="str">
        <f t="shared" si="4"/>
        <v>1</v>
      </c>
      <c r="BP3" s="37" t="str">
        <f t="shared" si="4"/>
        <v>0</v>
      </c>
      <c r="BQ3" s="37" t="str">
        <f t="shared" si="4"/>
        <v>0</v>
      </c>
      <c r="BR3" s="37" t="str">
        <f t="shared" si="4"/>
        <v>0</v>
      </c>
      <c r="BS3" s="37" t="str">
        <f t="shared" si="4"/>
        <v>0</v>
      </c>
      <c r="BT3" s="37" t="str">
        <f t="shared" si="4"/>
        <v>0</v>
      </c>
      <c r="BU3" s="37" t="str">
        <f t="shared" si="4"/>
        <v>0</v>
      </c>
      <c r="BV3" s="37" t="str">
        <f t="shared" si="4"/>
        <v>0</v>
      </c>
      <c r="BW3" s="37" t="str">
        <f t="shared" si="4"/>
        <v>0</v>
      </c>
      <c r="BX3" s="30" t="str">
        <f t="shared" ref="BX3:CM3" si="5">IF(ISNUMBER($J3), MID(HEX2BIN(MID($F3, (_xlfn.CEILING.MATH(L$1 / 8) - _xlfn.FLOOR.MATH((L$1 - 1) / 16) * 2) * 2 - 1, 2), 8), MOD(L$1 - 1, 8) + 1, 1), "")</f>
        <v>0</v>
      </c>
      <c r="BY3" s="30" t="str">
        <f t="shared" si="5"/>
        <v>0</v>
      </c>
      <c r="BZ3" s="30" t="str">
        <f t="shared" si="5"/>
        <v>0</v>
      </c>
      <c r="CA3" s="30" t="str">
        <f t="shared" si="5"/>
        <v>0</v>
      </c>
      <c r="CB3" s="30" t="str">
        <f t="shared" si="5"/>
        <v>0</v>
      </c>
      <c r="CC3" s="30" t="str">
        <f t="shared" si="5"/>
        <v>0</v>
      </c>
      <c r="CD3" s="30" t="str">
        <f t="shared" si="5"/>
        <v>0</v>
      </c>
      <c r="CE3" s="30" t="str">
        <f t="shared" si="5"/>
        <v>0</v>
      </c>
      <c r="CF3" s="30" t="str">
        <f t="shared" si="5"/>
        <v>0</v>
      </c>
      <c r="CG3" s="30" t="str">
        <f t="shared" si="5"/>
        <v>0</v>
      </c>
      <c r="CH3" s="30" t="str">
        <f t="shared" si="5"/>
        <v>0</v>
      </c>
      <c r="CI3" s="30" t="str">
        <f t="shared" si="5"/>
        <v>0</v>
      </c>
      <c r="CJ3" s="30" t="str">
        <f t="shared" si="5"/>
        <v>0</v>
      </c>
      <c r="CK3" s="30" t="str">
        <f t="shared" si="5"/>
        <v>0</v>
      </c>
      <c r="CL3" s="30" t="str">
        <f t="shared" si="5"/>
        <v>0</v>
      </c>
      <c r="CM3" s="30" t="str">
        <f t="shared" si="5"/>
        <v>0</v>
      </c>
      <c r="CN3" s="37" t="str">
        <f t="shared" ref="CN3:DC3" si="6">IF(ISNUMBER($J3), MID(HEX2BIN(MID($G3, (_xlfn.CEILING.MATH(L$1 / 8) - _xlfn.FLOOR.MATH((L$1 - 1) / 16) * 2) * 2 - 1, 2), 8), MOD(L$1 - 1, 8) + 1, 1), "")</f>
        <v>0</v>
      </c>
      <c r="CO3" s="37" t="str">
        <f t="shared" si="6"/>
        <v>0</v>
      </c>
      <c r="CP3" s="37" t="str">
        <f t="shared" si="6"/>
        <v>0</v>
      </c>
      <c r="CQ3" s="37" t="str">
        <f t="shared" si="6"/>
        <v>0</v>
      </c>
      <c r="CR3" s="37" t="str">
        <f t="shared" si="6"/>
        <v>0</v>
      </c>
      <c r="CS3" s="37" t="str">
        <f t="shared" si="6"/>
        <v>0</v>
      </c>
      <c r="CT3" s="37" t="str">
        <f t="shared" si="6"/>
        <v>0</v>
      </c>
      <c r="CU3" s="37" t="str">
        <f t="shared" si="6"/>
        <v>0</v>
      </c>
      <c r="CV3" s="37" t="str">
        <f t="shared" si="6"/>
        <v>0</v>
      </c>
      <c r="CW3" s="37" t="str">
        <f t="shared" si="6"/>
        <v>0</v>
      </c>
      <c r="CX3" s="37" t="str">
        <f t="shared" si="6"/>
        <v>0</v>
      </c>
      <c r="CY3" s="37" t="str">
        <f t="shared" si="6"/>
        <v>0</v>
      </c>
      <c r="CZ3" s="37" t="str">
        <f t="shared" si="6"/>
        <v>0</v>
      </c>
      <c r="DA3" s="37" t="str">
        <f t="shared" si="6"/>
        <v>0</v>
      </c>
      <c r="DB3" s="37" t="str">
        <f t="shared" si="6"/>
        <v>0</v>
      </c>
      <c r="DC3" s="37" t="str">
        <f t="shared" si="6"/>
        <v>0</v>
      </c>
      <c r="DD3" s="30" t="str">
        <f t="shared" ref="DD3:DS3" si="7">IF(ISNUMBER($J3), MID(HEX2BIN(MID($H3, (_xlfn.CEILING.MATH(L$1 / 8) - _xlfn.FLOOR.MATH((L$1 - 1) / 16) * 2) * 2 - 1, 2), 8), MOD(L$1 - 1, 8) + 1, 1), "")</f>
        <v>0</v>
      </c>
      <c r="DE3" s="30" t="str">
        <f t="shared" si="7"/>
        <v>0</v>
      </c>
      <c r="DF3" s="30" t="str">
        <f t="shared" si="7"/>
        <v>0</v>
      </c>
      <c r="DG3" s="30" t="str">
        <f t="shared" si="7"/>
        <v>0</v>
      </c>
      <c r="DH3" s="30" t="str">
        <f t="shared" si="7"/>
        <v>0</v>
      </c>
      <c r="DI3" s="30" t="str">
        <f t="shared" si="7"/>
        <v>0</v>
      </c>
      <c r="DJ3" s="30" t="str">
        <f t="shared" si="7"/>
        <v>0</v>
      </c>
      <c r="DK3" s="30" t="str">
        <f t="shared" si="7"/>
        <v>0</v>
      </c>
      <c r="DL3" s="30" t="str">
        <f t="shared" si="7"/>
        <v>0</v>
      </c>
      <c r="DM3" s="30" t="str">
        <f t="shared" si="7"/>
        <v>0</v>
      </c>
      <c r="DN3" s="30" t="str">
        <f t="shared" si="7"/>
        <v>0</v>
      </c>
      <c r="DO3" s="30" t="str">
        <f t="shared" si="7"/>
        <v>0</v>
      </c>
      <c r="DP3" s="30" t="str">
        <f t="shared" si="7"/>
        <v>0</v>
      </c>
      <c r="DQ3" s="30" t="str">
        <f t="shared" si="7"/>
        <v>0</v>
      </c>
      <c r="DR3" s="30" t="str">
        <f t="shared" si="7"/>
        <v>0</v>
      </c>
      <c r="DS3" s="30" t="str">
        <f t="shared" si="7"/>
        <v>0</v>
      </c>
      <c r="DT3" s="37" t="str">
        <f t="shared" ref="DT3:EI3" si="8">IF(ISNUMBER($J3), MID(HEX2BIN(MID($I3, (_xlfn.CEILING.MATH(L$1 / 8) - _xlfn.FLOOR.MATH((L$1 - 1) / 16) * 2) * 2 - 1, 2), 8), MOD(L$1 - 1, 8) + 1, 1), "")</f>
        <v>0</v>
      </c>
      <c r="DU3" s="37" t="str">
        <f t="shared" si="8"/>
        <v>0</v>
      </c>
      <c r="DV3" s="37" t="str">
        <f t="shared" si="8"/>
        <v>0</v>
      </c>
      <c r="DW3" s="37" t="str">
        <f t="shared" si="8"/>
        <v>0</v>
      </c>
      <c r="DX3" s="37" t="str">
        <f t="shared" si="8"/>
        <v>0</v>
      </c>
      <c r="DY3" s="37" t="str">
        <f t="shared" si="8"/>
        <v>0</v>
      </c>
      <c r="DZ3" s="37" t="str">
        <f t="shared" si="8"/>
        <v>0</v>
      </c>
      <c r="EA3" s="37" t="str">
        <f t="shared" si="8"/>
        <v>0</v>
      </c>
      <c r="EB3" s="37" t="str">
        <f t="shared" si="8"/>
        <v>0</v>
      </c>
      <c r="EC3" s="37" t="str">
        <f t="shared" si="8"/>
        <v>0</v>
      </c>
      <c r="ED3" s="37" t="str">
        <f t="shared" si="8"/>
        <v>0</v>
      </c>
      <c r="EE3" s="37" t="str">
        <f t="shared" si="8"/>
        <v>0</v>
      </c>
      <c r="EF3" s="37" t="str">
        <f t="shared" si="8"/>
        <v>0</v>
      </c>
      <c r="EG3" s="37" t="str">
        <f t="shared" si="8"/>
        <v>0</v>
      </c>
      <c r="EH3" s="37" t="str">
        <f t="shared" si="8"/>
        <v>0</v>
      </c>
      <c r="EI3" s="37" t="str">
        <f t="shared" si="8"/>
        <v>0</v>
      </c>
      <c r="EK3" s="21" t="str">
        <f>IF(ISNUMBER($J3), DEC2HEX(POWER(2, 16) - POWER(2, 16 - MAX(MIN(J3, 16), 0))), "----")</f>
        <v>FFFF</v>
      </c>
      <c r="EL3" s="21" t="str">
        <f>IF(ISNUMBER($J3), DEC2HEX(POWER(2, 16) - POWER(2, 16 - MAX(MIN(J3 - 16, 16), 0))), "----")</f>
        <v>FFFF</v>
      </c>
      <c r="EM3" s="21" t="str">
        <f>IF(ISNUMBER($J3), DEC2HEX(POWER(2, 16) - POWER(2, 16 - MAX(MIN(J3 - 32, 16), 0))), "----")</f>
        <v>FFFF</v>
      </c>
      <c r="EN3" s="21" t="str">
        <f>IF(ISNUMBER($J3), DEC2HEX(POWER(2, 16) - POWER(2, 16 - MAX(MIN(J3 - 48, 16), 0))), "----")</f>
        <v>FFFF</v>
      </c>
      <c r="EO3" s="21" t="str">
        <f>IF(ISNUMBER($J3), DEC2HEX(POWER(2, 16) - POWER(2, 16 - MAX(MIN(J3 - 64, 16), 0))), "----")</f>
        <v>C000</v>
      </c>
      <c r="EP3" s="21" t="str">
        <f>IF(ISNUMBER($J3), DEC2HEX(POWER(2, 16) - POWER(2, 16 - MAX(MIN(J3 - 80, 16), 0))), "----")</f>
        <v>0</v>
      </c>
      <c r="EQ3" s="21" t="str">
        <f>IF(ISNUMBER($J3), DEC2HEX(POWER(2, 16) - POWER(2, 16 - MAX(MIN(J3 - 96, 16), 0))), "----")</f>
        <v>0</v>
      </c>
      <c r="ER3" s="21" t="str">
        <f>IF(ISNUMBER($J3), DEC2HEX(POWER(2, 16) - POWER(2, 16 - MAX(MIN(J3 - 112, 16), 0))), "----")</f>
        <v>0</v>
      </c>
    </row>
    <row r="4" spans="1:148" ht="21" customHeight="1" x14ac:dyDescent="0.35">
      <c r="A4" s="14" t="s">
        <v>36</v>
      </c>
      <c r="B4" s="34" t="str">
        <f t="shared" ref="B4:I4" si="9">IF(ISNUMBER($J3), DEC2HEX(_xlfn.BITOR(65535 - HEX2DEC(EK3), HEX2DEC(B3))), "----")</f>
        <v>2001</v>
      </c>
      <c r="C4" s="34" t="str">
        <f t="shared" si="9"/>
        <v>DB8</v>
      </c>
      <c r="D4" s="34" t="str">
        <f t="shared" si="9"/>
        <v>FADE</v>
      </c>
      <c r="E4" s="34" t="str">
        <f t="shared" si="9"/>
        <v>FF</v>
      </c>
      <c r="F4" s="34" t="str">
        <f t="shared" si="9"/>
        <v>3FFF</v>
      </c>
      <c r="G4" s="34" t="str">
        <f t="shared" si="9"/>
        <v>FFFF</v>
      </c>
      <c r="H4" s="34" t="str">
        <f t="shared" si="9"/>
        <v>FFFF</v>
      </c>
      <c r="I4" s="34" t="str">
        <f t="shared" si="9"/>
        <v>FFFF</v>
      </c>
      <c r="J4" s="30">
        <f>IF(ISNUMBER(J3), J3, "")</f>
        <v>66</v>
      </c>
      <c r="L4" s="30" t="str">
        <f t="shared" si="1"/>
        <v>0</v>
      </c>
      <c r="M4" s="30" t="str">
        <f t="shared" si="1"/>
        <v>0</v>
      </c>
      <c r="N4" s="30" t="str">
        <f t="shared" si="1"/>
        <v>1</v>
      </c>
      <c r="O4" s="30" t="str">
        <f t="shared" si="1"/>
        <v>0</v>
      </c>
      <c r="P4" s="30" t="str">
        <f t="shared" si="1"/>
        <v>0</v>
      </c>
      <c r="Q4" s="30" t="str">
        <f t="shared" si="1"/>
        <v>0</v>
      </c>
      <c r="R4" s="30" t="str">
        <f t="shared" si="1"/>
        <v>0</v>
      </c>
      <c r="S4" s="30" t="str">
        <f t="shared" si="1"/>
        <v>0</v>
      </c>
      <c r="T4" s="30" t="str">
        <f t="shared" si="1"/>
        <v>0</v>
      </c>
      <c r="U4" s="30" t="str">
        <f t="shared" si="1"/>
        <v>0</v>
      </c>
      <c r="V4" s="30" t="str">
        <f t="shared" si="1"/>
        <v>0</v>
      </c>
      <c r="W4" s="30" t="str">
        <f t="shared" si="1"/>
        <v>0</v>
      </c>
      <c r="X4" s="30" t="str">
        <f t="shared" si="1"/>
        <v>0</v>
      </c>
      <c r="Y4" s="30" t="str">
        <f t="shared" si="1"/>
        <v>0</v>
      </c>
      <c r="Z4" s="30" t="str">
        <f t="shared" si="1"/>
        <v>0</v>
      </c>
      <c r="AA4" s="30" t="str">
        <f t="shared" si="1"/>
        <v>1</v>
      </c>
      <c r="AB4" s="37" t="str">
        <f t="shared" ref="AB4:AB8" si="10">IF(ISNUMBER($J4), MID(HEX2BIN(MID($C4, (_xlfn.CEILING.MATH(L$1 / 8) - _xlfn.FLOOR.MATH((L$1 - 1) / 16) * 2) * 2 - 1, 2), 8), MOD(L$1 - 1, 8) + 1, 1), "")</f>
        <v>1</v>
      </c>
      <c r="AC4" s="37" t="str">
        <f t="shared" ref="AC4:AC8" si="11">IF(ISNUMBER($J4), MID(HEX2BIN(MID($C4, (_xlfn.CEILING.MATH(M$1 / 8) - _xlfn.FLOOR.MATH((M$1 - 1) / 16) * 2) * 2 - 1, 2), 8), MOD(M$1 - 1, 8) + 1, 1), "")</f>
        <v>1</v>
      </c>
      <c r="AD4" s="37" t="str">
        <f t="shared" ref="AD4:AD8" si="12">IF(ISNUMBER($J4), MID(HEX2BIN(MID($C4, (_xlfn.CEILING.MATH(N$1 / 8) - _xlfn.FLOOR.MATH((N$1 - 1) / 16) * 2) * 2 - 1, 2), 8), MOD(N$1 - 1, 8) + 1, 1), "")</f>
        <v>0</v>
      </c>
      <c r="AE4" s="37" t="str">
        <f t="shared" ref="AE4:AE8" si="13">IF(ISNUMBER($J4), MID(HEX2BIN(MID($C4, (_xlfn.CEILING.MATH(O$1 / 8) - _xlfn.FLOOR.MATH((O$1 - 1) / 16) * 2) * 2 - 1, 2), 8), MOD(O$1 - 1, 8) + 1, 1), "")</f>
        <v>1</v>
      </c>
      <c r="AF4" s="37" t="str">
        <f t="shared" ref="AF4:AF8" si="14">IF(ISNUMBER($J4), MID(HEX2BIN(MID($C4, (_xlfn.CEILING.MATH(P$1 / 8) - _xlfn.FLOOR.MATH((P$1 - 1) / 16) * 2) * 2 - 1, 2), 8), MOD(P$1 - 1, 8) + 1, 1), "")</f>
        <v>1</v>
      </c>
      <c r="AG4" s="37" t="str">
        <f t="shared" ref="AG4:AG8" si="15">IF(ISNUMBER($J4), MID(HEX2BIN(MID($C4, (_xlfn.CEILING.MATH(Q$1 / 8) - _xlfn.FLOOR.MATH((Q$1 - 1) / 16) * 2) * 2 - 1, 2), 8), MOD(Q$1 - 1, 8) + 1, 1), "")</f>
        <v>0</v>
      </c>
      <c r="AH4" s="37" t="str">
        <f t="shared" ref="AH4:AH8" si="16">IF(ISNUMBER($J4), MID(HEX2BIN(MID($C4, (_xlfn.CEILING.MATH(R$1 / 8) - _xlfn.FLOOR.MATH((R$1 - 1) / 16) * 2) * 2 - 1, 2), 8), MOD(R$1 - 1, 8) + 1, 1), "")</f>
        <v>1</v>
      </c>
      <c r="AI4" s="37" t="str">
        <f t="shared" ref="AI4:AI8" si="17">IF(ISNUMBER($J4), MID(HEX2BIN(MID($C4, (_xlfn.CEILING.MATH(S$1 / 8) - _xlfn.FLOOR.MATH((S$1 - 1) / 16) * 2) * 2 - 1, 2), 8), MOD(S$1 - 1, 8) + 1, 1), "")</f>
        <v>1</v>
      </c>
      <c r="AJ4" s="37" t="str">
        <f t="shared" ref="AJ4:AJ8" si="18">IF(ISNUMBER($J4), MID(HEX2BIN(MID($C4, (_xlfn.CEILING.MATH(T$1 / 8) - _xlfn.FLOOR.MATH((T$1 - 1) / 16) * 2) * 2 - 1, 2), 8), MOD(T$1 - 1, 8) + 1, 1), "")</f>
        <v>0</v>
      </c>
      <c r="AK4" s="37" t="str">
        <f t="shared" ref="AK4:AK8" si="19">IF(ISNUMBER($J4), MID(HEX2BIN(MID($C4, (_xlfn.CEILING.MATH(U$1 / 8) - _xlfn.FLOOR.MATH((U$1 - 1) / 16) * 2) * 2 - 1, 2), 8), MOD(U$1 - 1, 8) + 1, 1), "")</f>
        <v>0</v>
      </c>
      <c r="AL4" s="37" t="str">
        <f t="shared" ref="AL4:AL8" si="20">IF(ISNUMBER($J4), MID(HEX2BIN(MID($C4, (_xlfn.CEILING.MATH(V$1 / 8) - _xlfn.FLOOR.MATH((V$1 - 1) / 16) * 2) * 2 - 1, 2), 8), MOD(V$1 - 1, 8) + 1, 1), "")</f>
        <v>0</v>
      </c>
      <c r="AM4" s="37" t="str">
        <f t="shared" ref="AM4:AM8" si="21">IF(ISNUMBER($J4), MID(HEX2BIN(MID($C4, (_xlfn.CEILING.MATH(W$1 / 8) - _xlfn.FLOOR.MATH((W$1 - 1) / 16) * 2) * 2 - 1, 2), 8), MOD(W$1 - 1, 8) + 1, 1), "")</f>
        <v>0</v>
      </c>
      <c r="AN4" s="37" t="str">
        <f t="shared" ref="AN4:AN8" si="22">IF(ISNUMBER($J4), MID(HEX2BIN(MID($C4, (_xlfn.CEILING.MATH(X$1 / 8) - _xlfn.FLOOR.MATH((X$1 - 1) / 16) * 2) * 2 - 1, 2), 8), MOD(X$1 - 1, 8) + 1, 1), "")</f>
        <v>1</v>
      </c>
      <c r="AO4" s="37" t="str">
        <f t="shared" ref="AO4:AO8" si="23">IF(ISNUMBER($J4), MID(HEX2BIN(MID($C4, (_xlfn.CEILING.MATH(Y$1 / 8) - _xlfn.FLOOR.MATH((Y$1 - 1) / 16) * 2) * 2 - 1, 2), 8), MOD(Y$1 - 1, 8) + 1, 1), "")</f>
        <v>0</v>
      </c>
      <c r="AP4" s="37" t="str">
        <f t="shared" ref="AP4:AP8" si="24">IF(ISNUMBER($J4), MID(HEX2BIN(MID($C4, (_xlfn.CEILING.MATH(Z$1 / 8) - _xlfn.FLOOR.MATH((Z$1 - 1) / 16) * 2) * 2 - 1, 2), 8), MOD(Z$1 - 1, 8) + 1, 1), "")</f>
        <v>0</v>
      </c>
      <c r="AQ4" s="37" t="str">
        <f t="shared" ref="AQ4:AQ8" si="25">IF(ISNUMBER($J4), MID(HEX2BIN(MID($C4, (_xlfn.CEILING.MATH(AA$1 / 8) - _xlfn.FLOOR.MATH((AA$1 - 1) / 16) * 2) * 2 - 1, 2), 8), MOD(AA$1 - 1, 8) + 1, 1), "")</f>
        <v>0</v>
      </c>
      <c r="AR4" s="30" t="str">
        <f t="shared" ref="AR4:AR8" si="26">IF(ISNUMBER($J4), MID(HEX2BIN(MID($D4, (_xlfn.CEILING.MATH(L$1 / 8) - _xlfn.FLOOR.MATH((L$1 - 1) / 16) * 2) * 2 - 1, 2), 8), MOD(L$1 - 1, 8) + 1, 1), "")</f>
        <v>1</v>
      </c>
      <c r="AS4" s="30" t="str">
        <f t="shared" ref="AS4:AS8" si="27">IF(ISNUMBER($J4), MID(HEX2BIN(MID($D4, (_xlfn.CEILING.MATH(M$1 / 8) - _xlfn.FLOOR.MATH((M$1 - 1) / 16) * 2) * 2 - 1, 2), 8), MOD(M$1 - 1, 8) + 1, 1), "")</f>
        <v>1</v>
      </c>
      <c r="AT4" s="30" t="str">
        <f t="shared" ref="AT4:AT8" si="28">IF(ISNUMBER($J4), MID(HEX2BIN(MID($D4, (_xlfn.CEILING.MATH(N$1 / 8) - _xlfn.FLOOR.MATH((N$1 - 1) / 16) * 2) * 2 - 1, 2), 8), MOD(N$1 - 1, 8) + 1, 1), "")</f>
        <v>1</v>
      </c>
      <c r="AU4" s="30" t="str">
        <f t="shared" ref="AU4:AU8" si="29">IF(ISNUMBER($J4), MID(HEX2BIN(MID($D4, (_xlfn.CEILING.MATH(O$1 / 8) - _xlfn.FLOOR.MATH((O$1 - 1) / 16) * 2) * 2 - 1, 2), 8), MOD(O$1 - 1, 8) + 1, 1), "")</f>
        <v>1</v>
      </c>
      <c r="AV4" s="30" t="str">
        <f t="shared" ref="AV4:AV8" si="30">IF(ISNUMBER($J4), MID(HEX2BIN(MID($D4, (_xlfn.CEILING.MATH(P$1 / 8) - _xlfn.FLOOR.MATH((P$1 - 1) / 16) * 2) * 2 - 1, 2), 8), MOD(P$1 - 1, 8) + 1, 1), "")</f>
        <v>1</v>
      </c>
      <c r="AW4" s="30" t="str">
        <f t="shared" ref="AW4:AW8" si="31">IF(ISNUMBER($J4), MID(HEX2BIN(MID($D4, (_xlfn.CEILING.MATH(Q$1 / 8) - _xlfn.FLOOR.MATH((Q$1 - 1) / 16) * 2) * 2 - 1, 2), 8), MOD(Q$1 - 1, 8) + 1, 1), "")</f>
        <v>0</v>
      </c>
      <c r="AX4" s="30" t="str">
        <f t="shared" ref="AX4:AX8" si="32">IF(ISNUMBER($J4), MID(HEX2BIN(MID($D4, (_xlfn.CEILING.MATH(R$1 / 8) - _xlfn.FLOOR.MATH((R$1 - 1) / 16) * 2) * 2 - 1, 2), 8), MOD(R$1 - 1, 8) + 1, 1), "")</f>
        <v>1</v>
      </c>
      <c r="AY4" s="30" t="str">
        <f t="shared" ref="AY4:AY8" si="33">IF(ISNUMBER($J4), MID(HEX2BIN(MID($D4, (_xlfn.CEILING.MATH(S$1 / 8) - _xlfn.FLOOR.MATH((S$1 - 1) / 16) * 2) * 2 - 1, 2), 8), MOD(S$1 - 1, 8) + 1, 1), "")</f>
        <v>0</v>
      </c>
      <c r="AZ4" s="30" t="str">
        <f t="shared" ref="AZ4:AZ8" si="34">IF(ISNUMBER($J4), MID(HEX2BIN(MID($D4, (_xlfn.CEILING.MATH(T$1 / 8) - _xlfn.FLOOR.MATH((T$1 - 1) / 16) * 2) * 2 - 1, 2), 8), MOD(T$1 - 1, 8) + 1, 1), "")</f>
        <v>1</v>
      </c>
      <c r="BA4" s="30" t="str">
        <f t="shared" ref="BA4:BA8" si="35">IF(ISNUMBER($J4), MID(HEX2BIN(MID($D4, (_xlfn.CEILING.MATH(U$1 / 8) - _xlfn.FLOOR.MATH((U$1 - 1) / 16) * 2) * 2 - 1, 2), 8), MOD(U$1 - 1, 8) + 1, 1), "")</f>
        <v>1</v>
      </c>
      <c r="BB4" s="30" t="str">
        <f t="shared" ref="BB4:BB8" si="36">IF(ISNUMBER($J4), MID(HEX2BIN(MID($D4, (_xlfn.CEILING.MATH(V$1 / 8) - _xlfn.FLOOR.MATH((V$1 - 1) / 16) * 2) * 2 - 1, 2), 8), MOD(V$1 - 1, 8) + 1, 1), "")</f>
        <v>0</v>
      </c>
      <c r="BC4" s="30" t="str">
        <f t="shared" ref="BC4:BC8" si="37">IF(ISNUMBER($J4), MID(HEX2BIN(MID($D4, (_xlfn.CEILING.MATH(W$1 / 8) - _xlfn.FLOOR.MATH((W$1 - 1) / 16) * 2) * 2 - 1, 2), 8), MOD(W$1 - 1, 8) + 1, 1), "")</f>
        <v>1</v>
      </c>
      <c r="BD4" s="30" t="str">
        <f t="shared" ref="BD4:BD8" si="38">IF(ISNUMBER($J4), MID(HEX2BIN(MID($D4, (_xlfn.CEILING.MATH(X$1 / 8) - _xlfn.FLOOR.MATH((X$1 - 1) / 16) * 2) * 2 - 1, 2), 8), MOD(X$1 - 1, 8) + 1, 1), "")</f>
        <v>1</v>
      </c>
      <c r="BE4" s="30" t="str">
        <f t="shared" ref="BE4:BE8" si="39">IF(ISNUMBER($J4), MID(HEX2BIN(MID($D4, (_xlfn.CEILING.MATH(Y$1 / 8) - _xlfn.FLOOR.MATH((Y$1 - 1) / 16) * 2) * 2 - 1, 2), 8), MOD(Y$1 - 1, 8) + 1, 1), "")</f>
        <v>1</v>
      </c>
      <c r="BF4" s="30" t="str">
        <f t="shared" ref="BF4:BF8" si="40">IF(ISNUMBER($J4), MID(HEX2BIN(MID($D4, (_xlfn.CEILING.MATH(Z$1 / 8) - _xlfn.FLOOR.MATH((Z$1 - 1) / 16) * 2) * 2 - 1, 2), 8), MOD(Z$1 - 1, 8) + 1, 1), "")</f>
        <v>1</v>
      </c>
      <c r="BG4" s="30" t="str">
        <f t="shared" ref="BG4:BG8" si="41">IF(ISNUMBER($J4), MID(HEX2BIN(MID($D4, (_xlfn.CEILING.MATH(AA$1 / 8) - _xlfn.FLOOR.MATH((AA$1 - 1) / 16) * 2) * 2 - 1, 2), 8), MOD(AA$1 - 1, 8) + 1, 1), "")</f>
        <v>0</v>
      </c>
      <c r="BH4" s="37" t="str">
        <f t="shared" ref="BH4:BH8" si="42">IF(ISNUMBER($J4), MID(HEX2BIN(MID($E4, (_xlfn.CEILING.MATH(L$1 / 8) - _xlfn.FLOOR.MATH((L$1 - 1) / 16) * 2) * 2 - 1, 2), 8), MOD(L$1 - 1, 8) + 1, 1), "")</f>
        <v>1</v>
      </c>
      <c r="BI4" s="37" t="str">
        <f t="shared" ref="BI4:BI8" si="43">IF(ISNUMBER($J4), MID(HEX2BIN(MID($E4, (_xlfn.CEILING.MATH(M$1 / 8) - _xlfn.FLOOR.MATH((M$1 - 1) / 16) * 2) * 2 - 1, 2), 8), MOD(M$1 - 1, 8) + 1, 1), "")</f>
        <v>1</v>
      </c>
      <c r="BJ4" s="37" t="str">
        <f t="shared" ref="BJ4:BJ8" si="44">IF(ISNUMBER($J4), MID(HEX2BIN(MID($E4, (_xlfn.CEILING.MATH(N$1 / 8) - _xlfn.FLOOR.MATH((N$1 - 1) / 16) * 2) * 2 - 1, 2), 8), MOD(N$1 - 1, 8) + 1, 1), "")</f>
        <v>1</v>
      </c>
      <c r="BK4" s="37" t="str">
        <f t="shared" ref="BK4:BK8" si="45">IF(ISNUMBER($J4), MID(HEX2BIN(MID($E4, (_xlfn.CEILING.MATH(O$1 / 8) - _xlfn.FLOOR.MATH((O$1 - 1) / 16) * 2) * 2 - 1, 2), 8), MOD(O$1 - 1, 8) + 1, 1), "")</f>
        <v>1</v>
      </c>
      <c r="BL4" s="37" t="str">
        <f t="shared" ref="BL4:BL8" si="46">IF(ISNUMBER($J4), MID(HEX2BIN(MID($E4, (_xlfn.CEILING.MATH(P$1 / 8) - _xlfn.FLOOR.MATH((P$1 - 1) / 16) * 2) * 2 - 1, 2), 8), MOD(P$1 - 1, 8) + 1, 1), "")</f>
        <v>1</v>
      </c>
      <c r="BM4" s="37" t="str">
        <f t="shared" ref="BM4:BM8" si="47">IF(ISNUMBER($J4), MID(HEX2BIN(MID($E4, (_xlfn.CEILING.MATH(Q$1 / 8) - _xlfn.FLOOR.MATH((Q$1 - 1) / 16) * 2) * 2 - 1, 2), 8), MOD(Q$1 - 1, 8) + 1, 1), "")</f>
        <v>1</v>
      </c>
      <c r="BN4" s="37" t="str">
        <f t="shared" ref="BN4:BN8" si="48">IF(ISNUMBER($J4), MID(HEX2BIN(MID($E4, (_xlfn.CEILING.MATH(R$1 / 8) - _xlfn.FLOOR.MATH((R$1 - 1) / 16) * 2) * 2 - 1, 2), 8), MOD(R$1 - 1, 8) + 1, 1), "")</f>
        <v>1</v>
      </c>
      <c r="BO4" s="37" t="str">
        <f t="shared" ref="BO4:BO8" si="49">IF(ISNUMBER($J4), MID(HEX2BIN(MID($E4, (_xlfn.CEILING.MATH(S$1 / 8) - _xlfn.FLOOR.MATH((S$1 - 1) / 16) * 2) * 2 - 1, 2), 8), MOD(S$1 - 1, 8) + 1, 1), "")</f>
        <v>1</v>
      </c>
      <c r="BP4" s="37" t="str">
        <f t="shared" ref="BP4:BP8" si="50">IF(ISNUMBER($J4), MID(HEX2BIN(MID($E4, (_xlfn.CEILING.MATH(T$1 / 8) - _xlfn.FLOOR.MATH((T$1 - 1) / 16) * 2) * 2 - 1, 2), 8), MOD(T$1 - 1, 8) + 1, 1), "")</f>
        <v>0</v>
      </c>
      <c r="BQ4" s="37" t="str">
        <f t="shared" ref="BQ4:BQ8" si="51">IF(ISNUMBER($J4), MID(HEX2BIN(MID($E4, (_xlfn.CEILING.MATH(U$1 / 8) - _xlfn.FLOOR.MATH((U$1 - 1) / 16) * 2) * 2 - 1, 2), 8), MOD(U$1 - 1, 8) + 1, 1), "")</f>
        <v>0</v>
      </c>
      <c r="BR4" s="37" t="str">
        <f t="shared" ref="BR4:BR8" si="52">IF(ISNUMBER($J4), MID(HEX2BIN(MID($E4, (_xlfn.CEILING.MATH(V$1 / 8) - _xlfn.FLOOR.MATH((V$1 - 1) / 16) * 2) * 2 - 1, 2), 8), MOD(V$1 - 1, 8) + 1, 1), "")</f>
        <v>0</v>
      </c>
      <c r="BS4" s="37" t="str">
        <f t="shared" ref="BS4:BS8" si="53">IF(ISNUMBER($J4), MID(HEX2BIN(MID($E4, (_xlfn.CEILING.MATH(W$1 / 8) - _xlfn.FLOOR.MATH((W$1 - 1) / 16) * 2) * 2 - 1, 2), 8), MOD(W$1 - 1, 8) + 1, 1), "")</f>
        <v>0</v>
      </c>
      <c r="BT4" s="37" t="str">
        <f t="shared" ref="BT4:BT8" si="54">IF(ISNUMBER($J4), MID(HEX2BIN(MID($E4, (_xlfn.CEILING.MATH(X$1 / 8) - _xlfn.FLOOR.MATH((X$1 - 1) / 16) * 2) * 2 - 1, 2), 8), MOD(X$1 - 1, 8) + 1, 1), "")</f>
        <v>0</v>
      </c>
      <c r="BU4" s="37" t="str">
        <f t="shared" ref="BU4:BU8" si="55">IF(ISNUMBER($J4), MID(HEX2BIN(MID($E4, (_xlfn.CEILING.MATH(Y$1 / 8) - _xlfn.FLOOR.MATH((Y$1 - 1) / 16) * 2) * 2 - 1, 2), 8), MOD(Y$1 - 1, 8) + 1, 1), "")</f>
        <v>0</v>
      </c>
      <c r="BV4" s="37" t="str">
        <f t="shared" ref="BV4:BV8" si="56">IF(ISNUMBER($J4), MID(HEX2BIN(MID($E4, (_xlfn.CEILING.MATH(Z$1 / 8) - _xlfn.FLOOR.MATH((Z$1 - 1) / 16) * 2) * 2 - 1, 2), 8), MOD(Z$1 - 1, 8) + 1, 1), "")</f>
        <v>0</v>
      </c>
      <c r="BW4" s="37" t="str">
        <f t="shared" ref="BW4:BW8" si="57">IF(ISNUMBER($J4), MID(HEX2BIN(MID($E4, (_xlfn.CEILING.MATH(AA$1 / 8) - _xlfn.FLOOR.MATH((AA$1 - 1) / 16) * 2) * 2 - 1, 2), 8), MOD(AA$1 - 1, 8) + 1, 1), "")</f>
        <v>0</v>
      </c>
      <c r="BX4" s="30" t="str">
        <f t="shared" ref="BX4:BX8" si="58">IF(ISNUMBER($J4), MID(HEX2BIN(MID($F4, (_xlfn.CEILING.MATH(L$1 / 8) - _xlfn.FLOOR.MATH((L$1 - 1) / 16) * 2) * 2 - 1, 2), 8), MOD(L$1 - 1, 8) + 1, 1), "")</f>
        <v>0</v>
      </c>
      <c r="BY4" s="30" t="str">
        <f t="shared" ref="BY4:BY8" si="59">IF(ISNUMBER($J4), MID(HEX2BIN(MID($F4, (_xlfn.CEILING.MATH(M$1 / 8) - _xlfn.FLOOR.MATH((M$1 - 1) / 16) * 2) * 2 - 1, 2), 8), MOD(M$1 - 1, 8) + 1, 1), "")</f>
        <v>0</v>
      </c>
      <c r="BZ4" s="30" t="str">
        <f t="shared" ref="BZ4:BZ8" si="60">IF(ISNUMBER($J4), MID(HEX2BIN(MID($F4, (_xlfn.CEILING.MATH(N$1 / 8) - _xlfn.FLOOR.MATH((N$1 - 1) / 16) * 2) * 2 - 1, 2), 8), MOD(N$1 - 1, 8) + 1, 1), "")</f>
        <v>1</v>
      </c>
      <c r="CA4" s="30" t="str">
        <f t="shared" ref="CA4:CA8" si="61">IF(ISNUMBER($J4), MID(HEX2BIN(MID($F4, (_xlfn.CEILING.MATH(O$1 / 8) - _xlfn.FLOOR.MATH((O$1 - 1) / 16) * 2) * 2 - 1, 2), 8), MOD(O$1 - 1, 8) + 1, 1), "")</f>
        <v>1</v>
      </c>
      <c r="CB4" s="30" t="str">
        <f t="shared" ref="CB4:CB8" si="62">IF(ISNUMBER($J4), MID(HEX2BIN(MID($F4, (_xlfn.CEILING.MATH(P$1 / 8) - _xlfn.FLOOR.MATH((P$1 - 1) / 16) * 2) * 2 - 1, 2), 8), MOD(P$1 - 1, 8) + 1, 1), "")</f>
        <v>1</v>
      </c>
      <c r="CC4" s="30" t="str">
        <f t="shared" ref="CC4:CC8" si="63">IF(ISNUMBER($J4), MID(HEX2BIN(MID($F4, (_xlfn.CEILING.MATH(Q$1 / 8) - _xlfn.FLOOR.MATH((Q$1 - 1) / 16) * 2) * 2 - 1, 2), 8), MOD(Q$1 - 1, 8) + 1, 1), "")</f>
        <v>1</v>
      </c>
      <c r="CD4" s="30" t="str">
        <f t="shared" ref="CD4:CD8" si="64">IF(ISNUMBER($J4), MID(HEX2BIN(MID($F4, (_xlfn.CEILING.MATH(R$1 / 8) - _xlfn.FLOOR.MATH((R$1 - 1) / 16) * 2) * 2 - 1, 2), 8), MOD(R$1 - 1, 8) + 1, 1), "")</f>
        <v>1</v>
      </c>
      <c r="CE4" s="30" t="str">
        <f t="shared" ref="CE4:CE8" si="65">IF(ISNUMBER($J4), MID(HEX2BIN(MID($F4, (_xlfn.CEILING.MATH(S$1 / 8) - _xlfn.FLOOR.MATH((S$1 - 1) / 16) * 2) * 2 - 1, 2), 8), MOD(S$1 - 1, 8) + 1, 1), "")</f>
        <v>1</v>
      </c>
      <c r="CF4" s="30" t="str">
        <f t="shared" ref="CF4:CF8" si="66">IF(ISNUMBER($J4), MID(HEX2BIN(MID($F4, (_xlfn.CEILING.MATH(T$1 / 8) - _xlfn.FLOOR.MATH((T$1 - 1) / 16) * 2) * 2 - 1, 2), 8), MOD(T$1 - 1, 8) + 1, 1), "")</f>
        <v>1</v>
      </c>
      <c r="CG4" s="30" t="str">
        <f t="shared" ref="CG4:CG8" si="67">IF(ISNUMBER($J4), MID(HEX2BIN(MID($F4, (_xlfn.CEILING.MATH(U$1 / 8) - _xlfn.FLOOR.MATH((U$1 - 1) / 16) * 2) * 2 - 1, 2), 8), MOD(U$1 - 1, 8) + 1, 1), "")</f>
        <v>1</v>
      </c>
      <c r="CH4" s="30" t="str">
        <f t="shared" ref="CH4:CH8" si="68">IF(ISNUMBER($J4), MID(HEX2BIN(MID($F4, (_xlfn.CEILING.MATH(V$1 / 8) - _xlfn.FLOOR.MATH((V$1 - 1) / 16) * 2) * 2 - 1, 2), 8), MOD(V$1 - 1, 8) + 1, 1), "")</f>
        <v>1</v>
      </c>
      <c r="CI4" s="30" t="str">
        <f t="shared" ref="CI4:CI8" si="69">IF(ISNUMBER($J4), MID(HEX2BIN(MID($F4, (_xlfn.CEILING.MATH(W$1 / 8) - _xlfn.FLOOR.MATH((W$1 - 1) / 16) * 2) * 2 - 1, 2), 8), MOD(W$1 - 1, 8) + 1, 1), "")</f>
        <v>1</v>
      </c>
      <c r="CJ4" s="30" t="str">
        <f t="shared" ref="CJ4:CJ8" si="70">IF(ISNUMBER($J4), MID(HEX2BIN(MID($F4, (_xlfn.CEILING.MATH(X$1 / 8) - _xlfn.FLOOR.MATH((X$1 - 1) / 16) * 2) * 2 - 1, 2), 8), MOD(X$1 - 1, 8) + 1, 1), "")</f>
        <v>1</v>
      </c>
      <c r="CK4" s="30" t="str">
        <f t="shared" ref="CK4:CK8" si="71">IF(ISNUMBER($J4), MID(HEX2BIN(MID($F4, (_xlfn.CEILING.MATH(Y$1 / 8) - _xlfn.FLOOR.MATH((Y$1 - 1) / 16) * 2) * 2 - 1, 2), 8), MOD(Y$1 - 1, 8) + 1, 1), "")</f>
        <v>1</v>
      </c>
      <c r="CL4" s="30" t="str">
        <f t="shared" ref="CL4:CL8" si="72">IF(ISNUMBER($J4), MID(HEX2BIN(MID($F4, (_xlfn.CEILING.MATH(Z$1 / 8) - _xlfn.FLOOR.MATH((Z$1 - 1) / 16) * 2) * 2 - 1, 2), 8), MOD(Z$1 - 1, 8) + 1, 1), "")</f>
        <v>1</v>
      </c>
      <c r="CM4" s="30" t="str">
        <f t="shared" ref="CM4:CM8" si="73">IF(ISNUMBER($J4), MID(HEX2BIN(MID($F4, (_xlfn.CEILING.MATH(AA$1 / 8) - _xlfn.FLOOR.MATH((AA$1 - 1) / 16) * 2) * 2 - 1, 2), 8), MOD(AA$1 - 1, 8) + 1, 1), "")</f>
        <v>1</v>
      </c>
      <c r="CN4" s="37" t="str">
        <f t="shared" ref="CN4:CN8" si="74">IF(ISNUMBER($J4), MID(HEX2BIN(MID($G4, (_xlfn.CEILING.MATH(L$1 / 8) - _xlfn.FLOOR.MATH((L$1 - 1) / 16) * 2) * 2 - 1, 2), 8), MOD(L$1 - 1, 8) + 1, 1), "")</f>
        <v>1</v>
      </c>
      <c r="CO4" s="37" t="str">
        <f t="shared" ref="CO4:CO8" si="75">IF(ISNUMBER($J4), MID(HEX2BIN(MID($G4, (_xlfn.CEILING.MATH(M$1 / 8) - _xlfn.FLOOR.MATH((M$1 - 1) / 16) * 2) * 2 - 1, 2), 8), MOD(M$1 - 1, 8) + 1, 1), "")</f>
        <v>1</v>
      </c>
      <c r="CP4" s="37" t="str">
        <f t="shared" ref="CP4:CP8" si="76">IF(ISNUMBER($J4), MID(HEX2BIN(MID($G4, (_xlfn.CEILING.MATH(N$1 / 8) - _xlfn.FLOOR.MATH((N$1 - 1) / 16) * 2) * 2 - 1, 2), 8), MOD(N$1 - 1, 8) + 1, 1), "")</f>
        <v>1</v>
      </c>
      <c r="CQ4" s="37" t="str">
        <f t="shared" ref="CQ4:CQ8" si="77">IF(ISNUMBER($J4), MID(HEX2BIN(MID($G4, (_xlfn.CEILING.MATH(O$1 / 8) - _xlfn.FLOOR.MATH((O$1 - 1) / 16) * 2) * 2 - 1, 2), 8), MOD(O$1 - 1, 8) + 1, 1), "")</f>
        <v>1</v>
      </c>
      <c r="CR4" s="37" t="str">
        <f t="shared" ref="CR4:CR8" si="78">IF(ISNUMBER($J4), MID(HEX2BIN(MID($G4, (_xlfn.CEILING.MATH(P$1 / 8) - _xlfn.FLOOR.MATH((P$1 - 1) / 16) * 2) * 2 - 1, 2), 8), MOD(P$1 - 1, 8) + 1, 1), "")</f>
        <v>1</v>
      </c>
      <c r="CS4" s="37" t="str">
        <f t="shared" ref="CS4:CS8" si="79">IF(ISNUMBER($J4), MID(HEX2BIN(MID($G4, (_xlfn.CEILING.MATH(Q$1 / 8) - _xlfn.FLOOR.MATH((Q$1 - 1) / 16) * 2) * 2 - 1, 2), 8), MOD(Q$1 - 1, 8) + 1, 1), "")</f>
        <v>1</v>
      </c>
      <c r="CT4" s="37" t="str">
        <f t="shared" ref="CT4:CT8" si="80">IF(ISNUMBER($J4), MID(HEX2BIN(MID($G4, (_xlfn.CEILING.MATH(R$1 / 8) - _xlfn.FLOOR.MATH((R$1 - 1) / 16) * 2) * 2 - 1, 2), 8), MOD(R$1 - 1, 8) + 1, 1), "")</f>
        <v>1</v>
      </c>
      <c r="CU4" s="37" t="str">
        <f t="shared" ref="CU4:CU8" si="81">IF(ISNUMBER($J4), MID(HEX2BIN(MID($G4, (_xlfn.CEILING.MATH(S$1 / 8) - _xlfn.FLOOR.MATH((S$1 - 1) / 16) * 2) * 2 - 1, 2), 8), MOD(S$1 - 1, 8) + 1, 1), "")</f>
        <v>1</v>
      </c>
      <c r="CV4" s="37" t="str">
        <f t="shared" ref="CV4:CV8" si="82">IF(ISNUMBER($J4), MID(HEX2BIN(MID($G4, (_xlfn.CEILING.MATH(T$1 / 8) - _xlfn.FLOOR.MATH((T$1 - 1) / 16) * 2) * 2 - 1, 2), 8), MOD(T$1 - 1, 8) + 1, 1), "")</f>
        <v>1</v>
      </c>
      <c r="CW4" s="37" t="str">
        <f t="shared" ref="CW4:CW8" si="83">IF(ISNUMBER($J4), MID(HEX2BIN(MID($G4, (_xlfn.CEILING.MATH(U$1 / 8) - _xlfn.FLOOR.MATH((U$1 - 1) / 16) * 2) * 2 - 1, 2), 8), MOD(U$1 - 1, 8) + 1, 1), "")</f>
        <v>1</v>
      </c>
      <c r="CX4" s="37" t="str">
        <f t="shared" ref="CX4:CX8" si="84">IF(ISNUMBER($J4), MID(HEX2BIN(MID($G4, (_xlfn.CEILING.MATH(V$1 / 8) - _xlfn.FLOOR.MATH((V$1 - 1) / 16) * 2) * 2 - 1, 2), 8), MOD(V$1 - 1, 8) + 1, 1), "")</f>
        <v>1</v>
      </c>
      <c r="CY4" s="37" t="str">
        <f t="shared" ref="CY4:CY8" si="85">IF(ISNUMBER($J4), MID(HEX2BIN(MID($G4, (_xlfn.CEILING.MATH(W$1 / 8) - _xlfn.FLOOR.MATH((W$1 - 1) / 16) * 2) * 2 - 1, 2), 8), MOD(W$1 - 1, 8) + 1, 1), "")</f>
        <v>1</v>
      </c>
      <c r="CZ4" s="37" t="str">
        <f t="shared" ref="CZ4:CZ8" si="86">IF(ISNUMBER($J4), MID(HEX2BIN(MID($G4, (_xlfn.CEILING.MATH(X$1 / 8) - _xlfn.FLOOR.MATH((X$1 - 1) / 16) * 2) * 2 - 1, 2), 8), MOD(X$1 - 1, 8) + 1, 1), "")</f>
        <v>1</v>
      </c>
      <c r="DA4" s="37" t="str">
        <f t="shared" ref="DA4:DA8" si="87">IF(ISNUMBER($J4), MID(HEX2BIN(MID($G4, (_xlfn.CEILING.MATH(Y$1 / 8) - _xlfn.FLOOR.MATH((Y$1 - 1) / 16) * 2) * 2 - 1, 2), 8), MOD(Y$1 - 1, 8) + 1, 1), "")</f>
        <v>1</v>
      </c>
      <c r="DB4" s="37" t="str">
        <f t="shared" ref="DB4:DB8" si="88">IF(ISNUMBER($J4), MID(HEX2BIN(MID($G4, (_xlfn.CEILING.MATH(Z$1 / 8) - _xlfn.FLOOR.MATH((Z$1 - 1) / 16) * 2) * 2 - 1, 2), 8), MOD(Z$1 - 1, 8) + 1, 1), "")</f>
        <v>1</v>
      </c>
      <c r="DC4" s="37" t="str">
        <f t="shared" ref="DC4:DC8" si="89">IF(ISNUMBER($J4), MID(HEX2BIN(MID($G4, (_xlfn.CEILING.MATH(AA$1 / 8) - _xlfn.FLOOR.MATH((AA$1 - 1) / 16) * 2) * 2 - 1, 2), 8), MOD(AA$1 - 1, 8) + 1, 1), "")</f>
        <v>1</v>
      </c>
      <c r="DD4" s="30" t="str">
        <f t="shared" ref="DD4:DD8" si="90">IF(ISNUMBER($J4), MID(HEX2BIN(MID($H4, (_xlfn.CEILING.MATH(L$1 / 8) - _xlfn.FLOOR.MATH((L$1 - 1) / 16) * 2) * 2 - 1, 2), 8), MOD(L$1 - 1, 8) + 1, 1), "")</f>
        <v>1</v>
      </c>
      <c r="DE4" s="30" t="str">
        <f t="shared" ref="DE4:DE8" si="91">IF(ISNUMBER($J4), MID(HEX2BIN(MID($H4, (_xlfn.CEILING.MATH(M$1 / 8) - _xlfn.FLOOR.MATH((M$1 - 1) / 16) * 2) * 2 - 1, 2), 8), MOD(M$1 - 1, 8) + 1, 1), "")</f>
        <v>1</v>
      </c>
      <c r="DF4" s="30" t="str">
        <f t="shared" ref="DF4:DF8" si="92">IF(ISNUMBER($J4), MID(HEX2BIN(MID($H4, (_xlfn.CEILING.MATH(N$1 / 8) - _xlfn.FLOOR.MATH((N$1 - 1) / 16) * 2) * 2 - 1, 2), 8), MOD(N$1 - 1, 8) + 1, 1), "")</f>
        <v>1</v>
      </c>
      <c r="DG4" s="30" t="str">
        <f t="shared" ref="DG4:DG8" si="93">IF(ISNUMBER($J4), MID(HEX2BIN(MID($H4, (_xlfn.CEILING.MATH(O$1 / 8) - _xlfn.FLOOR.MATH((O$1 - 1) / 16) * 2) * 2 - 1, 2), 8), MOD(O$1 - 1, 8) + 1, 1), "")</f>
        <v>1</v>
      </c>
      <c r="DH4" s="30" t="str">
        <f t="shared" ref="DH4:DH8" si="94">IF(ISNUMBER($J4), MID(HEX2BIN(MID($H4, (_xlfn.CEILING.MATH(P$1 / 8) - _xlfn.FLOOR.MATH((P$1 - 1) / 16) * 2) * 2 - 1, 2), 8), MOD(P$1 - 1, 8) + 1, 1), "")</f>
        <v>1</v>
      </c>
      <c r="DI4" s="30" t="str">
        <f t="shared" ref="DI4:DI8" si="95">IF(ISNUMBER($J4), MID(HEX2BIN(MID($H4, (_xlfn.CEILING.MATH(Q$1 / 8) - _xlfn.FLOOR.MATH((Q$1 - 1) / 16) * 2) * 2 - 1, 2), 8), MOD(Q$1 - 1, 8) + 1, 1), "")</f>
        <v>1</v>
      </c>
      <c r="DJ4" s="30" t="str">
        <f t="shared" ref="DJ4:DJ8" si="96">IF(ISNUMBER($J4), MID(HEX2BIN(MID($H4, (_xlfn.CEILING.MATH(R$1 / 8) - _xlfn.FLOOR.MATH((R$1 - 1) / 16) * 2) * 2 - 1, 2), 8), MOD(R$1 - 1, 8) + 1, 1), "")</f>
        <v>1</v>
      </c>
      <c r="DK4" s="30" t="str">
        <f t="shared" ref="DK4:DK8" si="97">IF(ISNUMBER($J4), MID(HEX2BIN(MID($H4, (_xlfn.CEILING.MATH(S$1 / 8) - _xlfn.FLOOR.MATH((S$1 - 1) / 16) * 2) * 2 - 1, 2), 8), MOD(S$1 - 1, 8) + 1, 1), "")</f>
        <v>1</v>
      </c>
      <c r="DL4" s="30" t="str">
        <f t="shared" ref="DL4:DL8" si="98">IF(ISNUMBER($J4), MID(HEX2BIN(MID($H4, (_xlfn.CEILING.MATH(T$1 / 8) - _xlfn.FLOOR.MATH((T$1 - 1) / 16) * 2) * 2 - 1, 2), 8), MOD(T$1 - 1, 8) + 1, 1), "")</f>
        <v>1</v>
      </c>
      <c r="DM4" s="30" t="str">
        <f t="shared" ref="DM4:DM8" si="99">IF(ISNUMBER($J4), MID(HEX2BIN(MID($H4, (_xlfn.CEILING.MATH(U$1 / 8) - _xlfn.FLOOR.MATH((U$1 - 1) / 16) * 2) * 2 - 1, 2), 8), MOD(U$1 - 1, 8) + 1, 1), "")</f>
        <v>1</v>
      </c>
      <c r="DN4" s="30" t="str">
        <f t="shared" ref="DN4:DN8" si="100">IF(ISNUMBER($J4), MID(HEX2BIN(MID($H4, (_xlfn.CEILING.MATH(V$1 / 8) - _xlfn.FLOOR.MATH((V$1 - 1) / 16) * 2) * 2 - 1, 2), 8), MOD(V$1 - 1, 8) + 1, 1), "")</f>
        <v>1</v>
      </c>
      <c r="DO4" s="30" t="str">
        <f t="shared" ref="DO4:DO8" si="101">IF(ISNUMBER($J4), MID(HEX2BIN(MID($H4, (_xlfn.CEILING.MATH(W$1 / 8) - _xlfn.FLOOR.MATH((W$1 - 1) / 16) * 2) * 2 - 1, 2), 8), MOD(W$1 - 1, 8) + 1, 1), "")</f>
        <v>1</v>
      </c>
      <c r="DP4" s="30" t="str">
        <f t="shared" ref="DP4:DP8" si="102">IF(ISNUMBER($J4), MID(HEX2BIN(MID($H4, (_xlfn.CEILING.MATH(X$1 / 8) - _xlfn.FLOOR.MATH((X$1 - 1) / 16) * 2) * 2 - 1, 2), 8), MOD(X$1 - 1, 8) + 1, 1), "")</f>
        <v>1</v>
      </c>
      <c r="DQ4" s="30" t="str">
        <f t="shared" ref="DQ4:DQ8" si="103">IF(ISNUMBER($J4), MID(HEX2BIN(MID($H4, (_xlfn.CEILING.MATH(Y$1 / 8) - _xlfn.FLOOR.MATH((Y$1 - 1) / 16) * 2) * 2 - 1, 2), 8), MOD(Y$1 - 1, 8) + 1, 1), "")</f>
        <v>1</v>
      </c>
      <c r="DR4" s="30" t="str">
        <f t="shared" ref="DR4:DR8" si="104">IF(ISNUMBER($J4), MID(HEX2BIN(MID($H4, (_xlfn.CEILING.MATH(Z$1 / 8) - _xlfn.FLOOR.MATH((Z$1 - 1) / 16) * 2) * 2 - 1, 2), 8), MOD(Z$1 - 1, 8) + 1, 1), "")</f>
        <v>1</v>
      </c>
      <c r="DS4" s="30" t="str">
        <f t="shared" ref="DS4:DS8" si="105">IF(ISNUMBER($J4), MID(HEX2BIN(MID($H4, (_xlfn.CEILING.MATH(AA$1 / 8) - _xlfn.FLOOR.MATH((AA$1 - 1) / 16) * 2) * 2 - 1, 2), 8), MOD(AA$1 - 1, 8) + 1, 1), "")</f>
        <v>1</v>
      </c>
      <c r="DT4" s="37" t="str">
        <f t="shared" ref="DT4:DT8" si="106">IF(ISNUMBER($J4), MID(HEX2BIN(MID($I4, (_xlfn.CEILING.MATH(L$1 / 8) - _xlfn.FLOOR.MATH((L$1 - 1) / 16) * 2) * 2 - 1, 2), 8), MOD(L$1 - 1, 8) + 1, 1), "")</f>
        <v>1</v>
      </c>
      <c r="DU4" s="37" t="str">
        <f t="shared" ref="DU4:DU8" si="107">IF(ISNUMBER($J4), MID(HEX2BIN(MID($I4, (_xlfn.CEILING.MATH(M$1 / 8) - _xlfn.FLOOR.MATH((M$1 - 1) / 16) * 2) * 2 - 1, 2), 8), MOD(M$1 - 1, 8) + 1, 1), "")</f>
        <v>1</v>
      </c>
      <c r="DV4" s="37" t="str">
        <f t="shared" ref="DV4:DV8" si="108">IF(ISNUMBER($J4), MID(HEX2BIN(MID($I4, (_xlfn.CEILING.MATH(N$1 / 8) - _xlfn.FLOOR.MATH((N$1 - 1) / 16) * 2) * 2 - 1, 2), 8), MOD(N$1 - 1, 8) + 1, 1), "")</f>
        <v>1</v>
      </c>
      <c r="DW4" s="37" t="str">
        <f t="shared" ref="DW4:DW8" si="109">IF(ISNUMBER($J4), MID(HEX2BIN(MID($I4, (_xlfn.CEILING.MATH(O$1 / 8) - _xlfn.FLOOR.MATH((O$1 - 1) / 16) * 2) * 2 - 1, 2), 8), MOD(O$1 - 1, 8) + 1, 1), "")</f>
        <v>1</v>
      </c>
      <c r="DX4" s="37" t="str">
        <f t="shared" ref="DX4:DX8" si="110">IF(ISNUMBER($J4), MID(HEX2BIN(MID($I4, (_xlfn.CEILING.MATH(P$1 / 8) - _xlfn.FLOOR.MATH((P$1 - 1) / 16) * 2) * 2 - 1, 2), 8), MOD(P$1 - 1, 8) + 1, 1), "")</f>
        <v>1</v>
      </c>
      <c r="DY4" s="37" t="str">
        <f t="shared" ref="DY4:DY8" si="111">IF(ISNUMBER($J4), MID(HEX2BIN(MID($I4, (_xlfn.CEILING.MATH(Q$1 / 8) - _xlfn.FLOOR.MATH((Q$1 - 1) / 16) * 2) * 2 - 1, 2), 8), MOD(Q$1 - 1, 8) + 1, 1), "")</f>
        <v>1</v>
      </c>
      <c r="DZ4" s="37" t="str">
        <f t="shared" ref="DZ4:DZ8" si="112">IF(ISNUMBER($J4), MID(HEX2BIN(MID($I4, (_xlfn.CEILING.MATH(R$1 / 8) - _xlfn.FLOOR.MATH((R$1 - 1) / 16) * 2) * 2 - 1, 2), 8), MOD(R$1 - 1, 8) + 1, 1), "")</f>
        <v>1</v>
      </c>
      <c r="EA4" s="37" t="str">
        <f t="shared" ref="EA4:EA8" si="113">IF(ISNUMBER($J4), MID(HEX2BIN(MID($I4, (_xlfn.CEILING.MATH(S$1 / 8) - _xlfn.FLOOR.MATH((S$1 - 1) / 16) * 2) * 2 - 1, 2), 8), MOD(S$1 - 1, 8) + 1, 1), "")</f>
        <v>1</v>
      </c>
      <c r="EB4" s="37" t="str">
        <f t="shared" ref="EB4:EB8" si="114">IF(ISNUMBER($J4), MID(HEX2BIN(MID($I4, (_xlfn.CEILING.MATH(T$1 / 8) - _xlfn.FLOOR.MATH((T$1 - 1) / 16) * 2) * 2 - 1, 2), 8), MOD(T$1 - 1, 8) + 1, 1), "")</f>
        <v>1</v>
      </c>
      <c r="EC4" s="37" t="str">
        <f t="shared" ref="EC4:EC8" si="115">IF(ISNUMBER($J4), MID(HEX2BIN(MID($I4, (_xlfn.CEILING.MATH(U$1 / 8) - _xlfn.FLOOR.MATH((U$1 - 1) / 16) * 2) * 2 - 1, 2), 8), MOD(U$1 - 1, 8) + 1, 1), "")</f>
        <v>1</v>
      </c>
      <c r="ED4" s="37" t="str">
        <f t="shared" ref="ED4:ED8" si="116">IF(ISNUMBER($J4), MID(HEX2BIN(MID($I4, (_xlfn.CEILING.MATH(V$1 / 8) - _xlfn.FLOOR.MATH((V$1 - 1) / 16) * 2) * 2 - 1, 2), 8), MOD(V$1 - 1, 8) + 1, 1), "")</f>
        <v>1</v>
      </c>
      <c r="EE4" s="37" t="str">
        <f t="shared" ref="EE4:EE8" si="117">IF(ISNUMBER($J4), MID(HEX2BIN(MID($I4, (_xlfn.CEILING.MATH(W$1 / 8) - _xlfn.FLOOR.MATH((W$1 - 1) / 16) * 2) * 2 - 1, 2), 8), MOD(W$1 - 1, 8) + 1, 1), "")</f>
        <v>1</v>
      </c>
      <c r="EF4" s="37" t="str">
        <f t="shared" ref="EF4:EF8" si="118">IF(ISNUMBER($J4), MID(HEX2BIN(MID($I4, (_xlfn.CEILING.MATH(X$1 / 8) - _xlfn.FLOOR.MATH((X$1 - 1) / 16) * 2) * 2 - 1, 2), 8), MOD(X$1 - 1, 8) + 1, 1), "")</f>
        <v>1</v>
      </c>
      <c r="EG4" s="37" t="str">
        <f t="shared" ref="EG4:EG8" si="119">IF(ISNUMBER($J4), MID(HEX2BIN(MID($I4, (_xlfn.CEILING.MATH(Y$1 / 8) - _xlfn.FLOOR.MATH((Y$1 - 1) / 16) * 2) * 2 - 1, 2), 8), MOD(Y$1 - 1, 8) + 1, 1), "")</f>
        <v>1</v>
      </c>
      <c r="EH4" s="37" t="str">
        <f t="shared" ref="EH4:EH8" si="120">IF(ISNUMBER($J4), MID(HEX2BIN(MID($I4, (_xlfn.CEILING.MATH(Z$1 / 8) - _xlfn.FLOOR.MATH((Z$1 - 1) / 16) * 2) * 2 - 1, 2), 8), MOD(Z$1 - 1, 8) + 1, 1), "")</f>
        <v>1</v>
      </c>
      <c r="EI4" s="37" t="str">
        <f t="shared" ref="EI4:EI8" si="121">IF(ISNUMBER($J4), MID(HEX2BIN(MID($I4, (_xlfn.CEILING.MATH(AA$1 / 8) - _xlfn.FLOOR.MATH((AA$1 - 1) / 16) * 2) * 2 - 1, 2), 8), MOD(AA$1 - 1, 8) + 1, 1), "")</f>
        <v>1</v>
      </c>
    </row>
    <row r="5" spans="1:148" ht="21" customHeight="1" x14ac:dyDescent="0.35">
      <c r="A5" s="14" t="s">
        <v>8</v>
      </c>
      <c r="B5" s="21" t="str">
        <f t="shared" ref="B5:H5" si="122">IF(ISNUMBER($J5), DEC2HEX(MOD(HEX2DEC(B4) + IF(HEX2DEC(C4) &gt; 65534, 1, 0), 65536)), "----")</f>
        <v>2001</v>
      </c>
      <c r="C5" s="21" t="str">
        <f t="shared" si="122"/>
        <v>DB8</v>
      </c>
      <c r="D5" s="21" t="str">
        <f t="shared" si="122"/>
        <v>FADE</v>
      </c>
      <c r="E5" s="21" t="str">
        <f t="shared" si="122"/>
        <v>FF</v>
      </c>
      <c r="F5" s="21" t="str">
        <f t="shared" si="122"/>
        <v>4000</v>
      </c>
      <c r="G5" s="21" t="str">
        <f t="shared" si="122"/>
        <v>0</v>
      </c>
      <c r="H5" s="21" t="str">
        <f t="shared" si="122"/>
        <v>0</v>
      </c>
      <c r="I5" s="21" t="str">
        <f>IF(ISNUMBER($J5), DEC2HEX(MOD(HEX2DEC(I4) + 1, 65536)), "----")</f>
        <v>0</v>
      </c>
      <c r="J5" s="31">
        <v>70</v>
      </c>
      <c r="L5" s="30" t="str">
        <f t="shared" si="1"/>
        <v>0</v>
      </c>
      <c r="M5" s="30" t="str">
        <f t="shared" si="1"/>
        <v>0</v>
      </c>
      <c r="N5" s="30" t="str">
        <f t="shared" si="1"/>
        <v>1</v>
      </c>
      <c r="O5" s="30" t="str">
        <f t="shared" si="1"/>
        <v>0</v>
      </c>
      <c r="P5" s="30" t="str">
        <f t="shared" si="1"/>
        <v>0</v>
      </c>
      <c r="Q5" s="30" t="str">
        <f t="shared" si="1"/>
        <v>0</v>
      </c>
      <c r="R5" s="30" t="str">
        <f t="shared" si="1"/>
        <v>0</v>
      </c>
      <c r="S5" s="30" t="str">
        <f t="shared" si="1"/>
        <v>0</v>
      </c>
      <c r="T5" s="30" t="str">
        <f t="shared" si="1"/>
        <v>0</v>
      </c>
      <c r="U5" s="30" t="str">
        <f t="shared" si="1"/>
        <v>0</v>
      </c>
      <c r="V5" s="30" t="str">
        <f t="shared" si="1"/>
        <v>0</v>
      </c>
      <c r="W5" s="30" t="str">
        <f t="shared" si="1"/>
        <v>0</v>
      </c>
      <c r="X5" s="30" t="str">
        <f t="shared" si="1"/>
        <v>0</v>
      </c>
      <c r="Y5" s="30" t="str">
        <f t="shared" si="1"/>
        <v>0</v>
      </c>
      <c r="Z5" s="30" t="str">
        <f t="shared" si="1"/>
        <v>0</v>
      </c>
      <c r="AA5" s="30" t="str">
        <f t="shared" si="1"/>
        <v>1</v>
      </c>
      <c r="AB5" s="37" t="str">
        <f t="shared" si="10"/>
        <v>1</v>
      </c>
      <c r="AC5" s="37" t="str">
        <f t="shared" si="11"/>
        <v>1</v>
      </c>
      <c r="AD5" s="37" t="str">
        <f t="shared" si="12"/>
        <v>0</v>
      </c>
      <c r="AE5" s="37" t="str">
        <f t="shared" si="13"/>
        <v>1</v>
      </c>
      <c r="AF5" s="37" t="str">
        <f t="shared" si="14"/>
        <v>1</v>
      </c>
      <c r="AG5" s="37" t="str">
        <f t="shared" si="15"/>
        <v>0</v>
      </c>
      <c r="AH5" s="37" t="str">
        <f t="shared" si="16"/>
        <v>1</v>
      </c>
      <c r="AI5" s="37" t="str">
        <f t="shared" si="17"/>
        <v>1</v>
      </c>
      <c r="AJ5" s="37" t="str">
        <f t="shared" si="18"/>
        <v>0</v>
      </c>
      <c r="AK5" s="37" t="str">
        <f t="shared" si="19"/>
        <v>0</v>
      </c>
      <c r="AL5" s="37" t="str">
        <f t="shared" si="20"/>
        <v>0</v>
      </c>
      <c r="AM5" s="37" t="str">
        <f t="shared" si="21"/>
        <v>0</v>
      </c>
      <c r="AN5" s="37" t="str">
        <f t="shared" si="22"/>
        <v>1</v>
      </c>
      <c r="AO5" s="37" t="str">
        <f t="shared" si="23"/>
        <v>0</v>
      </c>
      <c r="AP5" s="37" t="str">
        <f t="shared" si="24"/>
        <v>0</v>
      </c>
      <c r="AQ5" s="37" t="str">
        <f t="shared" si="25"/>
        <v>0</v>
      </c>
      <c r="AR5" s="30" t="str">
        <f t="shared" si="26"/>
        <v>1</v>
      </c>
      <c r="AS5" s="30" t="str">
        <f t="shared" si="27"/>
        <v>1</v>
      </c>
      <c r="AT5" s="30" t="str">
        <f t="shared" si="28"/>
        <v>1</v>
      </c>
      <c r="AU5" s="30" t="str">
        <f t="shared" si="29"/>
        <v>1</v>
      </c>
      <c r="AV5" s="30" t="str">
        <f t="shared" si="30"/>
        <v>1</v>
      </c>
      <c r="AW5" s="30" t="str">
        <f t="shared" si="31"/>
        <v>0</v>
      </c>
      <c r="AX5" s="30" t="str">
        <f t="shared" si="32"/>
        <v>1</v>
      </c>
      <c r="AY5" s="30" t="str">
        <f t="shared" si="33"/>
        <v>0</v>
      </c>
      <c r="AZ5" s="30" t="str">
        <f t="shared" si="34"/>
        <v>1</v>
      </c>
      <c r="BA5" s="30" t="str">
        <f t="shared" si="35"/>
        <v>1</v>
      </c>
      <c r="BB5" s="30" t="str">
        <f t="shared" si="36"/>
        <v>0</v>
      </c>
      <c r="BC5" s="30" t="str">
        <f t="shared" si="37"/>
        <v>1</v>
      </c>
      <c r="BD5" s="30" t="str">
        <f t="shared" si="38"/>
        <v>1</v>
      </c>
      <c r="BE5" s="30" t="str">
        <f t="shared" si="39"/>
        <v>1</v>
      </c>
      <c r="BF5" s="30" t="str">
        <f t="shared" si="40"/>
        <v>1</v>
      </c>
      <c r="BG5" s="30" t="str">
        <f t="shared" si="41"/>
        <v>0</v>
      </c>
      <c r="BH5" s="37" t="str">
        <f t="shared" si="42"/>
        <v>1</v>
      </c>
      <c r="BI5" s="37" t="str">
        <f t="shared" si="43"/>
        <v>1</v>
      </c>
      <c r="BJ5" s="37" t="str">
        <f t="shared" si="44"/>
        <v>1</v>
      </c>
      <c r="BK5" s="37" t="str">
        <f t="shared" si="45"/>
        <v>1</v>
      </c>
      <c r="BL5" s="37" t="str">
        <f t="shared" si="46"/>
        <v>1</v>
      </c>
      <c r="BM5" s="37" t="str">
        <f t="shared" si="47"/>
        <v>1</v>
      </c>
      <c r="BN5" s="37" t="str">
        <f t="shared" si="48"/>
        <v>1</v>
      </c>
      <c r="BO5" s="37" t="str">
        <f t="shared" si="49"/>
        <v>1</v>
      </c>
      <c r="BP5" s="37" t="str">
        <f t="shared" si="50"/>
        <v>0</v>
      </c>
      <c r="BQ5" s="37" t="str">
        <f t="shared" si="51"/>
        <v>0</v>
      </c>
      <c r="BR5" s="37" t="str">
        <f t="shared" si="52"/>
        <v>0</v>
      </c>
      <c r="BS5" s="37" t="str">
        <f t="shared" si="53"/>
        <v>0</v>
      </c>
      <c r="BT5" s="37" t="str">
        <f t="shared" si="54"/>
        <v>0</v>
      </c>
      <c r="BU5" s="37" t="str">
        <f t="shared" si="55"/>
        <v>0</v>
      </c>
      <c r="BV5" s="37" t="str">
        <f t="shared" si="56"/>
        <v>0</v>
      </c>
      <c r="BW5" s="37" t="str">
        <f t="shared" si="57"/>
        <v>0</v>
      </c>
      <c r="BX5" s="30" t="str">
        <f t="shared" si="58"/>
        <v>0</v>
      </c>
      <c r="BY5" s="30" t="str">
        <f t="shared" si="59"/>
        <v>1</v>
      </c>
      <c r="BZ5" s="30" t="str">
        <f t="shared" si="60"/>
        <v>0</v>
      </c>
      <c r="CA5" s="30" t="str">
        <f t="shared" si="61"/>
        <v>0</v>
      </c>
      <c r="CB5" s="30" t="str">
        <f t="shared" si="62"/>
        <v>0</v>
      </c>
      <c r="CC5" s="30" t="str">
        <f t="shared" si="63"/>
        <v>0</v>
      </c>
      <c r="CD5" s="30" t="str">
        <f t="shared" si="64"/>
        <v>0</v>
      </c>
      <c r="CE5" s="30" t="str">
        <f t="shared" si="65"/>
        <v>0</v>
      </c>
      <c r="CF5" s="30" t="str">
        <f t="shared" si="66"/>
        <v>0</v>
      </c>
      <c r="CG5" s="30" t="str">
        <f t="shared" si="67"/>
        <v>0</v>
      </c>
      <c r="CH5" s="30" t="str">
        <f t="shared" si="68"/>
        <v>0</v>
      </c>
      <c r="CI5" s="30" t="str">
        <f t="shared" si="69"/>
        <v>0</v>
      </c>
      <c r="CJ5" s="30" t="str">
        <f t="shared" si="70"/>
        <v>0</v>
      </c>
      <c r="CK5" s="30" t="str">
        <f t="shared" si="71"/>
        <v>0</v>
      </c>
      <c r="CL5" s="30" t="str">
        <f t="shared" si="72"/>
        <v>0</v>
      </c>
      <c r="CM5" s="30" t="str">
        <f t="shared" si="73"/>
        <v>0</v>
      </c>
      <c r="CN5" s="37" t="str">
        <f t="shared" si="74"/>
        <v>0</v>
      </c>
      <c r="CO5" s="37" t="str">
        <f t="shared" si="75"/>
        <v>0</v>
      </c>
      <c r="CP5" s="37" t="str">
        <f t="shared" si="76"/>
        <v>0</v>
      </c>
      <c r="CQ5" s="37" t="str">
        <f t="shared" si="77"/>
        <v>0</v>
      </c>
      <c r="CR5" s="37" t="str">
        <f t="shared" si="78"/>
        <v>0</v>
      </c>
      <c r="CS5" s="37" t="str">
        <f t="shared" si="79"/>
        <v>0</v>
      </c>
      <c r="CT5" s="37" t="str">
        <f t="shared" si="80"/>
        <v>0</v>
      </c>
      <c r="CU5" s="37" t="str">
        <f t="shared" si="81"/>
        <v>0</v>
      </c>
      <c r="CV5" s="37" t="str">
        <f t="shared" si="82"/>
        <v>0</v>
      </c>
      <c r="CW5" s="37" t="str">
        <f t="shared" si="83"/>
        <v>0</v>
      </c>
      <c r="CX5" s="37" t="str">
        <f t="shared" si="84"/>
        <v>0</v>
      </c>
      <c r="CY5" s="37" t="str">
        <f t="shared" si="85"/>
        <v>0</v>
      </c>
      <c r="CZ5" s="37" t="str">
        <f t="shared" si="86"/>
        <v>0</v>
      </c>
      <c r="DA5" s="37" t="str">
        <f t="shared" si="87"/>
        <v>0</v>
      </c>
      <c r="DB5" s="37" t="str">
        <f t="shared" si="88"/>
        <v>0</v>
      </c>
      <c r="DC5" s="37" t="str">
        <f t="shared" si="89"/>
        <v>0</v>
      </c>
      <c r="DD5" s="30" t="str">
        <f t="shared" si="90"/>
        <v>0</v>
      </c>
      <c r="DE5" s="30" t="str">
        <f t="shared" si="91"/>
        <v>0</v>
      </c>
      <c r="DF5" s="30" t="str">
        <f t="shared" si="92"/>
        <v>0</v>
      </c>
      <c r="DG5" s="30" t="str">
        <f t="shared" si="93"/>
        <v>0</v>
      </c>
      <c r="DH5" s="30" t="str">
        <f t="shared" si="94"/>
        <v>0</v>
      </c>
      <c r="DI5" s="30" t="str">
        <f t="shared" si="95"/>
        <v>0</v>
      </c>
      <c r="DJ5" s="30" t="str">
        <f t="shared" si="96"/>
        <v>0</v>
      </c>
      <c r="DK5" s="30" t="str">
        <f t="shared" si="97"/>
        <v>0</v>
      </c>
      <c r="DL5" s="30" t="str">
        <f t="shared" si="98"/>
        <v>0</v>
      </c>
      <c r="DM5" s="30" t="str">
        <f t="shared" si="99"/>
        <v>0</v>
      </c>
      <c r="DN5" s="30" t="str">
        <f t="shared" si="100"/>
        <v>0</v>
      </c>
      <c r="DO5" s="30" t="str">
        <f t="shared" si="101"/>
        <v>0</v>
      </c>
      <c r="DP5" s="30" t="str">
        <f t="shared" si="102"/>
        <v>0</v>
      </c>
      <c r="DQ5" s="30" t="str">
        <f t="shared" si="103"/>
        <v>0</v>
      </c>
      <c r="DR5" s="30" t="str">
        <f t="shared" si="104"/>
        <v>0</v>
      </c>
      <c r="DS5" s="30" t="str">
        <f t="shared" si="105"/>
        <v>0</v>
      </c>
      <c r="DT5" s="37" t="str">
        <f t="shared" si="106"/>
        <v>0</v>
      </c>
      <c r="DU5" s="37" t="str">
        <f t="shared" si="107"/>
        <v>0</v>
      </c>
      <c r="DV5" s="37" t="str">
        <f t="shared" si="108"/>
        <v>0</v>
      </c>
      <c r="DW5" s="37" t="str">
        <f t="shared" si="109"/>
        <v>0</v>
      </c>
      <c r="DX5" s="37" t="str">
        <f t="shared" si="110"/>
        <v>0</v>
      </c>
      <c r="DY5" s="37" t="str">
        <f t="shared" si="111"/>
        <v>0</v>
      </c>
      <c r="DZ5" s="37" t="str">
        <f t="shared" si="112"/>
        <v>0</v>
      </c>
      <c r="EA5" s="37" t="str">
        <f t="shared" si="113"/>
        <v>0</v>
      </c>
      <c r="EB5" s="37" t="str">
        <f t="shared" si="114"/>
        <v>0</v>
      </c>
      <c r="EC5" s="37" t="str">
        <f t="shared" si="115"/>
        <v>0</v>
      </c>
      <c r="ED5" s="37" t="str">
        <f t="shared" si="116"/>
        <v>0</v>
      </c>
      <c r="EE5" s="37" t="str">
        <f t="shared" si="117"/>
        <v>0</v>
      </c>
      <c r="EF5" s="37" t="str">
        <f t="shared" si="118"/>
        <v>0</v>
      </c>
      <c r="EG5" s="37" t="str">
        <f t="shared" si="119"/>
        <v>0</v>
      </c>
      <c r="EH5" s="37" t="str">
        <f t="shared" si="120"/>
        <v>0</v>
      </c>
      <c r="EI5" s="37" t="str">
        <f t="shared" si="121"/>
        <v>0</v>
      </c>
      <c r="EK5" s="21" t="str">
        <f>IF(ISNUMBER($J5), DEC2HEX(POWER(2, 16) - POWER(2, 16 - MAX(MIN(J5, 16), 0))), "----")</f>
        <v>FFFF</v>
      </c>
      <c r="EL5" s="21" t="str">
        <f>IF(ISNUMBER($J5), DEC2HEX(POWER(2, 16) - POWER(2, 16 - MAX(MIN(J5 - 16, 16), 0))), "----")</f>
        <v>FFFF</v>
      </c>
      <c r="EM5" s="21" t="str">
        <f>IF(ISNUMBER($J5), DEC2HEX(POWER(2, 16) - POWER(2, 16 - MAX(MIN(J5 - 32, 16), 0))), "----")</f>
        <v>FFFF</v>
      </c>
      <c r="EN5" s="21" t="str">
        <f>IF(ISNUMBER($J5), DEC2HEX(POWER(2, 16) - POWER(2, 16 - MAX(MIN(J5 - 48, 16), 0))), "----")</f>
        <v>FFFF</v>
      </c>
      <c r="EO5" s="21" t="str">
        <f>IF(ISNUMBER($J5), DEC2HEX(POWER(2, 16) - POWER(2, 16 - MAX(MIN(J5 - 64, 16), 0))), "----")</f>
        <v>FC00</v>
      </c>
      <c r="EP5" s="21" t="str">
        <f>IF(ISNUMBER($J5), DEC2HEX(POWER(2, 16) - POWER(2, 16 - MAX(MIN(J5 - 80, 16), 0))), "----")</f>
        <v>0</v>
      </c>
      <c r="EQ5" s="21" t="str">
        <f>IF(ISNUMBER($J5), DEC2HEX(POWER(2, 16) - POWER(2, 16 - MAX(MIN(J5 - 96, 16), 0))), "----")</f>
        <v>0</v>
      </c>
      <c r="ER5" s="21" t="str">
        <f>IF(ISNUMBER($J5), DEC2HEX(POWER(2, 16) - POWER(2, 16 - MAX(MIN(J5 - 112, 16), 0))), "----")</f>
        <v>0</v>
      </c>
    </row>
    <row r="6" spans="1:148" ht="21" customHeight="1" x14ac:dyDescent="0.35">
      <c r="A6" s="30" t="s">
        <v>36</v>
      </c>
      <c r="B6" s="34" t="str">
        <f t="shared" ref="B6:I6" si="123">IF(ISNUMBER($J5), DEC2HEX(_xlfn.BITOR(65535 - HEX2DEC(EK5), HEX2DEC(B5))), "----")</f>
        <v>2001</v>
      </c>
      <c r="C6" s="34" t="str">
        <f t="shared" si="123"/>
        <v>DB8</v>
      </c>
      <c r="D6" s="34" t="str">
        <f t="shared" si="123"/>
        <v>FADE</v>
      </c>
      <c r="E6" s="34" t="str">
        <f t="shared" si="123"/>
        <v>FF</v>
      </c>
      <c r="F6" s="34" t="str">
        <f t="shared" si="123"/>
        <v>43FF</v>
      </c>
      <c r="G6" s="34" t="str">
        <f t="shared" si="123"/>
        <v>FFFF</v>
      </c>
      <c r="H6" s="34" t="str">
        <f t="shared" si="123"/>
        <v>FFFF</v>
      </c>
      <c r="I6" s="34" t="str">
        <f t="shared" si="123"/>
        <v>FFFF</v>
      </c>
      <c r="J6" s="30">
        <f t="shared" ref="J6" si="124">IF(ISNUMBER(J5), J5, "")</f>
        <v>70</v>
      </c>
      <c r="L6" s="30" t="str">
        <f t="shared" si="1"/>
        <v>0</v>
      </c>
      <c r="M6" s="30" t="str">
        <f t="shared" si="1"/>
        <v>0</v>
      </c>
      <c r="N6" s="30" t="str">
        <f t="shared" si="1"/>
        <v>1</v>
      </c>
      <c r="O6" s="30" t="str">
        <f t="shared" si="1"/>
        <v>0</v>
      </c>
      <c r="P6" s="30" t="str">
        <f t="shared" si="1"/>
        <v>0</v>
      </c>
      <c r="Q6" s="30" t="str">
        <f t="shared" si="1"/>
        <v>0</v>
      </c>
      <c r="R6" s="30" t="str">
        <f t="shared" si="1"/>
        <v>0</v>
      </c>
      <c r="S6" s="30" t="str">
        <f t="shared" si="1"/>
        <v>0</v>
      </c>
      <c r="T6" s="30" t="str">
        <f t="shared" si="1"/>
        <v>0</v>
      </c>
      <c r="U6" s="30" t="str">
        <f t="shared" si="1"/>
        <v>0</v>
      </c>
      <c r="V6" s="30" t="str">
        <f t="shared" si="1"/>
        <v>0</v>
      </c>
      <c r="W6" s="30" t="str">
        <f t="shared" si="1"/>
        <v>0</v>
      </c>
      <c r="X6" s="30" t="str">
        <f t="shared" si="1"/>
        <v>0</v>
      </c>
      <c r="Y6" s="30" t="str">
        <f t="shared" si="1"/>
        <v>0</v>
      </c>
      <c r="Z6" s="30" t="str">
        <f t="shared" si="1"/>
        <v>0</v>
      </c>
      <c r="AA6" s="30" t="str">
        <f t="shared" si="1"/>
        <v>1</v>
      </c>
      <c r="AB6" s="37" t="str">
        <f t="shared" si="10"/>
        <v>1</v>
      </c>
      <c r="AC6" s="37" t="str">
        <f t="shared" si="11"/>
        <v>1</v>
      </c>
      <c r="AD6" s="37" t="str">
        <f t="shared" si="12"/>
        <v>0</v>
      </c>
      <c r="AE6" s="37" t="str">
        <f t="shared" si="13"/>
        <v>1</v>
      </c>
      <c r="AF6" s="37" t="str">
        <f t="shared" si="14"/>
        <v>1</v>
      </c>
      <c r="AG6" s="37" t="str">
        <f t="shared" si="15"/>
        <v>0</v>
      </c>
      <c r="AH6" s="37" t="str">
        <f t="shared" si="16"/>
        <v>1</v>
      </c>
      <c r="AI6" s="37" t="str">
        <f t="shared" si="17"/>
        <v>1</v>
      </c>
      <c r="AJ6" s="37" t="str">
        <f t="shared" si="18"/>
        <v>0</v>
      </c>
      <c r="AK6" s="37" t="str">
        <f t="shared" si="19"/>
        <v>0</v>
      </c>
      <c r="AL6" s="37" t="str">
        <f t="shared" si="20"/>
        <v>0</v>
      </c>
      <c r="AM6" s="37" t="str">
        <f t="shared" si="21"/>
        <v>0</v>
      </c>
      <c r="AN6" s="37" t="str">
        <f t="shared" si="22"/>
        <v>1</v>
      </c>
      <c r="AO6" s="37" t="str">
        <f t="shared" si="23"/>
        <v>0</v>
      </c>
      <c r="AP6" s="37" t="str">
        <f t="shared" si="24"/>
        <v>0</v>
      </c>
      <c r="AQ6" s="37" t="str">
        <f t="shared" si="25"/>
        <v>0</v>
      </c>
      <c r="AR6" s="30" t="str">
        <f t="shared" si="26"/>
        <v>1</v>
      </c>
      <c r="AS6" s="30" t="str">
        <f t="shared" si="27"/>
        <v>1</v>
      </c>
      <c r="AT6" s="30" t="str">
        <f t="shared" si="28"/>
        <v>1</v>
      </c>
      <c r="AU6" s="30" t="str">
        <f t="shared" si="29"/>
        <v>1</v>
      </c>
      <c r="AV6" s="30" t="str">
        <f t="shared" si="30"/>
        <v>1</v>
      </c>
      <c r="AW6" s="30" t="str">
        <f t="shared" si="31"/>
        <v>0</v>
      </c>
      <c r="AX6" s="30" t="str">
        <f t="shared" si="32"/>
        <v>1</v>
      </c>
      <c r="AY6" s="30" t="str">
        <f t="shared" si="33"/>
        <v>0</v>
      </c>
      <c r="AZ6" s="30" t="str">
        <f t="shared" si="34"/>
        <v>1</v>
      </c>
      <c r="BA6" s="30" t="str">
        <f t="shared" si="35"/>
        <v>1</v>
      </c>
      <c r="BB6" s="30" t="str">
        <f t="shared" si="36"/>
        <v>0</v>
      </c>
      <c r="BC6" s="30" t="str">
        <f t="shared" si="37"/>
        <v>1</v>
      </c>
      <c r="BD6" s="30" t="str">
        <f t="shared" si="38"/>
        <v>1</v>
      </c>
      <c r="BE6" s="30" t="str">
        <f t="shared" si="39"/>
        <v>1</v>
      </c>
      <c r="BF6" s="30" t="str">
        <f t="shared" si="40"/>
        <v>1</v>
      </c>
      <c r="BG6" s="30" t="str">
        <f t="shared" si="41"/>
        <v>0</v>
      </c>
      <c r="BH6" s="37" t="str">
        <f t="shared" si="42"/>
        <v>1</v>
      </c>
      <c r="BI6" s="37" t="str">
        <f t="shared" si="43"/>
        <v>1</v>
      </c>
      <c r="BJ6" s="37" t="str">
        <f t="shared" si="44"/>
        <v>1</v>
      </c>
      <c r="BK6" s="37" t="str">
        <f t="shared" si="45"/>
        <v>1</v>
      </c>
      <c r="BL6" s="37" t="str">
        <f t="shared" si="46"/>
        <v>1</v>
      </c>
      <c r="BM6" s="37" t="str">
        <f t="shared" si="47"/>
        <v>1</v>
      </c>
      <c r="BN6" s="37" t="str">
        <f t="shared" si="48"/>
        <v>1</v>
      </c>
      <c r="BO6" s="37" t="str">
        <f t="shared" si="49"/>
        <v>1</v>
      </c>
      <c r="BP6" s="37" t="str">
        <f t="shared" si="50"/>
        <v>0</v>
      </c>
      <c r="BQ6" s="37" t="str">
        <f t="shared" si="51"/>
        <v>0</v>
      </c>
      <c r="BR6" s="37" t="str">
        <f t="shared" si="52"/>
        <v>0</v>
      </c>
      <c r="BS6" s="37" t="str">
        <f t="shared" si="53"/>
        <v>0</v>
      </c>
      <c r="BT6" s="37" t="str">
        <f t="shared" si="54"/>
        <v>0</v>
      </c>
      <c r="BU6" s="37" t="str">
        <f t="shared" si="55"/>
        <v>0</v>
      </c>
      <c r="BV6" s="37" t="str">
        <f t="shared" si="56"/>
        <v>0</v>
      </c>
      <c r="BW6" s="37" t="str">
        <f t="shared" si="57"/>
        <v>0</v>
      </c>
      <c r="BX6" s="30" t="str">
        <f t="shared" si="58"/>
        <v>0</v>
      </c>
      <c r="BY6" s="30" t="str">
        <f t="shared" si="59"/>
        <v>1</v>
      </c>
      <c r="BZ6" s="30" t="str">
        <f t="shared" si="60"/>
        <v>0</v>
      </c>
      <c r="CA6" s="30" t="str">
        <f t="shared" si="61"/>
        <v>0</v>
      </c>
      <c r="CB6" s="30" t="str">
        <f t="shared" si="62"/>
        <v>0</v>
      </c>
      <c r="CC6" s="30" t="str">
        <f t="shared" si="63"/>
        <v>0</v>
      </c>
      <c r="CD6" s="30" t="str">
        <f t="shared" si="64"/>
        <v>1</v>
      </c>
      <c r="CE6" s="30" t="str">
        <f t="shared" si="65"/>
        <v>1</v>
      </c>
      <c r="CF6" s="30" t="str">
        <f t="shared" si="66"/>
        <v>1</v>
      </c>
      <c r="CG6" s="30" t="str">
        <f t="shared" si="67"/>
        <v>1</v>
      </c>
      <c r="CH6" s="30" t="str">
        <f t="shared" si="68"/>
        <v>1</v>
      </c>
      <c r="CI6" s="30" t="str">
        <f t="shared" si="69"/>
        <v>1</v>
      </c>
      <c r="CJ6" s="30" t="str">
        <f t="shared" si="70"/>
        <v>1</v>
      </c>
      <c r="CK6" s="30" t="str">
        <f t="shared" si="71"/>
        <v>1</v>
      </c>
      <c r="CL6" s="30" t="str">
        <f t="shared" si="72"/>
        <v>1</v>
      </c>
      <c r="CM6" s="30" t="str">
        <f t="shared" si="73"/>
        <v>1</v>
      </c>
      <c r="CN6" s="37" t="str">
        <f t="shared" si="74"/>
        <v>1</v>
      </c>
      <c r="CO6" s="37" t="str">
        <f t="shared" si="75"/>
        <v>1</v>
      </c>
      <c r="CP6" s="37" t="str">
        <f t="shared" si="76"/>
        <v>1</v>
      </c>
      <c r="CQ6" s="37" t="str">
        <f t="shared" si="77"/>
        <v>1</v>
      </c>
      <c r="CR6" s="37" t="str">
        <f t="shared" si="78"/>
        <v>1</v>
      </c>
      <c r="CS6" s="37" t="str">
        <f t="shared" si="79"/>
        <v>1</v>
      </c>
      <c r="CT6" s="37" t="str">
        <f t="shared" si="80"/>
        <v>1</v>
      </c>
      <c r="CU6" s="37" t="str">
        <f t="shared" si="81"/>
        <v>1</v>
      </c>
      <c r="CV6" s="37" t="str">
        <f t="shared" si="82"/>
        <v>1</v>
      </c>
      <c r="CW6" s="37" t="str">
        <f t="shared" si="83"/>
        <v>1</v>
      </c>
      <c r="CX6" s="37" t="str">
        <f t="shared" si="84"/>
        <v>1</v>
      </c>
      <c r="CY6" s="37" t="str">
        <f t="shared" si="85"/>
        <v>1</v>
      </c>
      <c r="CZ6" s="37" t="str">
        <f t="shared" si="86"/>
        <v>1</v>
      </c>
      <c r="DA6" s="37" t="str">
        <f t="shared" si="87"/>
        <v>1</v>
      </c>
      <c r="DB6" s="37" t="str">
        <f t="shared" si="88"/>
        <v>1</v>
      </c>
      <c r="DC6" s="37" t="str">
        <f t="shared" si="89"/>
        <v>1</v>
      </c>
      <c r="DD6" s="30" t="str">
        <f t="shared" si="90"/>
        <v>1</v>
      </c>
      <c r="DE6" s="30" t="str">
        <f t="shared" si="91"/>
        <v>1</v>
      </c>
      <c r="DF6" s="30" t="str">
        <f t="shared" si="92"/>
        <v>1</v>
      </c>
      <c r="DG6" s="30" t="str">
        <f t="shared" si="93"/>
        <v>1</v>
      </c>
      <c r="DH6" s="30" t="str">
        <f t="shared" si="94"/>
        <v>1</v>
      </c>
      <c r="DI6" s="30" t="str">
        <f t="shared" si="95"/>
        <v>1</v>
      </c>
      <c r="DJ6" s="30" t="str">
        <f t="shared" si="96"/>
        <v>1</v>
      </c>
      <c r="DK6" s="30" t="str">
        <f t="shared" si="97"/>
        <v>1</v>
      </c>
      <c r="DL6" s="30" t="str">
        <f t="shared" si="98"/>
        <v>1</v>
      </c>
      <c r="DM6" s="30" t="str">
        <f t="shared" si="99"/>
        <v>1</v>
      </c>
      <c r="DN6" s="30" t="str">
        <f t="shared" si="100"/>
        <v>1</v>
      </c>
      <c r="DO6" s="30" t="str">
        <f t="shared" si="101"/>
        <v>1</v>
      </c>
      <c r="DP6" s="30" t="str">
        <f t="shared" si="102"/>
        <v>1</v>
      </c>
      <c r="DQ6" s="30" t="str">
        <f t="shared" si="103"/>
        <v>1</v>
      </c>
      <c r="DR6" s="30" t="str">
        <f t="shared" si="104"/>
        <v>1</v>
      </c>
      <c r="DS6" s="30" t="str">
        <f t="shared" si="105"/>
        <v>1</v>
      </c>
      <c r="DT6" s="37" t="str">
        <f t="shared" si="106"/>
        <v>1</v>
      </c>
      <c r="DU6" s="37" t="str">
        <f t="shared" si="107"/>
        <v>1</v>
      </c>
      <c r="DV6" s="37" t="str">
        <f t="shared" si="108"/>
        <v>1</v>
      </c>
      <c r="DW6" s="37" t="str">
        <f t="shared" si="109"/>
        <v>1</v>
      </c>
      <c r="DX6" s="37" t="str">
        <f t="shared" si="110"/>
        <v>1</v>
      </c>
      <c r="DY6" s="37" t="str">
        <f t="shared" si="111"/>
        <v>1</v>
      </c>
      <c r="DZ6" s="37" t="str">
        <f t="shared" si="112"/>
        <v>1</v>
      </c>
      <c r="EA6" s="37" t="str">
        <f t="shared" si="113"/>
        <v>1</v>
      </c>
      <c r="EB6" s="37" t="str">
        <f t="shared" si="114"/>
        <v>1</v>
      </c>
      <c r="EC6" s="37" t="str">
        <f t="shared" si="115"/>
        <v>1</v>
      </c>
      <c r="ED6" s="37" t="str">
        <f t="shared" si="116"/>
        <v>1</v>
      </c>
      <c r="EE6" s="37" t="str">
        <f t="shared" si="117"/>
        <v>1</v>
      </c>
      <c r="EF6" s="37" t="str">
        <f t="shared" si="118"/>
        <v>1</v>
      </c>
      <c r="EG6" s="37" t="str">
        <f t="shared" si="119"/>
        <v>1</v>
      </c>
      <c r="EH6" s="37" t="str">
        <f t="shared" si="120"/>
        <v>1</v>
      </c>
      <c r="EI6" s="37" t="str">
        <f t="shared" si="121"/>
        <v>1</v>
      </c>
    </row>
    <row r="7" spans="1:148" ht="21" customHeight="1" x14ac:dyDescent="0.35">
      <c r="A7" s="30" t="s">
        <v>8</v>
      </c>
      <c r="B7" s="21" t="str">
        <f t="shared" ref="B7:H7" si="125">IF(ISNUMBER($J7), DEC2HEX(MOD(HEX2DEC(B6) + IF(HEX2DEC(C6) &gt; 65534, 1, 0), 65536)), "----")</f>
        <v>2001</v>
      </c>
      <c r="C7" s="21" t="str">
        <f t="shared" si="125"/>
        <v>DB8</v>
      </c>
      <c r="D7" s="21" t="str">
        <f t="shared" si="125"/>
        <v>FADE</v>
      </c>
      <c r="E7" s="21" t="str">
        <f t="shared" si="125"/>
        <v>FF</v>
      </c>
      <c r="F7" s="21" t="str">
        <f t="shared" si="125"/>
        <v>4400</v>
      </c>
      <c r="G7" s="21" t="str">
        <f t="shared" si="125"/>
        <v>0</v>
      </c>
      <c r="H7" s="21" t="str">
        <f t="shared" si="125"/>
        <v>0</v>
      </c>
      <c r="I7" s="21" t="str">
        <f>IF(ISNUMBER($J7), DEC2HEX(MOD(HEX2DEC(I6) + 1, 65536)), "----")</f>
        <v>0</v>
      </c>
      <c r="J7" s="31">
        <v>80</v>
      </c>
      <c r="L7" s="30" t="str">
        <f t="shared" si="1"/>
        <v>0</v>
      </c>
      <c r="M7" s="30" t="str">
        <f t="shared" si="1"/>
        <v>0</v>
      </c>
      <c r="N7" s="30" t="str">
        <f t="shared" si="1"/>
        <v>1</v>
      </c>
      <c r="O7" s="30" t="str">
        <f t="shared" si="1"/>
        <v>0</v>
      </c>
      <c r="P7" s="30" t="str">
        <f t="shared" si="1"/>
        <v>0</v>
      </c>
      <c r="Q7" s="30" t="str">
        <f t="shared" si="1"/>
        <v>0</v>
      </c>
      <c r="R7" s="30" t="str">
        <f t="shared" si="1"/>
        <v>0</v>
      </c>
      <c r="S7" s="30" t="str">
        <f t="shared" si="1"/>
        <v>0</v>
      </c>
      <c r="T7" s="30" t="str">
        <f t="shared" si="1"/>
        <v>0</v>
      </c>
      <c r="U7" s="30" t="str">
        <f t="shared" si="1"/>
        <v>0</v>
      </c>
      <c r="V7" s="30" t="str">
        <f t="shared" si="1"/>
        <v>0</v>
      </c>
      <c r="W7" s="30" t="str">
        <f t="shared" si="1"/>
        <v>0</v>
      </c>
      <c r="X7" s="30" t="str">
        <f t="shared" si="1"/>
        <v>0</v>
      </c>
      <c r="Y7" s="30" t="str">
        <f t="shared" si="1"/>
        <v>0</v>
      </c>
      <c r="Z7" s="30" t="str">
        <f t="shared" si="1"/>
        <v>0</v>
      </c>
      <c r="AA7" s="30" t="str">
        <f t="shared" si="1"/>
        <v>1</v>
      </c>
      <c r="AB7" s="37" t="str">
        <f t="shared" si="10"/>
        <v>1</v>
      </c>
      <c r="AC7" s="37" t="str">
        <f t="shared" si="11"/>
        <v>1</v>
      </c>
      <c r="AD7" s="37" t="str">
        <f t="shared" si="12"/>
        <v>0</v>
      </c>
      <c r="AE7" s="37" t="str">
        <f t="shared" si="13"/>
        <v>1</v>
      </c>
      <c r="AF7" s="37" t="str">
        <f t="shared" si="14"/>
        <v>1</v>
      </c>
      <c r="AG7" s="37" t="str">
        <f t="shared" si="15"/>
        <v>0</v>
      </c>
      <c r="AH7" s="37" t="str">
        <f t="shared" si="16"/>
        <v>1</v>
      </c>
      <c r="AI7" s="37" t="str">
        <f t="shared" si="17"/>
        <v>1</v>
      </c>
      <c r="AJ7" s="37" t="str">
        <f t="shared" si="18"/>
        <v>0</v>
      </c>
      <c r="AK7" s="37" t="str">
        <f t="shared" si="19"/>
        <v>0</v>
      </c>
      <c r="AL7" s="37" t="str">
        <f t="shared" si="20"/>
        <v>0</v>
      </c>
      <c r="AM7" s="37" t="str">
        <f t="shared" si="21"/>
        <v>0</v>
      </c>
      <c r="AN7" s="37" t="str">
        <f t="shared" si="22"/>
        <v>1</v>
      </c>
      <c r="AO7" s="37" t="str">
        <f t="shared" si="23"/>
        <v>0</v>
      </c>
      <c r="AP7" s="37" t="str">
        <f t="shared" si="24"/>
        <v>0</v>
      </c>
      <c r="AQ7" s="37" t="str">
        <f t="shared" si="25"/>
        <v>0</v>
      </c>
      <c r="AR7" s="30" t="str">
        <f t="shared" si="26"/>
        <v>1</v>
      </c>
      <c r="AS7" s="30" t="str">
        <f t="shared" si="27"/>
        <v>1</v>
      </c>
      <c r="AT7" s="30" t="str">
        <f t="shared" si="28"/>
        <v>1</v>
      </c>
      <c r="AU7" s="30" t="str">
        <f t="shared" si="29"/>
        <v>1</v>
      </c>
      <c r="AV7" s="30" t="str">
        <f t="shared" si="30"/>
        <v>1</v>
      </c>
      <c r="AW7" s="30" t="str">
        <f t="shared" si="31"/>
        <v>0</v>
      </c>
      <c r="AX7" s="30" t="str">
        <f t="shared" si="32"/>
        <v>1</v>
      </c>
      <c r="AY7" s="30" t="str">
        <f t="shared" si="33"/>
        <v>0</v>
      </c>
      <c r="AZ7" s="30" t="str">
        <f t="shared" si="34"/>
        <v>1</v>
      </c>
      <c r="BA7" s="30" t="str">
        <f t="shared" si="35"/>
        <v>1</v>
      </c>
      <c r="BB7" s="30" t="str">
        <f t="shared" si="36"/>
        <v>0</v>
      </c>
      <c r="BC7" s="30" t="str">
        <f t="shared" si="37"/>
        <v>1</v>
      </c>
      <c r="BD7" s="30" t="str">
        <f t="shared" si="38"/>
        <v>1</v>
      </c>
      <c r="BE7" s="30" t="str">
        <f t="shared" si="39"/>
        <v>1</v>
      </c>
      <c r="BF7" s="30" t="str">
        <f t="shared" si="40"/>
        <v>1</v>
      </c>
      <c r="BG7" s="30" t="str">
        <f t="shared" si="41"/>
        <v>0</v>
      </c>
      <c r="BH7" s="37" t="str">
        <f t="shared" si="42"/>
        <v>1</v>
      </c>
      <c r="BI7" s="37" t="str">
        <f t="shared" si="43"/>
        <v>1</v>
      </c>
      <c r="BJ7" s="37" t="str">
        <f t="shared" si="44"/>
        <v>1</v>
      </c>
      <c r="BK7" s="37" t="str">
        <f t="shared" si="45"/>
        <v>1</v>
      </c>
      <c r="BL7" s="37" t="str">
        <f t="shared" si="46"/>
        <v>1</v>
      </c>
      <c r="BM7" s="37" t="str">
        <f t="shared" si="47"/>
        <v>1</v>
      </c>
      <c r="BN7" s="37" t="str">
        <f t="shared" si="48"/>
        <v>1</v>
      </c>
      <c r="BO7" s="37" t="str">
        <f t="shared" si="49"/>
        <v>1</v>
      </c>
      <c r="BP7" s="37" t="str">
        <f t="shared" si="50"/>
        <v>0</v>
      </c>
      <c r="BQ7" s="37" t="str">
        <f t="shared" si="51"/>
        <v>0</v>
      </c>
      <c r="BR7" s="37" t="str">
        <f t="shared" si="52"/>
        <v>0</v>
      </c>
      <c r="BS7" s="37" t="str">
        <f t="shared" si="53"/>
        <v>0</v>
      </c>
      <c r="BT7" s="37" t="str">
        <f t="shared" si="54"/>
        <v>0</v>
      </c>
      <c r="BU7" s="37" t="str">
        <f t="shared" si="55"/>
        <v>0</v>
      </c>
      <c r="BV7" s="37" t="str">
        <f t="shared" si="56"/>
        <v>0</v>
      </c>
      <c r="BW7" s="37" t="str">
        <f t="shared" si="57"/>
        <v>0</v>
      </c>
      <c r="BX7" s="30" t="str">
        <f t="shared" si="58"/>
        <v>0</v>
      </c>
      <c r="BY7" s="30" t="str">
        <f t="shared" si="59"/>
        <v>1</v>
      </c>
      <c r="BZ7" s="30" t="str">
        <f t="shared" si="60"/>
        <v>0</v>
      </c>
      <c r="CA7" s="30" t="str">
        <f t="shared" si="61"/>
        <v>0</v>
      </c>
      <c r="CB7" s="30" t="str">
        <f t="shared" si="62"/>
        <v>0</v>
      </c>
      <c r="CC7" s="30" t="str">
        <f t="shared" si="63"/>
        <v>1</v>
      </c>
      <c r="CD7" s="30" t="str">
        <f t="shared" si="64"/>
        <v>0</v>
      </c>
      <c r="CE7" s="30" t="str">
        <f t="shared" si="65"/>
        <v>0</v>
      </c>
      <c r="CF7" s="30" t="str">
        <f t="shared" si="66"/>
        <v>0</v>
      </c>
      <c r="CG7" s="30" t="str">
        <f t="shared" si="67"/>
        <v>0</v>
      </c>
      <c r="CH7" s="30" t="str">
        <f t="shared" si="68"/>
        <v>0</v>
      </c>
      <c r="CI7" s="30" t="str">
        <f t="shared" si="69"/>
        <v>0</v>
      </c>
      <c r="CJ7" s="30" t="str">
        <f t="shared" si="70"/>
        <v>0</v>
      </c>
      <c r="CK7" s="30" t="str">
        <f t="shared" si="71"/>
        <v>0</v>
      </c>
      <c r="CL7" s="30" t="str">
        <f t="shared" si="72"/>
        <v>0</v>
      </c>
      <c r="CM7" s="30" t="str">
        <f t="shared" si="73"/>
        <v>0</v>
      </c>
      <c r="CN7" s="37" t="str">
        <f t="shared" si="74"/>
        <v>0</v>
      </c>
      <c r="CO7" s="37" t="str">
        <f t="shared" si="75"/>
        <v>0</v>
      </c>
      <c r="CP7" s="37" t="str">
        <f t="shared" si="76"/>
        <v>0</v>
      </c>
      <c r="CQ7" s="37" t="str">
        <f t="shared" si="77"/>
        <v>0</v>
      </c>
      <c r="CR7" s="37" t="str">
        <f t="shared" si="78"/>
        <v>0</v>
      </c>
      <c r="CS7" s="37" t="str">
        <f t="shared" si="79"/>
        <v>0</v>
      </c>
      <c r="CT7" s="37" t="str">
        <f t="shared" si="80"/>
        <v>0</v>
      </c>
      <c r="CU7" s="37" t="str">
        <f t="shared" si="81"/>
        <v>0</v>
      </c>
      <c r="CV7" s="37" t="str">
        <f t="shared" si="82"/>
        <v>0</v>
      </c>
      <c r="CW7" s="37" t="str">
        <f t="shared" si="83"/>
        <v>0</v>
      </c>
      <c r="CX7" s="37" t="str">
        <f t="shared" si="84"/>
        <v>0</v>
      </c>
      <c r="CY7" s="37" t="str">
        <f t="shared" si="85"/>
        <v>0</v>
      </c>
      <c r="CZ7" s="37" t="str">
        <f t="shared" si="86"/>
        <v>0</v>
      </c>
      <c r="DA7" s="37" t="str">
        <f t="shared" si="87"/>
        <v>0</v>
      </c>
      <c r="DB7" s="37" t="str">
        <f t="shared" si="88"/>
        <v>0</v>
      </c>
      <c r="DC7" s="37" t="str">
        <f t="shared" si="89"/>
        <v>0</v>
      </c>
      <c r="DD7" s="30" t="str">
        <f t="shared" si="90"/>
        <v>0</v>
      </c>
      <c r="DE7" s="30" t="str">
        <f t="shared" si="91"/>
        <v>0</v>
      </c>
      <c r="DF7" s="30" t="str">
        <f t="shared" si="92"/>
        <v>0</v>
      </c>
      <c r="DG7" s="30" t="str">
        <f t="shared" si="93"/>
        <v>0</v>
      </c>
      <c r="DH7" s="30" t="str">
        <f t="shared" si="94"/>
        <v>0</v>
      </c>
      <c r="DI7" s="30" t="str">
        <f t="shared" si="95"/>
        <v>0</v>
      </c>
      <c r="DJ7" s="30" t="str">
        <f t="shared" si="96"/>
        <v>0</v>
      </c>
      <c r="DK7" s="30" t="str">
        <f t="shared" si="97"/>
        <v>0</v>
      </c>
      <c r="DL7" s="30" t="str">
        <f t="shared" si="98"/>
        <v>0</v>
      </c>
      <c r="DM7" s="30" t="str">
        <f t="shared" si="99"/>
        <v>0</v>
      </c>
      <c r="DN7" s="30" t="str">
        <f t="shared" si="100"/>
        <v>0</v>
      </c>
      <c r="DO7" s="30" t="str">
        <f t="shared" si="101"/>
        <v>0</v>
      </c>
      <c r="DP7" s="30" t="str">
        <f t="shared" si="102"/>
        <v>0</v>
      </c>
      <c r="DQ7" s="30" t="str">
        <f t="shared" si="103"/>
        <v>0</v>
      </c>
      <c r="DR7" s="30" t="str">
        <f t="shared" si="104"/>
        <v>0</v>
      </c>
      <c r="DS7" s="30" t="str">
        <f t="shared" si="105"/>
        <v>0</v>
      </c>
      <c r="DT7" s="37" t="str">
        <f t="shared" si="106"/>
        <v>0</v>
      </c>
      <c r="DU7" s="37" t="str">
        <f t="shared" si="107"/>
        <v>0</v>
      </c>
      <c r="DV7" s="37" t="str">
        <f t="shared" si="108"/>
        <v>0</v>
      </c>
      <c r="DW7" s="37" t="str">
        <f t="shared" si="109"/>
        <v>0</v>
      </c>
      <c r="DX7" s="37" t="str">
        <f t="shared" si="110"/>
        <v>0</v>
      </c>
      <c r="DY7" s="37" t="str">
        <f t="shared" si="111"/>
        <v>0</v>
      </c>
      <c r="DZ7" s="37" t="str">
        <f t="shared" si="112"/>
        <v>0</v>
      </c>
      <c r="EA7" s="37" t="str">
        <f t="shared" si="113"/>
        <v>0</v>
      </c>
      <c r="EB7" s="37" t="str">
        <f t="shared" si="114"/>
        <v>0</v>
      </c>
      <c r="EC7" s="37" t="str">
        <f t="shared" si="115"/>
        <v>0</v>
      </c>
      <c r="ED7" s="37" t="str">
        <f t="shared" si="116"/>
        <v>0</v>
      </c>
      <c r="EE7" s="37" t="str">
        <f t="shared" si="117"/>
        <v>0</v>
      </c>
      <c r="EF7" s="37" t="str">
        <f t="shared" si="118"/>
        <v>0</v>
      </c>
      <c r="EG7" s="37" t="str">
        <f t="shared" si="119"/>
        <v>0</v>
      </c>
      <c r="EH7" s="37" t="str">
        <f t="shared" si="120"/>
        <v>0</v>
      </c>
      <c r="EI7" s="37" t="str">
        <f t="shared" si="121"/>
        <v>0</v>
      </c>
      <c r="EK7" s="21" t="str">
        <f>IF(ISNUMBER($J7), DEC2HEX(POWER(2, 16) - POWER(2, 16 - MAX(MIN(J7, 16), 0))), "----")</f>
        <v>FFFF</v>
      </c>
      <c r="EL7" s="21" t="str">
        <f>IF(ISNUMBER($J7), DEC2HEX(POWER(2, 16) - POWER(2, 16 - MAX(MIN(J7 - 16, 16), 0))), "----")</f>
        <v>FFFF</v>
      </c>
      <c r="EM7" s="21" t="str">
        <f>IF(ISNUMBER($J7), DEC2HEX(POWER(2, 16) - POWER(2, 16 - MAX(MIN(J7 - 32, 16), 0))), "----")</f>
        <v>FFFF</v>
      </c>
      <c r="EN7" s="21" t="str">
        <f>IF(ISNUMBER($J7), DEC2HEX(POWER(2, 16) - POWER(2, 16 - MAX(MIN(J7 - 48, 16), 0))), "----")</f>
        <v>FFFF</v>
      </c>
      <c r="EO7" s="21" t="str">
        <f>IF(ISNUMBER($J7), DEC2HEX(POWER(2, 16) - POWER(2, 16 - MAX(MIN(J7 - 64, 16), 0))), "----")</f>
        <v>FFFF</v>
      </c>
      <c r="EP7" s="21" t="str">
        <f>IF(ISNUMBER($J7), DEC2HEX(POWER(2, 16) - POWER(2, 16 - MAX(MIN(J7 - 80, 16), 0))), "----")</f>
        <v>0</v>
      </c>
      <c r="EQ7" s="21" t="str">
        <f>IF(ISNUMBER($J7), DEC2HEX(POWER(2, 16) - POWER(2, 16 - MAX(MIN(J7 - 96, 16), 0))), "----")</f>
        <v>0</v>
      </c>
      <c r="ER7" s="21" t="str">
        <f>IF(ISNUMBER($J7), DEC2HEX(POWER(2, 16) - POWER(2, 16 - MAX(MIN(J7 - 112, 16), 0))), "----")</f>
        <v>0</v>
      </c>
    </row>
    <row r="8" spans="1:148" ht="21" customHeight="1" x14ac:dyDescent="0.35">
      <c r="A8" s="30" t="s">
        <v>36</v>
      </c>
      <c r="B8" s="34" t="str">
        <f t="shared" ref="B8:I8" si="126">IF(ISNUMBER($J7), DEC2HEX(_xlfn.BITOR(65535 - HEX2DEC(EK7), HEX2DEC(B7))), "----")</f>
        <v>2001</v>
      </c>
      <c r="C8" s="34" t="str">
        <f t="shared" si="126"/>
        <v>DB8</v>
      </c>
      <c r="D8" s="34" t="str">
        <f t="shared" si="126"/>
        <v>FADE</v>
      </c>
      <c r="E8" s="34" t="str">
        <f t="shared" si="126"/>
        <v>FF</v>
      </c>
      <c r="F8" s="34" t="str">
        <f t="shared" si="126"/>
        <v>4400</v>
      </c>
      <c r="G8" s="34" t="str">
        <f t="shared" si="126"/>
        <v>FFFF</v>
      </c>
      <c r="H8" s="34" t="str">
        <f t="shared" si="126"/>
        <v>FFFF</v>
      </c>
      <c r="I8" s="34" t="str">
        <f t="shared" si="126"/>
        <v>FFFF</v>
      </c>
      <c r="J8" s="30">
        <f t="shared" ref="J8" si="127">IF(ISNUMBER(J7), J7, "")</f>
        <v>80</v>
      </c>
      <c r="L8" s="30" t="str">
        <f t="shared" si="1"/>
        <v>0</v>
      </c>
      <c r="M8" s="30" t="str">
        <f t="shared" si="1"/>
        <v>0</v>
      </c>
      <c r="N8" s="30" t="str">
        <f t="shared" si="1"/>
        <v>1</v>
      </c>
      <c r="O8" s="30" t="str">
        <f t="shared" si="1"/>
        <v>0</v>
      </c>
      <c r="P8" s="30" t="str">
        <f t="shared" si="1"/>
        <v>0</v>
      </c>
      <c r="Q8" s="30" t="str">
        <f t="shared" si="1"/>
        <v>0</v>
      </c>
      <c r="R8" s="30" t="str">
        <f t="shared" si="1"/>
        <v>0</v>
      </c>
      <c r="S8" s="30" t="str">
        <f t="shared" si="1"/>
        <v>0</v>
      </c>
      <c r="T8" s="30" t="str">
        <f t="shared" si="1"/>
        <v>0</v>
      </c>
      <c r="U8" s="30" t="str">
        <f t="shared" si="1"/>
        <v>0</v>
      </c>
      <c r="V8" s="30" t="str">
        <f t="shared" si="1"/>
        <v>0</v>
      </c>
      <c r="W8" s="30" t="str">
        <f t="shared" si="1"/>
        <v>0</v>
      </c>
      <c r="X8" s="30" t="str">
        <f t="shared" si="1"/>
        <v>0</v>
      </c>
      <c r="Y8" s="30" t="str">
        <f t="shared" si="1"/>
        <v>0</v>
      </c>
      <c r="Z8" s="30" t="str">
        <f t="shared" si="1"/>
        <v>0</v>
      </c>
      <c r="AA8" s="30" t="str">
        <f t="shared" si="1"/>
        <v>1</v>
      </c>
      <c r="AB8" s="37" t="str">
        <f t="shared" si="10"/>
        <v>1</v>
      </c>
      <c r="AC8" s="37" t="str">
        <f t="shared" si="11"/>
        <v>1</v>
      </c>
      <c r="AD8" s="37" t="str">
        <f t="shared" si="12"/>
        <v>0</v>
      </c>
      <c r="AE8" s="37" t="str">
        <f t="shared" si="13"/>
        <v>1</v>
      </c>
      <c r="AF8" s="37" t="str">
        <f t="shared" si="14"/>
        <v>1</v>
      </c>
      <c r="AG8" s="37" t="str">
        <f t="shared" si="15"/>
        <v>0</v>
      </c>
      <c r="AH8" s="37" t="str">
        <f t="shared" si="16"/>
        <v>1</v>
      </c>
      <c r="AI8" s="37" t="str">
        <f t="shared" si="17"/>
        <v>1</v>
      </c>
      <c r="AJ8" s="37" t="str">
        <f t="shared" si="18"/>
        <v>0</v>
      </c>
      <c r="AK8" s="37" t="str">
        <f t="shared" si="19"/>
        <v>0</v>
      </c>
      <c r="AL8" s="37" t="str">
        <f t="shared" si="20"/>
        <v>0</v>
      </c>
      <c r="AM8" s="37" t="str">
        <f t="shared" si="21"/>
        <v>0</v>
      </c>
      <c r="AN8" s="37" t="str">
        <f t="shared" si="22"/>
        <v>1</v>
      </c>
      <c r="AO8" s="37" t="str">
        <f t="shared" si="23"/>
        <v>0</v>
      </c>
      <c r="AP8" s="37" t="str">
        <f t="shared" si="24"/>
        <v>0</v>
      </c>
      <c r="AQ8" s="37" t="str">
        <f t="shared" si="25"/>
        <v>0</v>
      </c>
      <c r="AR8" s="30" t="str">
        <f t="shared" si="26"/>
        <v>1</v>
      </c>
      <c r="AS8" s="30" t="str">
        <f t="shared" si="27"/>
        <v>1</v>
      </c>
      <c r="AT8" s="30" t="str">
        <f t="shared" si="28"/>
        <v>1</v>
      </c>
      <c r="AU8" s="30" t="str">
        <f t="shared" si="29"/>
        <v>1</v>
      </c>
      <c r="AV8" s="30" t="str">
        <f t="shared" si="30"/>
        <v>1</v>
      </c>
      <c r="AW8" s="30" t="str">
        <f t="shared" si="31"/>
        <v>0</v>
      </c>
      <c r="AX8" s="30" t="str">
        <f t="shared" si="32"/>
        <v>1</v>
      </c>
      <c r="AY8" s="30" t="str">
        <f t="shared" si="33"/>
        <v>0</v>
      </c>
      <c r="AZ8" s="30" t="str">
        <f t="shared" si="34"/>
        <v>1</v>
      </c>
      <c r="BA8" s="30" t="str">
        <f t="shared" si="35"/>
        <v>1</v>
      </c>
      <c r="BB8" s="30" t="str">
        <f t="shared" si="36"/>
        <v>0</v>
      </c>
      <c r="BC8" s="30" t="str">
        <f t="shared" si="37"/>
        <v>1</v>
      </c>
      <c r="BD8" s="30" t="str">
        <f t="shared" si="38"/>
        <v>1</v>
      </c>
      <c r="BE8" s="30" t="str">
        <f t="shared" si="39"/>
        <v>1</v>
      </c>
      <c r="BF8" s="30" t="str">
        <f t="shared" si="40"/>
        <v>1</v>
      </c>
      <c r="BG8" s="30" t="str">
        <f t="shared" si="41"/>
        <v>0</v>
      </c>
      <c r="BH8" s="37" t="str">
        <f t="shared" si="42"/>
        <v>1</v>
      </c>
      <c r="BI8" s="37" t="str">
        <f t="shared" si="43"/>
        <v>1</v>
      </c>
      <c r="BJ8" s="37" t="str">
        <f t="shared" si="44"/>
        <v>1</v>
      </c>
      <c r="BK8" s="37" t="str">
        <f t="shared" si="45"/>
        <v>1</v>
      </c>
      <c r="BL8" s="37" t="str">
        <f t="shared" si="46"/>
        <v>1</v>
      </c>
      <c r="BM8" s="37" t="str">
        <f t="shared" si="47"/>
        <v>1</v>
      </c>
      <c r="BN8" s="37" t="str">
        <f t="shared" si="48"/>
        <v>1</v>
      </c>
      <c r="BO8" s="37" t="str">
        <f t="shared" si="49"/>
        <v>1</v>
      </c>
      <c r="BP8" s="37" t="str">
        <f t="shared" si="50"/>
        <v>0</v>
      </c>
      <c r="BQ8" s="37" t="str">
        <f t="shared" si="51"/>
        <v>0</v>
      </c>
      <c r="BR8" s="37" t="str">
        <f t="shared" si="52"/>
        <v>0</v>
      </c>
      <c r="BS8" s="37" t="str">
        <f t="shared" si="53"/>
        <v>0</v>
      </c>
      <c r="BT8" s="37" t="str">
        <f t="shared" si="54"/>
        <v>0</v>
      </c>
      <c r="BU8" s="37" t="str">
        <f t="shared" si="55"/>
        <v>0</v>
      </c>
      <c r="BV8" s="37" t="str">
        <f t="shared" si="56"/>
        <v>0</v>
      </c>
      <c r="BW8" s="37" t="str">
        <f t="shared" si="57"/>
        <v>0</v>
      </c>
      <c r="BX8" s="30" t="str">
        <f t="shared" si="58"/>
        <v>0</v>
      </c>
      <c r="BY8" s="30" t="str">
        <f t="shared" si="59"/>
        <v>1</v>
      </c>
      <c r="BZ8" s="30" t="str">
        <f t="shared" si="60"/>
        <v>0</v>
      </c>
      <c r="CA8" s="30" t="str">
        <f t="shared" si="61"/>
        <v>0</v>
      </c>
      <c r="CB8" s="30" t="str">
        <f t="shared" si="62"/>
        <v>0</v>
      </c>
      <c r="CC8" s="30" t="str">
        <f t="shared" si="63"/>
        <v>1</v>
      </c>
      <c r="CD8" s="30" t="str">
        <f t="shared" si="64"/>
        <v>0</v>
      </c>
      <c r="CE8" s="30" t="str">
        <f t="shared" si="65"/>
        <v>0</v>
      </c>
      <c r="CF8" s="30" t="str">
        <f t="shared" si="66"/>
        <v>0</v>
      </c>
      <c r="CG8" s="30" t="str">
        <f t="shared" si="67"/>
        <v>0</v>
      </c>
      <c r="CH8" s="30" t="str">
        <f t="shared" si="68"/>
        <v>0</v>
      </c>
      <c r="CI8" s="30" t="str">
        <f t="shared" si="69"/>
        <v>0</v>
      </c>
      <c r="CJ8" s="30" t="str">
        <f t="shared" si="70"/>
        <v>0</v>
      </c>
      <c r="CK8" s="30" t="str">
        <f t="shared" si="71"/>
        <v>0</v>
      </c>
      <c r="CL8" s="30" t="str">
        <f t="shared" si="72"/>
        <v>0</v>
      </c>
      <c r="CM8" s="30" t="str">
        <f t="shared" si="73"/>
        <v>0</v>
      </c>
      <c r="CN8" s="37" t="str">
        <f t="shared" si="74"/>
        <v>1</v>
      </c>
      <c r="CO8" s="37" t="str">
        <f t="shared" si="75"/>
        <v>1</v>
      </c>
      <c r="CP8" s="37" t="str">
        <f t="shared" si="76"/>
        <v>1</v>
      </c>
      <c r="CQ8" s="37" t="str">
        <f t="shared" si="77"/>
        <v>1</v>
      </c>
      <c r="CR8" s="37" t="str">
        <f t="shared" si="78"/>
        <v>1</v>
      </c>
      <c r="CS8" s="37" t="str">
        <f t="shared" si="79"/>
        <v>1</v>
      </c>
      <c r="CT8" s="37" t="str">
        <f t="shared" si="80"/>
        <v>1</v>
      </c>
      <c r="CU8" s="37" t="str">
        <f t="shared" si="81"/>
        <v>1</v>
      </c>
      <c r="CV8" s="37" t="str">
        <f t="shared" si="82"/>
        <v>1</v>
      </c>
      <c r="CW8" s="37" t="str">
        <f t="shared" si="83"/>
        <v>1</v>
      </c>
      <c r="CX8" s="37" t="str">
        <f t="shared" si="84"/>
        <v>1</v>
      </c>
      <c r="CY8" s="37" t="str">
        <f t="shared" si="85"/>
        <v>1</v>
      </c>
      <c r="CZ8" s="37" t="str">
        <f t="shared" si="86"/>
        <v>1</v>
      </c>
      <c r="DA8" s="37" t="str">
        <f t="shared" si="87"/>
        <v>1</v>
      </c>
      <c r="DB8" s="37" t="str">
        <f t="shared" si="88"/>
        <v>1</v>
      </c>
      <c r="DC8" s="37" t="str">
        <f t="shared" si="89"/>
        <v>1</v>
      </c>
      <c r="DD8" s="30" t="str">
        <f t="shared" si="90"/>
        <v>1</v>
      </c>
      <c r="DE8" s="30" t="str">
        <f t="shared" si="91"/>
        <v>1</v>
      </c>
      <c r="DF8" s="30" t="str">
        <f t="shared" si="92"/>
        <v>1</v>
      </c>
      <c r="DG8" s="30" t="str">
        <f t="shared" si="93"/>
        <v>1</v>
      </c>
      <c r="DH8" s="30" t="str">
        <f t="shared" si="94"/>
        <v>1</v>
      </c>
      <c r="DI8" s="30" t="str">
        <f t="shared" si="95"/>
        <v>1</v>
      </c>
      <c r="DJ8" s="30" t="str">
        <f t="shared" si="96"/>
        <v>1</v>
      </c>
      <c r="DK8" s="30" t="str">
        <f t="shared" si="97"/>
        <v>1</v>
      </c>
      <c r="DL8" s="30" t="str">
        <f t="shared" si="98"/>
        <v>1</v>
      </c>
      <c r="DM8" s="30" t="str">
        <f t="shared" si="99"/>
        <v>1</v>
      </c>
      <c r="DN8" s="30" t="str">
        <f t="shared" si="100"/>
        <v>1</v>
      </c>
      <c r="DO8" s="30" t="str">
        <f t="shared" si="101"/>
        <v>1</v>
      </c>
      <c r="DP8" s="30" t="str">
        <f t="shared" si="102"/>
        <v>1</v>
      </c>
      <c r="DQ8" s="30" t="str">
        <f t="shared" si="103"/>
        <v>1</v>
      </c>
      <c r="DR8" s="30" t="str">
        <f t="shared" si="104"/>
        <v>1</v>
      </c>
      <c r="DS8" s="30" t="str">
        <f t="shared" si="105"/>
        <v>1</v>
      </c>
      <c r="DT8" s="37" t="str">
        <f t="shared" si="106"/>
        <v>1</v>
      </c>
      <c r="DU8" s="37" t="str">
        <f t="shared" si="107"/>
        <v>1</v>
      </c>
      <c r="DV8" s="37" t="str">
        <f t="shared" si="108"/>
        <v>1</v>
      </c>
      <c r="DW8" s="37" t="str">
        <f t="shared" si="109"/>
        <v>1</v>
      </c>
      <c r="DX8" s="37" t="str">
        <f t="shared" si="110"/>
        <v>1</v>
      </c>
      <c r="DY8" s="37" t="str">
        <f t="shared" si="111"/>
        <v>1</v>
      </c>
      <c r="DZ8" s="37" t="str">
        <f t="shared" si="112"/>
        <v>1</v>
      </c>
      <c r="EA8" s="37" t="str">
        <f t="shared" si="113"/>
        <v>1</v>
      </c>
      <c r="EB8" s="37" t="str">
        <f t="shared" si="114"/>
        <v>1</v>
      </c>
      <c r="EC8" s="37" t="str">
        <f t="shared" si="115"/>
        <v>1</v>
      </c>
      <c r="ED8" s="37" t="str">
        <f t="shared" si="116"/>
        <v>1</v>
      </c>
      <c r="EE8" s="37" t="str">
        <f t="shared" si="117"/>
        <v>1</v>
      </c>
      <c r="EF8" s="37" t="str">
        <f t="shared" si="118"/>
        <v>1</v>
      </c>
      <c r="EG8" s="37" t="str">
        <f t="shared" si="119"/>
        <v>1</v>
      </c>
      <c r="EH8" s="37" t="str">
        <f t="shared" si="120"/>
        <v>1</v>
      </c>
      <c r="EI8" s="37" t="str">
        <f t="shared" si="121"/>
        <v>1</v>
      </c>
    </row>
    <row r="9" spans="1:148" ht="21" customHeight="1" x14ac:dyDescent="0.35">
      <c r="A9" s="30" t="s">
        <v>8</v>
      </c>
      <c r="B9" s="21" t="str">
        <f t="shared" ref="B9" si="128">IF(ISNUMBER($J9), DEC2HEX(MOD(HEX2DEC(B8) + IF(HEX2DEC(C8) &gt; 65534, 1, 0), 65536)), "----")</f>
        <v>2001</v>
      </c>
      <c r="C9" s="21" t="str">
        <f t="shared" ref="C9" si="129">IF(ISNUMBER($J9), DEC2HEX(MOD(HEX2DEC(C8) + IF(HEX2DEC(D8) &gt; 65534, 1, 0), 65536)), "----")</f>
        <v>DB8</v>
      </c>
      <c r="D9" s="21" t="str">
        <f t="shared" ref="D9" si="130">IF(ISNUMBER($J9), DEC2HEX(MOD(HEX2DEC(D8) + IF(HEX2DEC(E8) &gt; 65534, 1, 0), 65536)), "----")</f>
        <v>FADE</v>
      </c>
      <c r="E9" s="21" t="str">
        <f t="shared" ref="E9" si="131">IF(ISNUMBER($J9), DEC2HEX(MOD(HEX2DEC(E8) + IF(HEX2DEC(F8) &gt; 65534, 1, 0), 65536)), "----")</f>
        <v>FF</v>
      </c>
      <c r="F9" s="21" t="str">
        <f t="shared" ref="F9" si="132">IF(ISNUMBER($J9), DEC2HEX(MOD(HEX2DEC(F8) + IF(HEX2DEC(G8) &gt; 65534, 1, 0), 65536)), "----")</f>
        <v>4401</v>
      </c>
      <c r="G9" s="21" t="str">
        <f t="shared" ref="G9" si="133">IF(ISNUMBER($J9), DEC2HEX(MOD(HEX2DEC(G8) + IF(HEX2DEC(H8) &gt; 65534, 1, 0), 65536)), "----")</f>
        <v>0</v>
      </c>
      <c r="H9" s="21" t="str">
        <f t="shared" ref="H9" si="134">IF(ISNUMBER($J9), DEC2HEX(MOD(HEX2DEC(H8) + IF(HEX2DEC(I8) &gt; 65534, 1, 0), 65536)), "----")</f>
        <v>0</v>
      </c>
      <c r="I9" s="21" t="str">
        <f t="shared" ref="I9" si="135">IF(ISNUMBER($J9), DEC2HEX(MOD(HEX2DEC(I8) + 1, 65536)), "----")</f>
        <v>0</v>
      </c>
      <c r="J9" s="31">
        <v>110</v>
      </c>
      <c r="L9" s="30" t="str">
        <f t="shared" si="1"/>
        <v>0</v>
      </c>
      <c r="M9" s="30" t="str">
        <f t="shared" si="1"/>
        <v>0</v>
      </c>
      <c r="N9" s="30" t="str">
        <f t="shared" si="1"/>
        <v>1</v>
      </c>
      <c r="O9" s="30" t="str">
        <f t="shared" si="1"/>
        <v>0</v>
      </c>
      <c r="P9" s="30" t="str">
        <f t="shared" si="1"/>
        <v>0</v>
      </c>
      <c r="Q9" s="30" t="str">
        <f t="shared" si="1"/>
        <v>0</v>
      </c>
      <c r="R9" s="30" t="str">
        <f t="shared" si="1"/>
        <v>0</v>
      </c>
      <c r="S9" s="30" t="str">
        <f t="shared" si="1"/>
        <v>0</v>
      </c>
      <c r="T9" s="30" t="str">
        <f t="shared" si="1"/>
        <v>0</v>
      </c>
      <c r="U9" s="30" t="str">
        <f t="shared" si="1"/>
        <v>0</v>
      </c>
      <c r="V9" s="30" t="str">
        <f t="shared" si="1"/>
        <v>0</v>
      </c>
      <c r="W9" s="30" t="str">
        <f t="shared" si="1"/>
        <v>0</v>
      </c>
      <c r="X9" s="30" t="str">
        <f t="shared" si="1"/>
        <v>0</v>
      </c>
      <c r="Y9" s="30" t="str">
        <f t="shared" si="1"/>
        <v>0</v>
      </c>
      <c r="Z9" s="30" t="str">
        <f t="shared" si="1"/>
        <v>0</v>
      </c>
      <c r="AA9" s="30" t="str">
        <f t="shared" si="1"/>
        <v>1</v>
      </c>
      <c r="AB9" s="37" t="str">
        <f t="shared" ref="AB9:AB26" si="136">IF(ISNUMBER($J9), MID(HEX2BIN(MID($C9, (_xlfn.CEILING.MATH(L$1 / 8) - _xlfn.FLOOR.MATH((L$1 - 1) / 16) * 2) * 2 - 1, 2), 8), MOD(L$1 - 1, 8) + 1, 1), "")</f>
        <v>1</v>
      </c>
      <c r="AC9" s="37" t="str">
        <f t="shared" ref="AC9:AC26" si="137">IF(ISNUMBER($J9), MID(HEX2BIN(MID($C9, (_xlfn.CEILING.MATH(M$1 / 8) - _xlfn.FLOOR.MATH((M$1 - 1) / 16) * 2) * 2 - 1, 2), 8), MOD(M$1 - 1, 8) + 1, 1), "")</f>
        <v>1</v>
      </c>
      <c r="AD9" s="37" t="str">
        <f t="shared" ref="AD9:AD26" si="138">IF(ISNUMBER($J9), MID(HEX2BIN(MID($C9, (_xlfn.CEILING.MATH(N$1 / 8) - _xlfn.FLOOR.MATH((N$1 - 1) / 16) * 2) * 2 - 1, 2), 8), MOD(N$1 - 1, 8) + 1, 1), "")</f>
        <v>0</v>
      </c>
      <c r="AE9" s="37" t="str">
        <f t="shared" ref="AE9:AE26" si="139">IF(ISNUMBER($J9), MID(HEX2BIN(MID($C9, (_xlfn.CEILING.MATH(O$1 / 8) - _xlfn.FLOOR.MATH((O$1 - 1) / 16) * 2) * 2 - 1, 2), 8), MOD(O$1 - 1, 8) + 1, 1), "")</f>
        <v>1</v>
      </c>
      <c r="AF9" s="37" t="str">
        <f t="shared" ref="AF9:AF26" si="140">IF(ISNUMBER($J9), MID(HEX2BIN(MID($C9, (_xlfn.CEILING.MATH(P$1 / 8) - _xlfn.FLOOR.MATH((P$1 - 1) / 16) * 2) * 2 - 1, 2), 8), MOD(P$1 - 1, 8) + 1, 1), "")</f>
        <v>1</v>
      </c>
      <c r="AG9" s="37" t="str">
        <f t="shared" ref="AG9:AG26" si="141">IF(ISNUMBER($J9), MID(HEX2BIN(MID($C9, (_xlfn.CEILING.MATH(Q$1 / 8) - _xlfn.FLOOR.MATH((Q$1 - 1) / 16) * 2) * 2 - 1, 2), 8), MOD(Q$1 - 1, 8) + 1, 1), "")</f>
        <v>0</v>
      </c>
      <c r="AH9" s="37" t="str">
        <f t="shared" ref="AH9:AH26" si="142">IF(ISNUMBER($J9), MID(HEX2BIN(MID($C9, (_xlfn.CEILING.MATH(R$1 / 8) - _xlfn.FLOOR.MATH((R$1 - 1) / 16) * 2) * 2 - 1, 2), 8), MOD(R$1 - 1, 8) + 1, 1), "")</f>
        <v>1</v>
      </c>
      <c r="AI9" s="37" t="str">
        <f t="shared" ref="AI9:AI26" si="143">IF(ISNUMBER($J9), MID(HEX2BIN(MID($C9, (_xlfn.CEILING.MATH(S$1 / 8) - _xlfn.FLOOR.MATH((S$1 - 1) / 16) * 2) * 2 - 1, 2), 8), MOD(S$1 - 1, 8) + 1, 1), "")</f>
        <v>1</v>
      </c>
      <c r="AJ9" s="37" t="str">
        <f t="shared" ref="AJ9:AJ26" si="144">IF(ISNUMBER($J9), MID(HEX2BIN(MID($C9, (_xlfn.CEILING.MATH(T$1 / 8) - _xlfn.FLOOR.MATH((T$1 - 1) / 16) * 2) * 2 - 1, 2), 8), MOD(T$1 - 1, 8) + 1, 1), "")</f>
        <v>0</v>
      </c>
      <c r="AK9" s="37" t="str">
        <f t="shared" ref="AK9:AK26" si="145">IF(ISNUMBER($J9), MID(HEX2BIN(MID($C9, (_xlfn.CEILING.MATH(U$1 / 8) - _xlfn.FLOOR.MATH((U$1 - 1) / 16) * 2) * 2 - 1, 2), 8), MOD(U$1 - 1, 8) + 1, 1), "")</f>
        <v>0</v>
      </c>
      <c r="AL9" s="37" t="str">
        <f t="shared" ref="AL9:AL26" si="146">IF(ISNUMBER($J9), MID(HEX2BIN(MID($C9, (_xlfn.CEILING.MATH(V$1 / 8) - _xlfn.FLOOR.MATH((V$1 - 1) / 16) * 2) * 2 - 1, 2), 8), MOD(V$1 - 1, 8) + 1, 1), "")</f>
        <v>0</v>
      </c>
      <c r="AM9" s="37" t="str">
        <f t="shared" ref="AM9:AM26" si="147">IF(ISNUMBER($J9), MID(HEX2BIN(MID($C9, (_xlfn.CEILING.MATH(W$1 / 8) - _xlfn.FLOOR.MATH((W$1 - 1) / 16) * 2) * 2 - 1, 2), 8), MOD(W$1 - 1, 8) + 1, 1), "")</f>
        <v>0</v>
      </c>
      <c r="AN9" s="37" t="str">
        <f t="shared" ref="AN9:AN26" si="148">IF(ISNUMBER($J9), MID(HEX2BIN(MID($C9, (_xlfn.CEILING.MATH(X$1 / 8) - _xlfn.FLOOR.MATH((X$1 - 1) / 16) * 2) * 2 - 1, 2), 8), MOD(X$1 - 1, 8) + 1, 1), "")</f>
        <v>1</v>
      </c>
      <c r="AO9" s="37" t="str">
        <f t="shared" ref="AO9:AO26" si="149">IF(ISNUMBER($J9), MID(HEX2BIN(MID($C9, (_xlfn.CEILING.MATH(Y$1 / 8) - _xlfn.FLOOR.MATH((Y$1 - 1) / 16) * 2) * 2 - 1, 2), 8), MOD(Y$1 - 1, 8) + 1, 1), "")</f>
        <v>0</v>
      </c>
      <c r="AP9" s="37" t="str">
        <f t="shared" ref="AP9:AP26" si="150">IF(ISNUMBER($J9), MID(HEX2BIN(MID($C9, (_xlfn.CEILING.MATH(Z$1 / 8) - _xlfn.FLOOR.MATH((Z$1 - 1) / 16) * 2) * 2 - 1, 2), 8), MOD(Z$1 - 1, 8) + 1, 1), "")</f>
        <v>0</v>
      </c>
      <c r="AQ9" s="37" t="str">
        <f t="shared" ref="AQ9:AQ26" si="151">IF(ISNUMBER($J9), MID(HEX2BIN(MID($C9, (_xlfn.CEILING.MATH(AA$1 / 8) - _xlfn.FLOOR.MATH((AA$1 - 1) / 16) * 2) * 2 - 1, 2), 8), MOD(AA$1 - 1, 8) + 1, 1), "")</f>
        <v>0</v>
      </c>
      <c r="AR9" s="30" t="str">
        <f t="shared" ref="AR9:AR26" si="152">IF(ISNUMBER($J9), MID(HEX2BIN(MID($D9, (_xlfn.CEILING.MATH(L$1 / 8) - _xlfn.FLOOR.MATH((L$1 - 1) / 16) * 2) * 2 - 1, 2), 8), MOD(L$1 - 1, 8) + 1, 1), "")</f>
        <v>1</v>
      </c>
      <c r="AS9" s="30" t="str">
        <f t="shared" ref="AS9:AS26" si="153">IF(ISNUMBER($J9), MID(HEX2BIN(MID($D9, (_xlfn.CEILING.MATH(M$1 / 8) - _xlfn.FLOOR.MATH((M$1 - 1) / 16) * 2) * 2 - 1, 2), 8), MOD(M$1 - 1, 8) + 1, 1), "")</f>
        <v>1</v>
      </c>
      <c r="AT9" s="30" t="str">
        <f t="shared" ref="AT9:AT26" si="154">IF(ISNUMBER($J9), MID(HEX2BIN(MID($D9, (_xlfn.CEILING.MATH(N$1 / 8) - _xlfn.FLOOR.MATH((N$1 - 1) / 16) * 2) * 2 - 1, 2), 8), MOD(N$1 - 1, 8) + 1, 1), "")</f>
        <v>1</v>
      </c>
      <c r="AU9" s="30" t="str">
        <f t="shared" ref="AU9:AU26" si="155">IF(ISNUMBER($J9), MID(HEX2BIN(MID($D9, (_xlfn.CEILING.MATH(O$1 / 8) - _xlfn.FLOOR.MATH((O$1 - 1) / 16) * 2) * 2 - 1, 2), 8), MOD(O$1 - 1, 8) + 1, 1), "")</f>
        <v>1</v>
      </c>
      <c r="AV9" s="30" t="str">
        <f t="shared" ref="AV9:AV26" si="156">IF(ISNUMBER($J9), MID(HEX2BIN(MID($D9, (_xlfn.CEILING.MATH(P$1 / 8) - _xlfn.FLOOR.MATH((P$1 - 1) / 16) * 2) * 2 - 1, 2), 8), MOD(P$1 - 1, 8) + 1, 1), "")</f>
        <v>1</v>
      </c>
      <c r="AW9" s="30" t="str">
        <f t="shared" ref="AW9:AW26" si="157">IF(ISNUMBER($J9), MID(HEX2BIN(MID($D9, (_xlfn.CEILING.MATH(Q$1 / 8) - _xlfn.FLOOR.MATH((Q$1 - 1) / 16) * 2) * 2 - 1, 2), 8), MOD(Q$1 - 1, 8) + 1, 1), "")</f>
        <v>0</v>
      </c>
      <c r="AX9" s="30" t="str">
        <f t="shared" ref="AX9:AX26" si="158">IF(ISNUMBER($J9), MID(HEX2BIN(MID($D9, (_xlfn.CEILING.MATH(R$1 / 8) - _xlfn.FLOOR.MATH((R$1 - 1) / 16) * 2) * 2 - 1, 2), 8), MOD(R$1 - 1, 8) + 1, 1), "")</f>
        <v>1</v>
      </c>
      <c r="AY9" s="30" t="str">
        <f t="shared" ref="AY9:AY26" si="159">IF(ISNUMBER($J9), MID(HEX2BIN(MID($D9, (_xlfn.CEILING.MATH(S$1 / 8) - _xlfn.FLOOR.MATH((S$1 - 1) / 16) * 2) * 2 - 1, 2), 8), MOD(S$1 - 1, 8) + 1, 1), "")</f>
        <v>0</v>
      </c>
      <c r="AZ9" s="30" t="str">
        <f t="shared" ref="AZ9:AZ26" si="160">IF(ISNUMBER($J9), MID(HEX2BIN(MID($D9, (_xlfn.CEILING.MATH(T$1 / 8) - _xlfn.FLOOR.MATH((T$1 - 1) / 16) * 2) * 2 - 1, 2), 8), MOD(T$1 - 1, 8) + 1, 1), "")</f>
        <v>1</v>
      </c>
      <c r="BA9" s="30" t="str">
        <f t="shared" ref="BA9:BA26" si="161">IF(ISNUMBER($J9), MID(HEX2BIN(MID($D9, (_xlfn.CEILING.MATH(U$1 / 8) - _xlfn.FLOOR.MATH((U$1 - 1) / 16) * 2) * 2 - 1, 2), 8), MOD(U$1 - 1, 8) + 1, 1), "")</f>
        <v>1</v>
      </c>
      <c r="BB9" s="30" t="str">
        <f t="shared" ref="BB9:BB26" si="162">IF(ISNUMBER($J9), MID(HEX2BIN(MID($D9, (_xlfn.CEILING.MATH(V$1 / 8) - _xlfn.FLOOR.MATH((V$1 - 1) / 16) * 2) * 2 - 1, 2), 8), MOD(V$1 - 1, 8) + 1, 1), "")</f>
        <v>0</v>
      </c>
      <c r="BC9" s="30" t="str">
        <f t="shared" ref="BC9:BC26" si="163">IF(ISNUMBER($J9), MID(HEX2BIN(MID($D9, (_xlfn.CEILING.MATH(W$1 / 8) - _xlfn.FLOOR.MATH((W$1 - 1) / 16) * 2) * 2 - 1, 2), 8), MOD(W$1 - 1, 8) + 1, 1), "")</f>
        <v>1</v>
      </c>
      <c r="BD9" s="30" t="str">
        <f t="shared" ref="BD9:BD26" si="164">IF(ISNUMBER($J9), MID(HEX2BIN(MID($D9, (_xlfn.CEILING.MATH(X$1 / 8) - _xlfn.FLOOR.MATH((X$1 - 1) / 16) * 2) * 2 - 1, 2), 8), MOD(X$1 - 1, 8) + 1, 1), "")</f>
        <v>1</v>
      </c>
      <c r="BE9" s="30" t="str">
        <f t="shared" ref="BE9:BE26" si="165">IF(ISNUMBER($J9), MID(HEX2BIN(MID($D9, (_xlfn.CEILING.MATH(Y$1 / 8) - _xlfn.FLOOR.MATH((Y$1 - 1) / 16) * 2) * 2 - 1, 2), 8), MOD(Y$1 - 1, 8) + 1, 1), "")</f>
        <v>1</v>
      </c>
      <c r="BF9" s="30" t="str">
        <f t="shared" ref="BF9:BF26" si="166">IF(ISNUMBER($J9), MID(HEX2BIN(MID($D9, (_xlfn.CEILING.MATH(Z$1 / 8) - _xlfn.FLOOR.MATH((Z$1 - 1) / 16) * 2) * 2 - 1, 2), 8), MOD(Z$1 - 1, 8) + 1, 1), "")</f>
        <v>1</v>
      </c>
      <c r="BG9" s="30" t="str">
        <f t="shared" ref="BG9:BG26" si="167">IF(ISNUMBER($J9), MID(HEX2BIN(MID($D9, (_xlfn.CEILING.MATH(AA$1 / 8) - _xlfn.FLOOR.MATH((AA$1 - 1) / 16) * 2) * 2 - 1, 2), 8), MOD(AA$1 - 1, 8) + 1, 1), "")</f>
        <v>0</v>
      </c>
      <c r="BH9" s="37" t="str">
        <f t="shared" ref="BH9:BH26" si="168">IF(ISNUMBER($J9), MID(HEX2BIN(MID($E9, (_xlfn.CEILING.MATH(L$1 / 8) - _xlfn.FLOOR.MATH((L$1 - 1) / 16) * 2) * 2 - 1, 2), 8), MOD(L$1 - 1, 8) + 1, 1), "")</f>
        <v>1</v>
      </c>
      <c r="BI9" s="37" t="str">
        <f t="shared" ref="BI9:BI26" si="169">IF(ISNUMBER($J9), MID(HEX2BIN(MID($E9, (_xlfn.CEILING.MATH(M$1 / 8) - _xlfn.FLOOR.MATH((M$1 - 1) / 16) * 2) * 2 - 1, 2), 8), MOD(M$1 - 1, 8) + 1, 1), "")</f>
        <v>1</v>
      </c>
      <c r="BJ9" s="37" t="str">
        <f t="shared" ref="BJ9:BJ26" si="170">IF(ISNUMBER($J9), MID(HEX2BIN(MID($E9, (_xlfn.CEILING.MATH(N$1 / 8) - _xlfn.FLOOR.MATH((N$1 - 1) / 16) * 2) * 2 - 1, 2), 8), MOD(N$1 - 1, 8) + 1, 1), "")</f>
        <v>1</v>
      </c>
      <c r="BK9" s="37" t="str">
        <f t="shared" ref="BK9:BK26" si="171">IF(ISNUMBER($J9), MID(HEX2BIN(MID($E9, (_xlfn.CEILING.MATH(O$1 / 8) - _xlfn.FLOOR.MATH((O$1 - 1) / 16) * 2) * 2 - 1, 2), 8), MOD(O$1 - 1, 8) + 1, 1), "")</f>
        <v>1</v>
      </c>
      <c r="BL9" s="37" t="str">
        <f t="shared" ref="BL9:BL26" si="172">IF(ISNUMBER($J9), MID(HEX2BIN(MID($E9, (_xlfn.CEILING.MATH(P$1 / 8) - _xlfn.FLOOR.MATH((P$1 - 1) / 16) * 2) * 2 - 1, 2), 8), MOD(P$1 - 1, 8) + 1, 1), "")</f>
        <v>1</v>
      </c>
      <c r="BM9" s="37" t="str">
        <f t="shared" ref="BM9:BM26" si="173">IF(ISNUMBER($J9), MID(HEX2BIN(MID($E9, (_xlfn.CEILING.MATH(Q$1 / 8) - _xlfn.FLOOR.MATH((Q$1 - 1) / 16) * 2) * 2 - 1, 2), 8), MOD(Q$1 - 1, 8) + 1, 1), "")</f>
        <v>1</v>
      </c>
      <c r="BN9" s="37" t="str">
        <f t="shared" ref="BN9:BN26" si="174">IF(ISNUMBER($J9), MID(HEX2BIN(MID($E9, (_xlfn.CEILING.MATH(R$1 / 8) - _xlfn.FLOOR.MATH((R$1 - 1) / 16) * 2) * 2 - 1, 2), 8), MOD(R$1 - 1, 8) + 1, 1), "")</f>
        <v>1</v>
      </c>
      <c r="BO9" s="37" t="str">
        <f t="shared" ref="BO9:BO26" si="175">IF(ISNUMBER($J9), MID(HEX2BIN(MID($E9, (_xlfn.CEILING.MATH(S$1 / 8) - _xlfn.FLOOR.MATH((S$1 - 1) / 16) * 2) * 2 - 1, 2), 8), MOD(S$1 - 1, 8) + 1, 1), "")</f>
        <v>1</v>
      </c>
      <c r="BP9" s="37" t="str">
        <f t="shared" ref="BP9:BP26" si="176">IF(ISNUMBER($J9), MID(HEX2BIN(MID($E9, (_xlfn.CEILING.MATH(T$1 / 8) - _xlfn.FLOOR.MATH((T$1 - 1) / 16) * 2) * 2 - 1, 2), 8), MOD(T$1 - 1, 8) + 1, 1), "")</f>
        <v>0</v>
      </c>
      <c r="BQ9" s="37" t="str">
        <f t="shared" ref="BQ9:BQ26" si="177">IF(ISNUMBER($J9), MID(HEX2BIN(MID($E9, (_xlfn.CEILING.MATH(U$1 / 8) - _xlfn.FLOOR.MATH((U$1 - 1) / 16) * 2) * 2 - 1, 2), 8), MOD(U$1 - 1, 8) + 1, 1), "")</f>
        <v>0</v>
      </c>
      <c r="BR9" s="37" t="str">
        <f t="shared" ref="BR9:BR26" si="178">IF(ISNUMBER($J9), MID(HEX2BIN(MID($E9, (_xlfn.CEILING.MATH(V$1 / 8) - _xlfn.FLOOR.MATH((V$1 - 1) / 16) * 2) * 2 - 1, 2), 8), MOD(V$1 - 1, 8) + 1, 1), "")</f>
        <v>0</v>
      </c>
      <c r="BS9" s="37" t="str">
        <f t="shared" ref="BS9:BS26" si="179">IF(ISNUMBER($J9), MID(HEX2BIN(MID($E9, (_xlfn.CEILING.MATH(W$1 / 8) - _xlfn.FLOOR.MATH((W$1 - 1) / 16) * 2) * 2 - 1, 2), 8), MOD(W$1 - 1, 8) + 1, 1), "")</f>
        <v>0</v>
      </c>
      <c r="BT9" s="37" t="str">
        <f t="shared" ref="BT9:BT26" si="180">IF(ISNUMBER($J9), MID(HEX2BIN(MID($E9, (_xlfn.CEILING.MATH(X$1 / 8) - _xlfn.FLOOR.MATH((X$1 - 1) / 16) * 2) * 2 - 1, 2), 8), MOD(X$1 - 1, 8) + 1, 1), "")</f>
        <v>0</v>
      </c>
      <c r="BU9" s="37" t="str">
        <f t="shared" ref="BU9:BU26" si="181">IF(ISNUMBER($J9), MID(HEX2BIN(MID($E9, (_xlfn.CEILING.MATH(Y$1 / 8) - _xlfn.FLOOR.MATH((Y$1 - 1) / 16) * 2) * 2 - 1, 2), 8), MOD(Y$1 - 1, 8) + 1, 1), "")</f>
        <v>0</v>
      </c>
      <c r="BV9" s="37" t="str">
        <f t="shared" ref="BV9:BV26" si="182">IF(ISNUMBER($J9), MID(HEX2BIN(MID($E9, (_xlfn.CEILING.MATH(Z$1 / 8) - _xlfn.FLOOR.MATH((Z$1 - 1) / 16) * 2) * 2 - 1, 2), 8), MOD(Z$1 - 1, 8) + 1, 1), "")</f>
        <v>0</v>
      </c>
      <c r="BW9" s="37" t="str">
        <f t="shared" ref="BW9:BW26" si="183">IF(ISNUMBER($J9), MID(HEX2BIN(MID($E9, (_xlfn.CEILING.MATH(AA$1 / 8) - _xlfn.FLOOR.MATH((AA$1 - 1) / 16) * 2) * 2 - 1, 2), 8), MOD(AA$1 - 1, 8) + 1, 1), "")</f>
        <v>0</v>
      </c>
      <c r="BX9" s="30" t="str">
        <f t="shared" ref="BX9:BX26" si="184">IF(ISNUMBER($J9), MID(HEX2BIN(MID($F9, (_xlfn.CEILING.MATH(L$1 / 8) - _xlfn.FLOOR.MATH((L$1 - 1) / 16) * 2) * 2 - 1, 2), 8), MOD(L$1 - 1, 8) + 1, 1), "")</f>
        <v>0</v>
      </c>
      <c r="BY9" s="30" t="str">
        <f t="shared" ref="BY9:BY26" si="185">IF(ISNUMBER($J9), MID(HEX2BIN(MID($F9, (_xlfn.CEILING.MATH(M$1 / 8) - _xlfn.FLOOR.MATH((M$1 - 1) / 16) * 2) * 2 - 1, 2), 8), MOD(M$1 - 1, 8) + 1, 1), "")</f>
        <v>1</v>
      </c>
      <c r="BZ9" s="30" t="str">
        <f t="shared" ref="BZ9:BZ26" si="186">IF(ISNUMBER($J9), MID(HEX2BIN(MID($F9, (_xlfn.CEILING.MATH(N$1 / 8) - _xlfn.FLOOR.MATH((N$1 - 1) / 16) * 2) * 2 - 1, 2), 8), MOD(N$1 - 1, 8) + 1, 1), "")</f>
        <v>0</v>
      </c>
      <c r="CA9" s="30" t="str">
        <f t="shared" ref="CA9:CA26" si="187">IF(ISNUMBER($J9), MID(HEX2BIN(MID($F9, (_xlfn.CEILING.MATH(O$1 / 8) - _xlfn.FLOOR.MATH((O$1 - 1) / 16) * 2) * 2 - 1, 2), 8), MOD(O$1 - 1, 8) + 1, 1), "")</f>
        <v>0</v>
      </c>
      <c r="CB9" s="30" t="str">
        <f t="shared" ref="CB9:CB26" si="188">IF(ISNUMBER($J9), MID(HEX2BIN(MID($F9, (_xlfn.CEILING.MATH(P$1 / 8) - _xlfn.FLOOR.MATH((P$1 - 1) / 16) * 2) * 2 - 1, 2), 8), MOD(P$1 - 1, 8) + 1, 1), "")</f>
        <v>0</v>
      </c>
      <c r="CC9" s="30" t="str">
        <f t="shared" ref="CC9:CC26" si="189">IF(ISNUMBER($J9), MID(HEX2BIN(MID($F9, (_xlfn.CEILING.MATH(Q$1 / 8) - _xlfn.FLOOR.MATH((Q$1 - 1) / 16) * 2) * 2 - 1, 2), 8), MOD(Q$1 - 1, 8) + 1, 1), "")</f>
        <v>1</v>
      </c>
      <c r="CD9" s="30" t="str">
        <f t="shared" ref="CD9:CD26" si="190">IF(ISNUMBER($J9), MID(HEX2BIN(MID($F9, (_xlfn.CEILING.MATH(R$1 / 8) - _xlfn.FLOOR.MATH((R$1 - 1) / 16) * 2) * 2 - 1, 2), 8), MOD(R$1 - 1, 8) + 1, 1), "")</f>
        <v>0</v>
      </c>
      <c r="CE9" s="30" t="str">
        <f t="shared" ref="CE9:CE26" si="191">IF(ISNUMBER($J9), MID(HEX2BIN(MID($F9, (_xlfn.CEILING.MATH(S$1 / 8) - _xlfn.FLOOR.MATH((S$1 - 1) / 16) * 2) * 2 - 1, 2), 8), MOD(S$1 - 1, 8) + 1, 1), "")</f>
        <v>0</v>
      </c>
      <c r="CF9" s="30" t="str">
        <f t="shared" ref="CF9:CF26" si="192">IF(ISNUMBER($J9), MID(HEX2BIN(MID($F9, (_xlfn.CEILING.MATH(T$1 / 8) - _xlfn.FLOOR.MATH((T$1 - 1) / 16) * 2) * 2 - 1, 2), 8), MOD(T$1 - 1, 8) + 1, 1), "")</f>
        <v>0</v>
      </c>
      <c r="CG9" s="30" t="str">
        <f t="shared" ref="CG9:CG26" si="193">IF(ISNUMBER($J9), MID(HEX2BIN(MID($F9, (_xlfn.CEILING.MATH(U$1 / 8) - _xlfn.FLOOR.MATH((U$1 - 1) / 16) * 2) * 2 - 1, 2), 8), MOD(U$1 - 1, 8) + 1, 1), "")</f>
        <v>0</v>
      </c>
      <c r="CH9" s="30" t="str">
        <f t="shared" ref="CH9:CH26" si="194">IF(ISNUMBER($J9), MID(HEX2BIN(MID($F9, (_xlfn.CEILING.MATH(V$1 / 8) - _xlfn.FLOOR.MATH((V$1 - 1) / 16) * 2) * 2 - 1, 2), 8), MOD(V$1 - 1, 8) + 1, 1), "")</f>
        <v>0</v>
      </c>
      <c r="CI9" s="30" t="str">
        <f t="shared" ref="CI9:CI26" si="195">IF(ISNUMBER($J9), MID(HEX2BIN(MID($F9, (_xlfn.CEILING.MATH(W$1 / 8) - _xlfn.FLOOR.MATH((W$1 - 1) / 16) * 2) * 2 - 1, 2), 8), MOD(W$1 - 1, 8) + 1, 1), "")</f>
        <v>0</v>
      </c>
      <c r="CJ9" s="30" t="str">
        <f t="shared" ref="CJ9:CJ26" si="196">IF(ISNUMBER($J9), MID(HEX2BIN(MID($F9, (_xlfn.CEILING.MATH(X$1 / 8) - _xlfn.FLOOR.MATH((X$1 - 1) / 16) * 2) * 2 - 1, 2), 8), MOD(X$1 - 1, 8) + 1, 1), "")</f>
        <v>0</v>
      </c>
      <c r="CK9" s="30" t="str">
        <f t="shared" ref="CK9:CK26" si="197">IF(ISNUMBER($J9), MID(HEX2BIN(MID($F9, (_xlfn.CEILING.MATH(Y$1 / 8) - _xlfn.FLOOR.MATH((Y$1 - 1) / 16) * 2) * 2 - 1, 2), 8), MOD(Y$1 - 1, 8) + 1, 1), "")</f>
        <v>0</v>
      </c>
      <c r="CL9" s="30" t="str">
        <f t="shared" ref="CL9:CL26" si="198">IF(ISNUMBER($J9), MID(HEX2BIN(MID($F9, (_xlfn.CEILING.MATH(Z$1 / 8) - _xlfn.FLOOR.MATH((Z$1 - 1) / 16) * 2) * 2 - 1, 2), 8), MOD(Z$1 - 1, 8) + 1, 1), "")</f>
        <v>0</v>
      </c>
      <c r="CM9" s="30" t="str">
        <f t="shared" ref="CM9:CM26" si="199">IF(ISNUMBER($J9), MID(HEX2BIN(MID($F9, (_xlfn.CEILING.MATH(AA$1 / 8) - _xlfn.FLOOR.MATH((AA$1 - 1) / 16) * 2) * 2 - 1, 2), 8), MOD(AA$1 - 1, 8) + 1, 1), "")</f>
        <v>1</v>
      </c>
      <c r="CN9" s="37" t="str">
        <f t="shared" ref="CN9:CN26" si="200">IF(ISNUMBER($J9), MID(HEX2BIN(MID($G9, (_xlfn.CEILING.MATH(L$1 / 8) - _xlfn.FLOOR.MATH((L$1 - 1) / 16) * 2) * 2 - 1, 2), 8), MOD(L$1 - 1, 8) + 1, 1), "")</f>
        <v>0</v>
      </c>
      <c r="CO9" s="37" t="str">
        <f t="shared" ref="CO9:CO26" si="201">IF(ISNUMBER($J9), MID(HEX2BIN(MID($G9, (_xlfn.CEILING.MATH(M$1 / 8) - _xlfn.FLOOR.MATH((M$1 - 1) / 16) * 2) * 2 - 1, 2), 8), MOD(M$1 - 1, 8) + 1, 1), "")</f>
        <v>0</v>
      </c>
      <c r="CP9" s="37" t="str">
        <f t="shared" ref="CP9:CP26" si="202">IF(ISNUMBER($J9), MID(HEX2BIN(MID($G9, (_xlfn.CEILING.MATH(N$1 / 8) - _xlfn.FLOOR.MATH((N$1 - 1) / 16) * 2) * 2 - 1, 2), 8), MOD(N$1 - 1, 8) + 1, 1), "")</f>
        <v>0</v>
      </c>
      <c r="CQ9" s="37" t="str">
        <f t="shared" ref="CQ9:CQ26" si="203">IF(ISNUMBER($J9), MID(HEX2BIN(MID($G9, (_xlfn.CEILING.MATH(O$1 / 8) - _xlfn.FLOOR.MATH((O$1 - 1) / 16) * 2) * 2 - 1, 2), 8), MOD(O$1 - 1, 8) + 1, 1), "")</f>
        <v>0</v>
      </c>
      <c r="CR9" s="37" t="str">
        <f t="shared" ref="CR9:CR26" si="204">IF(ISNUMBER($J9), MID(HEX2BIN(MID($G9, (_xlfn.CEILING.MATH(P$1 / 8) - _xlfn.FLOOR.MATH((P$1 - 1) / 16) * 2) * 2 - 1, 2), 8), MOD(P$1 - 1, 8) + 1, 1), "")</f>
        <v>0</v>
      </c>
      <c r="CS9" s="37" t="str">
        <f t="shared" ref="CS9:CS26" si="205">IF(ISNUMBER($J9), MID(HEX2BIN(MID($G9, (_xlfn.CEILING.MATH(Q$1 / 8) - _xlfn.FLOOR.MATH((Q$1 - 1) / 16) * 2) * 2 - 1, 2), 8), MOD(Q$1 - 1, 8) + 1, 1), "")</f>
        <v>0</v>
      </c>
      <c r="CT9" s="37" t="str">
        <f t="shared" ref="CT9:CT26" si="206">IF(ISNUMBER($J9), MID(HEX2BIN(MID($G9, (_xlfn.CEILING.MATH(R$1 / 8) - _xlfn.FLOOR.MATH((R$1 - 1) / 16) * 2) * 2 - 1, 2), 8), MOD(R$1 - 1, 8) + 1, 1), "")</f>
        <v>0</v>
      </c>
      <c r="CU9" s="37" t="str">
        <f t="shared" ref="CU9:CU26" si="207">IF(ISNUMBER($J9), MID(HEX2BIN(MID($G9, (_xlfn.CEILING.MATH(S$1 / 8) - _xlfn.FLOOR.MATH((S$1 - 1) / 16) * 2) * 2 - 1, 2), 8), MOD(S$1 - 1, 8) + 1, 1), "")</f>
        <v>0</v>
      </c>
      <c r="CV9" s="37" t="str">
        <f t="shared" ref="CV9:CV26" si="208">IF(ISNUMBER($J9), MID(HEX2BIN(MID($G9, (_xlfn.CEILING.MATH(T$1 / 8) - _xlfn.FLOOR.MATH((T$1 - 1) / 16) * 2) * 2 - 1, 2), 8), MOD(T$1 - 1, 8) + 1, 1), "")</f>
        <v>0</v>
      </c>
      <c r="CW9" s="37" t="str">
        <f t="shared" ref="CW9:CW26" si="209">IF(ISNUMBER($J9), MID(HEX2BIN(MID($G9, (_xlfn.CEILING.MATH(U$1 / 8) - _xlfn.FLOOR.MATH((U$1 - 1) / 16) * 2) * 2 - 1, 2), 8), MOD(U$1 - 1, 8) + 1, 1), "")</f>
        <v>0</v>
      </c>
      <c r="CX9" s="37" t="str">
        <f t="shared" ref="CX9:CX26" si="210">IF(ISNUMBER($J9), MID(HEX2BIN(MID($G9, (_xlfn.CEILING.MATH(V$1 / 8) - _xlfn.FLOOR.MATH((V$1 - 1) / 16) * 2) * 2 - 1, 2), 8), MOD(V$1 - 1, 8) + 1, 1), "")</f>
        <v>0</v>
      </c>
      <c r="CY9" s="37" t="str">
        <f t="shared" ref="CY9:CY26" si="211">IF(ISNUMBER($J9), MID(HEX2BIN(MID($G9, (_xlfn.CEILING.MATH(W$1 / 8) - _xlfn.FLOOR.MATH((W$1 - 1) / 16) * 2) * 2 - 1, 2), 8), MOD(W$1 - 1, 8) + 1, 1), "")</f>
        <v>0</v>
      </c>
      <c r="CZ9" s="37" t="str">
        <f t="shared" ref="CZ9:CZ26" si="212">IF(ISNUMBER($J9), MID(HEX2BIN(MID($G9, (_xlfn.CEILING.MATH(X$1 / 8) - _xlfn.FLOOR.MATH((X$1 - 1) / 16) * 2) * 2 - 1, 2), 8), MOD(X$1 - 1, 8) + 1, 1), "")</f>
        <v>0</v>
      </c>
      <c r="DA9" s="37" t="str">
        <f t="shared" ref="DA9:DA26" si="213">IF(ISNUMBER($J9), MID(HEX2BIN(MID($G9, (_xlfn.CEILING.MATH(Y$1 / 8) - _xlfn.FLOOR.MATH((Y$1 - 1) / 16) * 2) * 2 - 1, 2), 8), MOD(Y$1 - 1, 8) + 1, 1), "")</f>
        <v>0</v>
      </c>
      <c r="DB9" s="37" t="str">
        <f t="shared" ref="DB9:DB26" si="214">IF(ISNUMBER($J9), MID(HEX2BIN(MID($G9, (_xlfn.CEILING.MATH(Z$1 / 8) - _xlfn.FLOOR.MATH((Z$1 - 1) / 16) * 2) * 2 - 1, 2), 8), MOD(Z$1 - 1, 8) + 1, 1), "")</f>
        <v>0</v>
      </c>
      <c r="DC9" s="37" t="str">
        <f t="shared" ref="DC9:DC26" si="215">IF(ISNUMBER($J9), MID(HEX2BIN(MID($G9, (_xlfn.CEILING.MATH(AA$1 / 8) - _xlfn.FLOOR.MATH((AA$1 - 1) / 16) * 2) * 2 - 1, 2), 8), MOD(AA$1 - 1, 8) + 1, 1), "")</f>
        <v>0</v>
      </c>
      <c r="DD9" s="30" t="str">
        <f t="shared" ref="DD9:DD26" si="216">IF(ISNUMBER($J9), MID(HEX2BIN(MID($H9, (_xlfn.CEILING.MATH(L$1 / 8) - _xlfn.FLOOR.MATH((L$1 - 1) / 16) * 2) * 2 - 1, 2), 8), MOD(L$1 - 1, 8) + 1, 1), "")</f>
        <v>0</v>
      </c>
      <c r="DE9" s="30" t="str">
        <f t="shared" ref="DE9:DE26" si="217">IF(ISNUMBER($J9), MID(HEX2BIN(MID($H9, (_xlfn.CEILING.MATH(M$1 / 8) - _xlfn.FLOOR.MATH((M$1 - 1) / 16) * 2) * 2 - 1, 2), 8), MOD(M$1 - 1, 8) + 1, 1), "")</f>
        <v>0</v>
      </c>
      <c r="DF9" s="30" t="str">
        <f t="shared" ref="DF9:DF26" si="218">IF(ISNUMBER($J9), MID(HEX2BIN(MID($H9, (_xlfn.CEILING.MATH(N$1 / 8) - _xlfn.FLOOR.MATH((N$1 - 1) / 16) * 2) * 2 - 1, 2), 8), MOD(N$1 - 1, 8) + 1, 1), "")</f>
        <v>0</v>
      </c>
      <c r="DG9" s="30" t="str">
        <f t="shared" ref="DG9:DG26" si="219">IF(ISNUMBER($J9), MID(HEX2BIN(MID($H9, (_xlfn.CEILING.MATH(O$1 / 8) - _xlfn.FLOOR.MATH((O$1 - 1) / 16) * 2) * 2 - 1, 2), 8), MOD(O$1 - 1, 8) + 1, 1), "")</f>
        <v>0</v>
      </c>
      <c r="DH9" s="30" t="str">
        <f t="shared" ref="DH9:DH26" si="220">IF(ISNUMBER($J9), MID(HEX2BIN(MID($H9, (_xlfn.CEILING.MATH(P$1 / 8) - _xlfn.FLOOR.MATH((P$1 - 1) / 16) * 2) * 2 - 1, 2), 8), MOD(P$1 - 1, 8) + 1, 1), "")</f>
        <v>0</v>
      </c>
      <c r="DI9" s="30" t="str">
        <f t="shared" ref="DI9:DI26" si="221">IF(ISNUMBER($J9), MID(HEX2BIN(MID($H9, (_xlfn.CEILING.MATH(Q$1 / 8) - _xlfn.FLOOR.MATH((Q$1 - 1) / 16) * 2) * 2 - 1, 2), 8), MOD(Q$1 - 1, 8) + 1, 1), "")</f>
        <v>0</v>
      </c>
      <c r="DJ9" s="30" t="str">
        <f t="shared" ref="DJ9:DJ26" si="222">IF(ISNUMBER($J9), MID(HEX2BIN(MID($H9, (_xlfn.CEILING.MATH(R$1 / 8) - _xlfn.FLOOR.MATH((R$1 - 1) / 16) * 2) * 2 - 1, 2), 8), MOD(R$1 - 1, 8) + 1, 1), "")</f>
        <v>0</v>
      </c>
      <c r="DK9" s="30" t="str">
        <f t="shared" ref="DK9:DK26" si="223">IF(ISNUMBER($J9), MID(HEX2BIN(MID($H9, (_xlfn.CEILING.MATH(S$1 / 8) - _xlfn.FLOOR.MATH((S$1 - 1) / 16) * 2) * 2 - 1, 2), 8), MOD(S$1 - 1, 8) + 1, 1), "")</f>
        <v>0</v>
      </c>
      <c r="DL9" s="30" t="str">
        <f t="shared" ref="DL9:DL26" si="224">IF(ISNUMBER($J9), MID(HEX2BIN(MID($H9, (_xlfn.CEILING.MATH(T$1 / 8) - _xlfn.FLOOR.MATH((T$1 - 1) / 16) * 2) * 2 - 1, 2), 8), MOD(T$1 - 1, 8) + 1, 1), "")</f>
        <v>0</v>
      </c>
      <c r="DM9" s="30" t="str">
        <f t="shared" ref="DM9:DM26" si="225">IF(ISNUMBER($J9), MID(HEX2BIN(MID($H9, (_xlfn.CEILING.MATH(U$1 / 8) - _xlfn.FLOOR.MATH((U$1 - 1) / 16) * 2) * 2 - 1, 2), 8), MOD(U$1 - 1, 8) + 1, 1), "")</f>
        <v>0</v>
      </c>
      <c r="DN9" s="30" t="str">
        <f t="shared" ref="DN9:DN26" si="226">IF(ISNUMBER($J9), MID(HEX2BIN(MID($H9, (_xlfn.CEILING.MATH(V$1 / 8) - _xlfn.FLOOR.MATH((V$1 - 1) / 16) * 2) * 2 - 1, 2), 8), MOD(V$1 - 1, 8) + 1, 1), "")</f>
        <v>0</v>
      </c>
      <c r="DO9" s="30" t="str">
        <f t="shared" ref="DO9:DO26" si="227">IF(ISNUMBER($J9), MID(HEX2BIN(MID($H9, (_xlfn.CEILING.MATH(W$1 / 8) - _xlfn.FLOOR.MATH((W$1 - 1) / 16) * 2) * 2 - 1, 2), 8), MOD(W$1 - 1, 8) + 1, 1), "")</f>
        <v>0</v>
      </c>
      <c r="DP9" s="30" t="str">
        <f t="shared" ref="DP9:DP26" si="228">IF(ISNUMBER($J9), MID(HEX2BIN(MID($H9, (_xlfn.CEILING.MATH(X$1 / 8) - _xlfn.FLOOR.MATH((X$1 - 1) / 16) * 2) * 2 - 1, 2), 8), MOD(X$1 - 1, 8) + 1, 1), "")</f>
        <v>0</v>
      </c>
      <c r="DQ9" s="30" t="str">
        <f t="shared" ref="DQ9:DQ26" si="229">IF(ISNUMBER($J9), MID(HEX2BIN(MID($H9, (_xlfn.CEILING.MATH(Y$1 / 8) - _xlfn.FLOOR.MATH((Y$1 - 1) / 16) * 2) * 2 - 1, 2), 8), MOD(Y$1 - 1, 8) + 1, 1), "")</f>
        <v>0</v>
      </c>
      <c r="DR9" s="30" t="str">
        <f t="shared" ref="DR9:DR26" si="230">IF(ISNUMBER($J9), MID(HEX2BIN(MID($H9, (_xlfn.CEILING.MATH(Z$1 / 8) - _xlfn.FLOOR.MATH((Z$1 - 1) / 16) * 2) * 2 - 1, 2), 8), MOD(Z$1 - 1, 8) + 1, 1), "")</f>
        <v>0</v>
      </c>
      <c r="DS9" s="30" t="str">
        <f t="shared" ref="DS9:DS26" si="231">IF(ISNUMBER($J9), MID(HEX2BIN(MID($H9, (_xlfn.CEILING.MATH(AA$1 / 8) - _xlfn.FLOOR.MATH((AA$1 - 1) / 16) * 2) * 2 - 1, 2), 8), MOD(AA$1 - 1, 8) + 1, 1), "")</f>
        <v>0</v>
      </c>
      <c r="DT9" s="37" t="str">
        <f t="shared" ref="DT9:DT26" si="232">IF(ISNUMBER($J9), MID(HEX2BIN(MID($I9, (_xlfn.CEILING.MATH(L$1 / 8) - _xlfn.FLOOR.MATH((L$1 - 1) / 16) * 2) * 2 - 1, 2), 8), MOD(L$1 - 1, 8) + 1, 1), "")</f>
        <v>0</v>
      </c>
      <c r="DU9" s="37" t="str">
        <f t="shared" ref="DU9:DU26" si="233">IF(ISNUMBER($J9), MID(HEX2BIN(MID($I9, (_xlfn.CEILING.MATH(M$1 / 8) - _xlfn.FLOOR.MATH((M$1 - 1) / 16) * 2) * 2 - 1, 2), 8), MOD(M$1 - 1, 8) + 1, 1), "")</f>
        <v>0</v>
      </c>
      <c r="DV9" s="37" t="str">
        <f t="shared" ref="DV9:DV26" si="234">IF(ISNUMBER($J9), MID(HEX2BIN(MID($I9, (_xlfn.CEILING.MATH(N$1 / 8) - _xlfn.FLOOR.MATH((N$1 - 1) / 16) * 2) * 2 - 1, 2), 8), MOD(N$1 - 1, 8) + 1, 1), "")</f>
        <v>0</v>
      </c>
      <c r="DW9" s="37" t="str">
        <f t="shared" ref="DW9:DW26" si="235">IF(ISNUMBER($J9), MID(HEX2BIN(MID($I9, (_xlfn.CEILING.MATH(O$1 / 8) - _xlfn.FLOOR.MATH((O$1 - 1) / 16) * 2) * 2 - 1, 2), 8), MOD(O$1 - 1, 8) + 1, 1), "")</f>
        <v>0</v>
      </c>
      <c r="DX9" s="37" t="str">
        <f t="shared" ref="DX9:DX26" si="236">IF(ISNUMBER($J9), MID(HEX2BIN(MID($I9, (_xlfn.CEILING.MATH(P$1 / 8) - _xlfn.FLOOR.MATH((P$1 - 1) / 16) * 2) * 2 - 1, 2), 8), MOD(P$1 - 1, 8) + 1, 1), "")</f>
        <v>0</v>
      </c>
      <c r="DY9" s="37" t="str">
        <f t="shared" ref="DY9:DY26" si="237">IF(ISNUMBER($J9), MID(HEX2BIN(MID($I9, (_xlfn.CEILING.MATH(Q$1 / 8) - _xlfn.FLOOR.MATH((Q$1 - 1) / 16) * 2) * 2 - 1, 2), 8), MOD(Q$1 - 1, 8) + 1, 1), "")</f>
        <v>0</v>
      </c>
      <c r="DZ9" s="37" t="str">
        <f t="shared" ref="DZ9:DZ26" si="238">IF(ISNUMBER($J9), MID(HEX2BIN(MID($I9, (_xlfn.CEILING.MATH(R$1 / 8) - _xlfn.FLOOR.MATH((R$1 - 1) / 16) * 2) * 2 - 1, 2), 8), MOD(R$1 - 1, 8) + 1, 1), "")</f>
        <v>0</v>
      </c>
      <c r="EA9" s="37" t="str">
        <f t="shared" ref="EA9:EA26" si="239">IF(ISNUMBER($J9), MID(HEX2BIN(MID($I9, (_xlfn.CEILING.MATH(S$1 / 8) - _xlfn.FLOOR.MATH((S$1 - 1) / 16) * 2) * 2 - 1, 2), 8), MOD(S$1 - 1, 8) + 1, 1), "")</f>
        <v>0</v>
      </c>
      <c r="EB9" s="37" t="str">
        <f t="shared" ref="EB9:EB26" si="240">IF(ISNUMBER($J9), MID(HEX2BIN(MID($I9, (_xlfn.CEILING.MATH(T$1 / 8) - _xlfn.FLOOR.MATH((T$1 - 1) / 16) * 2) * 2 - 1, 2), 8), MOD(T$1 - 1, 8) + 1, 1), "")</f>
        <v>0</v>
      </c>
      <c r="EC9" s="37" t="str">
        <f t="shared" ref="EC9:EC26" si="241">IF(ISNUMBER($J9), MID(HEX2BIN(MID($I9, (_xlfn.CEILING.MATH(U$1 / 8) - _xlfn.FLOOR.MATH((U$1 - 1) / 16) * 2) * 2 - 1, 2), 8), MOD(U$1 - 1, 8) + 1, 1), "")</f>
        <v>0</v>
      </c>
      <c r="ED9" s="37" t="str">
        <f t="shared" ref="ED9:ED26" si="242">IF(ISNUMBER($J9), MID(HEX2BIN(MID($I9, (_xlfn.CEILING.MATH(V$1 / 8) - _xlfn.FLOOR.MATH((V$1 - 1) / 16) * 2) * 2 - 1, 2), 8), MOD(V$1 - 1, 8) + 1, 1), "")</f>
        <v>0</v>
      </c>
      <c r="EE9" s="37" t="str">
        <f t="shared" ref="EE9:EE26" si="243">IF(ISNUMBER($J9), MID(HEX2BIN(MID($I9, (_xlfn.CEILING.MATH(W$1 / 8) - _xlfn.FLOOR.MATH((W$1 - 1) / 16) * 2) * 2 - 1, 2), 8), MOD(W$1 - 1, 8) + 1, 1), "")</f>
        <v>0</v>
      </c>
      <c r="EF9" s="37" t="str">
        <f t="shared" ref="EF9:EF26" si="244">IF(ISNUMBER($J9), MID(HEX2BIN(MID($I9, (_xlfn.CEILING.MATH(X$1 / 8) - _xlfn.FLOOR.MATH((X$1 - 1) / 16) * 2) * 2 - 1, 2), 8), MOD(X$1 - 1, 8) + 1, 1), "")</f>
        <v>0</v>
      </c>
      <c r="EG9" s="37" t="str">
        <f t="shared" ref="EG9:EG26" si="245">IF(ISNUMBER($J9), MID(HEX2BIN(MID($I9, (_xlfn.CEILING.MATH(Y$1 / 8) - _xlfn.FLOOR.MATH((Y$1 - 1) / 16) * 2) * 2 - 1, 2), 8), MOD(Y$1 - 1, 8) + 1, 1), "")</f>
        <v>0</v>
      </c>
      <c r="EH9" s="37" t="str">
        <f t="shared" ref="EH9:EH26" si="246">IF(ISNUMBER($J9), MID(HEX2BIN(MID($I9, (_xlfn.CEILING.MATH(Z$1 / 8) - _xlfn.FLOOR.MATH((Z$1 - 1) / 16) * 2) * 2 - 1, 2), 8), MOD(Z$1 - 1, 8) + 1, 1), "")</f>
        <v>0</v>
      </c>
      <c r="EI9" s="37" t="str">
        <f t="shared" ref="EI9:EI26" si="247">IF(ISNUMBER($J9), MID(HEX2BIN(MID($I9, (_xlfn.CEILING.MATH(AA$1 / 8) - _xlfn.FLOOR.MATH((AA$1 - 1) / 16) * 2) * 2 - 1, 2), 8), MOD(AA$1 - 1, 8) + 1, 1), "")</f>
        <v>0</v>
      </c>
      <c r="EK9" s="21" t="str">
        <f t="shared" ref="EK9" si="248">IF(ISNUMBER($J9), DEC2HEX(POWER(2, 16) - POWER(2, 16 - MAX(MIN(J9, 16), 0))), "----")</f>
        <v>FFFF</v>
      </c>
      <c r="EL9" s="21" t="str">
        <f t="shared" ref="EL9" si="249">IF(ISNUMBER($J9), DEC2HEX(POWER(2, 16) - POWER(2, 16 - MAX(MIN(J9 - 16, 16), 0))), "----")</f>
        <v>FFFF</v>
      </c>
      <c r="EM9" s="21" t="str">
        <f t="shared" ref="EM9" si="250">IF(ISNUMBER($J9), DEC2HEX(POWER(2, 16) - POWER(2, 16 - MAX(MIN(J9 - 32, 16), 0))), "----")</f>
        <v>FFFF</v>
      </c>
      <c r="EN9" s="21" t="str">
        <f t="shared" ref="EN9" si="251">IF(ISNUMBER($J9), DEC2HEX(POWER(2, 16) - POWER(2, 16 - MAX(MIN(J9 - 48, 16), 0))), "----")</f>
        <v>FFFF</v>
      </c>
      <c r="EO9" s="21" t="str">
        <f t="shared" ref="EO9" si="252">IF(ISNUMBER($J9), DEC2HEX(POWER(2, 16) - POWER(2, 16 - MAX(MIN(J9 - 64, 16), 0))), "----")</f>
        <v>FFFF</v>
      </c>
      <c r="EP9" s="21" t="str">
        <f t="shared" ref="EP9" si="253">IF(ISNUMBER($J9), DEC2HEX(POWER(2, 16) - POWER(2, 16 - MAX(MIN(J9 - 80, 16), 0))), "----")</f>
        <v>FFFF</v>
      </c>
      <c r="EQ9" s="21" t="str">
        <f t="shared" ref="EQ9" si="254">IF(ISNUMBER($J9), DEC2HEX(POWER(2, 16) - POWER(2, 16 - MAX(MIN(J9 - 96, 16), 0))), "----")</f>
        <v>FFFC</v>
      </c>
      <c r="ER9" s="21" t="str">
        <f t="shared" ref="ER9" si="255">IF(ISNUMBER($J9), DEC2HEX(POWER(2, 16) - POWER(2, 16 - MAX(MIN(J9 - 112, 16), 0))), "----")</f>
        <v>0</v>
      </c>
    </row>
    <row r="10" spans="1:148" ht="21" customHeight="1" x14ac:dyDescent="0.35">
      <c r="A10" s="30" t="s">
        <v>36</v>
      </c>
      <c r="B10" s="34" t="str">
        <f t="shared" ref="B10" si="256">IF(ISNUMBER($J9), DEC2HEX(_xlfn.BITOR(65535 - HEX2DEC(EK9), HEX2DEC(B9))), "----")</f>
        <v>2001</v>
      </c>
      <c r="C10" s="34" t="str">
        <f t="shared" ref="C10" si="257">IF(ISNUMBER($J9), DEC2HEX(_xlfn.BITOR(65535 - HEX2DEC(EL9), HEX2DEC(C9))), "----")</f>
        <v>DB8</v>
      </c>
      <c r="D10" s="34" t="str">
        <f t="shared" ref="D10" si="258">IF(ISNUMBER($J9), DEC2HEX(_xlfn.BITOR(65535 - HEX2DEC(EM9), HEX2DEC(D9))), "----")</f>
        <v>FADE</v>
      </c>
      <c r="E10" s="34" t="str">
        <f t="shared" ref="E10" si="259">IF(ISNUMBER($J9), DEC2HEX(_xlfn.BITOR(65535 - HEX2DEC(EN9), HEX2DEC(E9))), "----")</f>
        <v>FF</v>
      </c>
      <c r="F10" s="34" t="str">
        <f t="shared" ref="F10" si="260">IF(ISNUMBER($J9), DEC2HEX(_xlfn.BITOR(65535 - HEX2DEC(EO9), HEX2DEC(F9))), "----")</f>
        <v>4401</v>
      </c>
      <c r="G10" s="34" t="str">
        <f t="shared" ref="G10" si="261">IF(ISNUMBER($J9), DEC2HEX(_xlfn.BITOR(65535 - HEX2DEC(EP9), HEX2DEC(G9))), "----")</f>
        <v>0</v>
      </c>
      <c r="H10" s="34" t="str">
        <f t="shared" ref="H10" si="262">IF(ISNUMBER($J9), DEC2HEX(_xlfn.BITOR(65535 - HEX2DEC(EQ9), HEX2DEC(H9))), "----")</f>
        <v>3</v>
      </c>
      <c r="I10" s="34" t="str">
        <f t="shared" ref="I10" si="263">IF(ISNUMBER($J9), DEC2HEX(_xlfn.BITOR(65535 - HEX2DEC(ER9), HEX2DEC(I9))), "----")</f>
        <v>FFFF</v>
      </c>
      <c r="J10" s="30">
        <f t="shared" ref="J10" si="264">IF(ISNUMBER(J9), J9, "")</f>
        <v>110</v>
      </c>
      <c r="L10" s="30" t="str">
        <f t="shared" si="1"/>
        <v>0</v>
      </c>
      <c r="M10" s="30" t="str">
        <f t="shared" si="1"/>
        <v>0</v>
      </c>
      <c r="N10" s="30" t="str">
        <f t="shared" si="1"/>
        <v>1</v>
      </c>
      <c r="O10" s="30" t="str">
        <f t="shared" si="1"/>
        <v>0</v>
      </c>
      <c r="P10" s="30" t="str">
        <f t="shared" si="1"/>
        <v>0</v>
      </c>
      <c r="Q10" s="30" t="str">
        <f t="shared" si="1"/>
        <v>0</v>
      </c>
      <c r="R10" s="30" t="str">
        <f t="shared" si="1"/>
        <v>0</v>
      </c>
      <c r="S10" s="30" t="str">
        <f t="shared" si="1"/>
        <v>0</v>
      </c>
      <c r="T10" s="30" t="str">
        <f t="shared" si="1"/>
        <v>0</v>
      </c>
      <c r="U10" s="30" t="str">
        <f t="shared" si="1"/>
        <v>0</v>
      </c>
      <c r="V10" s="30" t="str">
        <f t="shared" si="1"/>
        <v>0</v>
      </c>
      <c r="W10" s="30" t="str">
        <f t="shared" si="1"/>
        <v>0</v>
      </c>
      <c r="X10" s="30" t="str">
        <f t="shared" si="1"/>
        <v>0</v>
      </c>
      <c r="Y10" s="30" t="str">
        <f t="shared" si="1"/>
        <v>0</v>
      </c>
      <c r="Z10" s="30" t="str">
        <f t="shared" si="1"/>
        <v>0</v>
      </c>
      <c r="AA10" s="30" t="str">
        <f t="shared" si="1"/>
        <v>1</v>
      </c>
      <c r="AB10" s="37" t="str">
        <f t="shared" si="136"/>
        <v>1</v>
      </c>
      <c r="AC10" s="37" t="str">
        <f t="shared" si="137"/>
        <v>1</v>
      </c>
      <c r="AD10" s="37" t="str">
        <f t="shared" si="138"/>
        <v>0</v>
      </c>
      <c r="AE10" s="37" t="str">
        <f t="shared" si="139"/>
        <v>1</v>
      </c>
      <c r="AF10" s="37" t="str">
        <f t="shared" si="140"/>
        <v>1</v>
      </c>
      <c r="AG10" s="37" t="str">
        <f t="shared" si="141"/>
        <v>0</v>
      </c>
      <c r="AH10" s="37" t="str">
        <f t="shared" si="142"/>
        <v>1</v>
      </c>
      <c r="AI10" s="37" t="str">
        <f t="shared" si="143"/>
        <v>1</v>
      </c>
      <c r="AJ10" s="37" t="str">
        <f t="shared" si="144"/>
        <v>0</v>
      </c>
      <c r="AK10" s="37" t="str">
        <f t="shared" si="145"/>
        <v>0</v>
      </c>
      <c r="AL10" s="37" t="str">
        <f t="shared" si="146"/>
        <v>0</v>
      </c>
      <c r="AM10" s="37" t="str">
        <f t="shared" si="147"/>
        <v>0</v>
      </c>
      <c r="AN10" s="37" t="str">
        <f t="shared" si="148"/>
        <v>1</v>
      </c>
      <c r="AO10" s="37" t="str">
        <f t="shared" si="149"/>
        <v>0</v>
      </c>
      <c r="AP10" s="37" t="str">
        <f t="shared" si="150"/>
        <v>0</v>
      </c>
      <c r="AQ10" s="37" t="str">
        <f t="shared" si="151"/>
        <v>0</v>
      </c>
      <c r="AR10" s="30" t="str">
        <f t="shared" si="152"/>
        <v>1</v>
      </c>
      <c r="AS10" s="30" t="str">
        <f t="shared" si="153"/>
        <v>1</v>
      </c>
      <c r="AT10" s="30" t="str">
        <f t="shared" si="154"/>
        <v>1</v>
      </c>
      <c r="AU10" s="30" t="str">
        <f t="shared" si="155"/>
        <v>1</v>
      </c>
      <c r="AV10" s="30" t="str">
        <f t="shared" si="156"/>
        <v>1</v>
      </c>
      <c r="AW10" s="30" t="str">
        <f t="shared" si="157"/>
        <v>0</v>
      </c>
      <c r="AX10" s="30" t="str">
        <f t="shared" si="158"/>
        <v>1</v>
      </c>
      <c r="AY10" s="30" t="str">
        <f t="shared" si="159"/>
        <v>0</v>
      </c>
      <c r="AZ10" s="30" t="str">
        <f t="shared" si="160"/>
        <v>1</v>
      </c>
      <c r="BA10" s="30" t="str">
        <f t="shared" si="161"/>
        <v>1</v>
      </c>
      <c r="BB10" s="30" t="str">
        <f t="shared" si="162"/>
        <v>0</v>
      </c>
      <c r="BC10" s="30" t="str">
        <f t="shared" si="163"/>
        <v>1</v>
      </c>
      <c r="BD10" s="30" t="str">
        <f t="shared" si="164"/>
        <v>1</v>
      </c>
      <c r="BE10" s="30" t="str">
        <f t="shared" si="165"/>
        <v>1</v>
      </c>
      <c r="BF10" s="30" t="str">
        <f t="shared" si="166"/>
        <v>1</v>
      </c>
      <c r="BG10" s="30" t="str">
        <f t="shared" si="167"/>
        <v>0</v>
      </c>
      <c r="BH10" s="37" t="str">
        <f t="shared" si="168"/>
        <v>1</v>
      </c>
      <c r="BI10" s="37" t="str">
        <f t="shared" si="169"/>
        <v>1</v>
      </c>
      <c r="BJ10" s="37" t="str">
        <f t="shared" si="170"/>
        <v>1</v>
      </c>
      <c r="BK10" s="37" t="str">
        <f t="shared" si="171"/>
        <v>1</v>
      </c>
      <c r="BL10" s="37" t="str">
        <f t="shared" si="172"/>
        <v>1</v>
      </c>
      <c r="BM10" s="37" t="str">
        <f t="shared" si="173"/>
        <v>1</v>
      </c>
      <c r="BN10" s="37" t="str">
        <f t="shared" si="174"/>
        <v>1</v>
      </c>
      <c r="BO10" s="37" t="str">
        <f t="shared" si="175"/>
        <v>1</v>
      </c>
      <c r="BP10" s="37" t="str">
        <f t="shared" si="176"/>
        <v>0</v>
      </c>
      <c r="BQ10" s="37" t="str">
        <f t="shared" si="177"/>
        <v>0</v>
      </c>
      <c r="BR10" s="37" t="str">
        <f t="shared" si="178"/>
        <v>0</v>
      </c>
      <c r="BS10" s="37" t="str">
        <f t="shared" si="179"/>
        <v>0</v>
      </c>
      <c r="BT10" s="37" t="str">
        <f t="shared" si="180"/>
        <v>0</v>
      </c>
      <c r="BU10" s="37" t="str">
        <f t="shared" si="181"/>
        <v>0</v>
      </c>
      <c r="BV10" s="37" t="str">
        <f t="shared" si="182"/>
        <v>0</v>
      </c>
      <c r="BW10" s="37" t="str">
        <f t="shared" si="183"/>
        <v>0</v>
      </c>
      <c r="BX10" s="30" t="str">
        <f t="shared" si="184"/>
        <v>0</v>
      </c>
      <c r="BY10" s="30" t="str">
        <f t="shared" si="185"/>
        <v>1</v>
      </c>
      <c r="BZ10" s="30" t="str">
        <f t="shared" si="186"/>
        <v>0</v>
      </c>
      <c r="CA10" s="30" t="str">
        <f t="shared" si="187"/>
        <v>0</v>
      </c>
      <c r="CB10" s="30" t="str">
        <f t="shared" si="188"/>
        <v>0</v>
      </c>
      <c r="CC10" s="30" t="str">
        <f t="shared" si="189"/>
        <v>1</v>
      </c>
      <c r="CD10" s="30" t="str">
        <f t="shared" si="190"/>
        <v>0</v>
      </c>
      <c r="CE10" s="30" t="str">
        <f t="shared" si="191"/>
        <v>0</v>
      </c>
      <c r="CF10" s="30" t="str">
        <f t="shared" si="192"/>
        <v>0</v>
      </c>
      <c r="CG10" s="30" t="str">
        <f t="shared" si="193"/>
        <v>0</v>
      </c>
      <c r="CH10" s="30" t="str">
        <f t="shared" si="194"/>
        <v>0</v>
      </c>
      <c r="CI10" s="30" t="str">
        <f t="shared" si="195"/>
        <v>0</v>
      </c>
      <c r="CJ10" s="30" t="str">
        <f t="shared" si="196"/>
        <v>0</v>
      </c>
      <c r="CK10" s="30" t="str">
        <f t="shared" si="197"/>
        <v>0</v>
      </c>
      <c r="CL10" s="30" t="str">
        <f t="shared" si="198"/>
        <v>0</v>
      </c>
      <c r="CM10" s="30" t="str">
        <f t="shared" si="199"/>
        <v>1</v>
      </c>
      <c r="CN10" s="37" t="str">
        <f t="shared" si="200"/>
        <v>0</v>
      </c>
      <c r="CO10" s="37" t="str">
        <f t="shared" si="201"/>
        <v>0</v>
      </c>
      <c r="CP10" s="37" t="str">
        <f t="shared" si="202"/>
        <v>0</v>
      </c>
      <c r="CQ10" s="37" t="str">
        <f t="shared" si="203"/>
        <v>0</v>
      </c>
      <c r="CR10" s="37" t="str">
        <f t="shared" si="204"/>
        <v>0</v>
      </c>
      <c r="CS10" s="37" t="str">
        <f t="shared" si="205"/>
        <v>0</v>
      </c>
      <c r="CT10" s="37" t="str">
        <f t="shared" si="206"/>
        <v>0</v>
      </c>
      <c r="CU10" s="37" t="str">
        <f t="shared" si="207"/>
        <v>0</v>
      </c>
      <c r="CV10" s="37" t="str">
        <f t="shared" si="208"/>
        <v>0</v>
      </c>
      <c r="CW10" s="37" t="str">
        <f t="shared" si="209"/>
        <v>0</v>
      </c>
      <c r="CX10" s="37" t="str">
        <f t="shared" si="210"/>
        <v>0</v>
      </c>
      <c r="CY10" s="37" t="str">
        <f t="shared" si="211"/>
        <v>0</v>
      </c>
      <c r="CZ10" s="37" t="str">
        <f t="shared" si="212"/>
        <v>0</v>
      </c>
      <c r="DA10" s="37" t="str">
        <f t="shared" si="213"/>
        <v>0</v>
      </c>
      <c r="DB10" s="37" t="str">
        <f t="shared" si="214"/>
        <v>0</v>
      </c>
      <c r="DC10" s="37" t="str">
        <f t="shared" si="215"/>
        <v>0</v>
      </c>
      <c r="DD10" s="30" t="str">
        <f t="shared" si="216"/>
        <v>0</v>
      </c>
      <c r="DE10" s="30" t="str">
        <f t="shared" si="217"/>
        <v>0</v>
      </c>
      <c r="DF10" s="30" t="str">
        <f t="shared" si="218"/>
        <v>0</v>
      </c>
      <c r="DG10" s="30" t="str">
        <f t="shared" si="219"/>
        <v>0</v>
      </c>
      <c r="DH10" s="30" t="str">
        <f t="shared" si="220"/>
        <v>0</v>
      </c>
      <c r="DI10" s="30" t="str">
        <f t="shared" si="221"/>
        <v>0</v>
      </c>
      <c r="DJ10" s="30" t="str">
        <f t="shared" si="222"/>
        <v>1</v>
      </c>
      <c r="DK10" s="30" t="str">
        <f t="shared" si="223"/>
        <v>1</v>
      </c>
      <c r="DL10" s="30" t="str">
        <f t="shared" si="224"/>
        <v>0</v>
      </c>
      <c r="DM10" s="30" t="str">
        <f t="shared" si="225"/>
        <v>0</v>
      </c>
      <c r="DN10" s="30" t="str">
        <f t="shared" si="226"/>
        <v>0</v>
      </c>
      <c r="DO10" s="30" t="str">
        <f t="shared" si="227"/>
        <v>0</v>
      </c>
      <c r="DP10" s="30" t="str">
        <f t="shared" si="228"/>
        <v>0</v>
      </c>
      <c r="DQ10" s="30" t="str">
        <f t="shared" si="229"/>
        <v>0</v>
      </c>
      <c r="DR10" s="30" t="str">
        <f t="shared" si="230"/>
        <v>0</v>
      </c>
      <c r="DS10" s="30" t="str">
        <f t="shared" si="231"/>
        <v>0</v>
      </c>
      <c r="DT10" s="37" t="str">
        <f t="shared" si="232"/>
        <v>1</v>
      </c>
      <c r="DU10" s="37" t="str">
        <f t="shared" si="233"/>
        <v>1</v>
      </c>
      <c r="DV10" s="37" t="str">
        <f t="shared" si="234"/>
        <v>1</v>
      </c>
      <c r="DW10" s="37" t="str">
        <f t="shared" si="235"/>
        <v>1</v>
      </c>
      <c r="DX10" s="37" t="str">
        <f t="shared" si="236"/>
        <v>1</v>
      </c>
      <c r="DY10" s="37" t="str">
        <f t="shared" si="237"/>
        <v>1</v>
      </c>
      <c r="DZ10" s="37" t="str">
        <f t="shared" si="238"/>
        <v>1</v>
      </c>
      <c r="EA10" s="37" t="str">
        <f t="shared" si="239"/>
        <v>1</v>
      </c>
      <c r="EB10" s="37" t="str">
        <f t="shared" si="240"/>
        <v>1</v>
      </c>
      <c r="EC10" s="37" t="str">
        <f t="shared" si="241"/>
        <v>1</v>
      </c>
      <c r="ED10" s="37" t="str">
        <f t="shared" si="242"/>
        <v>1</v>
      </c>
      <c r="EE10" s="37" t="str">
        <f t="shared" si="243"/>
        <v>1</v>
      </c>
      <c r="EF10" s="37" t="str">
        <f t="shared" si="244"/>
        <v>1</v>
      </c>
      <c r="EG10" s="37" t="str">
        <f t="shared" si="245"/>
        <v>1</v>
      </c>
      <c r="EH10" s="37" t="str">
        <f t="shared" si="246"/>
        <v>1</v>
      </c>
      <c r="EI10" s="37" t="str">
        <f t="shared" si="247"/>
        <v>1</v>
      </c>
    </row>
    <row r="11" spans="1:148" ht="21" customHeight="1" x14ac:dyDescent="0.35">
      <c r="A11" s="30" t="s">
        <v>8</v>
      </c>
      <c r="B11" s="21" t="str">
        <f t="shared" ref="B11" si="265">IF(ISNUMBER($J11), DEC2HEX(MOD(HEX2DEC(B10) + IF(HEX2DEC(C10) &gt; 65534, 1, 0), 65536)), "----")</f>
        <v>----</v>
      </c>
      <c r="C11" s="21" t="str">
        <f t="shared" ref="C11" si="266">IF(ISNUMBER($J11), DEC2HEX(MOD(HEX2DEC(C10) + IF(HEX2DEC(D10) &gt; 65534, 1, 0), 65536)), "----")</f>
        <v>----</v>
      </c>
      <c r="D11" s="21" t="str">
        <f t="shared" ref="D11" si="267">IF(ISNUMBER($J11), DEC2HEX(MOD(HEX2DEC(D10) + IF(HEX2DEC(E10) &gt; 65534, 1, 0), 65536)), "----")</f>
        <v>----</v>
      </c>
      <c r="E11" s="21" t="str">
        <f t="shared" ref="E11" si="268">IF(ISNUMBER($J11), DEC2HEX(MOD(HEX2DEC(E10) + IF(HEX2DEC(F10) &gt; 65534, 1, 0), 65536)), "----")</f>
        <v>----</v>
      </c>
      <c r="F11" s="21" t="str">
        <f t="shared" ref="F11" si="269">IF(ISNUMBER($J11), DEC2HEX(MOD(HEX2DEC(F10) + IF(HEX2DEC(G10) &gt; 65534, 1, 0), 65536)), "----")</f>
        <v>----</v>
      </c>
      <c r="G11" s="21" t="str">
        <f t="shared" ref="G11" si="270">IF(ISNUMBER($J11), DEC2HEX(MOD(HEX2DEC(G10) + IF(HEX2DEC(H10) &gt; 65534, 1, 0), 65536)), "----")</f>
        <v>----</v>
      </c>
      <c r="H11" s="21" t="str">
        <f t="shared" ref="H11" si="271">IF(ISNUMBER($J11), DEC2HEX(MOD(HEX2DEC(H10) + IF(HEX2DEC(I10) &gt; 65534, 1, 0), 65536)), "----")</f>
        <v>----</v>
      </c>
      <c r="I11" s="21" t="str">
        <f t="shared" ref="I11" si="272">IF(ISNUMBER($J11), DEC2HEX(MOD(HEX2DEC(I10) + 1, 65536)), "----")</f>
        <v>----</v>
      </c>
      <c r="J11" s="31"/>
      <c r="L11" s="30" t="str">
        <f t="shared" si="1"/>
        <v/>
      </c>
      <c r="M11" s="30" t="str">
        <f t="shared" si="1"/>
        <v/>
      </c>
      <c r="N11" s="30" t="str">
        <f t="shared" si="1"/>
        <v/>
      </c>
      <c r="O11" s="30" t="str">
        <f t="shared" si="1"/>
        <v/>
      </c>
      <c r="P11" s="30" t="str">
        <f t="shared" si="1"/>
        <v/>
      </c>
      <c r="Q11" s="30" t="str">
        <f t="shared" si="1"/>
        <v/>
      </c>
      <c r="R11" s="30" t="str">
        <f t="shared" si="1"/>
        <v/>
      </c>
      <c r="S11" s="30" t="str">
        <f t="shared" si="1"/>
        <v/>
      </c>
      <c r="T11" s="30" t="str">
        <f t="shared" si="1"/>
        <v/>
      </c>
      <c r="U11" s="30" t="str">
        <f t="shared" si="1"/>
        <v/>
      </c>
      <c r="V11" s="30" t="str">
        <f t="shared" si="1"/>
        <v/>
      </c>
      <c r="W11" s="30" t="str">
        <f t="shared" si="1"/>
        <v/>
      </c>
      <c r="X11" s="30" t="str">
        <f t="shared" si="1"/>
        <v/>
      </c>
      <c r="Y11" s="30" t="str">
        <f t="shared" si="1"/>
        <v/>
      </c>
      <c r="Z11" s="30" t="str">
        <f t="shared" si="1"/>
        <v/>
      </c>
      <c r="AA11" s="30" t="str">
        <f t="shared" si="1"/>
        <v/>
      </c>
      <c r="AB11" s="37" t="str">
        <f t="shared" si="136"/>
        <v/>
      </c>
      <c r="AC11" s="37" t="str">
        <f t="shared" si="137"/>
        <v/>
      </c>
      <c r="AD11" s="37" t="str">
        <f t="shared" si="138"/>
        <v/>
      </c>
      <c r="AE11" s="37" t="str">
        <f t="shared" si="139"/>
        <v/>
      </c>
      <c r="AF11" s="37" t="str">
        <f t="shared" si="140"/>
        <v/>
      </c>
      <c r="AG11" s="37" t="str">
        <f t="shared" si="141"/>
        <v/>
      </c>
      <c r="AH11" s="37" t="str">
        <f t="shared" si="142"/>
        <v/>
      </c>
      <c r="AI11" s="37" t="str">
        <f t="shared" si="143"/>
        <v/>
      </c>
      <c r="AJ11" s="37" t="str">
        <f t="shared" si="144"/>
        <v/>
      </c>
      <c r="AK11" s="37" t="str">
        <f t="shared" si="145"/>
        <v/>
      </c>
      <c r="AL11" s="37" t="str">
        <f t="shared" si="146"/>
        <v/>
      </c>
      <c r="AM11" s="37" t="str">
        <f t="shared" si="147"/>
        <v/>
      </c>
      <c r="AN11" s="37" t="str">
        <f t="shared" si="148"/>
        <v/>
      </c>
      <c r="AO11" s="37" t="str">
        <f t="shared" si="149"/>
        <v/>
      </c>
      <c r="AP11" s="37" t="str">
        <f t="shared" si="150"/>
        <v/>
      </c>
      <c r="AQ11" s="37" t="str">
        <f t="shared" si="151"/>
        <v/>
      </c>
      <c r="AR11" s="30" t="str">
        <f t="shared" si="152"/>
        <v/>
      </c>
      <c r="AS11" s="30" t="str">
        <f t="shared" si="153"/>
        <v/>
      </c>
      <c r="AT11" s="30" t="str">
        <f t="shared" si="154"/>
        <v/>
      </c>
      <c r="AU11" s="30" t="str">
        <f t="shared" si="155"/>
        <v/>
      </c>
      <c r="AV11" s="30" t="str">
        <f t="shared" si="156"/>
        <v/>
      </c>
      <c r="AW11" s="30" t="str">
        <f t="shared" si="157"/>
        <v/>
      </c>
      <c r="AX11" s="30" t="str">
        <f t="shared" si="158"/>
        <v/>
      </c>
      <c r="AY11" s="30" t="str">
        <f t="shared" si="159"/>
        <v/>
      </c>
      <c r="AZ11" s="30" t="str">
        <f t="shared" si="160"/>
        <v/>
      </c>
      <c r="BA11" s="30" t="str">
        <f t="shared" si="161"/>
        <v/>
      </c>
      <c r="BB11" s="30" t="str">
        <f t="shared" si="162"/>
        <v/>
      </c>
      <c r="BC11" s="30" t="str">
        <f t="shared" si="163"/>
        <v/>
      </c>
      <c r="BD11" s="30" t="str">
        <f t="shared" si="164"/>
        <v/>
      </c>
      <c r="BE11" s="30" t="str">
        <f t="shared" si="165"/>
        <v/>
      </c>
      <c r="BF11" s="30" t="str">
        <f t="shared" si="166"/>
        <v/>
      </c>
      <c r="BG11" s="30" t="str">
        <f t="shared" si="167"/>
        <v/>
      </c>
      <c r="BH11" s="37" t="str">
        <f t="shared" si="168"/>
        <v/>
      </c>
      <c r="BI11" s="37" t="str">
        <f t="shared" si="169"/>
        <v/>
      </c>
      <c r="BJ11" s="37" t="str">
        <f t="shared" si="170"/>
        <v/>
      </c>
      <c r="BK11" s="37" t="str">
        <f t="shared" si="171"/>
        <v/>
      </c>
      <c r="BL11" s="37" t="str">
        <f t="shared" si="172"/>
        <v/>
      </c>
      <c r="BM11" s="37" t="str">
        <f t="shared" si="173"/>
        <v/>
      </c>
      <c r="BN11" s="37" t="str">
        <f t="shared" si="174"/>
        <v/>
      </c>
      <c r="BO11" s="37" t="str">
        <f t="shared" si="175"/>
        <v/>
      </c>
      <c r="BP11" s="37" t="str">
        <f t="shared" si="176"/>
        <v/>
      </c>
      <c r="BQ11" s="37" t="str">
        <f t="shared" si="177"/>
        <v/>
      </c>
      <c r="BR11" s="37" t="str">
        <f t="shared" si="178"/>
        <v/>
      </c>
      <c r="BS11" s="37" t="str">
        <f t="shared" si="179"/>
        <v/>
      </c>
      <c r="BT11" s="37" t="str">
        <f t="shared" si="180"/>
        <v/>
      </c>
      <c r="BU11" s="37" t="str">
        <f t="shared" si="181"/>
        <v/>
      </c>
      <c r="BV11" s="37" t="str">
        <f t="shared" si="182"/>
        <v/>
      </c>
      <c r="BW11" s="37" t="str">
        <f t="shared" si="183"/>
        <v/>
      </c>
      <c r="BX11" s="30" t="str">
        <f t="shared" si="184"/>
        <v/>
      </c>
      <c r="BY11" s="30" t="str">
        <f t="shared" si="185"/>
        <v/>
      </c>
      <c r="BZ11" s="30" t="str">
        <f t="shared" si="186"/>
        <v/>
      </c>
      <c r="CA11" s="30" t="str">
        <f t="shared" si="187"/>
        <v/>
      </c>
      <c r="CB11" s="30" t="str">
        <f t="shared" si="188"/>
        <v/>
      </c>
      <c r="CC11" s="30" t="str">
        <f t="shared" si="189"/>
        <v/>
      </c>
      <c r="CD11" s="30" t="str">
        <f t="shared" si="190"/>
        <v/>
      </c>
      <c r="CE11" s="30" t="str">
        <f t="shared" si="191"/>
        <v/>
      </c>
      <c r="CF11" s="30" t="str">
        <f t="shared" si="192"/>
        <v/>
      </c>
      <c r="CG11" s="30" t="str">
        <f t="shared" si="193"/>
        <v/>
      </c>
      <c r="CH11" s="30" t="str">
        <f t="shared" si="194"/>
        <v/>
      </c>
      <c r="CI11" s="30" t="str">
        <f t="shared" si="195"/>
        <v/>
      </c>
      <c r="CJ11" s="30" t="str">
        <f t="shared" si="196"/>
        <v/>
      </c>
      <c r="CK11" s="30" t="str">
        <f t="shared" si="197"/>
        <v/>
      </c>
      <c r="CL11" s="30" t="str">
        <f t="shared" si="198"/>
        <v/>
      </c>
      <c r="CM11" s="30" t="str">
        <f t="shared" si="199"/>
        <v/>
      </c>
      <c r="CN11" s="37" t="str">
        <f t="shared" si="200"/>
        <v/>
      </c>
      <c r="CO11" s="37" t="str">
        <f t="shared" si="201"/>
        <v/>
      </c>
      <c r="CP11" s="37" t="str">
        <f t="shared" si="202"/>
        <v/>
      </c>
      <c r="CQ11" s="37" t="str">
        <f t="shared" si="203"/>
        <v/>
      </c>
      <c r="CR11" s="37" t="str">
        <f t="shared" si="204"/>
        <v/>
      </c>
      <c r="CS11" s="37" t="str">
        <f t="shared" si="205"/>
        <v/>
      </c>
      <c r="CT11" s="37" t="str">
        <f t="shared" si="206"/>
        <v/>
      </c>
      <c r="CU11" s="37" t="str">
        <f t="shared" si="207"/>
        <v/>
      </c>
      <c r="CV11" s="37" t="str">
        <f t="shared" si="208"/>
        <v/>
      </c>
      <c r="CW11" s="37" t="str">
        <f t="shared" si="209"/>
        <v/>
      </c>
      <c r="CX11" s="37" t="str">
        <f t="shared" si="210"/>
        <v/>
      </c>
      <c r="CY11" s="37" t="str">
        <f t="shared" si="211"/>
        <v/>
      </c>
      <c r="CZ11" s="37" t="str">
        <f t="shared" si="212"/>
        <v/>
      </c>
      <c r="DA11" s="37" t="str">
        <f t="shared" si="213"/>
        <v/>
      </c>
      <c r="DB11" s="37" t="str">
        <f t="shared" si="214"/>
        <v/>
      </c>
      <c r="DC11" s="37" t="str">
        <f t="shared" si="215"/>
        <v/>
      </c>
      <c r="DD11" s="30" t="str">
        <f t="shared" si="216"/>
        <v/>
      </c>
      <c r="DE11" s="30" t="str">
        <f t="shared" si="217"/>
        <v/>
      </c>
      <c r="DF11" s="30" t="str">
        <f t="shared" si="218"/>
        <v/>
      </c>
      <c r="DG11" s="30" t="str">
        <f t="shared" si="219"/>
        <v/>
      </c>
      <c r="DH11" s="30" t="str">
        <f t="shared" si="220"/>
        <v/>
      </c>
      <c r="DI11" s="30" t="str">
        <f t="shared" si="221"/>
        <v/>
      </c>
      <c r="DJ11" s="30" t="str">
        <f t="shared" si="222"/>
        <v/>
      </c>
      <c r="DK11" s="30" t="str">
        <f t="shared" si="223"/>
        <v/>
      </c>
      <c r="DL11" s="30" t="str">
        <f t="shared" si="224"/>
        <v/>
      </c>
      <c r="DM11" s="30" t="str">
        <f t="shared" si="225"/>
        <v/>
      </c>
      <c r="DN11" s="30" t="str">
        <f t="shared" si="226"/>
        <v/>
      </c>
      <c r="DO11" s="30" t="str">
        <f t="shared" si="227"/>
        <v/>
      </c>
      <c r="DP11" s="30" t="str">
        <f t="shared" si="228"/>
        <v/>
      </c>
      <c r="DQ11" s="30" t="str">
        <f t="shared" si="229"/>
        <v/>
      </c>
      <c r="DR11" s="30" t="str">
        <f t="shared" si="230"/>
        <v/>
      </c>
      <c r="DS11" s="30" t="str">
        <f t="shared" si="231"/>
        <v/>
      </c>
      <c r="DT11" s="37" t="str">
        <f t="shared" si="232"/>
        <v/>
      </c>
      <c r="DU11" s="37" t="str">
        <f t="shared" si="233"/>
        <v/>
      </c>
      <c r="DV11" s="37" t="str">
        <f t="shared" si="234"/>
        <v/>
      </c>
      <c r="DW11" s="37" t="str">
        <f t="shared" si="235"/>
        <v/>
      </c>
      <c r="DX11" s="37" t="str">
        <f t="shared" si="236"/>
        <v/>
      </c>
      <c r="DY11" s="37" t="str">
        <f t="shared" si="237"/>
        <v/>
      </c>
      <c r="DZ11" s="37" t="str">
        <f t="shared" si="238"/>
        <v/>
      </c>
      <c r="EA11" s="37" t="str">
        <f t="shared" si="239"/>
        <v/>
      </c>
      <c r="EB11" s="37" t="str">
        <f t="shared" si="240"/>
        <v/>
      </c>
      <c r="EC11" s="37" t="str">
        <f t="shared" si="241"/>
        <v/>
      </c>
      <c r="ED11" s="37" t="str">
        <f t="shared" si="242"/>
        <v/>
      </c>
      <c r="EE11" s="37" t="str">
        <f t="shared" si="243"/>
        <v/>
      </c>
      <c r="EF11" s="37" t="str">
        <f t="shared" si="244"/>
        <v/>
      </c>
      <c r="EG11" s="37" t="str">
        <f t="shared" si="245"/>
        <v/>
      </c>
      <c r="EH11" s="37" t="str">
        <f t="shared" si="246"/>
        <v/>
      </c>
      <c r="EI11" s="37" t="str">
        <f t="shared" si="247"/>
        <v/>
      </c>
      <c r="EK11" s="21" t="str">
        <f t="shared" ref="EK11" si="273">IF(ISNUMBER($J11), DEC2HEX(POWER(2, 16) - POWER(2, 16 - MAX(MIN(J11, 16), 0))), "----")</f>
        <v>----</v>
      </c>
      <c r="EL11" s="21" t="str">
        <f t="shared" ref="EL11" si="274">IF(ISNUMBER($J11), DEC2HEX(POWER(2, 16) - POWER(2, 16 - MAX(MIN(J11 - 16, 16), 0))), "----")</f>
        <v>----</v>
      </c>
      <c r="EM11" s="21" t="str">
        <f t="shared" ref="EM11" si="275">IF(ISNUMBER($J11), DEC2HEX(POWER(2, 16) - POWER(2, 16 - MAX(MIN(J11 - 32, 16), 0))), "----")</f>
        <v>----</v>
      </c>
      <c r="EN11" s="21" t="str">
        <f t="shared" ref="EN11" si="276">IF(ISNUMBER($J11), DEC2HEX(POWER(2, 16) - POWER(2, 16 - MAX(MIN(J11 - 48, 16), 0))), "----")</f>
        <v>----</v>
      </c>
      <c r="EO11" s="21" t="str">
        <f t="shared" ref="EO11" si="277">IF(ISNUMBER($J11), DEC2HEX(POWER(2, 16) - POWER(2, 16 - MAX(MIN(J11 - 64, 16), 0))), "----")</f>
        <v>----</v>
      </c>
      <c r="EP11" s="21" t="str">
        <f t="shared" ref="EP11" si="278">IF(ISNUMBER($J11), DEC2HEX(POWER(2, 16) - POWER(2, 16 - MAX(MIN(J11 - 80, 16), 0))), "----")</f>
        <v>----</v>
      </c>
      <c r="EQ11" s="21" t="str">
        <f t="shared" ref="EQ11" si="279">IF(ISNUMBER($J11), DEC2HEX(POWER(2, 16) - POWER(2, 16 - MAX(MIN(J11 - 96, 16), 0))), "----")</f>
        <v>----</v>
      </c>
      <c r="ER11" s="21" t="str">
        <f t="shared" ref="ER11" si="280">IF(ISNUMBER($J11), DEC2HEX(POWER(2, 16) - POWER(2, 16 - MAX(MIN(J11 - 112, 16), 0))), "----")</f>
        <v>----</v>
      </c>
    </row>
    <row r="12" spans="1:148" ht="21" customHeight="1" x14ac:dyDescent="0.35">
      <c r="A12" s="30" t="s">
        <v>36</v>
      </c>
      <c r="B12" s="34" t="str">
        <f t="shared" ref="B12" si="281">IF(ISNUMBER($J11), DEC2HEX(_xlfn.BITOR(65535 - HEX2DEC(EK11), HEX2DEC(B11))), "----")</f>
        <v>----</v>
      </c>
      <c r="C12" s="34" t="str">
        <f t="shared" ref="C12" si="282">IF(ISNUMBER($J11), DEC2HEX(_xlfn.BITOR(65535 - HEX2DEC(EL11), HEX2DEC(C11))), "----")</f>
        <v>----</v>
      </c>
      <c r="D12" s="34" t="str">
        <f t="shared" ref="D12" si="283">IF(ISNUMBER($J11), DEC2HEX(_xlfn.BITOR(65535 - HEX2DEC(EM11), HEX2DEC(D11))), "----")</f>
        <v>----</v>
      </c>
      <c r="E12" s="34" t="str">
        <f t="shared" ref="E12" si="284">IF(ISNUMBER($J11), DEC2HEX(_xlfn.BITOR(65535 - HEX2DEC(EN11), HEX2DEC(E11))), "----")</f>
        <v>----</v>
      </c>
      <c r="F12" s="34" t="str">
        <f t="shared" ref="F12" si="285">IF(ISNUMBER($J11), DEC2HEX(_xlfn.BITOR(65535 - HEX2DEC(EO11), HEX2DEC(F11))), "----")</f>
        <v>----</v>
      </c>
      <c r="G12" s="34" t="str">
        <f t="shared" ref="G12" si="286">IF(ISNUMBER($J11), DEC2HEX(_xlfn.BITOR(65535 - HEX2DEC(EP11), HEX2DEC(G11))), "----")</f>
        <v>----</v>
      </c>
      <c r="H12" s="34" t="str">
        <f t="shared" ref="H12" si="287">IF(ISNUMBER($J11), DEC2HEX(_xlfn.BITOR(65535 - HEX2DEC(EQ11), HEX2DEC(H11))), "----")</f>
        <v>----</v>
      </c>
      <c r="I12" s="34" t="str">
        <f t="shared" ref="I12" si="288">IF(ISNUMBER($J11), DEC2HEX(_xlfn.BITOR(65535 - HEX2DEC(ER11), HEX2DEC(I11))), "----")</f>
        <v>----</v>
      </c>
      <c r="J12" s="30" t="str">
        <f t="shared" ref="J12" si="289">IF(ISNUMBER(J11), J11, "")</f>
        <v/>
      </c>
      <c r="L12" s="30" t="str">
        <f t="shared" si="1"/>
        <v/>
      </c>
      <c r="M12" s="30" t="str">
        <f t="shared" si="1"/>
        <v/>
      </c>
      <c r="N12" s="30" t="str">
        <f t="shared" si="1"/>
        <v/>
      </c>
      <c r="O12" s="30" t="str">
        <f t="shared" si="1"/>
        <v/>
      </c>
      <c r="P12" s="30" t="str">
        <f t="shared" si="1"/>
        <v/>
      </c>
      <c r="Q12" s="30" t="str">
        <f t="shared" si="1"/>
        <v/>
      </c>
      <c r="R12" s="30" t="str">
        <f t="shared" si="1"/>
        <v/>
      </c>
      <c r="S12" s="30" t="str">
        <f t="shared" si="1"/>
        <v/>
      </c>
      <c r="T12" s="30" t="str">
        <f t="shared" si="1"/>
        <v/>
      </c>
      <c r="U12" s="30" t="str">
        <f t="shared" si="1"/>
        <v/>
      </c>
      <c r="V12" s="30" t="str">
        <f t="shared" si="1"/>
        <v/>
      </c>
      <c r="W12" s="30" t="str">
        <f t="shared" si="1"/>
        <v/>
      </c>
      <c r="X12" s="30" t="str">
        <f t="shared" si="1"/>
        <v/>
      </c>
      <c r="Y12" s="30" t="str">
        <f t="shared" si="1"/>
        <v/>
      </c>
      <c r="Z12" s="30" t="str">
        <f t="shared" si="1"/>
        <v/>
      </c>
      <c r="AA12" s="30" t="str">
        <f t="shared" si="1"/>
        <v/>
      </c>
      <c r="AB12" s="37" t="str">
        <f t="shared" si="136"/>
        <v/>
      </c>
      <c r="AC12" s="37" t="str">
        <f t="shared" si="137"/>
        <v/>
      </c>
      <c r="AD12" s="37" t="str">
        <f t="shared" si="138"/>
        <v/>
      </c>
      <c r="AE12" s="37" t="str">
        <f t="shared" si="139"/>
        <v/>
      </c>
      <c r="AF12" s="37" t="str">
        <f t="shared" si="140"/>
        <v/>
      </c>
      <c r="AG12" s="37" t="str">
        <f t="shared" si="141"/>
        <v/>
      </c>
      <c r="AH12" s="37" t="str">
        <f t="shared" si="142"/>
        <v/>
      </c>
      <c r="AI12" s="37" t="str">
        <f t="shared" si="143"/>
        <v/>
      </c>
      <c r="AJ12" s="37" t="str">
        <f t="shared" si="144"/>
        <v/>
      </c>
      <c r="AK12" s="37" t="str">
        <f t="shared" si="145"/>
        <v/>
      </c>
      <c r="AL12" s="37" t="str">
        <f t="shared" si="146"/>
        <v/>
      </c>
      <c r="AM12" s="37" t="str">
        <f t="shared" si="147"/>
        <v/>
      </c>
      <c r="AN12" s="37" t="str">
        <f t="shared" si="148"/>
        <v/>
      </c>
      <c r="AO12" s="37" t="str">
        <f t="shared" si="149"/>
        <v/>
      </c>
      <c r="AP12" s="37" t="str">
        <f t="shared" si="150"/>
        <v/>
      </c>
      <c r="AQ12" s="37" t="str">
        <f t="shared" si="151"/>
        <v/>
      </c>
      <c r="AR12" s="30" t="str">
        <f t="shared" si="152"/>
        <v/>
      </c>
      <c r="AS12" s="30" t="str">
        <f t="shared" si="153"/>
        <v/>
      </c>
      <c r="AT12" s="30" t="str">
        <f t="shared" si="154"/>
        <v/>
      </c>
      <c r="AU12" s="30" t="str">
        <f t="shared" si="155"/>
        <v/>
      </c>
      <c r="AV12" s="30" t="str">
        <f t="shared" si="156"/>
        <v/>
      </c>
      <c r="AW12" s="30" t="str">
        <f t="shared" si="157"/>
        <v/>
      </c>
      <c r="AX12" s="30" t="str">
        <f t="shared" si="158"/>
        <v/>
      </c>
      <c r="AY12" s="30" t="str">
        <f t="shared" si="159"/>
        <v/>
      </c>
      <c r="AZ12" s="30" t="str">
        <f t="shared" si="160"/>
        <v/>
      </c>
      <c r="BA12" s="30" t="str">
        <f t="shared" si="161"/>
        <v/>
      </c>
      <c r="BB12" s="30" t="str">
        <f t="shared" si="162"/>
        <v/>
      </c>
      <c r="BC12" s="30" t="str">
        <f t="shared" si="163"/>
        <v/>
      </c>
      <c r="BD12" s="30" t="str">
        <f t="shared" si="164"/>
        <v/>
      </c>
      <c r="BE12" s="30" t="str">
        <f t="shared" si="165"/>
        <v/>
      </c>
      <c r="BF12" s="30" t="str">
        <f t="shared" si="166"/>
        <v/>
      </c>
      <c r="BG12" s="30" t="str">
        <f t="shared" si="167"/>
        <v/>
      </c>
      <c r="BH12" s="37" t="str">
        <f t="shared" si="168"/>
        <v/>
      </c>
      <c r="BI12" s="37" t="str">
        <f t="shared" si="169"/>
        <v/>
      </c>
      <c r="BJ12" s="37" t="str">
        <f t="shared" si="170"/>
        <v/>
      </c>
      <c r="BK12" s="37" t="str">
        <f t="shared" si="171"/>
        <v/>
      </c>
      <c r="BL12" s="37" t="str">
        <f t="shared" si="172"/>
        <v/>
      </c>
      <c r="BM12" s="37" t="str">
        <f t="shared" si="173"/>
        <v/>
      </c>
      <c r="BN12" s="37" t="str">
        <f t="shared" si="174"/>
        <v/>
      </c>
      <c r="BO12" s="37" t="str">
        <f t="shared" si="175"/>
        <v/>
      </c>
      <c r="BP12" s="37" t="str">
        <f t="shared" si="176"/>
        <v/>
      </c>
      <c r="BQ12" s="37" t="str">
        <f t="shared" si="177"/>
        <v/>
      </c>
      <c r="BR12" s="37" t="str">
        <f t="shared" si="178"/>
        <v/>
      </c>
      <c r="BS12" s="37" t="str">
        <f t="shared" si="179"/>
        <v/>
      </c>
      <c r="BT12" s="37" t="str">
        <f t="shared" si="180"/>
        <v/>
      </c>
      <c r="BU12" s="37" t="str">
        <f t="shared" si="181"/>
        <v/>
      </c>
      <c r="BV12" s="37" t="str">
        <f t="shared" si="182"/>
        <v/>
      </c>
      <c r="BW12" s="37" t="str">
        <f t="shared" si="183"/>
        <v/>
      </c>
      <c r="BX12" s="30" t="str">
        <f t="shared" si="184"/>
        <v/>
      </c>
      <c r="BY12" s="30" t="str">
        <f t="shared" si="185"/>
        <v/>
      </c>
      <c r="BZ12" s="30" t="str">
        <f t="shared" si="186"/>
        <v/>
      </c>
      <c r="CA12" s="30" t="str">
        <f t="shared" si="187"/>
        <v/>
      </c>
      <c r="CB12" s="30" t="str">
        <f t="shared" si="188"/>
        <v/>
      </c>
      <c r="CC12" s="30" t="str">
        <f t="shared" si="189"/>
        <v/>
      </c>
      <c r="CD12" s="30" t="str">
        <f t="shared" si="190"/>
        <v/>
      </c>
      <c r="CE12" s="30" t="str">
        <f t="shared" si="191"/>
        <v/>
      </c>
      <c r="CF12" s="30" t="str">
        <f t="shared" si="192"/>
        <v/>
      </c>
      <c r="CG12" s="30" t="str">
        <f t="shared" si="193"/>
        <v/>
      </c>
      <c r="CH12" s="30" t="str">
        <f t="shared" si="194"/>
        <v/>
      </c>
      <c r="CI12" s="30" t="str">
        <f t="shared" si="195"/>
        <v/>
      </c>
      <c r="CJ12" s="30" t="str">
        <f t="shared" si="196"/>
        <v/>
      </c>
      <c r="CK12" s="30" t="str">
        <f t="shared" si="197"/>
        <v/>
      </c>
      <c r="CL12" s="30" t="str">
        <f t="shared" si="198"/>
        <v/>
      </c>
      <c r="CM12" s="30" t="str">
        <f t="shared" si="199"/>
        <v/>
      </c>
      <c r="CN12" s="37" t="str">
        <f t="shared" si="200"/>
        <v/>
      </c>
      <c r="CO12" s="37" t="str">
        <f t="shared" si="201"/>
        <v/>
      </c>
      <c r="CP12" s="37" t="str">
        <f t="shared" si="202"/>
        <v/>
      </c>
      <c r="CQ12" s="37" t="str">
        <f t="shared" si="203"/>
        <v/>
      </c>
      <c r="CR12" s="37" t="str">
        <f t="shared" si="204"/>
        <v/>
      </c>
      <c r="CS12" s="37" t="str">
        <f t="shared" si="205"/>
        <v/>
      </c>
      <c r="CT12" s="37" t="str">
        <f t="shared" si="206"/>
        <v/>
      </c>
      <c r="CU12" s="37" t="str">
        <f t="shared" si="207"/>
        <v/>
      </c>
      <c r="CV12" s="37" t="str">
        <f t="shared" si="208"/>
        <v/>
      </c>
      <c r="CW12" s="37" t="str">
        <f t="shared" si="209"/>
        <v/>
      </c>
      <c r="CX12" s="37" t="str">
        <f t="shared" si="210"/>
        <v/>
      </c>
      <c r="CY12" s="37" t="str">
        <f t="shared" si="211"/>
        <v/>
      </c>
      <c r="CZ12" s="37" t="str">
        <f t="shared" si="212"/>
        <v/>
      </c>
      <c r="DA12" s="37" t="str">
        <f t="shared" si="213"/>
        <v/>
      </c>
      <c r="DB12" s="37" t="str">
        <f t="shared" si="214"/>
        <v/>
      </c>
      <c r="DC12" s="37" t="str">
        <f t="shared" si="215"/>
        <v/>
      </c>
      <c r="DD12" s="30" t="str">
        <f t="shared" si="216"/>
        <v/>
      </c>
      <c r="DE12" s="30" t="str">
        <f t="shared" si="217"/>
        <v/>
      </c>
      <c r="DF12" s="30" t="str">
        <f t="shared" si="218"/>
        <v/>
      </c>
      <c r="DG12" s="30" t="str">
        <f t="shared" si="219"/>
        <v/>
      </c>
      <c r="DH12" s="30" t="str">
        <f t="shared" si="220"/>
        <v/>
      </c>
      <c r="DI12" s="30" t="str">
        <f t="shared" si="221"/>
        <v/>
      </c>
      <c r="DJ12" s="30" t="str">
        <f t="shared" si="222"/>
        <v/>
      </c>
      <c r="DK12" s="30" t="str">
        <f t="shared" si="223"/>
        <v/>
      </c>
      <c r="DL12" s="30" t="str">
        <f t="shared" si="224"/>
        <v/>
      </c>
      <c r="DM12" s="30" t="str">
        <f t="shared" si="225"/>
        <v/>
      </c>
      <c r="DN12" s="30" t="str">
        <f t="shared" si="226"/>
        <v/>
      </c>
      <c r="DO12" s="30" t="str">
        <f t="shared" si="227"/>
        <v/>
      </c>
      <c r="DP12" s="30" t="str">
        <f t="shared" si="228"/>
        <v/>
      </c>
      <c r="DQ12" s="30" t="str">
        <f t="shared" si="229"/>
        <v/>
      </c>
      <c r="DR12" s="30" t="str">
        <f t="shared" si="230"/>
        <v/>
      </c>
      <c r="DS12" s="30" t="str">
        <f t="shared" si="231"/>
        <v/>
      </c>
      <c r="DT12" s="37" t="str">
        <f t="shared" si="232"/>
        <v/>
      </c>
      <c r="DU12" s="37" t="str">
        <f t="shared" si="233"/>
        <v/>
      </c>
      <c r="DV12" s="37" t="str">
        <f t="shared" si="234"/>
        <v/>
      </c>
      <c r="DW12" s="37" t="str">
        <f t="shared" si="235"/>
        <v/>
      </c>
      <c r="DX12" s="37" t="str">
        <f t="shared" si="236"/>
        <v/>
      </c>
      <c r="DY12" s="37" t="str">
        <f t="shared" si="237"/>
        <v/>
      </c>
      <c r="DZ12" s="37" t="str">
        <f t="shared" si="238"/>
        <v/>
      </c>
      <c r="EA12" s="37" t="str">
        <f t="shared" si="239"/>
        <v/>
      </c>
      <c r="EB12" s="37" t="str">
        <f t="shared" si="240"/>
        <v/>
      </c>
      <c r="EC12" s="37" t="str">
        <f t="shared" si="241"/>
        <v/>
      </c>
      <c r="ED12" s="37" t="str">
        <f t="shared" si="242"/>
        <v/>
      </c>
      <c r="EE12" s="37" t="str">
        <f t="shared" si="243"/>
        <v/>
      </c>
      <c r="EF12" s="37" t="str">
        <f t="shared" si="244"/>
        <v/>
      </c>
      <c r="EG12" s="37" t="str">
        <f t="shared" si="245"/>
        <v/>
      </c>
      <c r="EH12" s="37" t="str">
        <f t="shared" si="246"/>
        <v/>
      </c>
      <c r="EI12" s="37" t="str">
        <f t="shared" si="247"/>
        <v/>
      </c>
    </row>
    <row r="13" spans="1:148" ht="21" customHeight="1" x14ac:dyDescent="0.35">
      <c r="A13" s="30" t="s">
        <v>8</v>
      </c>
      <c r="B13" s="21" t="str">
        <f t="shared" ref="B13" si="290">IF(ISNUMBER($J13), DEC2HEX(MOD(HEX2DEC(B12) + IF(HEX2DEC(C12) &gt; 65534, 1, 0), 65536)), "----")</f>
        <v>----</v>
      </c>
      <c r="C13" s="21" t="str">
        <f t="shared" ref="C13" si="291">IF(ISNUMBER($J13), DEC2HEX(MOD(HEX2DEC(C12) + IF(HEX2DEC(D12) &gt; 65534, 1, 0), 65536)), "----")</f>
        <v>----</v>
      </c>
      <c r="D13" s="21" t="str">
        <f t="shared" ref="D13" si="292">IF(ISNUMBER($J13), DEC2HEX(MOD(HEX2DEC(D12) + IF(HEX2DEC(E12) &gt; 65534, 1, 0), 65536)), "----")</f>
        <v>----</v>
      </c>
      <c r="E13" s="21" t="str">
        <f t="shared" ref="E13" si="293">IF(ISNUMBER($J13), DEC2HEX(MOD(HEX2DEC(E12) + IF(HEX2DEC(F12) &gt; 65534, 1, 0), 65536)), "----")</f>
        <v>----</v>
      </c>
      <c r="F13" s="21" t="str">
        <f t="shared" ref="F13" si="294">IF(ISNUMBER($J13), DEC2HEX(MOD(HEX2DEC(F12) + IF(HEX2DEC(G12) &gt; 65534, 1, 0), 65536)), "----")</f>
        <v>----</v>
      </c>
      <c r="G13" s="21" t="str">
        <f t="shared" ref="G13" si="295">IF(ISNUMBER($J13), DEC2HEX(MOD(HEX2DEC(G12) + IF(HEX2DEC(H12) &gt; 65534, 1, 0), 65536)), "----")</f>
        <v>----</v>
      </c>
      <c r="H13" s="21" t="str">
        <f t="shared" ref="H13" si="296">IF(ISNUMBER($J13), DEC2HEX(MOD(HEX2DEC(H12) + IF(HEX2DEC(I12) &gt; 65534, 1, 0), 65536)), "----")</f>
        <v>----</v>
      </c>
      <c r="I13" s="21" t="str">
        <f t="shared" ref="I13" si="297">IF(ISNUMBER($J13), DEC2HEX(MOD(HEX2DEC(I12) + 1, 65536)), "----")</f>
        <v>----</v>
      </c>
      <c r="J13" s="31"/>
      <c r="L13" s="30" t="str">
        <f t="shared" si="1"/>
        <v/>
      </c>
      <c r="M13" s="30" t="str">
        <f t="shared" si="1"/>
        <v/>
      </c>
      <c r="N13" s="30" t="str">
        <f t="shared" si="1"/>
        <v/>
      </c>
      <c r="O13" s="30" t="str">
        <f t="shared" si="1"/>
        <v/>
      </c>
      <c r="P13" s="30" t="str">
        <f t="shared" si="1"/>
        <v/>
      </c>
      <c r="Q13" s="30" t="str">
        <f t="shared" si="1"/>
        <v/>
      </c>
      <c r="R13" s="30" t="str">
        <f t="shared" si="1"/>
        <v/>
      </c>
      <c r="S13" s="30" t="str">
        <f t="shared" si="1"/>
        <v/>
      </c>
      <c r="T13" s="30" t="str">
        <f t="shared" si="1"/>
        <v/>
      </c>
      <c r="U13" s="30" t="str">
        <f t="shared" si="1"/>
        <v/>
      </c>
      <c r="V13" s="30" t="str">
        <f t="shared" si="1"/>
        <v/>
      </c>
      <c r="W13" s="30" t="str">
        <f t="shared" si="1"/>
        <v/>
      </c>
      <c r="X13" s="30" t="str">
        <f t="shared" si="1"/>
        <v/>
      </c>
      <c r="Y13" s="30" t="str">
        <f t="shared" si="1"/>
        <v/>
      </c>
      <c r="Z13" s="30" t="str">
        <f t="shared" si="1"/>
        <v/>
      </c>
      <c r="AA13" s="30" t="str">
        <f t="shared" si="1"/>
        <v/>
      </c>
      <c r="AB13" s="37" t="str">
        <f t="shared" si="136"/>
        <v/>
      </c>
      <c r="AC13" s="37" t="str">
        <f t="shared" si="137"/>
        <v/>
      </c>
      <c r="AD13" s="37" t="str">
        <f t="shared" si="138"/>
        <v/>
      </c>
      <c r="AE13" s="37" t="str">
        <f t="shared" si="139"/>
        <v/>
      </c>
      <c r="AF13" s="37" t="str">
        <f t="shared" si="140"/>
        <v/>
      </c>
      <c r="AG13" s="37" t="str">
        <f t="shared" si="141"/>
        <v/>
      </c>
      <c r="AH13" s="37" t="str">
        <f t="shared" si="142"/>
        <v/>
      </c>
      <c r="AI13" s="37" t="str">
        <f t="shared" si="143"/>
        <v/>
      </c>
      <c r="AJ13" s="37" t="str">
        <f t="shared" si="144"/>
        <v/>
      </c>
      <c r="AK13" s="37" t="str">
        <f t="shared" si="145"/>
        <v/>
      </c>
      <c r="AL13" s="37" t="str">
        <f t="shared" si="146"/>
        <v/>
      </c>
      <c r="AM13" s="37" t="str">
        <f t="shared" si="147"/>
        <v/>
      </c>
      <c r="AN13" s="37" t="str">
        <f t="shared" si="148"/>
        <v/>
      </c>
      <c r="AO13" s="37" t="str">
        <f t="shared" si="149"/>
        <v/>
      </c>
      <c r="AP13" s="37" t="str">
        <f t="shared" si="150"/>
        <v/>
      </c>
      <c r="AQ13" s="37" t="str">
        <f t="shared" si="151"/>
        <v/>
      </c>
      <c r="AR13" s="30" t="str">
        <f t="shared" si="152"/>
        <v/>
      </c>
      <c r="AS13" s="30" t="str">
        <f t="shared" si="153"/>
        <v/>
      </c>
      <c r="AT13" s="30" t="str">
        <f t="shared" si="154"/>
        <v/>
      </c>
      <c r="AU13" s="30" t="str">
        <f t="shared" si="155"/>
        <v/>
      </c>
      <c r="AV13" s="30" t="str">
        <f t="shared" si="156"/>
        <v/>
      </c>
      <c r="AW13" s="30" t="str">
        <f t="shared" si="157"/>
        <v/>
      </c>
      <c r="AX13" s="30" t="str">
        <f t="shared" si="158"/>
        <v/>
      </c>
      <c r="AY13" s="30" t="str">
        <f t="shared" si="159"/>
        <v/>
      </c>
      <c r="AZ13" s="30" t="str">
        <f t="shared" si="160"/>
        <v/>
      </c>
      <c r="BA13" s="30" t="str">
        <f t="shared" si="161"/>
        <v/>
      </c>
      <c r="BB13" s="30" t="str">
        <f t="shared" si="162"/>
        <v/>
      </c>
      <c r="BC13" s="30" t="str">
        <f t="shared" si="163"/>
        <v/>
      </c>
      <c r="BD13" s="30" t="str">
        <f t="shared" si="164"/>
        <v/>
      </c>
      <c r="BE13" s="30" t="str">
        <f t="shared" si="165"/>
        <v/>
      </c>
      <c r="BF13" s="30" t="str">
        <f t="shared" si="166"/>
        <v/>
      </c>
      <c r="BG13" s="30" t="str">
        <f t="shared" si="167"/>
        <v/>
      </c>
      <c r="BH13" s="37" t="str">
        <f t="shared" si="168"/>
        <v/>
      </c>
      <c r="BI13" s="37" t="str">
        <f t="shared" si="169"/>
        <v/>
      </c>
      <c r="BJ13" s="37" t="str">
        <f t="shared" si="170"/>
        <v/>
      </c>
      <c r="BK13" s="37" t="str">
        <f t="shared" si="171"/>
        <v/>
      </c>
      <c r="BL13" s="37" t="str">
        <f t="shared" si="172"/>
        <v/>
      </c>
      <c r="BM13" s="37" t="str">
        <f t="shared" si="173"/>
        <v/>
      </c>
      <c r="BN13" s="37" t="str">
        <f t="shared" si="174"/>
        <v/>
      </c>
      <c r="BO13" s="37" t="str">
        <f t="shared" si="175"/>
        <v/>
      </c>
      <c r="BP13" s="37" t="str">
        <f t="shared" si="176"/>
        <v/>
      </c>
      <c r="BQ13" s="37" t="str">
        <f t="shared" si="177"/>
        <v/>
      </c>
      <c r="BR13" s="37" t="str">
        <f t="shared" si="178"/>
        <v/>
      </c>
      <c r="BS13" s="37" t="str">
        <f t="shared" si="179"/>
        <v/>
      </c>
      <c r="BT13" s="37" t="str">
        <f t="shared" si="180"/>
        <v/>
      </c>
      <c r="BU13" s="37" t="str">
        <f t="shared" si="181"/>
        <v/>
      </c>
      <c r="BV13" s="37" t="str">
        <f t="shared" si="182"/>
        <v/>
      </c>
      <c r="BW13" s="37" t="str">
        <f t="shared" si="183"/>
        <v/>
      </c>
      <c r="BX13" s="30" t="str">
        <f t="shared" si="184"/>
        <v/>
      </c>
      <c r="BY13" s="30" t="str">
        <f t="shared" si="185"/>
        <v/>
      </c>
      <c r="BZ13" s="30" t="str">
        <f t="shared" si="186"/>
        <v/>
      </c>
      <c r="CA13" s="30" t="str">
        <f t="shared" si="187"/>
        <v/>
      </c>
      <c r="CB13" s="30" t="str">
        <f t="shared" si="188"/>
        <v/>
      </c>
      <c r="CC13" s="30" t="str">
        <f t="shared" si="189"/>
        <v/>
      </c>
      <c r="CD13" s="30" t="str">
        <f t="shared" si="190"/>
        <v/>
      </c>
      <c r="CE13" s="30" t="str">
        <f t="shared" si="191"/>
        <v/>
      </c>
      <c r="CF13" s="30" t="str">
        <f t="shared" si="192"/>
        <v/>
      </c>
      <c r="CG13" s="30" t="str">
        <f t="shared" si="193"/>
        <v/>
      </c>
      <c r="CH13" s="30" t="str">
        <f t="shared" si="194"/>
        <v/>
      </c>
      <c r="CI13" s="30" t="str">
        <f t="shared" si="195"/>
        <v/>
      </c>
      <c r="CJ13" s="30" t="str">
        <f t="shared" si="196"/>
        <v/>
      </c>
      <c r="CK13" s="30" t="str">
        <f t="shared" si="197"/>
        <v/>
      </c>
      <c r="CL13" s="30" t="str">
        <f t="shared" si="198"/>
        <v/>
      </c>
      <c r="CM13" s="30" t="str">
        <f t="shared" si="199"/>
        <v/>
      </c>
      <c r="CN13" s="37" t="str">
        <f t="shared" si="200"/>
        <v/>
      </c>
      <c r="CO13" s="37" t="str">
        <f t="shared" si="201"/>
        <v/>
      </c>
      <c r="CP13" s="37" t="str">
        <f t="shared" si="202"/>
        <v/>
      </c>
      <c r="CQ13" s="37" t="str">
        <f t="shared" si="203"/>
        <v/>
      </c>
      <c r="CR13" s="37" t="str">
        <f t="shared" si="204"/>
        <v/>
      </c>
      <c r="CS13" s="37" t="str">
        <f t="shared" si="205"/>
        <v/>
      </c>
      <c r="CT13" s="37" t="str">
        <f t="shared" si="206"/>
        <v/>
      </c>
      <c r="CU13" s="37" t="str">
        <f t="shared" si="207"/>
        <v/>
      </c>
      <c r="CV13" s="37" t="str">
        <f t="shared" si="208"/>
        <v/>
      </c>
      <c r="CW13" s="37" t="str">
        <f t="shared" si="209"/>
        <v/>
      </c>
      <c r="CX13" s="37" t="str">
        <f t="shared" si="210"/>
        <v/>
      </c>
      <c r="CY13" s="37" t="str">
        <f t="shared" si="211"/>
        <v/>
      </c>
      <c r="CZ13" s="37" t="str">
        <f t="shared" si="212"/>
        <v/>
      </c>
      <c r="DA13" s="37" t="str">
        <f t="shared" si="213"/>
        <v/>
      </c>
      <c r="DB13" s="37" t="str">
        <f t="shared" si="214"/>
        <v/>
      </c>
      <c r="DC13" s="37" t="str">
        <f t="shared" si="215"/>
        <v/>
      </c>
      <c r="DD13" s="30" t="str">
        <f t="shared" si="216"/>
        <v/>
      </c>
      <c r="DE13" s="30" t="str">
        <f t="shared" si="217"/>
        <v/>
      </c>
      <c r="DF13" s="30" t="str">
        <f t="shared" si="218"/>
        <v/>
      </c>
      <c r="DG13" s="30" t="str">
        <f t="shared" si="219"/>
        <v/>
      </c>
      <c r="DH13" s="30" t="str">
        <f t="shared" si="220"/>
        <v/>
      </c>
      <c r="DI13" s="30" t="str">
        <f t="shared" si="221"/>
        <v/>
      </c>
      <c r="DJ13" s="30" t="str">
        <f t="shared" si="222"/>
        <v/>
      </c>
      <c r="DK13" s="30" t="str">
        <f t="shared" si="223"/>
        <v/>
      </c>
      <c r="DL13" s="30" t="str">
        <f t="shared" si="224"/>
        <v/>
      </c>
      <c r="DM13" s="30" t="str">
        <f t="shared" si="225"/>
        <v/>
      </c>
      <c r="DN13" s="30" t="str">
        <f t="shared" si="226"/>
        <v/>
      </c>
      <c r="DO13" s="30" t="str">
        <f t="shared" si="227"/>
        <v/>
      </c>
      <c r="DP13" s="30" t="str">
        <f t="shared" si="228"/>
        <v/>
      </c>
      <c r="DQ13" s="30" t="str">
        <f t="shared" si="229"/>
        <v/>
      </c>
      <c r="DR13" s="30" t="str">
        <f t="shared" si="230"/>
        <v/>
      </c>
      <c r="DS13" s="30" t="str">
        <f t="shared" si="231"/>
        <v/>
      </c>
      <c r="DT13" s="37" t="str">
        <f t="shared" si="232"/>
        <v/>
      </c>
      <c r="DU13" s="37" t="str">
        <f t="shared" si="233"/>
        <v/>
      </c>
      <c r="DV13" s="37" t="str">
        <f t="shared" si="234"/>
        <v/>
      </c>
      <c r="DW13" s="37" t="str">
        <f t="shared" si="235"/>
        <v/>
      </c>
      <c r="DX13" s="37" t="str">
        <f t="shared" si="236"/>
        <v/>
      </c>
      <c r="DY13" s="37" t="str">
        <f t="shared" si="237"/>
        <v/>
      </c>
      <c r="DZ13" s="37" t="str">
        <f t="shared" si="238"/>
        <v/>
      </c>
      <c r="EA13" s="37" t="str">
        <f t="shared" si="239"/>
        <v/>
      </c>
      <c r="EB13" s="37" t="str">
        <f t="shared" si="240"/>
        <v/>
      </c>
      <c r="EC13" s="37" t="str">
        <f t="shared" si="241"/>
        <v/>
      </c>
      <c r="ED13" s="37" t="str">
        <f t="shared" si="242"/>
        <v/>
      </c>
      <c r="EE13" s="37" t="str">
        <f t="shared" si="243"/>
        <v/>
      </c>
      <c r="EF13" s="37" t="str">
        <f t="shared" si="244"/>
        <v/>
      </c>
      <c r="EG13" s="37" t="str">
        <f t="shared" si="245"/>
        <v/>
      </c>
      <c r="EH13" s="37" t="str">
        <f t="shared" si="246"/>
        <v/>
      </c>
      <c r="EI13" s="37" t="str">
        <f t="shared" si="247"/>
        <v/>
      </c>
      <c r="EK13" s="21" t="str">
        <f t="shared" ref="EK13" si="298">IF(ISNUMBER($J13), DEC2HEX(POWER(2, 16) - POWER(2, 16 - MAX(MIN(J13, 16), 0))), "----")</f>
        <v>----</v>
      </c>
      <c r="EL13" s="21" t="str">
        <f t="shared" ref="EL13" si="299">IF(ISNUMBER($J13), DEC2HEX(POWER(2, 16) - POWER(2, 16 - MAX(MIN(J13 - 16, 16), 0))), "----")</f>
        <v>----</v>
      </c>
      <c r="EM13" s="21" t="str">
        <f t="shared" ref="EM13" si="300">IF(ISNUMBER($J13), DEC2HEX(POWER(2, 16) - POWER(2, 16 - MAX(MIN(J13 - 32, 16), 0))), "----")</f>
        <v>----</v>
      </c>
      <c r="EN13" s="21" t="str">
        <f t="shared" ref="EN13" si="301">IF(ISNUMBER($J13), DEC2HEX(POWER(2, 16) - POWER(2, 16 - MAX(MIN(J13 - 48, 16), 0))), "----")</f>
        <v>----</v>
      </c>
      <c r="EO13" s="21" t="str">
        <f t="shared" ref="EO13" si="302">IF(ISNUMBER($J13), DEC2HEX(POWER(2, 16) - POWER(2, 16 - MAX(MIN(J13 - 64, 16), 0))), "----")</f>
        <v>----</v>
      </c>
      <c r="EP13" s="21" t="str">
        <f t="shared" ref="EP13" si="303">IF(ISNUMBER($J13), DEC2HEX(POWER(2, 16) - POWER(2, 16 - MAX(MIN(J13 - 80, 16), 0))), "----")</f>
        <v>----</v>
      </c>
      <c r="EQ13" s="21" t="str">
        <f t="shared" ref="EQ13" si="304">IF(ISNUMBER($J13), DEC2HEX(POWER(2, 16) - POWER(2, 16 - MAX(MIN(J13 - 96, 16), 0))), "----")</f>
        <v>----</v>
      </c>
      <c r="ER13" s="21" t="str">
        <f t="shared" ref="ER13" si="305">IF(ISNUMBER($J13), DEC2HEX(POWER(2, 16) - POWER(2, 16 - MAX(MIN(J13 - 112, 16), 0))), "----")</f>
        <v>----</v>
      </c>
    </row>
    <row r="14" spans="1:148" ht="21" customHeight="1" x14ac:dyDescent="0.35">
      <c r="A14" s="30" t="s">
        <v>36</v>
      </c>
      <c r="B14" s="34" t="str">
        <f t="shared" ref="B14" si="306">IF(ISNUMBER($J13), DEC2HEX(_xlfn.BITOR(65535 - HEX2DEC(EK13), HEX2DEC(B13))), "----")</f>
        <v>----</v>
      </c>
      <c r="C14" s="34" t="str">
        <f t="shared" ref="C14" si="307">IF(ISNUMBER($J13), DEC2HEX(_xlfn.BITOR(65535 - HEX2DEC(EL13), HEX2DEC(C13))), "----")</f>
        <v>----</v>
      </c>
      <c r="D14" s="34" t="str">
        <f t="shared" ref="D14" si="308">IF(ISNUMBER($J13), DEC2HEX(_xlfn.BITOR(65535 - HEX2DEC(EM13), HEX2DEC(D13))), "----")</f>
        <v>----</v>
      </c>
      <c r="E14" s="34" t="str">
        <f t="shared" ref="E14" si="309">IF(ISNUMBER($J13), DEC2HEX(_xlfn.BITOR(65535 - HEX2DEC(EN13), HEX2DEC(E13))), "----")</f>
        <v>----</v>
      </c>
      <c r="F14" s="34" t="str">
        <f t="shared" ref="F14" si="310">IF(ISNUMBER($J13), DEC2HEX(_xlfn.BITOR(65535 - HEX2DEC(EO13), HEX2DEC(F13))), "----")</f>
        <v>----</v>
      </c>
      <c r="G14" s="34" t="str">
        <f t="shared" ref="G14" si="311">IF(ISNUMBER($J13), DEC2HEX(_xlfn.BITOR(65535 - HEX2DEC(EP13), HEX2DEC(G13))), "----")</f>
        <v>----</v>
      </c>
      <c r="H14" s="34" t="str">
        <f t="shared" ref="H14" si="312">IF(ISNUMBER($J13), DEC2HEX(_xlfn.BITOR(65535 - HEX2DEC(EQ13), HEX2DEC(H13))), "----")</f>
        <v>----</v>
      </c>
      <c r="I14" s="34" t="str">
        <f t="shared" ref="I14" si="313">IF(ISNUMBER($J13), DEC2HEX(_xlfn.BITOR(65535 - HEX2DEC(ER13), HEX2DEC(I13))), "----")</f>
        <v>----</v>
      </c>
      <c r="J14" s="30" t="str">
        <f t="shared" ref="J14" si="314">IF(ISNUMBER(J13), J13, "")</f>
        <v/>
      </c>
      <c r="L14" s="30" t="str">
        <f t="shared" si="1"/>
        <v/>
      </c>
      <c r="M14" s="30" t="str">
        <f t="shared" si="1"/>
        <v/>
      </c>
      <c r="N14" s="30" t="str">
        <f t="shared" si="1"/>
        <v/>
      </c>
      <c r="O14" s="30" t="str">
        <f t="shared" si="1"/>
        <v/>
      </c>
      <c r="P14" s="30" t="str">
        <f t="shared" si="1"/>
        <v/>
      </c>
      <c r="Q14" s="30" t="str">
        <f t="shared" si="1"/>
        <v/>
      </c>
      <c r="R14" s="30" t="str">
        <f t="shared" si="1"/>
        <v/>
      </c>
      <c r="S14" s="30" t="str">
        <f t="shared" si="1"/>
        <v/>
      </c>
      <c r="T14" s="30" t="str">
        <f t="shared" si="1"/>
        <v/>
      </c>
      <c r="U14" s="30" t="str">
        <f t="shared" si="1"/>
        <v/>
      </c>
      <c r="V14" s="30" t="str">
        <f t="shared" si="1"/>
        <v/>
      </c>
      <c r="W14" s="30" t="str">
        <f t="shared" si="1"/>
        <v/>
      </c>
      <c r="X14" s="30" t="str">
        <f t="shared" si="1"/>
        <v/>
      </c>
      <c r="Y14" s="30" t="str">
        <f t="shared" si="1"/>
        <v/>
      </c>
      <c r="Z14" s="30" t="str">
        <f t="shared" si="1"/>
        <v/>
      </c>
      <c r="AA14" s="30" t="str">
        <f t="shared" si="1"/>
        <v/>
      </c>
      <c r="AB14" s="37" t="str">
        <f t="shared" si="136"/>
        <v/>
      </c>
      <c r="AC14" s="37" t="str">
        <f t="shared" si="137"/>
        <v/>
      </c>
      <c r="AD14" s="37" t="str">
        <f t="shared" si="138"/>
        <v/>
      </c>
      <c r="AE14" s="37" t="str">
        <f t="shared" si="139"/>
        <v/>
      </c>
      <c r="AF14" s="37" t="str">
        <f t="shared" si="140"/>
        <v/>
      </c>
      <c r="AG14" s="37" t="str">
        <f t="shared" si="141"/>
        <v/>
      </c>
      <c r="AH14" s="37" t="str">
        <f t="shared" si="142"/>
        <v/>
      </c>
      <c r="AI14" s="37" t="str">
        <f t="shared" si="143"/>
        <v/>
      </c>
      <c r="AJ14" s="37" t="str">
        <f t="shared" si="144"/>
        <v/>
      </c>
      <c r="AK14" s="37" t="str">
        <f t="shared" si="145"/>
        <v/>
      </c>
      <c r="AL14" s="37" t="str">
        <f t="shared" si="146"/>
        <v/>
      </c>
      <c r="AM14" s="37" t="str">
        <f t="shared" si="147"/>
        <v/>
      </c>
      <c r="AN14" s="37" t="str">
        <f t="shared" si="148"/>
        <v/>
      </c>
      <c r="AO14" s="37" t="str">
        <f t="shared" si="149"/>
        <v/>
      </c>
      <c r="AP14" s="37" t="str">
        <f t="shared" si="150"/>
        <v/>
      </c>
      <c r="AQ14" s="37" t="str">
        <f t="shared" si="151"/>
        <v/>
      </c>
      <c r="AR14" s="30" t="str">
        <f t="shared" si="152"/>
        <v/>
      </c>
      <c r="AS14" s="30" t="str">
        <f t="shared" si="153"/>
        <v/>
      </c>
      <c r="AT14" s="30" t="str">
        <f t="shared" si="154"/>
        <v/>
      </c>
      <c r="AU14" s="30" t="str">
        <f t="shared" si="155"/>
        <v/>
      </c>
      <c r="AV14" s="30" t="str">
        <f t="shared" si="156"/>
        <v/>
      </c>
      <c r="AW14" s="30" t="str">
        <f t="shared" si="157"/>
        <v/>
      </c>
      <c r="AX14" s="30" t="str">
        <f t="shared" si="158"/>
        <v/>
      </c>
      <c r="AY14" s="30" t="str">
        <f t="shared" si="159"/>
        <v/>
      </c>
      <c r="AZ14" s="30" t="str">
        <f t="shared" si="160"/>
        <v/>
      </c>
      <c r="BA14" s="30" t="str">
        <f t="shared" si="161"/>
        <v/>
      </c>
      <c r="BB14" s="30" t="str">
        <f t="shared" si="162"/>
        <v/>
      </c>
      <c r="BC14" s="30" t="str">
        <f t="shared" si="163"/>
        <v/>
      </c>
      <c r="BD14" s="30" t="str">
        <f t="shared" si="164"/>
        <v/>
      </c>
      <c r="BE14" s="30" t="str">
        <f t="shared" si="165"/>
        <v/>
      </c>
      <c r="BF14" s="30" t="str">
        <f t="shared" si="166"/>
        <v/>
      </c>
      <c r="BG14" s="30" t="str">
        <f t="shared" si="167"/>
        <v/>
      </c>
      <c r="BH14" s="37" t="str">
        <f t="shared" si="168"/>
        <v/>
      </c>
      <c r="BI14" s="37" t="str">
        <f t="shared" si="169"/>
        <v/>
      </c>
      <c r="BJ14" s="37" t="str">
        <f t="shared" si="170"/>
        <v/>
      </c>
      <c r="BK14" s="37" t="str">
        <f t="shared" si="171"/>
        <v/>
      </c>
      <c r="BL14" s="37" t="str">
        <f t="shared" si="172"/>
        <v/>
      </c>
      <c r="BM14" s="37" t="str">
        <f t="shared" si="173"/>
        <v/>
      </c>
      <c r="BN14" s="37" t="str">
        <f t="shared" si="174"/>
        <v/>
      </c>
      <c r="BO14" s="37" t="str">
        <f t="shared" si="175"/>
        <v/>
      </c>
      <c r="BP14" s="37" t="str">
        <f t="shared" si="176"/>
        <v/>
      </c>
      <c r="BQ14" s="37" t="str">
        <f t="shared" si="177"/>
        <v/>
      </c>
      <c r="BR14" s="37" t="str">
        <f t="shared" si="178"/>
        <v/>
      </c>
      <c r="BS14" s="37" t="str">
        <f t="shared" si="179"/>
        <v/>
      </c>
      <c r="BT14" s="37" t="str">
        <f t="shared" si="180"/>
        <v/>
      </c>
      <c r="BU14" s="37" t="str">
        <f t="shared" si="181"/>
        <v/>
      </c>
      <c r="BV14" s="37" t="str">
        <f t="shared" si="182"/>
        <v/>
      </c>
      <c r="BW14" s="37" t="str">
        <f t="shared" si="183"/>
        <v/>
      </c>
      <c r="BX14" s="30" t="str">
        <f t="shared" si="184"/>
        <v/>
      </c>
      <c r="BY14" s="30" t="str">
        <f t="shared" si="185"/>
        <v/>
      </c>
      <c r="BZ14" s="30" t="str">
        <f t="shared" si="186"/>
        <v/>
      </c>
      <c r="CA14" s="30" t="str">
        <f t="shared" si="187"/>
        <v/>
      </c>
      <c r="CB14" s="30" t="str">
        <f t="shared" si="188"/>
        <v/>
      </c>
      <c r="CC14" s="30" t="str">
        <f t="shared" si="189"/>
        <v/>
      </c>
      <c r="CD14" s="30" t="str">
        <f t="shared" si="190"/>
        <v/>
      </c>
      <c r="CE14" s="30" t="str">
        <f t="shared" si="191"/>
        <v/>
      </c>
      <c r="CF14" s="30" t="str">
        <f t="shared" si="192"/>
        <v/>
      </c>
      <c r="CG14" s="30" t="str">
        <f t="shared" si="193"/>
        <v/>
      </c>
      <c r="CH14" s="30" t="str">
        <f t="shared" si="194"/>
        <v/>
      </c>
      <c r="CI14" s="30" t="str">
        <f t="shared" si="195"/>
        <v/>
      </c>
      <c r="CJ14" s="30" t="str">
        <f t="shared" si="196"/>
        <v/>
      </c>
      <c r="CK14" s="30" t="str">
        <f t="shared" si="197"/>
        <v/>
      </c>
      <c r="CL14" s="30" t="str">
        <f t="shared" si="198"/>
        <v/>
      </c>
      <c r="CM14" s="30" t="str">
        <f t="shared" si="199"/>
        <v/>
      </c>
      <c r="CN14" s="37" t="str">
        <f t="shared" si="200"/>
        <v/>
      </c>
      <c r="CO14" s="37" t="str">
        <f t="shared" si="201"/>
        <v/>
      </c>
      <c r="CP14" s="37" t="str">
        <f t="shared" si="202"/>
        <v/>
      </c>
      <c r="CQ14" s="37" t="str">
        <f t="shared" si="203"/>
        <v/>
      </c>
      <c r="CR14" s="37" t="str">
        <f t="shared" si="204"/>
        <v/>
      </c>
      <c r="CS14" s="37" t="str">
        <f t="shared" si="205"/>
        <v/>
      </c>
      <c r="CT14" s="37" t="str">
        <f t="shared" si="206"/>
        <v/>
      </c>
      <c r="CU14" s="37" t="str">
        <f t="shared" si="207"/>
        <v/>
      </c>
      <c r="CV14" s="37" t="str">
        <f t="shared" si="208"/>
        <v/>
      </c>
      <c r="CW14" s="37" t="str">
        <f t="shared" si="209"/>
        <v/>
      </c>
      <c r="CX14" s="37" t="str">
        <f t="shared" si="210"/>
        <v/>
      </c>
      <c r="CY14" s="37" t="str">
        <f t="shared" si="211"/>
        <v/>
      </c>
      <c r="CZ14" s="37" t="str">
        <f t="shared" si="212"/>
        <v/>
      </c>
      <c r="DA14" s="37" t="str">
        <f t="shared" si="213"/>
        <v/>
      </c>
      <c r="DB14" s="37" t="str">
        <f t="shared" si="214"/>
        <v/>
      </c>
      <c r="DC14" s="37" t="str">
        <f t="shared" si="215"/>
        <v/>
      </c>
      <c r="DD14" s="30" t="str">
        <f t="shared" si="216"/>
        <v/>
      </c>
      <c r="DE14" s="30" t="str">
        <f t="shared" si="217"/>
        <v/>
      </c>
      <c r="DF14" s="30" t="str">
        <f t="shared" si="218"/>
        <v/>
      </c>
      <c r="DG14" s="30" t="str">
        <f t="shared" si="219"/>
        <v/>
      </c>
      <c r="DH14" s="30" t="str">
        <f t="shared" si="220"/>
        <v/>
      </c>
      <c r="DI14" s="30" t="str">
        <f t="shared" si="221"/>
        <v/>
      </c>
      <c r="DJ14" s="30" t="str">
        <f t="shared" si="222"/>
        <v/>
      </c>
      <c r="DK14" s="30" t="str">
        <f t="shared" si="223"/>
        <v/>
      </c>
      <c r="DL14" s="30" t="str">
        <f t="shared" si="224"/>
        <v/>
      </c>
      <c r="DM14" s="30" t="str">
        <f t="shared" si="225"/>
        <v/>
      </c>
      <c r="DN14" s="30" t="str">
        <f t="shared" si="226"/>
        <v/>
      </c>
      <c r="DO14" s="30" t="str">
        <f t="shared" si="227"/>
        <v/>
      </c>
      <c r="DP14" s="30" t="str">
        <f t="shared" si="228"/>
        <v/>
      </c>
      <c r="DQ14" s="30" t="str">
        <f t="shared" si="229"/>
        <v/>
      </c>
      <c r="DR14" s="30" t="str">
        <f t="shared" si="230"/>
        <v/>
      </c>
      <c r="DS14" s="30" t="str">
        <f t="shared" si="231"/>
        <v/>
      </c>
      <c r="DT14" s="37" t="str">
        <f t="shared" si="232"/>
        <v/>
      </c>
      <c r="DU14" s="37" t="str">
        <f t="shared" si="233"/>
        <v/>
      </c>
      <c r="DV14" s="37" t="str">
        <f t="shared" si="234"/>
        <v/>
      </c>
      <c r="DW14" s="37" t="str">
        <f t="shared" si="235"/>
        <v/>
      </c>
      <c r="DX14" s="37" t="str">
        <f t="shared" si="236"/>
        <v/>
      </c>
      <c r="DY14" s="37" t="str">
        <f t="shared" si="237"/>
        <v/>
      </c>
      <c r="DZ14" s="37" t="str">
        <f t="shared" si="238"/>
        <v/>
      </c>
      <c r="EA14" s="37" t="str">
        <f t="shared" si="239"/>
        <v/>
      </c>
      <c r="EB14" s="37" t="str">
        <f t="shared" si="240"/>
        <v/>
      </c>
      <c r="EC14" s="37" t="str">
        <f t="shared" si="241"/>
        <v/>
      </c>
      <c r="ED14" s="37" t="str">
        <f t="shared" si="242"/>
        <v/>
      </c>
      <c r="EE14" s="37" t="str">
        <f t="shared" si="243"/>
        <v/>
      </c>
      <c r="EF14" s="37" t="str">
        <f t="shared" si="244"/>
        <v/>
      </c>
      <c r="EG14" s="37" t="str">
        <f t="shared" si="245"/>
        <v/>
      </c>
      <c r="EH14" s="37" t="str">
        <f t="shared" si="246"/>
        <v/>
      </c>
      <c r="EI14" s="37" t="str">
        <f t="shared" si="247"/>
        <v/>
      </c>
    </row>
    <row r="15" spans="1:148" ht="21" customHeight="1" x14ac:dyDescent="0.35">
      <c r="A15" s="30" t="s">
        <v>8</v>
      </c>
      <c r="B15" s="21" t="str">
        <f t="shared" ref="B15" si="315">IF(ISNUMBER($J15), DEC2HEX(MOD(HEX2DEC(B14) + IF(HEX2DEC(C14) &gt; 65534, 1, 0), 65536)), "----")</f>
        <v>----</v>
      </c>
      <c r="C15" s="21" t="str">
        <f t="shared" ref="C15" si="316">IF(ISNUMBER($J15), DEC2HEX(MOD(HEX2DEC(C14) + IF(HEX2DEC(D14) &gt; 65534, 1, 0), 65536)), "----")</f>
        <v>----</v>
      </c>
      <c r="D15" s="21" t="str">
        <f t="shared" ref="D15" si="317">IF(ISNUMBER($J15), DEC2HEX(MOD(HEX2DEC(D14) + IF(HEX2DEC(E14) &gt; 65534, 1, 0), 65536)), "----")</f>
        <v>----</v>
      </c>
      <c r="E15" s="21" t="str">
        <f t="shared" ref="E15" si="318">IF(ISNUMBER($J15), DEC2HEX(MOD(HEX2DEC(E14) + IF(HEX2DEC(F14) &gt; 65534, 1, 0), 65536)), "----")</f>
        <v>----</v>
      </c>
      <c r="F15" s="21" t="str">
        <f t="shared" ref="F15" si="319">IF(ISNUMBER($J15), DEC2HEX(MOD(HEX2DEC(F14) + IF(HEX2DEC(G14) &gt; 65534, 1, 0), 65536)), "----")</f>
        <v>----</v>
      </c>
      <c r="G15" s="21" t="str">
        <f t="shared" ref="G15" si="320">IF(ISNUMBER($J15), DEC2HEX(MOD(HEX2DEC(G14) + IF(HEX2DEC(H14) &gt; 65534, 1, 0), 65536)), "----")</f>
        <v>----</v>
      </c>
      <c r="H15" s="21" t="str">
        <f t="shared" ref="H15" si="321">IF(ISNUMBER($J15), DEC2HEX(MOD(HEX2DEC(H14) + IF(HEX2DEC(I14) &gt; 65534, 1, 0), 65536)), "----")</f>
        <v>----</v>
      </c>
      <c r="I15" s="21" t="str">
        <f t="shared" ref="I15" si="322">IF(ISNUMBER($J15), DEC2HEX(MOD(HEX2DEC(I14) + 1, 65536)), "----")</f>
        <v>----</v>
      </c>
      <c r="J15" s="31"/>
      <c r="L15" s="30" t="str">
        <f t="shared" si="1"/>
        <v/>
      </c>
      <c r="M15" s="30" t="str">
        <f t="shared" si="1"/>
        <v/>
      </c>
      <c r="N15" s="30" t="str">
        <f t="shared" si="1"/>
        <v/>
      </c>
      <c r="O15" s="30" t="str">
        <f t="shared" si="1"/>
        <v/>
      </c>
      <c r="P15" s="30" t="str">
        <f t="shared" si="1"/>
        <v/>
      </c>
      <c r="Q15" s="30" t="str">
        <f t="shared" si="1"/>
        <v/>
      </c>
      <c r="R15" s="30" t="str">
        <f t="shared" si="1"/>
        <v/>
      </c>
      <c r="S15" s="30" t="str">
        <f t="shared" si="1"/>
        <v/>
      </c>
      <c r="T15" s="30" t="str">
        <f t="shared" si="1"/>
        <v/>
      </c>
      <c r="U15" s="30" t="str">
        <f t="shared" si="1"/>
        <v/>
      </c>
      <c r="V15" s="30" t="str">
        <f t="shared" si="1"/>
        <v/>
      </c>
      <c r="W15" s="30" t="str">
        <f t="shared" si="1"/>
        <v/>
      </c>
      <c r="X15" s="30" t="str">
        <f t="shared" si="1"/>
        <v/>
      </c>
      <c r="Y15" s="30" t="str">
        <f t="shared" si="1"/>
        <v/>
      </c>
      <c r="Z15" s="30" t="str">
        <f t="shared" si="1"/>
        <v/>
      </c>
      <c r="AA15" s="30" t="str">
        <f t="shared" si="1"/>
        <v/>
      </c>
      <c r="AB15" s="37" t="str">
        <f t="shared" si="136"/>
        <v/>
      </c>
      <c r="AC15" s="37" t="str">
        <f t="shared" si="137"/>
        <v/>
      </c>
      <c r="AD15" s="37" t="str">
        <f t="shared" si="138"/>
        <v/>
      </c>
      <c r="AE15" s="37" t="str">
        <f t="shared" si="139"/>
        <v/>
      </c>
      <c r="AF15" s="37" t="str">
        <f t="shared" si="140"/>
        <v/>
      </c>
      <c r="AG15" s="37" t="str">
        <f t="shared" si="141"/>
        <v/>
      </c>
      <c r="AH15" s="37" t="str">
        <f t="shared" si="142"/>
        <v/>
      </c>
      <c r="AI15" s="37" t="str">
        <f t="shared" si="143"/>
        <v/>
      </c>
      <c r="AJ15" s="37" t="str">
        <f t="shared" si="144"/>
        <v/>
      </c>
      <c r="AK15" s="37" t="str">
        <f t="shared" si="145"/>
        <v/>
      </c>
      <c r="AL15" s="37" t="str">
        <f t="shared" si="146"/>
        <v/>
      </c>
      <c r="AM15" s="37" t="str">
        <f t="shared" si="147"/>
        <v/>
      </c>
      <c r="AN15" s="37" t="str">
        <f t="shared" si="148"/>
        <v/>
      </c>
      <c r="AO15" s="37" t="str">
        <f t="shared" si="149"/>
        <v/>
      </c>
      <c r="AP15" s="37" t="str">
        <f t="shared" si="150"/>
        <v/>
      </c>
      <c r="AQ15" s="37" t="str">
        <f t="shared" si="151"/>
        <v/>
      </c>
      <c r="AR15" s="30" t="str">
        <f t="shared" si="152"/>
        <v/>
      </c>
      <c r="AS15" s="30" t="str">
        <f t="shared" si="153"/>
        <v/>
      </c>
      <c r="AT15" s="30" t="str">
        <f t="shared" si="154"/>
        <v/>
      </c>
      <c r="AU15" s="30" t="str">
        <f t="shared" si="155"/>
        <v/>
      </c>
      <c r="AV15" s="30" t="str">
        <f t="shared" si="156"/>
        <v/>
      </c>
      <c r="AW15" s="30" t="str">
        <f t="shared" si="157"/>
        <v/>
      </c>
      <c r="AX15" s="30" t="str">
        <f t="shared" si="158"/>
        <v/>
      </c>
      <c r="AY15" s="30" t="str">
        <f t="shared" si="159"/>
        <v/>
      </c>
      <c r="AZ15" s="30" t="str">
        <f t="shared" si="160"/>
        <v/>
      </c>
      <c r="BA15" s="30" t="str">
        <f t="shared" si="161"/>
        <v/>
      </c>
      <c r="BB15" s="30" t="str">
        <f t="shared" si="162"/>
        <v/>
      </c>
      <c r="BC15" s="30" t="str">
        <f t="shared" si="163"/>
        <v/>
      </c>
      <c r="BD15" s="30" t="str">
        <f t="shared" si="164"/>
        <v/>
      </c>
      <c r="BE15" s="30" t="str">
        <f t="shared" si="165"/>
        <v/>
      </c>
      <c r="BF15" s="30" t="str">
        <f t="shared" si="166"/>
        <v/>
      </c>
      <c r="BG15" s="30" t="str">
        <f t="shared" si="167"/>
        <v/>
      </c>
      <c r="BH15" s="37" t="str">
        <f t="shared" si="168"/>
        <v/>
      </c>
      <c r="BI15" s="37" t="str">
        <f t="shared" si="169"/>
        <v/>
      </c>
      <c r="BJ15" s="37" t="str">
        <f t="shared" si="170"/>
        <v/>
      </c>
      <c r="BK15" s="37" t="str">
        <f t="shared" si="171"/>
        <v/>
      </c>
      <c r="BL15" s="37" t="str">
        <f t="shared" si="172"/>
        <v/>
      </c>
      <c r="BM15" s="37" t="str">
        <f t="shared" si="173"/>
        <v/>
      </c>
      <c r="BN15" s="37" t="str">
        <f t="shared" si="174"/>
        <v/>
      </c>
      <c r="BO15" s="37" t="str">
        <f t="shared" si="175"/>
        <v/>
      </c>
      <c r="BP15" s="37" t="str">
        <f t="shared" si="176"/>
        <v/>
      </c>
      <c r="BQ15" s="37" t="str">
        <f t="shared" si="177"/>
        <v/>
      </c>
      <c r="BR15" s="37" t="str">
        <f t="shared" si="178"/>
        <v/>
      </c>
      <c r="BS15" s="37" t="str">
        <f t="shared" si="179"/>
        <v/>
      </c>
      <c r="BT15" s="37" t="str">
        <f t="shared" si="180"/>
        <v/>
      </c>
      <c r="BU15" s="37" t="str">
        <f t="shared" si="181"/>
        <v/>
      </c>
      <c r="BV15" s="37" t="str">
        <f t="shared" si="182"/>
        <v/>
      </c>
      <c r="BW15" s="37" t="str">
        <f t="shared" si="183"/>
        <v/>
      </c>
      <c r="BX15" s="30" t="str">
        <f t="shared" si="184"/>
        <v/>
      </c>
      <c r="BY15" s="30" t="str">
        <f t="shared" si="185"/>
        <v/>
      </c>
      <c r="BZ15" s="30" t="str">
        <f t="shared" si="186"/>
        <v/>
      </c>
      <c r="CA15" s="30" t="str">
        <f t="shared" si="187"/>
        <v/>
      </c>
      <c r="CB15" s="30" t="str">
        <f t="shared" si="188"/>
        <v/>
      </c>
      <c r="CC15" s="30" t="str">
        <f t="shared" si="189"/>
        <v/>
      </c>
      <c r="CD15" s="30" t="str">
        <f t="shared" si="190"/>
        <v/>
      </c>
      <c r="CE15" s="30" t="str">
        <f t="shared" si="191"/>
        <v/>
      </c>
      <c r="CF15" s="30" t="str">
        <f t="shared" si="192"/>
        <v/>
      </c>
      <c r="CG15" s="30" t="str">
        <f t="shared" si="193"/>
        <v/>
      </c>
      <c r="CH15" s="30" t="str">
        <f t="shared" si="194"/>
        <v/>
      </c>
      <c r="CI15" s="30" t="str">
        <f t="shared" si="195"/>
        <v/>
      </c>
      <c r="CJ15" s="30" t="str">
        <f t="shared" si="196"/>
        <v/>
      </c>
      <c r="CK15" s="30" t="str">
        <f t="shared" si="197"/>
        <v/>
      </c>
      <c r="CL15" s="30" t="str">
        <f t="shared" si="198"/>
        <v/>
      </c>
      <c r="CM15" s="30" t="str">
        <f t="shared" si="199"/>
        <v/>
      </c>
      <c r="CN15" s="37" t="str">
        <f t="shared" si="200"/>
        <v/>
      </c>
      <c r="CO15" s="37" t="str">
        <f t="shared" si="201"/>
        <v/>
      </c>
      <c r="CP15" s="37" t="str">
        <f t="shared" si="202"/>
        <v/>
      </c>
      <c r="CQ15" s="37" t="str">
        <f t="shared" si="203"/>
        <v/>
      </c>
      <c r="CR15" s="37" t="str">
        <f t="shared" si="204"/>
        <v/>
      </c>
      <c r="CS15" s="37" t="str">
        <f t="shared" si="205"/>
        <v/>
      </c>
      <c r="CT15" s="37" t="str">
        <f t="shared" si="206"/>
        <v/>
      </c>
      <c r="CU15" s="37" t="str">
        <f t="shared" si="207"/>
        <v/>
      </c>
      <c r="CV15" s="37" t="str">
        <f t="shared" si="208"/>
        <v/>
      </c>
      <c r="CW15" s="37" t="str">
        <f t="shared" si="209"/>
        <v/>
      </c>
      <c r="CX15" s="37" t="str">
        <f t="shared" si="210"/>
        <v/>
      </c>
      <c r="CY15" s="37" t="str">
        <f t="shared" si="211"/>
        <v/>
      </c>
      <c r="CZ15" s="37" t="str">
        <f t="shared" si="212"/>
        <v/>
      </c>
      <c r="DA15" s="37" t="str">
        <f t="shared" si="213"/>
        <v/>
      </c>
      <c r="DB15" s="37" t="str">
        <f t="shared" si="214"/>
        <v/>
      </c>
      <c r="DC15" s="37" t="str">
        <f t="shared" si="215"/>
        <v/>
      </c>
      <c r="DD15" s="30" t="str">
        <f t="shared" si="216"/>
        <v/>
      </c>
      <c r="DE15" s="30" t="str">
        <f t="shared" si="217"/>
        <v/>
      </c>
      <c r="DF15" s="30" t="str">
        <f t="shared" si="218"/>
        <v/>
      </c>
      <c r="DG15" s="30" t="str">
        <f t="shared" si="219"/>
        <v/>
      </c>
      <c r="DH15" s="30" t="str">
        <f t="shared" si="220"/>
        <v/>
      </c>
      <c r="DI15" s="30" t="str">
        <f t="shared" si="221"/>
        <v/>
      </c>
      <c r="DJ15" s="30" t="str">
        <f t="shared" si="222"/>
        <v/>
      </c>
      <c r="DK15" s="30" t="str">
        <f t="shared" si="223"/>
        <v/>
      </c>
      <c r="DL15" s="30" t="str">
        <f t="shared" si="224"/>
        <v/>
      </c>
      <c r="DM15" s="30" t="str">
        <f t="shared" si="225"/>
        <v/>
      </c>
      <c r="DN15" s="30" t="str">
        <f t="shared" si="226"/>
        <v/>
      </c>
      <c r="DO15" s="30" t="str">
        <f t="shared" si="227"/>
        <v/>
      </c>
      <c r="DP15" s="30" t="str">
        <f t="shared" si="228"/>
        <v/>
      </c>
      <c r="DQ15" s="30" t="str">
        <f t="shared" si="229"/>
        <v/>
      </c>
      <c r="DR15" s="30" t="str">
        <f t="shared" si="230"/>
        <v/>
      </c>
      <c r="DS15" s="30" t="str">
        <f t="shared" si="231"/>
        <v/>
      </c>
      <c r="DT15" s="37" t="str">
        <f t="shared" si="232"/>
        <v/>
      </c>
      <c r="DU15" s="37" t="str">
        <f t="shared" si="233"/>
        <v/>
      </c>
      <c r="DV15" s="37" t="str">
        <f t="shared" si="234"/>
        <v/>
      </c>
      <c r="DW15" s="37" t="str">
        <f t="shared" si="235"/>
        <v/>
      </c>
      <c r="DX15" s="37" t="str">
        <f t="shared" si="236"/>
        <v/>
      </c>
      <c r="DY15" s="37" t="str">
        <f t="shared" si="237"/>
        <v/>
      </c>
      <c r="DZ15" s="37" t="str">
        <f t="shared" si="238"/>
        <v/>
      </c>
      <c r="EA15" s="37" t="str">
        <f t="shared" si="239"/>
        <v/>
      </c>
      <c r="EB15" s="37" t="str">
        <f t="shared" si="240"/>
        <v/>
      </c>
      <c r="EC15" s="37" t="str">
        <f t="shared" si="241"/>
        <v/>
      </c>
      <c r="ED15" s="37" t="str">
        <f t="shared" si="242"/>
        <v/>
      </c>
      <c r="EE15" s="37" t="str">
        <f t="shared" si="243"/>
        <v/>
      </c>
      <c r="EF15" s="37" t="str">
        <f t="shared" si="244"/>
        <v/>
      </c>
      <c r="EG15" s="37" t="str">
        <f t="shared" si="245"/>
        <v/>
      </c>
      <c r="EH15" s="37" t="str">
        <f t="shared" si="246"/>
        <v/>
      </c>
      <c r="EI15" s="37" t="str">
        <f t="shared" si="247"/>
        <v/>
      </c>
      <c r="EK15" s="21" t="str">
        <f t="shared" ref="EK15" si="323">IF(ISNUMBER($J15), DEC2HEX(POWER(2, 16) - POWER(2, 16 - MAX(MIN(J15, 16), 0))), "----")</f>
        <v>----</v>
      </c>
      <c r="EL15" s="21" t="str">
        <f t="shared" ref="EL15" si="324">IF(ISNUMBER($J15), DEC2HEX(POWER(2, 16) - POWER(2, 16 - MAX(MIN(J15 - 16, 16), 0))), "----")</f>
        <v>----</v>
      </c>
      <c r="EM15" s="21" t="str">
        <f t="shared" ref="EM15" si="325">IF(ISNUMBER($J15), DEC2HEX(POWER(2, 16) - POWER(2, 16 - MAX(MIN(J15 - 32, 16), 0))), "----")</f>
        <v>----</v>
      </c>
      <c r="EN15" s="21" t="str">
        <f t="shared" ref="EN15" si="326">IF(ISNUMBER($J15), DEC2HEX(POWER(2, 16) - POWER(2, 16 - MAX(MIN(J15 - 48, 16), 0))), "----")</f>
        <v>----</v>
      </c>
      <c r="EO15" s="21" t="str">
        <f t="shared" ref="EO15" si="327">IF(ISNUMBER($J15), DEC2HEX(POWER(2, 16) - POWER(2, 16 - MAX(MIN(J15 - 64, 16), 0))), "----")</f>
        <v>----</v>
      </c>
      <c r="EP15" s="21" t="str">
        <f t="shared" ref="EP15" si="328">IF(ISNUMBER($J15), DEC2HEX(POWER(2, 16) - POWER(2, 16 - MAX(MIN(J15 - 80, 16), 0))), "----")</f>
        <v>----</v>
      </c>
      <c r="EQ15" s="21" t="str">
        <f t="shared" ref="EQ15" si="329">IF(ISNUMBER($J15), DEC2HEX(POWER(2, 16) - POWER(2, 16 - MAX(MIN(J15 - 96, 16), 0))), "----")</f>
        <v>----</v>
      </c>
      <c r="ER15" s="21" t="str">
        <f t="shared" ref="ER15" si="330">IF(ISNUMBER($J15), DEC2HEX(POWER(2, 16) - POWER(2, 16 - MAX(MIN(J15 - 112, 16), 0))), "----")</f>
        <v>----</v>
      </c>
    </row>
    <row r="16" spans="1:148" ht="21" customHeight="1" x14ac:dyDescent="0.35">
      <c r="A16" s="30" t="s">
        <v>36</v>
      </c>
      <c r="B16" s="34" t="str">
        <f t="shared" ref="B16" si="331">IF(ISNUMBER($J15), DEC2HEX(_xlfn.BITOR(65535 - HEX2DEC(EK15), HEX2DEC(B15))), "----")</f>
        <v>----</v>
      </c>
      <c r="C16" s="34" t="str">
        <f t="shared" ref="C16" si="332">IF(ISNUMBER($J15), DEC2HEX(_xlfn.BITOR(65535 - HEX2DEC(EL15), HEX2DEC(C15))), "----")</f>
        <v>----</v>
      </c>
      <c r="D16" s="34" t="str">
        <f t="shared" ref="D16" si="333">IF(ISNUMBER($J15), DEC2HEX(_xlfn.BITOR(65535 - HEX2DEC(EM15), HEX2DEC(D15))), "----")</f>
        <v>----</v>
      </c>
      <c r="E16" s="34" t="str">
        <f t="shared" ref="E16" si="334">IF(ISNUMBER($J15), DEC2HEX(_xlfn.BITOR(65535 - HEX2DEC(EN15), HEX2DEC(E15))), "----")</f>
        <v>----</v>
      </c>
      <c r="F16" s="34" t="str">
        <f t="shared" ref="F16" si="335">IF(ISNUMBER($J15), DEC2HEX(_xlfn.BITOR(65535 - HEX2DEC(EO15), HEX2DEC(F15))), "----")</f>
        <v>----</v>
      </c>
      <c r="G16" s="34" t="str">
        <f t="shared" ref="G16" si="336">IF(ISNUMBER($J15), DEC2HEX(_xlfn.BITOR(65535 - HEX2DEC(EP15), HEX2DEC(G15))), "----")</f>
        <v>----</v>
      </c>
      <c r="H16" s="34" t="str">
        <f t="shared" ref="H16" si="337">IF(ISNUMBER($J15), DEC2HEX(_xlfn.BITOR(65535 - HEX2DEC(EQ15), HEX2DEC(H15))), "----")</f>
        <v>----</v>
      </c>
      <c r="I16" s="34" t="str">
        <f t="shared" ref="I16" si="338">IF(ISNUMBER($J15), DEC2HEX(_xlfn.BITOR(65535 - HEX2DEC(ER15), HEX2DEC(I15))), "----")</f>
        <v>----</v>
      </c>
      <c r="J16" s="30" t="str">
        <f t="shared" ref="J16" si="339">IF(ISNUMBER(J15), J15, "")</f>
        <v/>
      </c>
      <c r="L16" s="30" t="str">
        <f t="shared" si="1"/>
        <v/>
      </c>
      <c r="M16" s="30" t="str">
        <f t="shared" si="1"/>
        <v/>
      </c>
      <c r="N16" s="30" t="str">
        <f t="shared" si="1"/>
        <v/>
      </c>
      <c r="O16" s="30" t="str">
        <f t="shared" si="1"/>
        <v/>
      </c>
      <c r="P16" s="30" t="str">
        <f t="shared" si="1"/>
        <v/>
      </c>
      <c r="Q16" s="30" t="str">
        <f t="shared" si="1"/>
        <v/>
      </c>
      <c r="R16" s="30" t="str">
        <f t="shared" si="1"/>
        <v/>
      </c>
      <c r="S16" s="30" t="str">
        <f t="shared" si="1"/>
        <v/>
      </c>
      <c r="T16" s="30" t="str">
        <f t="shared" si="1"/>
        <v/>
      </c>
      <c r="U16" s="30" t="str">
        <f t="shared" si="1"/>
        <v/>
      </c>
      <c r="V16" s="30" t="str">
        <f t="shared" si="1"/>
        <v/>
      </c>
      <c r="W16" s="30" t="str">
        <f t="shared" si="1"/>
        <v/>
      </c>
      <c r="X16" s="30" t="str">
        <f t="shared" si="1"/>
        <v/>
      </c>
      <c r="Y16" s="30" t="str">
        <f t="shared" si="1"/>
        <v/>
      </c>
      <c r="Z16" s="30" t="str">
        <f t="shared" si="1"/>
        <v/>
      </c>
      <c r="AA16" s="30" t="str">
        <f t="shared" si="1"/>
        <v/>
      </c>
      <c r="AB16" s="37" t="str">
        <f t="shared" si="136"/>
        <v/>
      </c>
      <c r="AC16" s="37" t="str">
        <f t="shared" si="137"/>
        <v/>
      </c>
      <c r="AD16" s="37" t="str">
        <f t="shared" si="138"/>
        <v/>
      </c>
      <c r="AE16" s="37" t="str">
        <f t="shared" si="139"/>
        <v/>
      </c>
      <c r="AF16" s="37" t="str">
        <f t="shared" si="140"/>
        <v/>
      </c>
      <c r="AG16" s="37" t="str">
        <f t="shared" si="141"/>
        <v/>
      </c>
      <c r="AH16" s="37" t="str">
        <f t="shared" si="142"/>
        <v/>
      </c>
      <c r="AI16" s="37" t="str">
        <f t="shared" si="143"/>
        <v/>
      </c>
      <c r="AJ16" s="37" t="str">
        <f t="shared" si="144"/>
        <v/>
      </c>
      <c r="AK16" s="37" t="str">
        <f t="shared" si="145"/>
        <v/>
      </c>
      <c r="AL16" s="37" t="str">
        <f t="shared" si="146"/>
        <v/>
      </c>
      <c r="AM16" s="37" t="str">
        <f t="shared" si="147"/>
        <v/>
      </c>
      <c r="AN16" s="37" t="str">
        <f t="shared" si="148"/>
        <v/>
      </c>
      <c r="AO16" s="37" t="str">
        <f t="shared" si="149"/>
        <v/>
      </c>
      <c r="AP16" s="37" t="str">
        <f t="shared" si="150"/>
        <v/>
      </c>
      <c r="AQ16" s="37" t="str">
        <f t="shared" si="151"/>
        <v/>
      </c>
      <c r="AR16" s="30" t="str">
        <f t="shared" si="152"/>
        <v/>
      </c>
      <c r="AS16" s="30" t="str">
        <f t="shared" si="153"/>
        <v/>
      </c>
      <c r="AT16" s="30" t="str">
        <f t="shared" si="154"/>
        <v/>
      </c>
      <c r="AU16" s="30" t="str">
        <f t="shared" si="155"/>
        <v/>
      </c>
      <c r="AV16" s="30" t="str">
        <f t="shared" si="156"/>
        <v/>
      </c>
      <c r="AW16" s="30" t="str">
        <f t="shared" si="157"/>
        <v/>
      </c>
      <c r="AX16" s="30" t="str">
        <f t="shared" si="158"/>
        <v/>
      </c>
      <c r="AY16" s="30" t="str">
        <f t="shared" si="159"/>
        <v/>
      </c>
      <c r="AZ16" s="30" t="str">
        <f t="shared" si="160"/>
        <v/>
      </c>
      <c r="BA16" s="30" t="str">
        <f t="shared" si="161"/>
        <v/>
      </c>
      <c r="BB16" s="30" t="str">
        <f t="shared" si="162"/>
        <v/>
      </c>
      <c r="BC16" s="30" t="str">
        <f t="shared" si="163"/>
        <v/>
      </c>
      <c r="BD16" s="30" t="str">
        <f t="shared" si="164"/>
        <v/>
      </c>
      <c r="BE16" s="30" t="str">
        <f t="shared" si="165"/>
        <v/>
      </c>
      <c r="BF16" s="30" t="str">
        <f t="shared" si="166"/>
        <v/>
      </c>
      <c r="BG16" s="30" t="str">
        <f t="shared" si="167"/>
        <v/>
      </c>
      <c r="BH16" s="37" t="str">
        <f t="shared" si="168"/>
        <v/>
      </c>
      <c r="BI16" s="37" t="str">
        <f t="shared" si="169"/>
        <v/>
      </c>
      <c r="BJ16" s="37" t="str">
        <f t="shared" si="170"/>
        <v/>
      </c>
      <c r="BK16" s="37" t="str">
        <f t="shared" si="171"/>
        <v/>
      </c>
      <c r="BL16" s="37" t="str">
        <f t="shared" si="172"/>
        <v/>
      </c>
      <c r="BM16" s="37" t="str">
        <f t="shared" si="173"/>
        <v/>
      </c>
      <c r="BN16" s="37" t="str">
        <f t="shared" si="174"/>
        <v/>
      </c>
      <c r="BO16" s="37" t="str">
        <f t="shared" si="175"/>
        <v/>
      </c>
      <c r="BP16" s="37" t="str">
        <f t="shared" si="176"/>
        <v/>
      </c>
      <c r="BQ16" s="37" t="str">
        <f t="shared" si="177"/>
        <v/>
      </c>
      <c r="BR16" s="37" t="str">
        <f t="shared" si="178"/>
        <v/>
      </c>
      <c r="BS16" s="37" t="str">
        <f t="shared" si="179"/>
        <v/>
      </c>
      <c r="BT16" s="37" t="str">
        <f t="shared" si="180"/>
        <v/>
      </c>
      <c r="BU16" s="37" t="str">
        <f t="shared" si="181"/>
        <v/>
      </c>
      <c r="BV16" s="37" t="str">
        <f t="shared" si="182"/>
        <v/>
      </c>
      <c r="BW16" s="37" t="str">
        <f t="shared" si="183"/>
        <v/>
      </c>
      <c r="BX16" s="30" t="str">
        <f t="shared" si="184"/>
        <v/>
      </c>
      <c r="BY16" s="30" t="str">
        <f t="shared" si="185"/>
        <v/>
      </c>
      <c r="BZ16" s="30" t="str">
        <f t="shared" si="186"/>
        <v/>
      </c>
      <c r="CA16" s="30" t="str">
        <f t="shared" si="187"/>
        <v/>
      </c>
      <c r="CB16" s="30" t="str">
        <f t="shared" si="188"/>
        <v/>
      </c>
      <c r="CC16" s="30" t="str">
        <f t="shared" si="189"/>
        <v/>
      </c>
      <c r="CD16" s="30" t="str">
        <f t="shared" si="190"/>
        <v/>
      </c>
      <c r="CE16" s="30" t="str">
        <f t="shared" si="191"/>
        <v/>
      </c>
      <c r="CF16" s="30" t="str">
        <f t="shared" si="192"/>
        <v/>
      </c>
      <c r="CG16" s="30" t="str">
        <f t="shared" si="193"/>
        <v/>
      </c>
      <c r="CH16" s="30" t="str">
        <f t="shared" si="194"/>
        <v/>
      </c>
      <c r="CI16" s="30" t="str">
        <f t="shared" si="195"/>
        <v/>
      </c>
      <c r="CJ16" s="30" t="str">
        <f t="shared" si="196"/>
        <v/>
      </c>
      <c r="CK16" s="30" t="str">
        <f t="shared" si="197"/>
        <v/>
      </c>
      <c r="CL16" s="30" t="str">
        <f t="shared" si="198"/>
        <v/>
      </c>
      <c r="CM16" s="30" t="str">
        <f t="shared" si="199"/>
        <v/>
      </c>
      <c r="CN16" s="37" t="str">
        <f t="shared" si="200"/>
        <v/>
      </c>
      <c r="CO16" s="37" t="str">
        <f t="shared" si="201"/>
        <v/>
      </c>
      <c r="CP16" s="37" t="str">
        <f t="shared" si="202"/>
        <v/>
      </c>
      <c r="CQ16" s="37" t="str">
        <f t="shared" si="203"/>
        <v/>
      </c>
      <c r="CR16" s="37" t="str">
        <f t="shared" si="204"/>
        <v/>
      </c>
      <c r="CS16" s="37" t="str">
        <f t="shared" si="205"/>
        <v/>
      </c>
      <c r="CT16" s="37" t="str">
        <f t="shared" si="206"/>
        <v/>
      </c>
      <c r="CU16" s="37" t="str">
        <f t="shared" si="207"/>
        <v/>
      </c>
      <c r="CV16" s="37" t="str">
        <f t="shared" si="208"/>
        <v/>
      </c>
      <c r="CW16" s="37" t="str">
        <f t="shared" si="209"/>
        <v/>
      </c>
      <c r="CX16" s="37" t="str">
        <f t="shared" si="210"/>
        <v/>
      </c>
      <c r="CY16" s="37" t="str">
        <f t="shared" si="211"/>
        <v/>
      </c>
      <c r="CZ16" s="37" t="str">
        <f t="shared" si="212"/>
        <v/>
      </c>
      <c r="DA16" s="37" t="str">
        <f t="shared" si="213"/>
        <v/>
      </c>
      <c r="DB16" s="37" t="str">
        <f t="shared" si="214"/>
        <v/>
      </c>
      <c r="DC16" s="37" t="str">
        <f t="shared" si="215"/>
        <v/>
      </c>
      <c r="DD16" s="30" t="str">
        <f t="shared" si="216"/>
        <v/>
      </c>
      <c r="DE16" s="30" t="str">
        <f t="shared" si="217"/>
        <v/>
      </c>
      <c r="DF16" s="30" t="str">
        <f t="shared" si="218"/>
        <v/>
      </c>
      <c r="DG16" s="30" t="str">
        <f t="shared" si="219"/>
        <v/>
      </c>
      <c r="DH16" s="30" t="str">
        <f t="shared" si="220"/>
        <v/>
      </c>
      <c r="DI16" s="30" t="str">
        <f t="shared" si="221"/>
        <v/>
      </c>
      <c r="DJ16" s="30" t="str">
        <f t="shared" si="222"/>
        <v/>
      </c>
      <c r="DK16" s="30" t="str">
        <f t="shared" si="223"/>
        <v/>
      </c>
      <c r="DL16" s="30" t="str">
        <f t="shared" si="224"/>
        <v/>
      </c>
      <c r="DM16" s="30" t="str">
        <f t="shared" si="225"/>
        <v/>
      </c>
      <c r="DN16" s="30" t="str">
        <f t="shared" si="226"/>
        <v/>
      </c>
      <c r="DO16" s="30" t="str">
        <f t="shared" si="227"/>
        <v/>
      </c>
      <c r="DP16" s="30" t="str">
        <f t="shared" si="228"/>
        <v/>
      </c>
      <c r="DQ16" s="30" t="str">
        <f t="shared" si="229"/>
        <v/>
      </c>
      <c r="DR16" s="30" t="str">
        <f t="shared" si="230"/>
        <v/>
      </c>
      <c r="DS16" s="30" t="str">
        <f t="shared" si="231"/>
        <v/>
      </c>
      <c r="DT16" s="37" t="str">
        <f t="shared" si="232"/>
        <v/>
      </c>
      <c r="DU16" s="37" t="str">
        <f t="shared" si="233"/>
        <v/>
      </c>
      <c r="DV16" s="37" t="str">
        <f t="shared" si="234"/>
        <v/>
      </c>
      <c r="DW16" s="37" t="str">
        <f t="shared" si="235"/>
        <v/>
      </c>
      <c r="DX16" s="37" t="str">
        <f t="shared" si="236"/>
        <v/>
      </c>
      <c r="DY16" s="37" t="str">
        <f t="shared" si="237"/>
        <v/>
      </c>
      <c r="DZ16" s="37" t="str">
        <f t="shared" si="238"/>
        <v/>
      </c>
      <c r="EA16" s="37" t="str">
        <f t="shared" si="239"/>
        <v/>
      </c>
      <c r="EB16" s="37" t="str">
        <f t="shared" si="240"/>
        <v/>
      </c>
      <c r="EC16" s="37" t="str">
        <f t="shared" si="241"/>
        <v/>
      </c>
      <c r="ED16" s="37" t="str">
        <f t="shared" si="242"/>
        <v/>
      </c>
      <c r="EE16" s="37" t="str">
        <f t="shared" si="243"/>
        <v/>
      </c>
      <c r="EF16" s="37" t="str">
        <f t="shared" si="244"/>
        <v/>
      </c>
      <c r="EG16" s="37" t="str">
        <f t="shared" si="245"/>
        <v/>
      </c>
      <c r="EH16" s="37" t="str">
        <f t="shared" si="246"/>
        <v/>
      </c>
      <c r="EI16" s="37" t="str">
        <f t="shared" si="247"/>
        <v/>
      </c>
    </row>
    <row r="17" spans="1:148" ht="21" customHeight="1" x14ac:dyDescent="0.35">
      <c r="A17" s="30" t="s">
        <v>8</v>
      </c>
      <c r="B17" s="21" t="str">
        <f t="shared" ref="B17" si="340">IF(ISNUMBER($J17), DEC2HEX(MOD(HEX2DEC(B16) + IF(HEX2DEC(C16) &gt; 65534, 1, 0), 65536)), "----")</f>
        <v>----</v>
      </c>
      <c r="C17" s="21" t="str">
        <f t="shared" ref="C17" si="341">IF(ISNUMBER($J17), DEC2HEX(MOD(HEX2DEC(C16) + IF(HEX2DEC(D16) &gt; 65534, 1, 0), 65536)), "----")</f>
        <v>----</v>
      </c>
      <c r="D17" s="21" t="str">
        <f t="shared" ref="D17" si="342">IF(ISNUMBER($J17), DEC2HEX(MOD(HEX2DEC(D16) + IF(HEX2DEC(E16) &gt; 65534, 1, 0), 65536)), "----")</f>
        <v>----</v>
      </c>
      <c r="E17" s="21" t="str">
        <f t="shared" ref="E17" si="343">IF(ISNUMBER($J17), DEC2HEX(MOD(HEX2DEC(E16) + IF(HEX2DEC(F16) &gt; 65534, 1, 0), 65536)), "----")</f>
        <v>----</v>
      </c>
      <c r="F17" s="21" t="str">
        <f t="shared" ref="F17" si="344">IF(ISNUMBER($J17), DEC2HEX(MOD(HEX2DEC(F16) + IF(HEX2DEC(G16) &gt; 65534, 1, 0), 65536)), "----")</f>
        <v>----</v>
      </c>
      <c r="G17" s="21" t="str">
        <f t="shared" ref="G17" si="345">IF(ISNUMBER($J17), DEC2HEX(MOD(HEX2DEC(G16) + IF(HEX2DEC(H16) &gt; 65534, 1, 0), 65536)), "----")</f>
        <v>----</v>
      </c>
      <c r="H17" s="21" t="str">
        <f t="shared" ref="H17" si="346">IF(ISNUMBER($J17), DEC2HEX(MOD(HEX2DEC(H16) + IF(HEX2DEC(I16) &gt; 65534, 1, 0), 65536)), "----")</f>
        <v>----</v>
      </c>
      <c r="I17" s="21" t="str">
        <f t="shared" ref="I17" si="347">IF(ISNUMBER($J17), DEC2HEX(MOD(HEX2DEC(I16) + 1, 65536)), "----")</f>
        <v>----</v>
      </c>
      <c r="J17" s="31"/>
      <c r="L17" s="30" t="str">
        <f t="shared" si="1"/>
        <v/>
      </c>
      <c r="M17" s="30" t="str">
        <f t="shared" si="1"/>
        <v/>
      </c>
      <c r="N17" s="30" t="str">
        <f t="shared" si="1"/>
        <v/>
      </c>
      <c r="O17" s="30" t="str">
        <f t="shared" si="1"/>
        <v/>
      </c>
      <c r="P17" s="30" t="str">
        <f t="shared" si="1"/>
        <v/>
      </c>
      <c r="Q17" s="30" t="str">
        <f t="shared" si="1"/>
        <v/>
      </c>
      <c r="R17" s="30" t="str">
        <f t="shared" si="1"/>
        <v/>
      </c>
      <c r="S17" s="30" t="str">
        <f t="shared" si="1"/>
        <v/>
      </c>
      <c r="T17" s="30" t="str">
        <f t="shared" si="1"/>
        <v/>
      </c>
      <c r="U17" s="30" t="str">
        <f t="shared" si="1"/>
        <v/>
      </c>
      <c r="V17" s="30" t="str">
        <f t="shared" si="1"/>
        <v/>
      </c>
      <c r="W17" s="30" t="str">
        <f t="shared" si="1"/>
        <v/>
      </c>
      <c r="X17" s="30" t="str">
        <f t="shared" si="1"/>
        <v/>
      </c>
      <c r="Y17" s="30" t="str">
        <f t="shared" si="1"/>
        <v/>
      </c>
      <c r="Z17" s="30" t="str">
        <f t="shared" si="1"/>
        <v/>
      </c>
      <c r="AA17" s="30" t="str">
        <f t="shared" si="1"/>
        <v/>
      </c>
      <c r="AB17" s="37" t="str">
        <f t="shared" si="136"/>
        <v/>
      </c>
      <c r="AC17" s="37" t="str">
        <f t="shared" si="137"/>
        <v/>
      </c>
      <c r="AD17" s="37" t="str">
        <f t="shared" si="138"/>
        <v/>
      </c>
      <c r="AE17" s="37" t="str">
        <f t="shared" si="139"/>
        <v/>
      </c>
      <c r="AF17" s="37" t="str">
        <f t="shared" si="140"/>
        <v/>
      </c>
      <c r="AG17" s="37" t="str">
        <f t="shared" si="141"/>
        <v/>
      </c>
      <c r="AH17" s="37" t="str">
        <f t="shared" si="142"/>
        <v/>
      </c>
      <c r="AI17" s="37" t="str">
        <f t="shared" si="143"/>
        <v/>
      </c>
      <c r="AJ17" s="37" t="str">
        <f t="shared" si="144"/>
        <v/>
      </c>
      <c r="AK17" s="37" t="str">
        <f t="shared" si="145"/>
        <v/>
      </c>
      <c r="AL17" s="37" t="str">
        <f t="shared" si="146"/>
        <v/>
      </c>
      <c r="AM17" s="37" t="str">
        <f t="shared" si="147"/>
        <v/>
      </c>
      <c r="AN17" s="37" t="str">
        <f t="shared" si="148"/>
        <v/>
      </c>
      <c r="AO17" s="37" t="str">
        <f t="shared" si="149"/>
        <v/>
      </c>
      <c r="AP17" s="37" t="str">
        <f t="shared" si="150"/>
        <v/>
      </c>
      <c r="AQ17" s="37" t="str">
        <f t="shared" si="151"/>
        <v/>
      </c>
      <c r="AR17" s="30" t="str">
        <f t="shared" si="152"/>
        <v/>
      </c>
      <c r="AS17" s="30" t="str">
        <f t="shared" si="153"/>
        <v/>
      </c>
      <c r="AT17" s="30" t="str">
        <f t="shared" si="154"/>
        <v/>
      </c>
      <c r="AU17" s="30" t="str">
        <f t="shared" si="155"/>
        <v/>
      </c>
      <c r="AV17" s="30" t="str">
        <f t="shared" si="156"/>
        <v/>
      </c>
      <c r="AW17" s="30" t="str">
        <f t="shared" si="157"/>
        <v/>
      </c>
      <c r="AX17" s="30" t="str">
        <f t="shared" si="158"/>
        <v/>
      </c>
      <c r="AY17" s="30" t="str">
        <f t="shared" si="159"/>
        <v/>
      </c>
      <c r="AZ17" s="30" t="str">
        <f t="shared" si="160"/>
        <v/>
      </c>
      <c r="BA17" s="30" t="str">
        <f t="shared" si="161"/>
        <v/>
      </c>
      <c r="BB17" s="30" t="str">
        <f t="shared" si="162"/>
        <v/>
      </c>
      <c r="BC17" s="30" t="str">
        <f t="shared" si="163"/>
        <v/>
      </c>
      <c r="BD17" s="30" t="str">
        <f t="shared" si="164"/>
        <v/>
      </c>
      <c r="BE17" s="30" t="str">
        <f t="shared" si="165"/>
        <v/>
      </c>
      <c r="BF17" s="30" t="str">
        <f t="shared" si="166"/>
        <v/>
      </c>
      <c r="BG17" s="30" t="str">
        <f t="shared" si="167"/>
        <v/>
      </c>
      <c r="BH17" s="37" t="str">
        <f t="shared" si="168"/>
        <v/>
      </c>
      <c r="BI17" s="37" t="str">
        <f t="shared" si="169"/>
        <v/>
      </c>
      <c r="BJ17" s="37" t="str">
        <f t="shared" si="170"/>
        <v/>
      </c>
      <c r="BK17" s="37" t="str">
        <f t="shared" si="171"/>
        <v/>
      </c>
      <c r="BL17" s="37" t="str">
        <f t="shared" si="172"/>
        <v/>
      </c>
      <c r="BM17" s="37" t="str">
        <f t="shared" si="173"/>
        <v/>
      </c>
      <c r="BN17" s="37" t="str">
        <f t="shared" si="174"/>
        <v/>
      </c>
      <c r="BO17" s="37" t="str">
        <f t="shared" si="175"/>
        <v/>
      </c>
      <c r="BP17" s="37" t="str">
        <f t="shared" si="176"/>
        <v/>
      </c>
      <c r="BQ17" s="37" t="str">
        <f t="shared" si="177"/>
        <v/>
      </c>
      <c r="BR17" s="37" t="str">
        <f t="shared" si="178"/>
        <v/>
      </c>
      <c r="BS17" s="37" t="str">
        <f t="shared" si="179"/>
        <v/>
      </c>
      <c r="BT17" s="37" t="str">
        <f t="shared" si="180"/>
        <v/>
      </c>
      <c r="BU17" s="37" t="str">
        <f t="shared" si="181"/>
        <v/>
      </c>
      <c r="BV17" s="37" t="str">
        <f t="shared" si="182"/>
        <v/>
      </c>
      <c r="BW17" s="37" t="str">
        <f t="shared" si="183"/>
        <v/>
      </c>
      <c r="BX17" s="30" t="str">
        <f t="shared" si="184"/>
        <v/>
      </c>
      <c r="BY17" s="30" t="str">
        <f t="shared" si="185"/>
        <v/>
      </c>
      <c r="BZ17" s="30" t="str">
        <f t="shared" si="186"/>
        <v/>
      </c>
      <c r="CA17" s="30" t="str">
        <f t="shared" si="187"/>
        <v/>
      </c>
      <c r="CB17" s="30" t="str">
        <f t="shared" si="188"/>
        <v/>
      </c>
      <c r="CC17" s="30" t="str">
        <f t="shared" si="189"/>
        <v/>
      </c>
      <c r="CD17" s="30" t="str">
        <f t="shared" si="190"/>
        <v/>
      </c>
      <c r="CE17" s="30" t="str">
        <f t="shared" si="191"/>
        <v/>
      </c>
      <c r="CF17" s="30" t="str">
        <f t="shared" si="192"/>
        <v/>
      </c>
      <c r="CG17" s="30" t="str">
        <f t="shared" si="193"/>
        <v/>
      </c>
      <c r="CH17" s="30" t="str">
        <f t="shared" si="194"/>
        <v/>
      </c>
      <c r="CI17" s="30" t="str">
        <f t="shared" si="195"/>
        <v/>
      </c>
      <c r="CJ17" s="30" t="str">
        <f t="shared" si="196"/>
        <v/>
      </c>
      <c r="CK17" s="30" t="str">
        <f t="shared" si="197"/>
        <v/>
      </c>
      <c r="CL17" s="30" t="str">
        <f t="shared" si="198"/>
        <v/>
      </c>
      <c r="CM17" s="30" t="str">
        <f t="shared" si="199"/>
        <v/>
      </c>
      <c r="CN17" s="37" t="str">
        <f t="shared" si="200"/>
        <v/>
      </c>
      <c r="CO17" s="37" t="str">
        <f t="shared" si="201"/>
        <v/>
      </c>
      <c r="CP17" s="37" t="str">
        <f t="shared" si="202"/>
        <v/>
      </c>
      <c r="CQ17" s="37" t="str">
        <f t="shared" si="203"/>
        <v/>
      </c>
      <c r="CR17" s="37" t="str">
        <f t="shared" si="204"/>
        <v/>
      </c>
      <c r="CS17" s="37" t="str">
        <f t="shared" si="205"/>
        <v/>
      </c>
      <c r="CT17" s="37" t="str">
        <f t="shared" si="206"/>
        <v/>
      </c>
      <c r="CU17" s="37" t="str">
        <f t="shared" si="207"/>
        <v/>
      </c>
      <c r="CV17" s="37" t="str">
        <f t="shared" si="208"/>
        <v/>
      </c>
      <c r="CW17" s="37" t="str">
        <f t="shared" si="209"/>
        <v/>
      </c>
      <c r="CX17" s="37" t="str">
        <f t="shared" si="210"/>
        <v/>
      </c>
      <c r="CY17" s="37" t="str">
        <f t="shared" si="211"/>
        <v/>
      </c>
      <c r="CZ17" s="37" t="str">
        <f t="shared" si="212"/>
        <v/>
      </c>
      <c r="DA17" s="37" t="str">
        <f t="shared" si="213"/>
        <v/>
      </c>
      <c r="DB17" s="37" t="str">
        <f t="shared" si="214"/>
        <v/>
      </c>
      <c r="DC17" s="37" t="str">
        <f t="shared" si="215"/>
        <v/>
      </c>
      <c r="DD17" s="30" t="str">
        <f t="shared" si="216"/>
        <v/>
      </c>
      <c r="DE17" s="30" t="str">
        <f t="shared" si="217"/>
        <v/>
      </c>
      <c r="DF17" s="30" t="str">
        <f t="shared" si="218"/>
        <v/>
      </c>
      <c r="DG17" s="30" t="str">
        <f t="shared" si="219"/>
        <v/>
      </c>
      <c r="DH17" s="30" t="str">
        <f t="shared" si="220"/>
        <v/>
      </c>
      <c r="DI17" s="30" t="str">
        <f t="shared" si="221"/>
        <v/>
      </c>
      <c r="DJ17" s="30" t="str">
        <f t="shared" si="222"/>
        <v/>
      </c>
      <c r="DK17" s="30" t="str">
        <f t="shared" si="223"/>
        <v/>
      </c>
      <c r="DL17" s="30" t="str">
        <f t="shared" si="224"/>
        <v/>
      </c>
      <c r="DM17" s="30" t="str">
        <f t="shared" si="225"/>
        <v/>
      </c>
      <c r="DN17" s="30" t="str">
        <f t="shared" si="226"/>
        <v/>
      </c>
      <c r="DO17" s="30" t="str">
        <f t="shared" si="227"/>
        <v/>
      </c>
      <c r="DP17" s="30" t="str">
        <f t="shared" si="228"/>
        <v/>
      </c>
      <c r="DQ17" s="30" t="str">
        <f t="shared" si="229"/>
        <v/>
      </c>
      <c r="DR17" s="30" t="str">
        <f t="shared" si="230"/>
        <v/>
      </c>
      <c r="DS17" s="30" t="str">
        <f t="shared" si="231"/>
        <v/>
      </c>
      <c r="DT17" s="37" t="str">
        <f t="shared" si="232"/>
        <v/>
      </c>
      <c r="DU17" s="37" t="str">
        <f t="shared" si="233"/>
        <v/>
      </c>
      <c r="DV17" s="37" t="str">
        <f t="shared" si="234"/>
        <v/>
      </c>
      <c r="DW17" s="37" t="str">
        <f t="shared" si="235"/>
        <v/>
      </c>
      <c r="DX17" s="37" t="str">
        <f t="shared" si="236"/>
        <v/>
      </c>
      <c r="DY17" s="37" t="str">
        <f t="shared" si="237"/>
        <v/>
      </c>
      <c r="DZ17" s="37" t="str">
        <f t="shared" si="238"/>
        <v/>
      </c>
      <c r="EA17" s="37" t="str">
        <f t="shared" si="239"/>
        <v/>
      </c>
      <c r="EB17" s="37" t="str">
        <f t="shared" si="240"/>
        <v/>
      </c>
      <c r="EC17" s="37" t="str">
        <f t="shared" si="241"/>
        <v/>
      </c>
      <c r="ED17" s="37" t="str">
        <f t="shared" si="242"/>
        <v/>
      </c>
      <c r="EE17" s="37" t="str">
        <f t="shared" si="243"/>
        <v/>
      </c>
      <c r="EF17" s="37" t="str">
        <f t="shared" si="244"/>
        <v/>
      </c>
      <c r="EG17" s="37" t="str">
        <f t="shared" si="245"/>
        <v/>
      </c>
      <c r="EH17" s="37" t="str">
        <f t="shared" si="246"/>
        <v/>
      </c>
      <c r="EI17" s="37" t="str">
        <f t="shared" si="247"/>
        <v/>
      </c>
      <c r="EK17" s="21" t="str">
        <f t="shared" ref="EK17" si="348">IF(ISNUMBER($J17), DEC2HEX(POWER(2, 16) - POWER(2, 16 - MAX(MIN(J17, 16), 0))), "----")</f>
        <v>----</v>
      </c>
      <c r="EL17" s="21" t="str">
        <f t="shared" ref="EL17" si="349">IF(ISNUMBER($J17), DEC2HEX(POWER(2, 16) - POWER(2, 16 - MAX(MIN(J17 - 16, 16), 0))), "----")</f>
        <v>----</v>
      </c>
      <c r="EM17" s="21" t="str">
        <f t="shared" ref="EM17" si="350">IF(ISNUMBER($J17), DEC2HEX(POWER(2, 16) - POWER(2, 16 - MAX(MIN(J17 - 32, 16), 0))), "----")</f>
        <v>----</v>
      </c>
      <c r="EN17" s="21" t="str">
        <f t="shared" ref="EN17" si="351">IF(ISNUMBER($J17), DEC2HEX(POWER(2, 16) - POWER(2, 16 - MAX(MIN(J17 - 48, 16), 0))), "----")</f>
        <v>----</v>
      </c>
      <c r="EO17" s="21" t="str">
        <f t="shared" ref="EO17" si="352">IF(ISNUMBER($J17), DEC2HEX(POWER(2, 16) - POWER(2, 16 - MAX(MIN(J17 - 64, 16), 0))), "----")</f>
        <v>----</v>
      </c>
      <c r="EP17" s="21" t="str">
        <f t="shared" ref="EP17" si="353">IF(ISNUMBER($J17), DEC2HEX(POWER(2, 16) - POWER(2, 16 - MAX(MIN(J17 - 80, 16), 0))), "----")</f>
        <v>----</v>
      </c>
      <c r="EQ17" s="21" t="str">
        <f t="shared" ref="EQ17" si="354">IF(ISNUMBER($J17), DEC2HEX(POWER(2, 16) - POWER(2, 16 - MAX(MIN(J17 - 96, 16), 0))), "----")</f>
        <v>----</v>
      </c>
      <c r="ER17" s="21" t="str">
        <f t="shared" ref="ER17" si="355">IF(ISNUMBER($J17), DEC2HEX(POWER(2, 16) - POWER(2, 16 - MAX(MIN(J17 - 112, 16), 0))), "----")</f>
        <v>----</v>
      </c>
    </row>
    <row r="18" spans="1:148" ht="21" customHeight="1" x14ac:dyDescent="0.35">
      <c r="A18" s="30" t="s">
        <v>36</v>
      </c>
      <c r="B18" s="34" t="str">
        <f t="shared" ref="B18" si="356">IF(ISNUMBER($J17), DEC2HEX(_xlfn.BITOR(65535 - HEX2DEC(EK17), HEX2DEC(B17))), "----")</f>
        <v>----</v>
      </c>
      <c r="C18" s="34" t="str">
        <f t="shared" ref="C18" si="357">IF(ISNUMBER($J17), DEC2HEX(_xlfn.BITOR(65535 - HEX2DEC(EL17), HEX2DEC(C17))), "----")</f>
        <v>----</v>
      </c>
      <c r="D18" s="34" t="str">
        <f t="shared" ref="D18" si="358">IF(ISNUMBER($J17), DEC2HEX(_xlfn.BITOR(65535 - HEX2DEC(EM17), HEX2DEC(D17))), "----")</f>
        <v>----</v>
      </c>
      <c r="E18" s="34" t="str">
        <f t="shared" ref="E18" si="359">IF(ISNUMBER($J17), DEC2HEX(_xlfn.BITOR(65535 - HEX2DEC(EN17), HEX2DEC(E17))), "----")</f>
        <v>----</v>
      </c>
      <c r="F18" s="34" t="str">
        <f t="shared" ref="F18" si="360">IF(ISNUMBER($J17), DEC2HEX(_xlfn.BITOR(65535 - HEX2DEC(EO17), HEX2DEC(F17))), "----")</f>
        <v>----</v>
      </c>
      <c r="G18" s="34" t="str">
        <f t="shared" ref="G18" si="361">IF(ISNUMBER($J17), DEC2HEX(_xlfn.BITOR(65535 - HEX2DEC(EP17), HEX2DEC(G17))), "----")</f>
        <v>----</v>
      </c>
      <c r="H18" s="34" t="str">
        <f t="shared" ref="H18" si="362">IF(ISNUMBER($J17), DEC2HEX(_xlfn.BITOR(65535 - HEX2DEC(EQ17), HEX2DEC(H17))), "----")</f>
        <v>----</v>
      </c>
      <c r="I18" s="34" t="str">
        <f t="shared" ref="I18" si="363">IF(ISNUMBER($J17), DEC2HEX(_xlfn.BITOR(65535 - HEX2DEC(ER17), HEX2DEC(I17))), "----")</f>
        <v>----</v>
      </c>
      <c r="J18" s="30" t="str">
        <f t="shared" ref="J18" si="364">IF(ISNUMBER(J17), J17, "")</f>
        <v/>
      </c>
      <c r="L18" s="30" t="str">
        <f t="shared" si="1"/>
        <v/>
      </c>
      <c r="M18" s="30" t="str">
        <f t="shared" si="1"/>
        <v/>
      </c>
      <c r="N18" s="30" t="str">
        <f t="shared" si="1"/>
        <v/>
      </c>
      <c r="O18" s="30" t="str">
        <f t="shared" si="1"/>
        <v/>
      </c>
      <c r="P18" s="30" t="str">
        <f t="shared" si="1"/>
        <v/>
      </c>
      <c r="Q18" s="30" t="str">
        <f t="shared" si="1"/>
        <v/>
      </c>
      <c r="R18" s="30" t="str">
        <f t="shared" si="1"/>
        <v/>
      </c>
      <c r="S18" s="30" t="str">
        <f t="shared" si="1"/>
        <v/>
      </c>
      <c r="T18" s="30" t="str">
        <f t="shared" si="1"/>
        <v/>
      </c>
      <c r="U18" s="30" t="str">
        <f t="shared" si="1"/>
        <v/>
      </c>
      <c r="V18" s="30" t="str">
        <f t="shared" si="1"/>
        <v/>
      </c>
      <c r="W18" s="30" t="str">
        <f t="shared" si="1"/>
        <v/>
      </c>
      <c r="X18" s="30" t="str">
        <f t="shared" si="1"/>
        <v/>
      </c>
      <c r="Y18" s="30" t="str">
        <f t="shared" si="1"/>
        <v/>
      </c>
      <c r="Z18" s="30" t="str">
        <f t="shared" si="1"/>
        <v/>
      </c>
      <c r="AA18" s="30" t="str">
        <f t="shared" ref="L18:AA26" si="365">IF(ISNUMBER($J18), MID(HEX2BIN(MID($B18, (_xlfn.CEILING.MATH(AA$1 / 8) - _xlfn.FLOOR.MATH((AA$1 - 1) / 16) * 2) * 2 - 1, 2), 8), MOD(AA$1 - 1, 8) + 1, 1), "")</f>
        <v/>
      </c>
      <c r="AB18" s="37" t="str">
        <f t="shared" si="136"/>
        <v/>
      </c>
      <c r="AC18" s="37" t="str">
        <f t="shared" si="137"/>
        <v/>
      </c>
      <c r="AD18" s="37" t="str">
        <f t="shared" si="138"/>
        <v/>
      </c>
      <c r="AE18" s="37" t="str">
        <f t="shared" si="139"/>
        <v/>
      </c>
      <c r="AF18" s="37" t="str">
        <f t="shared" si="140"/>
        <v/>
      </c>
      <c r="AG18" s="37" t="str">
        <f t="shared" si="141"/>
        <v/>
      </c>
      <c r="AH18" s="37" t="str">
        <f t="shared" si="142"/>
        <v/>
      </c>
      <c r="AI18" s="37" t="str">
        <f t="shared" si="143"/>
        <v/>
      </c>
      <c r="AJ18" s="37" t="str">
        <f t="shared" si="144"/>
        <v/>
      </c>
      <c r="AK18" s="37" t="str">
        <f t="shared" si="145"/>
        <v/>
      </c>
      <c r="AL18" s="37" t="str">
        <f t="shared" si="146"/>
        <v/>
      </c>
      <c r="AM18" s="37" t="str">
        <f t="shared" si="147"/>
        <v/>
      </c>
      <c r="AN18" s="37" t="str">
        <f t="shared" si="148"/>
        <v/>
      </c>
      <c r="AO18" s="37" t="str">
        <f t="shared" si="149"/>
        <v/>
      </c>
      <c r="AP18" s="37" t="str">
        <f t="shared" si="150"/>
        <v/>
      </c>
      <c r="AQ18" s="37" t="str">
        <f t="shared" si="151"/>
        <v/>
      </c>
      <c r="AR18" s="30" t="str">
        <f t="shared" si="152"/>
        <v/>
      </c>
      <c r="AS18" s="30" t="str">
        <f t="shared" si="153"/>
        <v/>
      </c>
      <c r="AT18" s="30" t="str">
        <f t="shared" si="154"/>
        <v/>
      </c>
      <c r="AU18" s="30" t="str">
        <f t="shared" si="155"/>
        <v/>
      </c>
      <c r="AV18" s="30" t="str">
        <f t="shared" si="156"/>
        <v/>
      </c>
      <c r="AW18" s="30" t="str">
        <f t="shared" si="157"/>
        <v/>
      </c>
      <c r="AX18" s="30" t="str">
        <f t="shared" si="158"/>
        <v/>
      </c>
      <c r="AY18" s="30" t="str">
        <f t="shared" si="159"/>
        <v/>
      </c>
      <c r="AZ18" s="30" t="str">
        <f t="shared" si="160"/>
        <v/>
      </c>
      <c r="BA18" s="30" t="str">
        <f t="shared" si="161"/>
        <v/>
      </c>
      <c r="BB18" s="30" t="str">
        <f t="shared" si="162"/>
        <v/>
      </c>
      <c r="BC18" s="30" t="str">
        <f t="shared" si="163"/>
        <v/>
      </c>
      <c r="BD18" s="30" t="str">
        <f t="shared" si="164"/>
        <v/>
      </c>
      <c r="BE18" s="30" t="str">
        <f t="shared" si="165"/>
        <v/>
      </c>
      <c r="BF18" s="30" t="str">
        <f t="shared" si="166"/>
        <v/>
      </c>
      <c r="BG18" s="30" t="str">
        <f t="shared" si="167"/>
        <v/>
      </c>
      <c r="BH18" s="37" t="str">
        <f t="shared" si="168"/>
        <v/>
      </c>
      <c r="BI18" s="37" t="str">
        <f t="shared" si="169"/>
        <v/>
      </c>
      <c r="BJ18" s="37" t="str">
        <f t="shared" si="170"/>
        <v/>
      </c>
      <c r="BK18" s="37" t="str">
        <f t="shared" si="171"/>
        <v/>
      </c>
      <c r="BL18" s="37" t="str">
        <f t="shared" si="172"/>
        <v/>
      </c>
      <c r="BM18" s="37" t="str">
        <f t="shared" si="173"/>
        <v/>
      </c>
      <c r="BN18" s="37" t="str">
        <f t="shared" si="174"/>
        <v/>
      </c>
      <c r="BO18" s="37" t="str">
        <f t="shared" si="175"/>
        <v/>
      </c>
      <c r="BP18" s="37" t="str">
        <f t="shared" si="176"/>
        <v/>
      </c>
      <c r="BQ18" s="37" t="str">
        <f t="shared" si="177"/>
        <v/>
      </c>
      <c r="BR18" s="37" t="str">
        <f t="shared" si="178"/>
        <v/>
      </c>
      <c r="BS18" s="37" t="str">
        <f t="shared" si="179"/>
        <v/>
      </c>
      <c r="BT18" s="37" t="str">
        <f t="shared" si="180"/>
        <v/>
      </c>
      <c r="BU18" s="37" t="str">
        <f t="shared" si="181"/>
        <v/>
      </c>
      <c r="BV18" s="37" t="str">
        <f t="shared" si="182"/>
        <v/>
      </c>
      <c r="BW18" s="37" t="str">
        <f t="shared" si="183"/>
        <v/>
      </c>
      <c r="BX18" s="30" t="str">
        <f t="shared" si="184"/>
        <v/>
      </c>
      <c r="BY18" s="30" t="str">
        <f t="shared" si="185"/>
        <v/>
      </c>
      <c r="BZ18" s="30" t="str">
        <f t="shared" si="186"/>
        <v/>
      </c>
      <c r="CA18" s="30" t="str">
        <f t="shared" si="187"/>
        <v/>
      </c>
      <c r="CB18" s="30" t="str">
        <f t="shared" si="188"/>
        <v/>
      </c>
      <c r="CC18" s="30" t="str">
        <f t="shared" si="189"/>
        <v/>
      </c>
      <c r="CD18" s="30" t="str">
        <f t="shared" si="190"/>
        <v/>
      </c>
      <c r="CE18" s="30" t="str">
        <f t="shared" si="191"/>
        <v/>
      </c>
      <c r="CF18" s="30" t="str">
        <f t="shared" si="192"/>
        <v/>
      </c>
      <c r="CG18" s="30" t="str">
        <f t="shared" si="193"/>
        <v/>
      </c>
      <c r="CH18" s="30" t="str">
        <f t="shared" si="194"/>
        <v/>
      </c>
      <c r="CI18" s="30" t="str">
        <f t="shared" si="195"/>
        <v/>
      </c>
      <c r="CJ18" s="30" t="str">
        <f t="shared" si="196"/>
        <v/>
      </c>
      <c r="CK18" s="30" t="str">
        <f t="shared" si="197"/>
        <v/>
      </c>
      <c r="CL18" s="30" t="str">
        <f t="shared" si="198"/>
        <v/>
      </c>
      <c r="CM18" s="30" t="str">
        <f t="shared" si="199"/>
        <v/>
      </c>
      <c r="CN18" s="37" t="str">
        <f t="shared" si="200"/>
        <v/>
      </c>
      <c r="CO18" s="37" t="str">
        <f t="shared" si="201"/>
        <v/>
      </c>
      <c r="CP18" s="37" t="str">
        <f t="shared" si="202"/>
        <v/>
      </c>
      <c r="CQ18" s="37" t="str">
        <f t="shared" si="203"/>
        <v/>
      </c>
      <c r="CR18" s="37" t="str">
        <f t="shared" si="204"/>
        <v/>
      </c>
      <c r="CS18" s="37" t="str">
        <f t="shared" si="205"/>
        <v/>
      </c>
      <c r="CT18" s="37" t="str">
        <f t="shared" si="206"/>
        <v/>
      </c>
      <c r="CU18" s="37" t="str">
        <f t="shared" si="207"/>
        <v/>
      </c>
      <c r="CV18" s="37" t="str">
        <f t="shared" si="208"/>
        <v/>
      </c>
      <c r="CW18" s="37" t="str">
        <f t="shared" si="209"/>
        <v/>
      </c>
      <c r="CX18" s="37" t="str">
        <f t="shared" si="210"/>
        <v/>
      </c>
      <c r="CY18" s="37" t="str">
        <f t="shared" si="211"/>
        <v/>
      </c>
      <c r="CZ18" s="37" t="str">
        <f t="shared" si="212"/>
        <v/>
      </c>
      <c r="DA18" s="37" t="str">
        <f t="shared" si="213"/>
        <v/>
      </c>
      <c r="DB18" s="37" t="str">
        <f t="shared" si="214"/>
        <v/>
      </c>
      <c r="DC18" s="37" t="str">
        <f t="shared" si="215"/>
        <v/>
      </c>
      <c r="DD18" s="30" t="str">
        <f t="shared" si="216"/>
        <v/>
      </c>
      <c r="DE18" s="30" t="str">
        <f t="shared" si="217"/>
        <v/>
      </c>
      <c r="DF18" s="30" t="str">
        <f t="shared" si="218"/>
        <v/>
      </c>
      <c r="DG18" s="30" t="str">
        <f t="shared" si="219"/>
        <v/>
      </c>
      <c r="DH18" s="30" t="str">
        <f t="shared" si="220"/>
        <v/>
      </c>
      <c r="DI18" s="30" t="str">
        <f t="shared" si="221"/>
        <v/>
      </c>
      <c r="DJ18" s="30" t="str">
        <f t="shared" si="222"/>
        <v/>
      </c>
      <c r="DK18" s="30" t="str">
        <f t="shared" si="223"/>
        <v/>
      </c>
      <c r="DL18" s="30" t="str">
        <f t="shared" si="224"/>
        <v/>
      </c>
      <c r="DM18" s="30" t="str">
        <f t="shared" si="225"/>
        <v/>
      </c>
      <c r="DN18" s="30" t="str">
        <f t="shared" si="226"/>
        <v/>
      </c>
      <c r="DO18" s="30" t="str">
        <f t="shared" si="227"/>
        <v/>
      </c>
      <c r="DP18" s="30" t="str">
        <f t="shared" si="228"/>
        <v/>
      </c>
      <c r="DQ18" s="30" t="str">
        <f t="shared" si="229"/>
        <v/>
      </c>
      <c r="DR18" s="30" t="str">
        <f t="shared" si="230"/>
        <v/>
      </c>
      <c r="DS18" s="30" t="str">
        <f t="shared" si="231"/>
        <v/>
      </c>
      <c r="DT18" s="37" t="str">
        <f t="shared" si="232"/>
        <v/>
      </c>
      <c r="DU18" s="37" t="str">
        <f t="shared" si="233"/>
        <v/>
      </c>
      <c r="DV18" s="37" t="str">
        <f t="shared" si="234"/>
        <v/>
      </c>
      <c r="DW18" s="37" t="str">
        <f t="shared" si="235"/>
        <v/>
      </c>
      <c r="DX18" s="37" t="str">
        <f t="shared" si="236"/>
        <v/>
      </c>
      <c r="DY18" s="37" t="str">
        <f t="shared" si="237"/>
        <v/>
      </c>
      <c r="DZ18" s="37" t="str">
        <f t="shared" si="238"/>
        <v/>
      </c>
      <c r="EA18" s="37" t="str">
        <f t="shared" si="239"/>
        <v/>
      </c>
      <c r="EB18" s="37" t="str">
        <f t="shared" si="240"/>
        <v/>
      </c>
      <c r="EC18" s="37" t="str">
        <f t="shared" si="241"/>
        <v/>
      </c>
      <c r="ED18" s="37" t="str">
        <f t="shared" si="242"/>
        <v/>
      </c>
      <c r="EE18" s="37" t="str">
        <f t="shared" si="243"/>
        <v/>
      </c>
      <c r="EF18" s="37" t="str">
        <f t="shared" si="244"/>
        <v/>
      </c>
      <c r="EG18" s="37" t="str">
        <f t="shared" si="245"/>
        <v/>
      </c>
      <c r="EH18" s="37" t="str">
        <f t="shared" si="246"/>
        <v/>
      </c>
      <c r="EI18" s="37" t="str">
        <f t="shared" si="247"/>
        <v/>
      </c>
    </row>
    <row r="19" spans="1:148" ht="21" customHeight="1" x14ac:dyDescent="0.35">
      <c r="A19" s="30" t="s">
        <v>8</v>
      </c>
      <c r="B19" s="21" t="str">
        <f t="shared" ref="B19" si="366">IF(ISNUMBER($J19), DEC2HEX(MOD(HEX2DEC(B18) + IF(HEX2DEC(C18) &gt; 65534, 1, 0), 65536)), "----")</f>
        <v>----</v>
      </c>
      <c r="C19" s="21" t="str">
        <f t="shared" ref="C19" si="367">IF(ISNUMBER($J19), DEC2HEX(MOD(HEX2DEC(C18) + IF(HEX2DEC(D18) &gt; 65534, 1, 0), 65536)), "----")</f>
        <v>----</v>
      </c>
      <c r="D19" s="21" t="str">
        <f t="shared" ref="D19" si="368">IF(ISNUMBER($J19), DEC2HEX(MOD(HEX2DEC(D18) + IF(HEX2DEC(E18) &gt; 65534, 1, 0), 65536)), "----")</f>
        <v>----</v>
      </c>
      <c r="E19" s="21" t="str">
        <f t="shared" ref="E19" si="369">IF(ISNUMBER($J19), DEC2HEX(MOD(HEX2DEC(E18) + IF(HEX2DEC(F18) &gt; 65534, 1, 0), 65536)), "----")</f>
        <v>----</v>
      </c>
      <c r="F19" s="21" t="str">
        <f t="shared" ref="F19" si="370">IF(ISNUMBER($J19), DEC2HEX(MOD(HEX2DEC(F18) + IF(HEX2DEC(G18) &gt; 65534, 1, 0), 65536)), "----")</f>
        <v>----</v>
      </c>
      <c r="G19" s="21" t="str">
        <f t="shared" ref="G19" si="371">IF(ISNUMBER($J19), DEC2HEX(MOD(HEX2DEC(G18) + IF(HEX2DEC(H18) &gt; 65534, 1, 0), 65536)), "----")</f>
        <v>----</v>
      </c>
      <c r="H19" s="21" t="str">
        <f t="shared" ref="H19" si="372">IF(ISNUMBER($J19), DEC2HEX(MOD(HEX2DEC(H18) + IF(HEX2DEC(I18) &gt; 65534, 1, 0), 65536)), "----")</f>
        <v>----</v>
      </c>
      <c r="I19" s="21" t="str">
        <f t="shared" ref="I19" si="373">IF(ISNUMBER($J19), DEC2HEX(MOD(HEX2DEC(I18) + 1, 65536)), "----")</f>
        <v>----</v>
      </c>
      <c r="J19" s="31"/>
      <c r="L19" s="30" t="str">
        <f t="shared" si="365"/>
        <v/>
      </c>
      <c r="M19" s="30" t="str">
        <f t="shared" si="365"/>
        <v/>
      </c>
      <c r="N19" s="30" t="str">
        <f t="shared" si="365"/>
        <v/>
      </c>
      <c r="O19" s="30" t="str">
        <f t="shared" si="365"/>
        <v/>
      </c>
      <c r="P19" s="30" t="str">
        <f t="shared" si="365"/>
        <v/>
      </c>
      <c r="Q19" s="30" t="str">
        <f t="shared" si="365"/>
        <v/>
      </c>
      <c r="R19" s="30" t="str">
        <f t="shared" si="365"/>
        <v/>
      </c>
      <c r="S19" s="30" t="str">
        <f t="shared" si="365"/>
        <v/>
      </c>
      <c r="T19" s="30" t="str">
        <f t="shared" si="365"/>
        <v/>
      </c>
      <c r="U19" s="30" t="str">
        <f t="shared" si="365"/>
        <v/>
      </c>
      <c r="V19" s="30" t="str">
        <f t="shared" si="365"/>
        <v/>
      </c>
      <c r="W19" s="30" t="str">
        <f t="shared" si="365"/>
        <v/>
      </c>
      <c r="X19" s="30" t="str">
        <f t="shared" si="365"/>
        <v/>
      </c>
      <c r="Y19" s="30" t="str">
        <f t="shared" si="365"/>
        <v/>
      </c>
      <c r="Z19" s="30" t="str">
        <f t="shared" si="365"/>
        <v/>
      </c>
      <c r="AA19" s="30" t="str">
        <f t="shared" si="365"/>
        <v/>
      </c>
      <c r="AB19" s="37" t="str">
        <f t="shared" si="136"/>
        <v/>
      </c>
      <c r="AC19" s="37" t="str">
        <f t="shared" si="137"/>
        <v/>
      </c>
      <c r="AD19" s="37" t="str">
        <f t="shared" si="138"/>
        <v/>
      </c>
      <c r="AE19" s="37" t="str">
        <f t="shared" si="139"/>
        <v/>
      </c>
      <c r="AF19" s="37" t="str">
        <f t="shared" si="140"/>
        <v/>
      </c>
      <c r="AG19" s="37" t="str">
        <f t="shared" si="141"/>
        <v/>
      </c>
      <c r="AH19" s="37" t="str">
        <f t="shared" si="142"/>
        <v/>
      </c>
      <c r="AI19" s="37" t="str">
        <f t="shared" si="143"/>
        <v/>
      </c>
      <c r="AJ19" s="37" t="str">
        <f t="shared" si="144"/>
        <v/>
      </c>
      <c r="AK19" s="37" t="str">
        <f t="shared" si="145"/>
        <v/>
      </c>
      <c r="AL19" s="37" t="str">
        <f t="shared" si="146"/>
        <v/>
      </c>
      <c r="AM19" s="37" t="str">
        <f t="shared" si="147"/>
        <v/>
      </c>
      <c r="AN19" s="37" t="str">
        <f t="shared" si="148"/>
        <v/>
      </c>
      <c r="AO19" s="37" t="str">
        <f t="shared" si="149"/>
        <v/>
      </c>
      <c r="AP19" s="37" t="str">
        <f t="shared" si="150"/>
        <v/>
      </c>
      <c r="AQ19" s="37" t="str">
        <f t="shared" si="151"/>
        <v/>
      </c>
      <c r="AR19" s="30" t="str">
        <f t="shared" si="152"/>
        <v/>
      </c>
      <c r="AS19" s="30" t="str">
        <f t="shared" si="153"/>
        <v/>
      </c>
      <c r="AT19" s="30" t="str">
        <f t="shared" si="154"/>
        <v/>
      </c>
      <c r="AU19" s="30" t="str">
        <f t="shared" si="155"/>
        <v/>
      </c>
      <c r="AV19" s="30" t="str">
        <f t="shared" si="156"/>
        <v/>
      </c>
      <c r="AW19" s="30" t="str">
        <f t="shared" si="157"/>
        <v/>
      </c>
      <c r="AX19" s="30" t="str">
        <f t="shared" si="158"/>
        <v/>
      </c>
      <c r="AY19" s="30" t="str">
        <f t="shared" si="159"/>
        <v/>
      </c>
      <c r="AZ19" s="30" t="str">
        <f t="shared" si="160"/>
        <v/>
      </c>
      <c r="BA19" s="30" t="str">
        <f t="shared" si="161"/>
        <v/>
      </c>
      <c r="BB19" s="30" t="str">
        <f t="shared" si="162"/>
        <v/>
      </c>
      <c r="BC19" s="30" t="str">
        <f t="shared" si="163"/>
        <v/>
      </c>
      <c r="BD19" s="30" t="str">
        <f t="shared" si="164"/>
        <v/>
      </c>
      <c r="BE19" s="30" t="str">
        <f t="shared" si="165"/>
        <v/>
      </c>
      <c r="BF19" s="30" t="str">
        <f t="shared" si="166"/>
        <v/>
      </c>
      <c r="BG19" s="30" t="str">
        <f t="shared" si="167"/>
        <v/>
      </c>
      <c r="BH19" s="37" t="str">
        <f t="shared" si="168"/>
        <v/>
      </c>
      <c r="BI19" s="37" t="str">
        <f t="shared" si="169"/>
        <v/>
      </c>
      <c r="BJ19" s="37" t="str">
        <f t="shared" si="170"/>
        <v/>
      </c>
      <c r="BK19" s="37" t="str">
        <f t="shared" si="171"/>
        <v/>
      </c>
      <c r="BL19" s="37" t="str">
        <f t="shared" si="172"/>
        <v/>
      </c>
      <c r="BM19" s="37" t="str">
        <f t="shared" si="173"/>
        <v/>
      </c>
      <c r="BN19" s="37" t="str">
        <f t="shared" si="174"/>
        <v/>
      </c>
      <c r="BO19" s="37" t="str">
        <f t="shared" si="175"/>
        <v/>
      </c>
      <c r="BP19" s="37" t="str">
        <f t="shared" si="176"/>
        <v/>
      </c>
      <c r="BQ19" s="37" t="str">
        <f t="shared" si="177"/>
        <v/>
      </c>
      <c r="BR19" s="37" t="str">
        <f t="shared" si="178"/>
        <v/>
      </c>
      <c r="BS19" s="37" t="str">
        <f t="shared" si="179"/>
        <v/>
      </c>
      <c r="BT19" s="37" t="str">
        <f t="shared" si="180"/>
        <v/>
      </c>
      <c r="BU19" s="37" t="str">
        <f t="shared" si="181"/>
        <v/>
      </c>
      <c r="BV19" s="37" t="str">
        <f t="shared" si="182"/>
        <v/>
      </c>
      <c r="BW19" s="37" t="str">
        <f t="shared" si="183"/>
        <v/>
      </c>
      <c r="BX19" s="30" t="str">
        <f t="shared" si="184"/>
        <v/>
      </c>
      <c r="BY19" s="30" t="str">
        <f t="shared" si="185"/>
        <v/>
      </c>
      <c r="BZ19" s="30" t="str">
        <f t="shared" si="186"/>
        <v/>
      </c>
      <c r="CA19" s="30" t="str">
        <f t="shared" si="187"/>
        <v/>
      </c>
      <c r="CB19" s="30" t="str">
        <f t="shared" si="188"/>
        <v/>
      </c>
      <c r="CC19" s="30" t="str">
        <f t="shared" si="189"/>
        <v/>
      </c>
      <c r="CD19" s="30" t="str">
        <f t="shared" si="190"/>
        <v/>
      </c>
      <c r="CE19" s="30" t="str">
        <f t="shared" si="191"/>
        <v/>
      </c>
      <c r="CF19" s="30" t="str">
        <f t="shared" si="192"/>
        <v/>
      </c>
      <c r="CG19" s="30" t="str">
        <f t="shared" si="193"/>
        <v/>
      </c>
      <c r="CH19" s="30" t="str">
        <f t="shared" si="194"/>
        <v/>
      </c>
      <c r="CI19" s="30" t="str">
        <f t="shared" si="195"/>
        <v/>
      </c>
      <c r="CJ19" s="30" t="str">
        <f t="shared" si="196"/>
        <v/>
      </c>
      <c r="CK19" s="30" t="str">
        <f t="shared" si="197"/>
        <v/>
      </c>
      <c r="CL19" s="30" t="str">
        <f t="shared" si="198"/>
        <v/>
      </c>
      <c r="CM19" s="30" t="str">
        <f t="shared" si="199"/>
        <v/>
      </c>
      <c r="CN19" s="37" t="str">
        <f t="shared" si="200"/>
        <v/>
      </c>
      <c r="CO19" s="37" t="str">
        <f t="shared" si="201"/>
        <v/>
      </c>
      <c r="CP19" s="37" t="str">
        <f t="shared" si="202"/>
        <v/>
      </c>
      <c r="CQ19" s="37" t="str">
        <f t="shared" si="203"/>
        <v/>
      </c>
      <c r="CR19" s="37" t="str">
        <f t="shared" si="204"/>
        <v/>
      </c>
      <c r="CS19" s="37" t="str">
        <f t="shared" si="205"/>
        <v/>
      </c>
      <c r="CT19" s="37" t="str">
        <f t="shared" si="206"/>
        <v/>
      </c>
      <c r="CU19" s="37" t="str">
        <f t="shared" si="207"/>
        <v/>
      </c>
      <c r="CV19" s="37" t="str">
        <f t="shared" si="208"/>
        <v/>
      </c>
      <c r="CW19" s="37" t="str">
        <f t="shared" si="209"/>
        <v/>
      </c>
      <c r="CX19" s="37" t="str">
        <f t="shared" si="210"/>
        <v/>
      </c>
      <c r="CY19" s="37" t="str">
        <f t="shared" si="211"/>
        <v/>
      </c>
      <c r="CZ19" s="37" t="str">
        <f t="shared" si="212"/>
        <v/>
      </c>
      <c r="DA19" s="37" t="str">
        <f t="shared" si="213"/>
        <v/>
      </c>
      <c r="DB19" s="37" t="str">
        <f t="shared" si="214"/>
        <v/>
      </c>
      <c r="DC19" s="37" t="str">
        <f t="shared" si="215"/>
        <v/>
      </c>
      <c r="DD19" s="30" t="str">
        <f t="shared" si="216"/>
        <v/>
      </c>
      <c r="DE19" s="30" t="str">
        <f t="shared" si="217"/>
        <v/>
      </c>
      <c r="DF19" s="30" t="str">
        <f t="shared" si="218"/>
        <v/>
      </c>
      <c r="DG19" s="30" t="str">
        <f t="shared" si="219"/>
        <v/>
      </c>
      <c r="DH19" s="30" t="str">
        <f t="shared" si="220"/>
        <v/>
      </c>
      <c r="DI19" s="30" t="str">
        <f t="shared" si="221"/>
        <v/>
      </c>
      <c r="DJ19" s="30" t="str">
        <f t="shared" si="222"/>
        <v/>
      </c>
      <c r="DK19" s="30" t="str">
        <f t="shared" si="223"/>
        <v/>
      </c>
      <c r="DL19" s="30" t="str">
        <f t="shared" si="224"/>
        <v/>
      </c>
      <c r="DM19" s="30" t="str">
        <f t="shared" si="225"/>
        <v/>
      </c>
      <c r="DN19" s="30" t="str">
        <f t="shared" si="226"/>
        <v/>
      </c>
      <c r="DO19" s="30" t="str">
        <f t="shared" si="227"/>
        <v/>
      </c>
      <c r="DP19" s="30" t="str">
        <f t="shared" si="228"/>
        <v/>
      </c>
      <c r="DQ19" s="30" t="str">
        <f t="shared" si="229"/>
        <v/>
      </c>
      <c r="DR19" s="30" t="str">
        <f t="shared" si="230"/>
        <v/>
      </c>
      <c r="DS19" s="30" t="str">
        <f t="shared" si="231"/>
        <v/>
      </c>
      <c r="DT19" s="37" t="str">
        <f t="shared" si="232"/>
        <v/>
      </c>
      <c r="DU19" s="37" t="str">
        <f t="shared" si="233"/>
        <v/>
      </c>
      <c r="DV19" s="37" t="str">
        <f t="shared" si="234"/>
        <v/>
      </c>
      <c r="DW19" s="37" t="str">
        <f t="shared" si="235"/>
        <v/>
      </c>
      <c r="DX19" s="37" t="str">
        <f t="shared" si="236"/>
        <v/>
      </c>
      <c r="DY19" s="37" t="str">
        <f t="shared" si="237"/>
        <v/>
      </c>
      <c r="DZ19" s="37" t="str">
        <f t="shared" si="238"/>
        <v/>
      </c>
      <c r="EA19" s="37" t="str">
        <f t="shared" si="239"/>
        <v/>
      </c>
      <c r="EB19" s="37" t="str">
        <f t="shared" si="240"/>
        <v/>
      </c>
      <c r="EC19" s="37" t="str">
        <f t="shared" si="241"/>
        <v/>
      </c>
      <c r="ED19" s="37" t="str">
        <f t="shared" si="242"/>
        <v/>
      </c>
      <c r="EE19" s="37" t="str">
        <f t="shared" si="243"/>
        <v/>
      </c>
      <c r="EF19" s="37" t="str">
        <f t="shared" si="244"/>
        <v/>
      </c>
      <c r="EG19" s="37" t="str">
        <f t="shared" si="245"/>
        <v/>
      </c>
      <c r="EH19" s="37" t="str">
        <f t="shared" si="246"/>
        <v/>
      </c>
      <c r="EI19" s="37" t="str">
        <f t="shared" si="247"/>
        <v/>
      </c>
      <c r="EK19" s="21" t="str">
        <f t="shared" ref="EK19" si="374">IF(ISNUMBER($J19), DEC2HEX(POWER(2, 16) - POWER(2, 16 - MAX(MIN(J19, 16), 0))), "----")</f>
        <v>----</v>
      </c>
      <c r="EL19" s="21" t="str">
        <f t="shared" ref="EL19" si="375">IF(ISNUMBER($J19), DEC2HEX(POWER(2, 16) - POWER(2, 16 - MAX(MIN(J19 - 16, 16), 0))), "----")</f>
        <v>----</v>
      </c>
      <c r="EM19" s="21" t="str">
        <f t="shared" ref="EM19" si="376">IF(ISNUMBER($J19), DEC2HEX(POWER(2, 16) - POWER(2, 16 - MAX(MIN(J19 - 32, 16), 0))), "----")</f>
        <v>----</v>
      </c>
      <c r="EN19" s="21" t="str">
        <f t="shared" ref="EN19" si="377">IF(ISNUMBER($J19), DEC2HEX(POWER(2, 16) - POWER(2, 16 - MAX(MIN(J19 - 48, 16), 0))), "----")</f>
        <v>----</v>
      </c>
      <c r="EO19" s="21" t="str">
        <f t="shared" ref="EO19" si="378">IF(ISNUMBER($J19), DEC2HEX(POWER(2, 16) - POWER(2, 16 - MAX(MIN(J19 - 64, 16), 0))), "----")</f>
        <v>----</v>
      </c>
      <c r="EP19" s="21" t="str">
        <f t="shared" ref="EP19" si="379">IF(ISNUMBER($J19), DEC2HEX(POWER(2, 16) - POWER(2, 16 - MAX(MIN(J19 - 80, 16), 0))), "----")</f>
        <v>----</v>
      </c>
      <c r="EQ19" s="21" t="str">
        <f t="shared" ref="EQ19" si="380">IF(ISNUMBER($J19), DEC2HEX(POWER(2, 16) - POWER(2, 16 - MAX(MIN(J19 - 96, 16), 0))), "----")</f>
        <v>----</v>
      </c>
      <c r="ER19" s="21" t="str">
        <f t="shared" ref="ER19" si="381">IF(ISNUMBER($J19), DEC2HEX(POWER(2, 16) - POWER(2, 16 - MAX(MIN(J19 - 112, 16), 0))), "----")</f>
        <v>----</v>
      </c>
    </row>
    <row r="20" spans="1:148" ht="21" customHeight="1" x14ac:dyDescent="0.35">
      <c r="A20" s="30" t="s">
        <v>36</v>
      </c>
      <c r="B20" s="34" t="str">
        <f t="shared" ref="B20" si="382">IF(ISNUMBER($J19), DEC2HEX(_xlfn.BITOR(65535 - HEX2DEC(EK19), HEX2DEC(B19))), "----")</f>
        <v>----</v>
      </c>
      <c r="C20" s="34" t="str">
        <f t="shared" ref="C20" si="383">IF(ISNUMBER($J19), DEC2HEX(_xlfn.BITOR(65535 - HEX2DEC(EL19), HEX2DEC(C19))), "----")</f>
        <v>----</v>
      </c>
      <c r="D20" s="34" t="str">
        <f t="shared" ref="D20" si="384">IF(ISNUMBER($J19), DEC2HEX(_xlfn.BITOR(65535 - HEX2DEC(EM19), HEX2DEC(D19))), "----")</f>
        <v>----</v>
      </c>
      <c r="E20" s="34" t="str">
        <f t="shared" ref="E20" si="385">IF(ISNUMBER($J19), DEC2HEX(_xlfn.BITOR(65535 - HEX2DEC(EN19), HEX2DEC(E19))), "----")</f>
        <v>----</v>
      </c>
      <c r="F20" s="34" t="str">
        <f t="shared" ref="F20" si="386">IF(ISNUMBER($J19), DEC2HEX(_xlfn.BITOR(65535 - HEX2DEC(EO19), HEX2DEC(F19))), "----")</f>
        <v>----</v>
      </c>
      <c r="G20" s="34" t="str">
        <f t="shared" ref="G20" si="387">IF(ISNUMBER($J19), DEC2HEX(_xlfn.BITOR(65535 - HEX2DEC(EP19), HEX2DEC(G19))), "----")</f>
        <v>----</v>
      </c>
      <c r="H20" s="34" t="str">
        <f t="shared" ref="H20" si="388">IF(ISNUMBER($J19), DEC2HEX(_xlfn.BITOR(65535 - HEX2DEC(EQ19), HEX2DEC(H19))), "----")</f>
        <v>----</v>
      </c>
      <c r="I20" s="34" t="str">
        <f t="shared" ref="I20" si="389">IF(ISNUMBER($J19), DEC2HEX(_xlfn.BITOR(65535 - HEX2DEC(ER19), HEX2DEC(I19))), "----")</f>
        <v>----</v>
      </c>
      <c r="J20" s="30" t="str">
        <f t="shared" ref="J20" si="390">IF(ISNUMBER(J19), J19, "")</f>
        <v/>
      </c>
      <c r="L20" s="30" t="str">
        <f t="shared" si="365"/>
        <v/>
      </c>
      <c r="M20" s="30" t="str">
        <f t="shared" si="365"/>
        <v/>
      </c>
      <c r="N20" s="30" t="str">
        <f t="shared" si="365"/>
        <v/>
      </c>
      <c r="O20" s="30" t="str">
        <f t="shared" si="365"/>
        <v/>
      </c>
      <c r="P20" s="30" t="str">
        <f t="shared" si="365"/>
        <v/>
      </c>
      <c r="Q20" s="30" t="str">
        <f t="shared" si="365"/>
        <v/>
      </c>
      <c r="R20" s="30" t="str">
        <f t="shared" si="365"/>
        <v/>
      </c>
      <c r="S20" s="30" t="str">
        <f t="shared" si="365"/>
        <v/>
      </c>
      <c r="T20" s="30" t="str">
        <f t="shared" si="365"/>
        <v/>
      </c>
      <c r="U20" s="30" t="str">
        <f t="shared" si="365"/>
        <v/>
      </c>
      <c r="V20" s="30" t="str">
        <f t="shared" si="365"/>
        <v/>
      </c>
      <c r="W20" s="30" t="str">
        <f t="shared" si="365"/>
        <v/>
      </c>
      <c r="X20" s="30" t="str">
        <f t="shared" si="365"/>
        <v/>
      </c>
      <c r="Y20" s="30" t="str">
        <f t="shared" si="365"/>
        <v/>
      </c>
      <c r="Z20" s="30" t="str">
        <f t="shared" si="365"/>
        <v/>
      </c>
      <c r="AA20" s="30" t="str">
        <f t="shared" si="365"/>
        <v/>
      </c>
      <c r="AB20" s="37" t="str">
        <f t="shared" si="136"/>
        <v/>
      </c>
      <c r="AC20" s="37" t="str">
        <f t="shared" si="137"/>
        <v/>
      </c>
      <c r="AD20" s="37" t="str">
        <f t="shared" si="138"/>
        <v/>
      </c>
      <c r="AE20" s="37" t="str">
        <f t="shared" si="139"/>
        <v/>
      </c>
      <c r="AF20" s="37" t="str">
        <f t="shared" si="140"/>
        <v/>
      </c>
      <c r="AG20" s="37" t="str">
        <f t="shared" si="141"/>
        <v/>
      </c>
      <c r="AH20" s="37" t="str">
        <f t="shared" si="142"/>
        <v/>
      </c>
      <c r="AI20" s="37" t="str">
        <f t="shared" si="143"/>
        <v/>
      </c>
      <c r="AJ20" s="37" t="str">
        <f t="shared" si="144"/>
        <v/>
      </c>
      <c r="AK20" s="37" t="str">
        <f t="shared" si="145"/>
        <v/>
      </c>
      <c r="AL20" s="37" t="str">
        <f t="shared" si="146"/>
        <v/>
      </c>
      <c r="AM20" s="37" t="str">
        <f t="shared" si="147"/>
        <v/>
      </c>
      <c r="AN20" s="37" t="str">
        <f t="shared" si="148"/>
        <v/>
      </c>
      <c r="AO20" s="37" t="str">
        <f t="shared" si="149"/>
        <v/>
      </c>
      <c r="AP20" s="37" t="str">
        <f t="shared" si="150"/>
        <v/>
      </c>
      <c r="AQ20" s="37" t="str">
        <f t="shared" si="151"/>
        <v/>
      </c>
      <c r="AR20" s="30" t="str">
        <f t="shared" si="152"/>
        <v/>
      </c>
      <c r="AS20" s="30" t="str">
        <f t="shared" si="153"/>
        <v/>
      </c>
      <c r="AT20" s="30" t="str">
        <f t="shared" si="154"/>
        <v/>
      </c>
      <c r="AU20" s="30" t="str">
        <f t="shared" si="155"/>
        <v/>
      </c>
      <c r="AV20" s="30" t="str">
        <f t="shared" si="156"/>
        <v/>
      </c>
      <c r="AW20" s="30" t="str">
        <f t="shared" si="157"/>
        <v/>
      </c>
      <c r="AX20" s="30" t="str">
        <f t="shared" si="158"/>
        <v/>
      </c>
      <c r="AY20" s="30" t="str">
        <f t="shared" si="159"/>
        <v/>
      </c>
      <c r="AZ20" s="30" t="str">
        <f t="shared" si="160"/>
        <v/>
      </c>
      <c r="BA20" s="30" t="str">
        <f t="shared" si="161"/>
        <v/>
      </c>
      <c r="BB20" s="30" t="str">
        <f t="shared" si="162"/>
        <v/>
      </c>
      <c r="BC20" s="30" t="str">
        <f t="shared" si="163"/>
        <v/>
      </c>
      <c r="BD20" s="30" t="str">
        <f t="shared" si="164"/>
        <v/>
      </c>
      <c r="BE20" s="30" t="str">
        <f t="shared" si="165"/>
        <v/>
      </c>
      <c r="BF20" s="30" t="str">
        <f t="shared" si="166"/>
        <v/>
      </c>
      <c r="BG20" s="30" t="str">
        <f t="shared" si="167"/>
        <v/>
      </c>
      <c r="BH20" s="37" t="str">
        <f t="shared" si="168"/>
        <v/>
      </c>
      <c r="BI20" s="37" t="str">
        <f t="shared" si="169"/>
        <v/>
      </c>
      <c r="BJ20" s="37" t="str">
        <f t="shared" si="170"/>
        <v/>
      </c>
      <c r="BK20" s="37" t="str">
        <f t="shared" si="171"/>
        <v/>
      </c>
      <c r="BL20" s="37" t="str">
        <f t="shared" si="172"/>
        <v/>
      </c>
      <c r="BM20" s="37" t="str">
        <f t="shared" si="173"/>
        <v/>
      </c>
      <c r="BN20" s="37" t="str">
        <f t="shared" si="174"/>
        <v/>
      </c>
      <c r="BO20" s="37" t="str">
        <f t="shared" si="175"/>
        <v/>
      </c>
      <c r="BP20" s="37" t="str">
        <f t="shared" si="176"/>
        <v/>
      </c>
      <c r="BQ20" s="37" t="str">
        <f t="shared" si="177"/>
        <v/>
      </c>
      <c r="BR20" s="37" t="str">
        <f t="shared" si="178"/>
        <v/>
      </c>
      <c r="BS20" s="37" t="str">
        <f t="shared" si="179"/>
        <v/>
      </c>
      <c r="BT20" s="37" t="str">
        <f t="shared" si="180"/>
        <v/>
      </c>
      <c r="BU20" s="37" t="str">
        <f t="shared" si="181"/>
        <v/>
      </c>
      <c r="BV20" s="37" t="str">
        <f t="shared" si="182"/>
        <v/>
      </c>
      <c r="BW20" s="37" t="str">
        <f t="shared" si="183"/>
        <v/>
      </c>
      <c r="BX20" s="30" t="str">
        <f t="shared" si="184"/>
        <v/>
      </c>
      <c r="BY20" s="30" t="str">
        <f t="shared" si="185"/>
        <v/>
      </c>
      <c r="BZ20" s="30" t="str">
        <f t="shared" si="186"/>
        <v/>
      </c>
      <c r="CA20" s="30" t="str">
        <f t="shared" si="187"/>
        <v/>
      </c>
      <c r="CB20" s="30" t="str">
        <f t="shared" si="188"/>
        <v/>
      </c>
      <c r="CC20" s="30" t="str">
        <f t="shared" si="189"/>
        <v/>
      </c>
      <c r="CD20" s="30" t="str">
        <f t="shared" si="190"/>
        <v/>
      </c>
      <c r="CE20" s="30" t="str">
        <f t="shared" si="191"/>
        <v/>
      </c>
      <c r="CF20" s="30" t="str">
        <f t="shared" si="192"/>
        <v/>
      </c>
      <c r="CG20" s="30" t="str">
        <f t="shared" si="193"/>
        <v/>
      </c>
      <c r="CH20" s="30" t="str">
        <f t="shared" si="194"/>
        <v/>
      </c>
      <c r="CI20" s="30" t="str">
        <f t="shared" si="195"/>
        <v/>
      </c>
      <c r="CJ20" s="30" t="str">
        <f t="shared" si="196"/>
        <v/>
      </c>
      <c r="CK20" s="30" t="str">
        <f t="shared" si="197"/>
        <v/>
      </c>
      <c r="CL20" s="30" t="str">
        <f t="shared" si="198"/>
        <v/>
      </c>
      <c r="CM20" s="30" t="str">
        <f t="shared" si="199"/>
        <v/>
      </c>
      <c r="CN20" s="37" t="str">
        <f t="shared" si="200"/>
        <v/>
      </c>
      <c r="CO20" s="37" t="str">
        <f t="shared" si="201"/>
        <v/>
      </c>
      <c r="CP20" s="37" t="str">
        <f t="shared" si="202"/>
        <v/>
      </c>
      <c r="CQ20" s="37" t="str">
        <f t="shared" si="203"/>
        <v/>
      </c>
      <c r="CR20" s="37" t="str">
        <f t="shared" si="204"/>
        <v/>
      </c>
      <c r="CS20" s="37" t="str">
        <f t="shared" si="205"/>
        <v/>
      </c>
      <c r="CT20" s="37" t="str">
        <f t="shared" si="206"/>
        <v/>
      </c>
      <c r="CU20" s="37" t="str">
        <f t="shared" si="207"/>
        <v/>
      </c>
      <c r="CV20" s="37" t="str">
        <f t="shared" si="208"/>
        <v/>
      </c>
      <c r="CW20" s="37" t="str">
        <f t="shared" si="209"/>
        <v/>
      </c>
      <c r="CX20" s="37" t="str">
        <f t="shared" si="210"/>
        <v/>
      </c>
      <c r="CY20" s="37" t="str">
        <f t="shared" si="211"/>
        <v/>
      </c>
      <c r="CZ20" s="37" t="str">
        <f t="shared" si="212"/>
        <v/>
      </c>
      <c r="DA20" s="37" t="str">
        <f t="shared" si="213"/>
        <v/>
      </c>
      <c r="DB20" s="37" t="str">
        <f t="shared" si="214"/>
        <v/>
      </c>
      <c r="DC20" s="37" t="str">
        <f t="shared" si="215"/>
        <v/>
      </c>
      <c r="DD20" s="30" t="str">
        <f t="shared" si="216"/>
        <v/>
      </c>
      <c r="DE20" s="30" t="str">
        <f t="shared" si="217"/>
        <v/>
      </c>
      <c r="DF20" s="30" t="str">
        <f t="shared" si="218"/>
        <v/>
      </c>
      <c r="DG20" s="30" t="str">
        <f t="shared" si="219"/>
        <v/>
      </c>
      <c r="DH20" s="30" t="str">
        <f t="shared" si="220"/>
        <v/>
      </c>
      <c r="DI20" s="30" t="str">
        <f t="shared" si="221"/>
        <v/>
      </c>
      <c r="DJ20" s="30" t="str">
        <f t="shared" si="222"/>
        <v/>
      </c>
      <c r="DK20" s="30" t="str">
        <f t="shared" si="223"/>
        <v/>
      </c>
      <c r="DL20" s="30" t="str">
        <f t="shared" si="224"/>
        <v/>
      </c>
      <c r="DM20" s="30" t="str">
        <f t="shared" si="225"/>
        <v/>
      </c>
      <c r="DN20" s="30" t="str">
        <f t="shared" si="226"/>
        <v/>
      </c>
      <c r="DO20" s="30" t="str">
        <f t="shared" si="227"/>
        <v/>
      </c>
      <c r="DP20" s="30" t="str">
        <f t="shared" si="228"/>
        <v/>
      </c>
      <c r="DQ20" s="30" t="str">
        <f t="shared" si="229"/>
        <v/>
      </c>
      <c r="DR20" s="30" t="str">
        <f t="shared" si="230"/>
        <v/>
      </c>
      <c r="DS20" s="30" t="str">
        <f t="shared" si="231"/>
        <v/>
      </c>
      <c r="DT20" s="37" t="str">
        <f t="shared" si="232"/>
        <v/>
      </c>
      <c r="DU20" s="37" t="str">
        <f t="shared" si="233"/>
        <v/>
      </c>
      <c r="DV20" s="37" t="str">
        <f t="shared" si="234"/>
        <v/>
      </c>
      <c r="DW20" s="37" t="str">
        <f t="shared" si="235"/>
        <v/>
      </c>
      <c r="DX20" s="37" t="str">
        <f t="shared" si="236"/>
        <v/>
      </c>
      <c r="DY20" s="37" t="str">
        <f t="shared" si="237"/>
        <v/>
      </c>
      <c r="DZ20" s="37" t="str">
        <f t="shared" si="238"/>
        <v/>
      </c>
      <c r="EA20" s="37" t="str">
        <f t="shared" si="239"/>
        <v/>
      </c>
      <c r="EB20" s="37" t="str">
        <f t="shared" si="240"/>
        <v/>
      </c>
      <c r="EC20" s="37" t="str">
        <f t="shared" si="241"/>
        <v/>
      </c>
      <c r="ED20" s="37" t="str">
        <f t="shared" si="242"/>
        <v/>
      </c>
      <c r="EE20" s="37" t="str">
        <f t="shared" si="243"/>
        <v/>
      </c>
      <c r="EF20" s="37" t="str">
        <f t="shared" si="244"/>
        <v/>
      </c>
      <c r="EG20" s="37" t="str">
        <f t="shared" si="245"/>
        <v/>
      </c>
      <c r="EH20" s="37" t="str">
        <f t="shared" si="246"/>
        <v/>
      </c>
      <c r="EI20" s="37" t="str">
        <f t="shared" si="247"/>
        <v/>
      </c>
    </row>
    <row r="21" spans="1:148" ht="21" customHeight="1" x14ac:dyDescent="0.35">
      <c r="A21" s="30" t="s">
        <v>8</v>
      </c>
      <c r="B21" s="21" t="str">
        <f t="shared" ref="B21" si="391">IF(ISNUMBER($J21), DEC2HEX(MOD(HEX2DEC(B20) + IF(HEX2DEC(C20) &gt; 65534, 1, 0), 65536)), "----")</f>
        <v>----</v>
      </c>
      <c r="C21" s="21" t="str">
        <f t="shared" ref="C21" si="392">IF(ISNUMBER($J21), DEC2HEX(MOD(HEX2DEC(C20) + IF(HEX2DEC(D20) &gt; 65534, 1, 0), 65536)), "----")</f>
        <v>----</v>
      </c>
      <c r="D21" s="21" t="str">
        <f t="shared" ref="D21" si="393">IF(ISNUMBER($J21), DEC2HEX(MOD(HEX2DEC(D20) + IF(HEX2DEC(E20) &gt; 65534, 1, 0), 65536)), "----")</f>
        <v>----</v>
      </c>
      <c r="E21" s="21" t="str">
        <f t="shared" ref="E21" si="394">IF(ISNUMBER($J21), DEC2HEX(MOD(HEX2DEC(E20) + IF(HEX2DEC(F20) &gt; 65534, 1, 0), 65536)), "----")</f>
        <v>----</v>
      </c>
      <c r="F21" s="21" t="str">
        <f t="shared" ref="F21" si="395">IF(ISNUMBER($J21), DEC2HEX(MOD(HEX2DEC(F20) + IF(HEX2DEC(G20) &gt; 65534, 1, 0), 65536)), "----")</f>
        <v>----</v>
      </c>
      <c r="G21" s="21" t="str">
        <f t="shared" ref="G21" si="396">IF(ISNUMBER($J21), DEC2HEX(MOD(HEX2DEC(G20) + IF(HEX2DEC(H20) &gt; 65534, 1, 0), 65536)), "----")</f>
        <v>----</v>
      </c>
      <c r="H21" s="21" t="str">
        <f t="shared" ref="H21" si="397">IF(ISNUMBER($J21), DEC2HEX(MOD(HEX2DEC(H20) + IF(HEX2DEC(I20) &gt; 65534, 1, 0), 65536)), "----")</f>
        <v>----</v>
      </c>
      <c r="I21" s="21" t="str">
        <f t="shared" ref="I21" si="398">IF(ISNUMBER($J21), DEC2HEX(MOD(HEX2DEC(I20) + 1, 65536)), "----")</f>
        <v>----</v>
      </c>
      <c r="J21" s="31"/>
      <c r="L21" s="30" t="str">
        <f t="shared" si="365"/>
        <v/>
      </c>
      <c r="M21" s="30" t="str">
        <f t="shared" si="365"/>
        <v/>
      </c>
      <c r="N21" s="30" t="str">
        <f t="shared" si="365"/>
        <v/>
      </c>
      <c r="O21" s="30" t="str">
        <f t="shared" si="365"/>
        <v/>
      </c>
      <c r="P21" s="30" t="str">
        <f t="shared" si="365"/>
        <v/>
      </c>
      <c r="Q21" s="30" t="str">
        <f t="shared" si="365"/>
        <v/>
      </c>
      <c r="R21" s="30" t="str">
        <f t="shared" si="365"/>
        <v/>
      </c>
      <c r="S21" s="30" t="str">
        <f t="shared" si="365"/>
        <v/>
      </c>
      <c r="T21" s="30" t="str">
        <f t="shared" si="365"/>
        <v/>
      </c>
      <c r="U21" s="30" t="str">
        <f t="shared" si="365"/>
        <v/>
      </c>
      <c r="V21" s="30" t="str">
        <f t="shared" si="365"/>
        <v/>
      </c>
      <c r="W21" s="30" t="str">
        <f t="shared" si="365"/>
        <v/>
      </c>
      <c r="X21" s="30" t="str">
        <f t="shared" si="365"/>
        <v/>
      </c>
      <c r="Y21" s="30" t="str">
        <f t="shared" si="365"/>
        <v/>
      </c>
      <c r="Z21" s="30" t="str">
        <f t="shared" si="365"/>
        <v/>
      </c>
      <c r="AA21" s="30" t="str">
        <f t="shared" si="365"/>
        <v/>
      </c>
      <c r="AB21" s="37" t="str">
        <f t="shared" si="136"/>
        <v/>
      </c>
      <c r="AC21" s="37" t="str">
        <f t="shared" si="137"/>
        <v/>
      </c>
      <c r="AD21" s="37" t="str">
        <f t="shared" si="138"/>
        <v/>
      </c>
      <c r="AE21" s="37" t="str">
        <f t="shared" si="139"/>
        <v/>
      </c>
      <c r="AF21" s="37" t="str">
        <f t="shared" si="140"/>
        <v/>
      </c>
      <c r="AG21" s="37" t="str">
        <f t="shared" si="141"/>
        <v/>
      </c>
      <c r="AH21" s="37" t="str">
        <f t="shared" si="142"/>
        <v/>
      </c>
      <c r="AI21" s="37" t="str">
        <f t="shared" si="143"/>
        <v/>
      </c>
      <c r="AJ21" s="37" t="str">
        <f t="shared" si="144"/>
        <v/>
      </c>
      <c r="AK21" s="37" t="str">
        <f t="shared" si="145"/>
        <v/>
      </c>
      <c r="AL21" s="37" t="str">
        <f t="shared" si="146"/>
        <v/>
      </c>
      <c r="AM21" s="37" t="str">
        <f t="shared" si="147"/>
        <v/>
      </c>
      <c r="AN21" s="37" t="str">
        <f t="shared" si="148"/>
        <v/>
      </c>
      <c r="AO21" s="37" t="str">
        <f t="shared" si="149"/>
        <v/>
      </c>
      <c r="AP21" s="37" t="str">
        <f t="shared" si="150"/>
        <v/>
      </c>
      <c r="AQ21" s="37" t="str">
        <f t="shared" si="151"/>
        <v/>
      </c>
      <c r="AR21" s="30" t="str">
        <f t="shared" si="152"/>
        <v/>
      </c>
      <c r="AS21" s="30" t="str">
        <f t="shared" si="153"/>
        <v/>
      </c>
      <c r="AT21" s="30" t="str">
        <f t="shared" si="154"/>
        <v/>
      </c>
      <c r="AU21" s="30" t="str">
        <f t="shared" si="155"/>
        <v/>
      </c>
      <c r="AV21" s="30" t="str">
        <f t="shared" si="156"/>
        <v/>
      </c>
      <c r="AW21" s="30" t="str">
        <f t="shared" si="157"/>
        <v/>
      </c>
      <c r="AX21" s="30" t="str">
        <f t="shared" si="158"/>
        <v/>
      </c>
      <c r="AY21" s="30" t="str">
        <f t="shared" si="159"/>
        <v/>
      </c>
      <c r="AZ21" s="30" t="str">
        <f t="shared" si="160"/>
        <v/>
      </c>
      <c r="BA21" s="30" t="str">
        <f t="shared" si="161"/>
        <v/>
      </c>
      <c r="BB21" s="30" t="str">
        <f t="shared" si="162"/>
        <v/>
      </c>
      <c r="BC21" s="30" t="str">
        <f t="shared" si="163"/>
        <v/>
      </c>
      <c r="BD21" s="30" t="str">
        <f t="shared" si="164"/>
        <v/>
      </c>
      <c r="BE21" s="30" t="str">
        <f t="shared" si="165"/>
        <v/>
      </c>
      <c r="BF21" s="30" t="str">
        <f t="shared" si="166"/>
        <v/>
      </c>
      <c r="BG21" s="30" t="str">
        <f t="shared" si="167"/>
        <v/>
      </c>
      <c r="BH21" s="37" t="str">
        <f t="shared" si="168"/>
        <v/>
      </c>
      <c r="BI21" s="37" t="str">
        <f t="shared" si="169"/>
        <v/>
      </c>
      <c r="BJ21" s="37" t="str">
        <f t="shared" si="170"/>
        <v/>
      </c>
      <c r="BK21" s="37" t="str">
        <f t="shared" si="171"/>
        <v/>
      </c>
      <c r="BL21" s="37" t="str">
        <f t="shared" si="172"/>
        <v/>
      </c>
      <c r="BM21" s="37" t="str">
        <f t="shared" si="173"/>
        <v/>
      </c>
      <c r="BN21" s="37" t="str">
        <f t="shared" si="174"/>
        <v/>
      </c>
      <c r="BO21" s="37" t="str">
        <f t="shared" si="175"/>
        <v/>
      </c>
      <c r="BP21" s="37" t="str">
        <f t="shared" si="176"/>
        <v/>
      </c>
      <c r="BQ21" s="37" t="str">
        <f t="shared" si="177"/>
        <v/>
      </c>
      <c r="BR21" s="37" t="str">
        <f t="shared" si="178"/>
        <v/>
      </c>
      <c r="BS21" s="37" t="str">
        <f t="shared" si="179"/>
        <v/>
      </c>
      <c r="BT21" s="37" t="str">
        <f t="shared" si="180"/>
        <v/>
      </c>
      <c r="BU21" s="37" t="str">
        <f t="shared" si="181"/>
        <v/>
      </c>
      <c r="BV21" s="37" t="str">
        <f t="shared" si="182"/>
        <v/>
      </c>
      <c r="BW21" s="37" t="str">
        <f t="shared" si="183"/>
        <v/>
      </c>
      <c r="BX21" s="30" t="str">
        <f t="shared" si="184"/>
        <v/>
      </c>
      <c r="BY21" s="30" t="str">
        <f t="shared" si="185"/>
        <v/>
      </c>
      <c r="BZ21" s="30" t="str">
        <f t="shared" si="186"/>
        <v/>
      </c>
      <c r="CA21" s="30" t="str">
        <f t="shared" si="187"/>
        <v/>
      </c>
      <c r="CB21" s="30" t="str">
        <f t="shared" si="188"/>
        <v/>
      </c>
      <c r="CC21" s="30" t="str">
        <f t="shared" si="189"/>
        <v/>
      </c>
      <c r="CD21" s="30" t="str">
        <f t="shared" si="190"/>
        <v/>
      </c>
      <c r="CE21" s="30" t="str">
        <f t="shared" si="191"/>
        <v/>
      </c>
      <c r="CF21" s="30" t="str">
        <f t="shared" si="192"/>
        <v/>
      </c>
      <c r="CG21" s="30" t="str">
        <f t="shared" si="193"/>
        <v/>
      </c>
      <c r="CH21" s="30" t="str">
        <f t="shared" si="194"/>
        <v/>
      </c>
      <c r="CI21" s="30" t="str">
        <f t="shared" si="195"/>
        <v/>
      </c>
      <c r="CJ21" s="30" t="str">
        <f t="shared" si="196"/>
        <v/>
      </c>
      <c r="CK21" s="30" t="str">
        <f t="shared" si="197"/>
        <v/>
      </c>
      <c r="CL21" s="30" t="str">
        <f t="shared" si="198"/>
        <v/>
      </c>
      <c r="CM21" s="30" t="str">
        <f t="shared" si="199"/>
        <v/>
      </c>
      <c r="CN21" s="37" t="str">
        <f t="shared" si="200"/>
        <v/>
      </c>
      <c r="CO21" s="37" t="str">
        <f t="shared" si="201"/>
        <v/>
      </c>
      <c r="CP21" s="37" t="str">
        <f t="shared" si="202"/>
        <v/>
      </c>
      <c r="CQ21" s="37" t="str">
        <f t="shared" si="203"/>
        <v/>
      </c>
      <c r="CR21" s="37" t="str">
        <f t="shared" si="204"/>
        <v/>
      </c>
      <c r="CS21" s="37" t="str">
        <f t="shared" si="205"/>
        <v/>
      </c>
      <c r="CT21" s="37" t="str">
        <f t="shared" si="206"/>
        <v/>
      </c>
      <c r="CU21" s="37" t="str">
        <f t="shared" si="207"/>
        <v/>
      </c>
      <c r="CV21" s="37" t="str">
        <f t="shared" si="208"/>
        <v/>
      </c>
      <c r="CW21" s="37" t="str">
        <f t="shared" si="209"/>
        <v/>
      </c>
      <c r="CX21" s="37" t="str">
        <f t="shared" si="210"/>
        <v/>
      </c>
      <c r="CY21" s="37" t="str">
        <f t="shared" si="211"/>
        <v/>
      </c>
      <c r="CZ21" s="37" t="str">
        <f t="shared" si="212"/>
        <v/>
      </c>
      <c r="DA21" s="37" t="str">
        <f t="shared" si="213"/>
        <v/>
      </c>
      <c r="DB21" s="37" t="str">
        <f t="shared" si="214"/>
        <v/>
      </c>
      <c r="DC21" s="37" t="str">
        <f t="shared" si="215"/>
        <v/>
      </c>
      <c r="DD21" s="30" t="str">
        <f t="shared" si="216"/>
        <v/>
      </c>
      <c r="DE21" s="30" t="str">
        <f t="shared" si="217"/>
        <v/>
      </c>
      <c r="DF21" s="30" t="str">
        <f t="shared" si="218"/>
        <v/>
      </c>
      <c r="DG21" s="30" t="str">
        <f t="shared" si="219"/>
        <v/>
      </c>
      <c r="DH21" s="30" t="str">
        <f t="shared" si="220"/>
        <v/>
      </c>
      <c r="DI21" s="30" t="str">
        <f t="shared" si="221"/>
        <v/>
      </c>
      <c r="DJ21" s="30" t="str">
        <f t="shared" si="222"/>
        <v/>
      </c>
      <c r="DK21" s="30" t="str">
        <f t="shared" si="223"/>
        <v/>
      </c>
      <c r="DL21" s="30" t="str">
        <f t="shared" si="224"/>
        <v/>
      </c>
      <c r="DM21" s="30" t="str">
        <f t="shared" si="225"/>
        <v/>
      </c>
      <c r="DN21" s="30" t="str">
        <f t="shared" si="226"/>
        <v/>
      </c>
      <c r="DO21" s="30" t="str">
        <f t="shared" si="227"/>
        <v/>
      </c>
      <c r="DP21" s="30" t="str">
        <f t="shared" si="228"/>
        <v/>
      </c>
      <c r="DQ21" s="30" t="str">
        <f t="shared" si="229"/>
        <v/>
      </c>
      <c r="DR21" s="30" t="str">
        <f t="shared" si="230"/>
        <v/>
      </c>
      <c r="DS21" s="30" t="str">
        <f t="shared" si="231"/>
        <v/>
      </c>
      <c r="DT21" s="37" t="str">
        <f t="shared" si="232"/>
        <v/>
      </c>
      <c r="DU21" s="37" t="str">
        <f t="shared" si="233"/>
        <v/>
      </c>
      <c r="DV21" s="37" t="str">
        <f t="shared" si="234"/>
        <v/>
      </c>
      <c r="DW21" s="37" t="str">
        <f t="shared" si="235"/>
        <v/>
      </c>
      <c r="DX21" s="37" t="str">
        <f t="shared" si="236"/>
        <v/>
      </c>
      <c r="DY21" s="37" t="str">
        <f t="shared" si="237"/>
        <v/>
      </c>
      <c r="DZ21" s="37" t="str">
        <f t="shared" si="238"/>
        <v/>
      </c>
      <c r="EA21" s="37" t="str">
        <f t="shared" si="239"/>
        <v/>
      </c>
      <c r="EB21" s="37" t="str">
        <f t="shared" si="240"/>
        <v/>
      </c>
      <c r="EC21" s="37" t="str">
        <f t="shared" si="241"/>
        <v/>
      </c>
      <c r="ED21" s="37" t="str">
        <f t="shared" si="242"/>
        <v/>
      </c>
      <c r="EE21" s="37" t="str">
        <f t="shared" si="243"/>
        <v/>
      </c>
      <c r="EF21" s="37" t="str">
        <f t="shared" si="244"/>
        <v/>
      </c>
      <c r="EG21" s="37" t="str">
        <f t="shared" si="245"/>
        <v/>
      </c>
      <c r="EH21" s="37" t="str">
        <f t="shared" si="246"/>
        <v/>
      </c>
      <c r="EI21" s="37" t="str">
        <f t="shared" si="247"/>
        <v/>
      </c>
      <c r="EK21" s="21" t="str">
        <f t="shared" ref="EK21" si="399">IF(ISNUMBER($J21), DEC2HEX(POWER(2, 16) - POWER(2, 16 - MAX(MIN(J21, 16), 0))), "----")</f>
        <v>----</v>
      </c>
      <c r="EL21" s="21" t="str">
        <f t="shared" ref="EL21" si="400">IF(ISNUMBER($J21), DEC2HEX(POWER(2, 16) - POWER(2, 16 - MAX(MIN(J21 - 16, 16), 0))), "----")</f>
        <v>----</v>
      </c>
      <c r="EM21" s="21" t="str">
        <f t="shared" ref="EM21" si="401">IF(ISNUMBER($J21), DEC2HEX(POWER(2, 16) - POWER(2, 16 - MAX(MIN(J21 - 32, 16), 0))), "----")</f>
        <v>----</v>
      </c>
      <c r="EN21" s="21" t="str">
        <f t="shared" ref="EN21" si="402">IF(ISNUMBER($J21), DEC2HEX(POWER(2, 16) - POWER(2, 16 - MAX(MIN(J21 - 48, 16), 0))), "----")</f>
        <v>----</v>
      </c>
      <c r="EO21" s="21" t="str">
        <f t="shared" ref="EO21" si="403">IF(ISNUMBER($J21), DEC2HEX(POWER(2, 16) - POWER(2, 16 - MAX(MIN(J21 - 64, 16), 0))), "----")</f>
        <v>----</v>
      </c>
      <c r="EP21" s="21" t="str">
        <f t="shared" ref="EP21" si="404">IF(ISNUMBER($J21), DEC2HEX(POWER(2, 16) - POWER(2, 16 - MAX(MIN(J21 - 80, 16), 0))), "----")</f>
        <v>----</v>
      </c>
      <c r="EQ21" s="21" t="str">
        <f t="shared" ref="EQ21" si="405">IF(ISNUMBER($J21), DEC2HEX(POWER(2, 16) - POWER(2, 16 - MAX(MIN(J21 - 96, 16), 0))), "----")</f>
        <v>----</v>
      </c>
      <c r="ER21" s="21" t="str">
        <f t="shared" ref="ER21" si="406">IF(ISNUMBER($J21), DEC2HEX(POWER(2, 16) - POWER(2, 16 - MAX(MIN(J21 - 112, 16), 0))), "----")</f>
        <v>----</v>
      </c>
    </row>
    <row r="22" spans="1:148" ht="21" customHeight="1" x14ac:dyDescent="0.35">
      <c r="A22" s="30" t="s">
        <v>36</v>
      </c>
      <c r="B22" s="34" t="str">
        <f t="shared" ref="B22" si="407">IF(ISNUMBER($J21), DEC2HEX(_xlfn.BITOR(65535 - HEX2DEC(EK21), HEX2DEC(B21))), "----")</f>
        <v>----</v>
      </c>
      <c r="C22" s="34" t="str">
        <f t="shared" ref="C22" si="408">IF(ISNUMBER($J21), DEC2HEX(_xlfn.BITOR(65535 - HEX2DEC(EL21), HEX2DEC(C21))), "----")</f>
        <v>----</v>
      </c>
      <c r="D22" s="34" t="str">
        <f t="shared" ref="D22" si="409">IF(ISNUMBER($J21), DEC2HEX(_xlfn.BITOR(65535 - HEX2DEC(EM21), HEX2DEC(D21))), "----")</f>
        <v>----</v>
      </c>
      <c r="E22" s="34" t="str">
        <f t="shared" ref="E22" si="410">IF(ISNUMBER($J21), DEC2HEX(_xlfn.BITOR(65535 - HEX2DEC(EN21), HEX2DEC(E21))), "----")</f>
        <v>----</v>
      </c>
      <c r="F22" s="34" t="str">
        <f t="shared" ref="F22" si="411">IF(ISNUMBER($J21), DEC2HEX(_xlfn.BITOR(65535 - HEX2DEC(EO21), HEX2DEC(F21))), "----")</f>
        <v>----</v>
      </c>
      <c r="G22" s="34" t="str">
        <f t="shared" ref="G22" si="412">IF(ISNUMBER($J21), DEC2HEX(_xlfn.BITOR(65535 - HEX2DEC(EP21), HEX2DEC(G21))), "----")</f>
        <v>----</v>
      </c>
      <c r="H22" s="34" t="str">
        <f t="shared" ref="H22" si="413">IF(ISNUMBER($J21), DEC2HEX(_xlfn.BITOR(65535 - HEX2DEC(EQ21), HEX2DEC(H21))), "----")</f>
        <v>----</v>
      </c>
      <c r="I22" s="34" t="str">
        <f t="shared" ref="I22" si="414">IF(ISNUMBER($J21), DEC2HEX(_xlfn.BITOR(65535 - HEX2DEC(ER21), HEX2DEC(I21))), "----")</f>
        <v>----</v>
      </c>
      <c r="J22" s="30" t="str">
        <f t="shared" ref="J22" si="415">IF(ISNUMBER(J21), J21, "")</f>
        <v/>
      </c>
      <c r="L22" s="30" t="str">
        <f t="shared" si="365"/>
        <v/>
      </c>
      <c r="M22" s="30" t="str">
        <f t="shared" si="365"/>
        <v/>
      </c>
      <c r="N22" s="30" t="str">
        <f t="shared" si="365"/>
        <v/>
      </c>
      <c r="O22" s="30" t="str">
        <f t="shared" si="365"/>
        <v/>
      </c>
      <c r="P22" s="30" t="str">
        <f t="shared" si="365"/>
        <v/>
      </c>
      <c r="Q22" s="30" t="str">
        <f t="shared" si="365"/>
        <v/>
      </c>
      <c r="R22" s="30" t="str">
        <f t="shared" si="365"/>
        <v/>
      </c>
      <c r="S22" s="30" t="str">
        <f t="shared" si="365"/>
        <v/>
      </c>
      <c r="T22" s="30" t="str">
        <f t="shared" si="365"/>
        <v/>
      </c>
      <c r="U22" s="30" t="str">
        <f t="shared" si="365"/>
        <v/>
      </c>
      <c r="V22" s="30" t="str">
        <f t="shared" si="365"/>
        <v/>
      </c>
      <c r="W22" s="30" t="str">
        <f t="shared" si="365"/>
        <v/>
      </c>
      <c r="X22" s="30" t="str">
        <f t="shared" si="365"/>
        <v/>
      </c>
      <c r="Y22" s="30" t="str">
        <f t="shared" si="365"/>
        <v/>
      </c>
      <c r="Z22" s="30" t="str">
        <f t="shared" si="365"/>
        <v/>
      </c>
      <c r="AA22" s="30" t="str">
        <f t="shared" si="365"/>
        <v/>
      </c>
      <c r="AB22" s="37" t="str">
        <f t="shared" si="136"/>
        <v/>
      </c>
      <c r="AC22" s="37" t="str">
        <f t="shared" si="137"/>
        <v/>
      </c>
      <c r="AD22" s="37" t="str">
        <f t="shared" si="138"/>
        <v/>
      </c>
      <c r="AE22" s="37" t="str">
        <f t="shared" si="139"/>
        <v/>
      </c>
      <c r="AF22" s="37" t="str">
        <f t="shared" si="140"/>
        <v/>
      </c>
      <c r="AG22" s="37" t="str">
        <f t="shared" si="141"/>
        <v/>
      </c>
      <c r="AH22" s="37" t="str">
        <f t="shared" si="142"/>
        <v/>
      </c>
      <c r="AI22" s="37" t="str">
        <f t="shared" si="143"/>
        <v/>
      </c>
      <c r="AJ22" s="37" t="str">
        <f t="shared" si="144"/>
        <v/>
      </c>
      <c r="AK22" s="37" t="str">
        <f t="shared" si="145"/>
        <v/>
      </c>
      <c r="AL22" s="37" t="str">
        <f t="shared" si="146"/>
        <v/>
      </c>
      <c r="AM22" s="37" t="str">
        <f t="shared" si="147"/>
        <v/>
      </c>
      <c r="AN22" s="37" t="str">
        <f t="shared" si="148"/>
        <v/>
      </c>
      <c r="AO22" s="37" t="str">
        <f t="shared" si="149"/>
        <v/>
      </c>
      <c r="AP22" s="37" t="str">
        <f t="shared" si="150"/>
        <v/>
      </c>
      <c r="AQ22" s="37" t="str">
        <f t="shared" si="151"/>
        <v/>
      </c>
      <c r="AR22" s="30" t="str">
        <f t="shared" si="152"/>
        <v/>
      </c>
      <c r="AS22" s="30" t="str">
        <f t="shared" si="153"/>
        <v/>
      </c>
      <c r="AT22" s="30" t="str">
        <f t="shared" si="154"/>
        <v/>
      </c>
      <c r="AU22" s="30" t="str">
        <f t="shared" si="155"/>
        <v/>
      </c>
      <c r="AV22" s="30" t="str">
        <f t="shared" si="156"/>
        <v/>
      </c>
      <c r="AW22" s="30" t="str">
        <f t="shared" si="157"/>
        <v/>
      </c>
      <c r="AX22" s="30" t="str">
        <f t="shared" si="158"/>
        <v/>
      </c>
      <c r="AY22" s="30" t="str">
        <f t="shared" si="159"/>
        <v/>
      </c>
      <c r="AZ22" s="30" t="str">
        <f t="shared" si="160"/>
        <v/>
      </c>
      <c r="BA22" s="30" t="str">
        <f t="shared" si="161"/>
        <v/>
      </c>
      <c r="BB22" s="30" t="str">
        <f t="shared" si="162"/>
        <v/>
      </c>
      <c r="BC22" s="30" t="str">
        <f t="shared" si="163"/>
        <v/>
      </c>
      <c r="BD22" s="30" t="str">
        <f t="shared" si="164"/>
        <v/>
      </c>
      <c r="BE22" s="30" t="str">
        <f t="shared" si="165"/>
        <v/>
      </c>
      <c r="BF22" s="30" t="str">
        <f t="shared" si="166"/>
        <v/>
      </c>
      <c r="BG22" s="30" t="str">
        <f t="shared" si="167"/>
        <v/>
      </c>
      <c r="BH22" s="37" t="str">
        <f t="shared" si="168"/>
        <v/>
      </c>
      <c r="BI22" s="37" t="str">
        <f t="shared" si="169"/>
        <v/>
      </c>
      <c r="BJ22" s="37" t="str">
        <f t="shared" si="170"/>
        <v/>
      </c>
      <c r="BK22" s="37" t="str">
        <f t="shared" si="171"/>
        <v/>
      </c>
      <c r="BL22" s="37" t="str">
        <f t="shared" si="172"/>
        <v/>
      </c>
      <c r="BM22" s="37" t="str">
        <f t="shared" si="173"/>
        <v/>
      </c>
      <c r="BN22" s="37" t="str">
        <f t="shared" si="174"/>
        <v/>
      </c>
      <c r="BO22" s="37" t="str">
        <f t="shared" si="175"/>
        <v/>
      </c>
      <c r="BP22" s="37" t="str">
        <f t="shared" si="176"/>
        <v/>
      </c>
      <c r="BQ22" s="37" t="str">
        <f t="shared" si="177"/>
        <v/>
      </c>
      <c r="BR22" s="37" t="str">
        <f t="shared" si="178"/>
        <v/>
      </c>
      <c r="BS22" s="37" t="str">
        <f t="shared" si="179"/>
        <v/>
      </c>
      <c r="BT22" s="37" t="str">
        <f t="shared" si="180"/>
        <v/>
      </c>
      <c r="BU22" s="37" t="str">
        <f t="shared" si="181"/>
        <v/>
      </c>
      <c r="BV22" s="37" t="str">
        <f t="shared" si="182"/>
        <v/>
      </c>
      <c r="BW22" s="37" t="str">
        <f t="shared" si="183"/>
        <v/>
      </c>
      <c r="BX22" s="30" t="str">
        <f t="shared" si="184"/>
        <v/>
      </c>
      <c r="BY22" s="30" t="str">
        <f t="shared" si="185"/>
        <v/>
      </c>
      <c r="BZ22" s="30" t="str">
        <f t="shared" si="186"/>
        <v/>
      </c>
      <c r="CA22" s="30" t="str">
        <f t="shared" si="187"/>
        <v/>
      </c>
      <c r="CB22" s="30" t="str">
        <f t="shared" si="188"/>
        <v/>
      </c>
      <c r="CC22" s="30" t="str">
        <f t="shared" si="189"/>
        <v/>
      </c>
      <c r="CD22" s="30" t="str">
        <f t="shared" si="190"/>
        <v/>
      </c>
      <c r="CE22" s="30" t="str">
        <f t="shared" si="191"/>
        <v/>
      </c>
      <c r="CF22" s="30" t="str">
        <f t="shared" si="192"/>
        <v/>
      </c>
      <c r="CG22" s="30" t="str">
        <f t="shared" si="193"/>
        <v/>
      </c>
      <c r="CH22" s="30" t="str">
        <f t="shared" si="194"/>
        <v/>
      </c>
      <c r="CI22" s="30" t="str">
        <f t="shared" si="195"/>
        <v/>
      </c>
      <c r="CJ22" s="30" t="str">
        <f t="shared" si="196"/>
        <v/>
      </c>
      <c r="CK22" s="30" t="str">
        <f t="shared" si="197"/>
        <v/>
      </c>
      <c r="CL22" s="30" t="str">
        <f t="shared" si="198"/>
        <v/>
      </c>
      <c r="CM22" s="30" t="str">
        <f t="shared" si="199"/>
        <v/>
      </c>
      <c r="CN22" s="37" t="str">
        <f t="shared" si="200"/>
        <v/>
      </c>
      <c r="CO22" s="37" t="str">
        <f t="shared" si="201"/>
        <v/>
      </c>
      <c r="CP22" s="37" t="str">
        <f t="shared" si="202"/>
        <v/>
      </c>
      <c r="CQ22" s="37" t="str">
        <f t="shared" si="203"/>
        <v/>
      </c>
      <c r="CR22" s="37" t="str">
        <f t="shared" si="204"/>
        <v/>
      </c>
      <c r="CS22" s="37" t="str">
        <f t="shared" si="205"/>
        <v/>
      </c>
      <c r="CT22" s="37" t="str">
        <f t="shared" si="206"/>
        <v/>
      </c>
      <c r="CU22" s="37" t="str">
        <f t="shared" si="207"/>
        <v/>
      </c>
      <c r="CV22" s="37" t="str">
        <f t="shared" si="208"/>
        <v/>
      </c>
      <c r="CW22" s="37" t="str">
        <f t="shared" si="209"/>
        <v/>
      </c>
      <c r="CX22" s="37" t="str">
        <f t="shared" si="210"/>
        <v/>
      </c>
      <c r="CY22" s="37" t="str">
        <f t="shared" si="211"/>
        <v/>
      </c>
      <c r="CZ22" s="37" t="str">
        <f t="shared" si="212"/>
        <v/>
      </c>
      <c r="DA22" s="37" t="str">
        <f t="shared" si="213"/>
        <v/>
      </c>
      <c r="DB22" s="37" t="str">
        <f t="shared" si="214"/>
        <v/>
      </c>
      <c r="DC22" s="37" t="str">
        <f t="shared" si="215"/>
        <v/>
      </c>
      <c r="DD22" s="30" t="str">
        <f t="shared" si="216"/>
        <v/>
      </c>
      <c r="DE22" s="30" t="str">
        <f t="shared" si="217"/>
        <v/>
      </c>
      <c r="DF22" s="30" t="str">
        <f t="shared" si="218"/>
        <v/>
      </c>
      <c r="DG22" s="30" t="str">
        <f t="shared" si="219"/>
        <v/>
      </c>
      <c r="DH22" s="30" t="str">
        <f t="shared" si="220"/>
        <v/>
      </c>
      <c r="DI22" s="30" t="str">
        <f t="shared" si="221"/>
        <v/>
      </c>
      <c r="DJ22" s="30" t="str">
        <f t="shared" si="222"/>
        <v/>
      </c>
      <c r="DK22" s="30" t="str">
        <f t="shared" si="223"/>
        <v/>
      </c>
      <c r="DL22" s="30" t="str">
        <f t="shared" si="224"/>
        <v/>
      </c>
      <c r="DM22" s="30" t="str">
        <f t="shared" si="225"/>
        <v/>
      </c>
      <c r="DN22" s="30" t="str">
        <f t="shared" si="226"/>
        <v/>
      </c>
      <c r="DO22" s="30" t="str">
        <f t="shared" si="227"/>
        <v/>
      </c>
      <c r="DP22" s="30" t="str">
        <f t="shared" si="228"/>
        <v/>
      </c>
      <c r="DQ22" s="30" t="str">
        <f t="shared" si="229"/>
        <v/>
      </c>
      <c r="DR22" s="30" t="str">
        <f t="shared" si="230"/>
        <v/>
      </c>
      <c r="DS22" s="30" t="str">
        <f t="shared" si="231"/>
        <v/>
      </c>
      <c r="DT22" s="37" t="str">
        <f t="shared" si="232"/>
        <v/>
      </c>
      <c r="DU22" s="37" t="str">
        <f t="shared" si="233"/>
        <v/>
      </c>
      <c r="DV22" s="37" t="str">
        <f t="shared" si="234"/>
        <v/>
      </c>
      <c r="DW22" s="37" t="str">
        <f t="shared" si="235"/>
        <v/>
      </c>
      <c r="DX22" s="37" t="str">
        <f t="shared" si="236"/>
        <v/>
      </c>
      <c r="DY22" s="37" t="str">
        <f t="shared" si="237"/>
        <v/>
      </c>
      <c r="DZ22" s="37" t="str">
        <f t="shared" si="238"/>
        <v/>
      </c>
      <c r="EA22" s="37" t="str">
        <f t="shared" si="239"/>
        <v/>
      </c>
      <c r="EB22" s="37" t="str">
        <f t="shared" si="240"/>
        <v/>
      </c>
      <c r="EC22" s="37" t="str">
        <f t="shared" si="241"/>
        <v/>
      </c>
      <c r="ED22" s="37" t="str">
        <f t="shared" si="242"/>
        <v/>
      </c>
      <c r="EE22" s="37" t="str">
        <f t="shared" si="243"/>
        <v/>
      </c>
      <c r="EF22" s="37" t="str">
        <f t="shared" si="244"/>
        <v/>
      </c>
      <c r="EG22" s="37" t="str">
        <f t="shared" si="245"/>
        <v/>
      </c>
      <c r="EH22" s="37" t="str">
        <f t="shared" si="246"/>
        <v/>
      </c>
      <c r="EI22" s="37" t="str">
        <f t="shared" si="247"/>
        <v/>
      </c>
    </row>
    <row r="23" spans="1:148" ht="21" customHeight="1" x14ac:dyDescent="0.35">
      <c r="A23" s="30" t="s">
        <v>8</v>
      </c>
      <c r="B23" s="21" t="str">
        <f t="shared" ref="B23" si="416">IF(ISNUMBER($J23), DEC2HEX(MOD(HEX2DEC(B22) + IF(HEX2DEC(C22) &gt; 65534, 1, 0), 65536)), "----")</f>
        <v>----</v>
      </c>
      <c r="C23" s="21" t="str">
        <f t="shared" ref="C23" si="417">IF(ISNUMBER($J23), DEC2HEX(MOD(HEX2DEC(C22) + IF(HEX2DEC(D22) &gt; 65534, 1, 0), 65536)), "----")</f>
        <v>----</v>
      </c>
      <c r="D23" s="21" t="str">
        <f t="shared" ref="D23" si="418">IF(ISNUMBER($J23), DEC2HEX(MOD(HEX2DEC(D22) + IF(HEX2DEC(E22) &gt; 65534, 1, 0), 65536)), "----")</f>
        <v>----</v>
      </c>
      <c r="E23" s="21" t="str">
        <f t="shared" ref="E23" si="419">IF(ISNUMBER($J23), DEC2HEX(MOD(HEX2DEC(E22) + IF(HEX2DEC(F22) &gt; 65534, 1, 0), 65536)), "----")</f>
        <v>----</v>
      </c>
      <c r="F23" s="21" t="str">
        <f t="shared" ref="F23" si="420">IF(ISNUMBER($J23), DEC2HEX(MOD(HEX2DEC(F22) + IF(HEX2DEC(G22) &gt; 65534, 1, 0), 65536)), "----")</f>
        <v>----</v>
      </c>
      <c r="G23" s="21" t="str">
        <f t="shared" ref="G23" si="421">IF(ISNUMBER($J23), DEC2HEX(MOD(HEX2DEC(G22) + IF(HEX2DEC(H22) &gt; 65534, 1, 0), 65536)), "----")</f>
        <v>----</v>
      </c>
      <c r="H23" s="21" t="str">
        <f t="shared" ref="H23" si="422">IF(ISNUMBER($J23), DEC2HEX(MOD(HEX2DEC(H22) + IF(HEX2DEC(I22) &gt; 65534, 1, 0), 65536)), "----")</f>
        <v>----</v>
      </c>
      <c r="I23" s="21" t="str">
        <f t="shared" ref="I23" si="423">IF(ISNUMBER($J23), DEC2HEX(MOD(HEX2DEC(I22) + 1, 65536)), "----")</f>
        <v>----</v>
      </c>
      <c r="J23" s="31"/>
      <c r="L23" s="30" t="str">
        <f t="shared" si="365"/>
        <v/>
      </c>
      <c r="M23" s="30" t="str">
        <f t="shared" si="365"/>
        <v/>
      </c>
      <c r="N23" s="30" t="str">
        <f t="shared" si="365"/>
        <v/>
      </c>
      <c r="O23" s="30" t="str">
        <f t="shared" si="365"/>
        <v/>
      </c>
      <c r="P23" s="30" t="str">
        <f t="shared" si="365"/>
        <v/>
      </c>
      <c r="Q23" s="30" t="str">
        <f t="shared" si="365"/>
        <v/>
      </c>
      <c r="R23" s="30" t="str">
        <f t="shared" si="365"/>
        <v/>
      </c>
      <c r="S23" s="30" t="str">
        <f t="shared" si="365"/>
        <v/>
      </c>
      <c r="T23" s="30" t="str">
        <f t="shared" si="365"/>
        <v/>
      </c>
      <c r="U23" s="30" t="str">
        <f t="shared" si="365"/>
        <v/>
      </c>
      <c r="V23" s="30" t="str">
        <f t="shared" si="365"/>
        <v/>
      </c>
      <c r="W23" s="30" t="str">
        <f t="shared" si="365"/>
        <v/>
      </c>
      <c r="X23" s="30" t="str">
        <f t="shared" si="365"/>
        <v/>
      </c>
      <c r="Y23" s="30" t="str">
        <f t="shared" si="365"/>
        <v/>
      </c>
      <c r="Z23" s="30" t="str">
        <f t="shared" si="365"/>
        <v/>
      </c>
      <c r="AA23" s="30" t="str">
        <f t="shared" si="365"/>
        <v/>
      </c>
      <c r="AB23" s="37" t="str">
        <f t="shared" si="136"/>
        <v/>
      </c>
      <c r="AC23" s="37" t="str">
        <f t="shared" si="137"/>
        <v/>
      </c>
      <c r="AD23" s="37" t="str">
        <f t="shared" si="138"/>
        <v/>
      </c>
      <c r="AE23" s="37" t="str">
        <f t="shared" si="139"/>
        <v/>
      </c>
      <c r="AF23" s="37" t="str">
        <f t="shared" si="140"/>
        <v/>
      </c>
      <c r="AG23" s="37" t="str">
        <f t="shared" si="141"/>
        <v/>
      </c>
      <c r="AH23" s="37" t="str">
        <f t="shared" si="142"/>
        <v/>
      </c>
      <c r="AI23" s="37" t="str">
        <f t="shared" si="143"/>
        <v/>
      </c>
      <c r="AJ23" s="37" t="str">
        <f t="shared" si="144"/>
        <v/>
      </c>
      <c r="AK23" s="37" t="str">
        <f t="shared" si="145"/>
        <v/>
      </c>
      <c r="AL23" s="37" t="str">
        <f t="shared" si="146"/>
        <v/>
      </c>
      <c r="AM23" s="37" t="str">
        <f t="shared" si="147"/>
        <v/>
      </c>
      <c r="AN23" s="37" t="str">
        <f t="shared" si="148"/>
        <v/>
      </c>
      <c r="AO23" s="37" t="str">
        <f t="shared" si="149"/>
        <v/>
      </c>
      <c r="AP23" s="37" t="str">
        <f t="shared" si="150"/>
        <v/>
      </c>
      <c r="AQ23" s="37" t="str">
        <f t="shared" si="151"/>
        <v/>
      </c>
      <c r="AR23" s="30" t="str">
        <f t="shared" si="152"/>
        <v/>
      </c>
      <c r="AS23" s="30" t="str">
        <f t="shared" si="153"/>
        <v/>
      </c>
      <c r="AT23" s="30" t="str">
        <f t="shared" si="154"/>
        <v/>
      </c>
      <c r="AU23" s="30" t="str">
        <f t="shared" si="155"/>
        <v/>
      </c>
      <c r="AV23" s="30" t="str">
        <f t="shared" si="156"/>
        <v/>
      </c>
      <c r="AW23" s="30" t="str">
        <f t="shared" si="157"/>
        <v/>
      </c>
      <c r="AX23" s="30" t="str">
        <f t="shared" si="158"/>
        <v/>
      </c>
      <c r="AY23" s="30" t="str">
        <f t="shared" si="159"/>
        <v/>
      </c>
      <c r="AZ23" s="30" t="str">
        <f t="shared" si="160"/>
        <v/>
      </c>
      <c r="BA23" s="30" t="str">
        <f t="shared" si="161"/>
        <v/>
      </c>
      <c r="BB23" s="30" t="str">
        <f t="shared" si="162"/>
        <v/>
      </c>
      <c r="BC23" s="30" t="str">
        <f t="shared" si="163"/>
        <v/>
      </c>
      <c r="BD23" s="30" t="str">
        <f t="shared" si="164"/>
        <v/>
      </c>
      <c r="BE23" s="30" t="str">
        <f t="shared" si="165"/>
        <v/>
      </c>
      <c r="BF23" s="30" t="str">
        <f t="shared" si="166"/>
        <v/>
      </c>
      <c r="BG23" s="30" t="str">
        <f t="shared" si="167"/>
        <v/>
      </c>
      <c r="BH23" s="37" t="str">
        <f t="shared" si="168"/>
        <v/>
      </c>
      <c r="BI23" s="37" t="str">
        <f t="shared" si="169"/>
        <v/>
      </c>
      <c r="BJ23" s="37" t="str">
        <f t="shared" si="170"/>
        <v/>
      </c>
      <c r="BK23" s="37" t="str">
        <f t="shared" si="171"/>
        <v/>
      </c>
      <c r="BL23" s="37" t="str">
        <f t="shared" si="172"/>
        <v/>
      </c>
      <c r="BM23" s="37" t="str">
        <f t="shared" si="173"/>
        <v/>
      </c>
      <c r="BN23" s="37" t="str">
        <f t="shared" si="174"/>
        <v/>
      </c>
      <c r="BO23" s="37" t="str">
        <f t="shared" si="175"/>
        <v/>
      </c>
      <c r="BP23" s="37" t="str">
        <f t="shared" si="176"/>
        <v/>
      </c>
      <c r="BQ23" s="37" t="str">
        <f t="shared" si="177"/>
        <v/>
      </c>
      <c r="BR23" s="37" t="str">
        <f t="shared" si="178"/>
        <v/>
      </c>
      <c r="BS23" s="37" t="str">
        <f t="shared" si="179"/>
        <v/>
      </c>
      <c r="BT23" s="37" t="str">
        <f t="shared" si="180"/>
        <v/>
      </c>
      <c r="BU23" s="37" t="str">
        <f t="shared" si="181"/>
        <v/>
      </c>
      <c r="BV23" s="37" t="str">
        <f t="shared" si="182"/>
        <v/>
      </c>
      <c r="BW23" s="37" t="str">
        <f t="shared" si="183"/>
        <v/>
      </c>
      <c r="BX23" s="30" t="str">
        <f t="shared" si="184"/>
        <v/>
      </c>
      <c r="BY23" s="30" t="str">
        <f t="shared" si="185"/>
        <v/>
      </c>
      <c r="BZ23" s="30" t="str">
        <f t="shared" si="186"/>
        <v/>
      </c>
      <c r="CA23" s="30" t="str">
        <f t="shared" si="187"/>
        <v/>
      </c>
      <c r="CB23" s="30" t="str">
        <f t="shared" si="188"/>
        <v/>
      </c>
      <c r="CC23" s="30" t="str">
        <f t="shared" si="189"/>
        <v/>
      </c>
      <c r="CD23" s="30" t="str">
        <f t="shared" si="190"/>
        <v/>
      </c>
      <c r="CE23" s="30" t="str">
        <f t="shared" si="191"/>
        <v/>
      </c>
      <c r="CF23" s="30" t="str">
        <f t="shared" si="192"/>
        <v/>
      </c>
      <c r="CG23" s="30" t="str">
        <f t="shared" si="193"/>
        <v/>
      </c>
      <c r="CH23" s="30" t="str">
        <f t="shared" si="194"/>
        <v/>
      </c>
      <c r="CI23" s="30" t="str">
        <f t="shared" si="195"/>
        <v/>
      </c>
      <c r="CJ23" s="30" t="str">
        <f t="shared" si="196"/>
        <v/>
      </c>
      <c r="CK23" s="30" t="str">
        <f t="shared" si="197"/>
        <v/>
      </c>
      <c r="CL23" s="30" t="str">
        <f t="shared" si="198"/>
        <v/>
      </c>
      <c r="CM23" s="30" t="str">
        <f t="shared" si="199"/>
        <v/>
      </c>
      <c r="CN23" s="37" t="str">
        <f t="shared" si="200"/>
        <v/>
      </c>
      <c r="CO23" s="37" t="str">
        <f t="shared" si="201"/>
        <v/>
      </c>
      <c r="CP23" s="37" t="str">
        <f t="shared" si="202"/>
        <v/>
      </c>
      <c r="CQ23" s="37" t="str">
        <f t="shared" si="203"/>
        <v/>
      </c>
      <c r="CR23" s="37" t="str">
        <f t="shared" si="204"/>
        <v/>
      </c>
      <c r="CS23" s="37" t="str">
        <f t="shared" si="205"/>
        <v/>
      </c>
      <c r="CT23" s="37" t="str">
        <f t="shared" si="206"/>
        <v/>
      </c>
      <c r="CU23" s="37" t="str">
        <f t="shared" si="207"/>
        <v/>
      </c>
      <c r="CV23" s="37" t="str">
        <f t="shared" si="208"/>
        <v/>
      </c>
      <c r="CW23" s="37" t="str">
        <f t="shared" si="209"/>
        <v/>
      </c>
      <c r="CX23" s="37" t="str">
        <f t="shared" si="210"/>
        <v/>
      </c>
      <c r="CY23" s="37" t="str">
        <f t="shared" si="211"/>
        <v/>
      </c>
      <c r="CZ23" s="37" t="str">
        <f t="shared" si="212"/>
        <v/>
      </c>
      <c r="DA23" s="37" t="str">
        <f t="shared" si="213"/>
        <v/>
      </c>
      <c r="DB23" s="37" t="str">
        <f t="shared" si="214"/>
        <v/>
      </c>
      <c r="DC23" s="37" t="str">
        <f t="shared" si="215"/>
        <v/>
      </c>
      <c r="DD23" s="30" t="str">
        <f t="shared" si="216"/>
        <v/>
      </c>
      <c r="DE23" s="30" t="str">
        <f t="shared" si="217"/>
        <v/>
      </c>
      <c r="DF23" s="30" t="str">
        <f t="shared" si="218"/>
        <v/>
      </c>
      <c r="DG23" s="30" t="str">
        <f t="shared" si="219"/>
        <v/>
      </c>
      <c r="DH23" s="30" t="str">
        <f t="shared" si="220"/>
        <v/>
      </c>
      <c r="DI23" s="30" t="str">
        <f t="shared" si="221"/>
        <v/>
      </c>
      <c r="DJ23" s="30" t="str">
        <f t="shared" si="222"/>
        <v/>
      </c>
      <c r="DK23" s="30" t="str">
        <f t="shared" si="223"/>
        <v/>
      </c>
      <c r="DL23" s="30" t="str">
        <f t="shared" si="224"/>
        <v/>
      </c>
      <c r="DM23" s="30" t="str">
        <f t="shared" si="225"/>
        <v/>
      </c>
      <c r="DN23" s="30" t="str">
        <f t="shared" si="226"/>
        <v/>
      </c>
      <c r="DO23" s="30" t="str">
        <f t="shared" si="227"/>
        <v/>
      </c>
      <c r="DP23" s="30" t="str">
        <f t="shared" si="228"/>
        <v/>
      </c>
      <c r="DQ23" s="30" t="str">
        <f t="shared" si="229"/>
        <v/>
      </c>
      <c r="DR23" s="30" t="str">
        <f t="shared" si="230"/>
        <v/>
      </c>
      <c r="DS23" s="30" t="str">
        <f t="shared" si="231"/>
        <v/>
      </c>
      <c r="DT23" s="37" t="str">
        <f t="shared" si="232"/>
        <v/>
      </c>
      <c r="DU23" s="37" t="str">
        <f t="shared" si="233"/>
        <v/>
      </c>
      <c r="DV23" s="37" t="str">
        <f t="shared" si="234"/>
        <v/>
      </c>
      <c r="DW23" s="37" t="str">
        <f t="shared" si="235"/>
        <v/>
      </c>
      <c r="DX23" s="37" t="str">
        <f t="shared" si="236"/>
        <v/>
      </c>
      <c r="DY23" s="37" t="str">
        <f t="shared" si="237"/>
        <v/>
      </c>
      <c r="DZ23" s="37" t="str">
        <f t="shared" si="238"/>
        <v/>
      </c>
      <c r="EA23" s="37" t="str">
        <f t="shared" si="239"/>
        <v/>
      </c>
      <c r="EB23" s="37" t="str">
        <f t="shared" si="240"/>
        <v/>
      </c>
      <c r="EC23" s="37" t="str">
        <f t="shared" si="241"/>
        <v/>
      </c>
      <c r="ED23" s="37" t="str">
        <f t="shared" si="242"/>
        <v/>
      </c>
      <c r="EE23" s="37" t="str">
        <f t="shared" si="243"/>
        <v/>
      </c>
      <c r="EF23" s="37" t="str">
        <f t="shared" si="244"/>
        <v/>
      </c>
      <c r="EG23" s="37" t="str">
        <f t="shared" si="245"/>
        <v/>
      </c>
      <c r="EH23" s="37" t="str">
        <f t="shared" si="246"/>
        <v/>
      </c>
      <c r="EI23" s="37" t="str">
        <f t="shared" si="247"/>
        <v/>
      </c>
      <c r="EK23" s="21" t="str">
        <f t="shared" ref="EK23" si="424">IF(ISNUMBER($J23), DEC2HEX(POWER(2, 16) - POWER(2, 16 - MAX(MIN(J23, 16), 0))), "----")</f>
        <v>----</v>
      </c>
      <c r="EL23" s="21" t="str">
        <f t="shared" ref="EL23" si="425">IF(ISNUMBER($J23), DEC2HEX(POWER(2, 16) - POWER(2, 16 - MAX(MIN(J23 - 16, 16), 0))), "----")</f>
        <v>----</v>
      </c>
      <c r="EM23" s="21" t="str">
        <f t="shared" ref="EM23" si="426">IF(ISNUMBER($J23), DEC2HEX(POWER(2, 16) - POWER(2, 16 - MAX(MIN(J23 - 32, 16), 0))), "----")</f>
        <v>----</v>
      </c>
      <c r="EN23" s="21" t="str">
        <f t="shared" ref="EN23" si="427">IF(ISNUMBER($J23), DEC2HEX(POWER(2, 16) - POWER(2, 16 - MAX(MIN(J23 - 48, 16), 0))), "----")</f>
        <v>----</v>
      </c>
      <c r="EO23" s="21" t="str">
        <f t="shared" ref="EO23" si="428">IF(ISNUMBER($J23), DEC2HEX(POWER(2, 16) - POWER(2, 16 - MAX(MIN(J23 - 64, 16), 0))), "----")</f>
        <v>----</v>
      </c>
      <c r="EP23" s="21" t="str">
        <f t="shared" ref="EP23" si="429">IF(ISNUMBER($J23), DEC2HEX(POWER(2, 16) - POWER(2, 16 - MAX(MIN(J23 - 80, 16), 0))), "----")</f>
        <v>----</v>
      </c>
      <c r="EQ23" s="21" t="str">
        <f t="shared" ref="EQ23" si="430">IF(ISNUMBER($J23), DEC2HEX(POWER(2, 16) - POWER(2, 16 - MAX(MIN(J23 - 96, 16), 0))), "----")</f>
        <v>----</v>
      </c>
      <c r="ER23" s="21" t="str">
        <f t="shared" ref="ER23" si="431">IF(ISNUMBER($J23), DEC2HEX(POWER(2, 16) - POWER(2, 16 - MAX(MIN(J23 - 112, 16), 0))), "----")</f>
        <v>----</v>
      </c>
    </row>
    <row r="24" spans="1:148" ht="21" customHeight="1" x14ac:dyDescent="0.35">
      <c r="A24" s="30" t="s">
        <v>36</v>
      </c>
      <c r="B24" s="34" t="str">
        <f t="shared" ref="B24" si="432">IF(ISNUMBER($J23), DEC2HEX(_xlfn.BITOR(65535 - HEX2DEC(EK23), HEX2DEC(B23))), "----")</f>
        <v>----</v>
      </c>
      <c r="C24" s="34" t="str">
        <f t="shared" ref="C24" si="433">IF(ISNUMBER($J23), DEC2HEX(_xlfn.BITOR(65535 - HEX2DEC(EL23), HEX2DEC(C23))), "----")</f>
        <v>----</v>
      </c>
      <c r="D24" s="34" t="str">
        <f t="shared" ref="D24" si="434">IF(ISNUMBER($J23), DEC2HEX(_xlfn.BITOR(65535 - HEX2DEC(EM23), HEX2DEC(D23))), "----")</f>
        <v>----</v>
      </c>
      <c r="E24" s="34" t="str">
        <f t="shared" ref="E24" si="435">IF(ISNUMBER($J23), DEC2HEX(_xlfn.BITOR(65535 - HEX2DEC(EN23), HEX2DEC(E23))), "----")</f>
        <v>----</v>
      </c>
      <c r="F24" s="34" t="str">
        <f t="shared" ref="F24" si="436">IF(ISNUMBER($J23), DEC2HEX(_xlfn.BITOR(65535 - HEX2DEC(EO23), HEX2DEC(F23))), "----")</f>
        <v>----</v>
      </c>
      <c r="G24" s="34" t="str">
        <f t="shared" ref="G24" si="437">IF(ISNUMBER($J23), DEC2HEX(_xlfn.BITOR(65535 - HEX2DEC(EP23), HEX2DEC(G23))), "----")</f>
        <v>----</v>
      </c>
      <c r="H24" s="34" t="str">
        <f t="shared" ref="H24" si="438">IF(ISNUMBER($J23), DEC2HEX(_xlfn.BITOR(65535 - HEX2DEC(EQ23), HEX2DEC(H23))), "----")</f>
        <v>----</v>
      </c>
      <c r="I24" s="34" t="str">
        <f t="shared" ref="I24" si="439">IF(ISNUMBER($J23), DEC2HEX(_xlfn.BITOR(65535 - HEX2DEC(ER23), HEX2DEC(I23))), "----")</f>
        <v>----</v>
      </c>
      <c r="J24" s="30" t="str">
        <f t="shared" ref="J24" si="440">IF(ISNUMBER(J23), J23, "")</f>
        <v/>
      </c>
      <c r="L24" s="30" t="str">
        <f t="shared" si="365"/>
        <v/>
      </c>
      <c r="M24" s="30" t="str">
        <f t="shared" si="365"/>
        <v/>
      </c>
      <c r="N24" s="30" t="str">
        <f t="shared" si="365"/>
        <v/>
      </c>
      <c r="O24" s="30" t="str">
        <f t="shared" si="365"/>
        <v/>
      </c>
      <c r="P24" s="30" t="str">
        <f t="shared" si="365"/>
        <v/>
      </c>
      <c r="Q24" s="30" t="str">
        <f t="shared" si="365"/>
        <v/>
      </c>
      <c r="R24" s="30" t="str">
        <f t="shared" si="365"/>
        <v/>
      </c>
      <c r="S24" s="30" t="str">
        <f t="shared" si="365"/>
        <v/>
      </c>
      <c r="T24" s="30" t="str">
        <f t="shared" si="365"/>
        <v/>
      </c>
      <c r="U24" s="30" t="str">
        <f t="shared" si="365"/>
        <v/>
      </c>
      <c r="V24" s="30" t="str">
        <f t="shared" si="365"/>
        <v/>
      </c>
      <c r="W24" s="30" t="str">
        <f t="shared" si="365"/>
        <v/>
      </c>
      <c r="X24" s="30" t="str">
        <f t="shared" si="365"/>
        <v/>
      </c>
      <c r="Y24" s="30" t="str">
        <f t="shared" si="365"/>
        <v/>
      </c>
      <c r="Z24" s="30" t="str">
        <f t="shared" si="365"/>
        <v/>
      </c>
      <c r="AA24" s="30" t="str">
        <f t="shared" si="365"/>
        <v/>
      </c>
      <c r="AB24" s="37" t="str">
        <f t="shared" si="136"/>
        <v/>
      </c>
      <c r="AC24" s="37" t="str">
        <f t="shared" si="137"/>
        <v/>
      </c>
      <c r="AD24" s="37" t="str">
        <f t="shared" si="138"/>
        <v/>
      </c>
      <c r="AE24" s="37" t="str">
        <f t="shared" si="139"/>
        <v/>
      </c>
      <c r="AF24" s="37" t="str">
        <f t="shared" si="140"/>
        <v/>
      </c>
      <c r="AG24" s="37" t="str">
        <f t="shared" si="141"/>
        <v/>
      </c>
      <c r="AH24" s="37" t="str">
        <f t="shared" si="142"/>
        <v/>
      </c>
      <c r="AI24" s="37" t="str">
        <f t="shared" si="143"/>
        <v/>
      </c>
      <c r="AJ24" s="37" t="str">
        <f t="shared" si="144"/>
        <v/>
      </c>
      <c r="AK24" s="37" t="str">
        <f t="shared" si="145"/>
        <v/>
      </c>
      <c r="AL24" s="37" t="str">
        <f t="shared" si="146"/>
        <v/>
      </c>
      <c r="AM24" s="37" t="str">
        <f t="shared" si="147"/>
        <v/>
      </c>
      <c r="AN24" s="37" t="str">
        <f t="shared" si="148"/>
        <v/>
      </c>
      <c r="AO24" s="37" t="str">
        <f t="shared" si="149"/>
        <v/>
      </c>
      <c r="AP24" s="37" t="str">
        <f t="shared" si="150"/>
        <v/>
      </c>
      <c r="AQ24" s="37" t="str">
        <f t="shared" si="151"/>
        <v/>
      </c>
      <c r="AR24" s="30" t="str">
        <f t="shared" si="152"/>
        <v/>
      </c>
      <c r="AS24" s="30" t="str">
        <f t="shared" si="153"/>
        <v/>
      </c>
      <c r="AT24" s="30" t="str">
        <f t="shared" si="154"/>
        <v/>
      </c>
      <c r="AU24" s="30" t="str">
        <f t="shared" si="155"/>
        <v/>
      </c>
      <c r="AV24" s="30" t="str">
        <f t="shared" si="156"/>
        <v/>
      </c>
      <c r="AW24" s="30" t="str">
        <f t="shared" si="157"/>
        <v/>
      </c>
      <c r="AX24" s="30" t="str">
        <f t="shared" si="158"/>
        <v/>
      </c>
      <c r="AY24" s="30" t="str">
        <f t="shared" si="159"/>
        <v/>
      </c>
      <c r="AZ24" s="30" t="str">
        <f t="shared" si="160"/>
        <v/>
      </c>
      <c r="BA24" s="30" t="str">
        <f t="shared" si="161"/>
        <v/>
      </c>
      <c r="BB24" s="30" t="str">
        <f t="shared" si="162"/>
        <v/>
      </c>
      <c r="BC24" s="30" t="str">
        <f t="shared" si="163"/>
        <v/>
      </c>
      <c r="BD24" s="30" t="str">
        <f t="shared" si="164"/>
        <v/>
      </c>
      <c r="BE24" s="30" t="str">
        <f t="shared" si="165"/>
        <v/>
      </c>
      <c r="BF24" s="30" t="str">
        <f t="shared" si="166"/>
        <v/>
      </c>
      <c r="BG24" s="30" t="str">
        <f t="shared" si="167"/>
        <v/>
      </c>
      <c r="BH24" s="37" t="str">
        <f t="shared" si="168"/>
        <v/>
      </c>
      <c r="BI24" s="37" t="str">
        <f t="shared" si="169"/>
        <v/>
      </c>
      <c r="BJ24" s="37" t="str">
        <f t="shared" si="170"/>
        <v/>
      </c>
      <c r="BK24" s="37" t="str">
        <f t="shared" si="171"/>
        <v/>
      </c>
      <c r="BL24" s="37" t="str">
        <f t="shared" si="172"/>
        <v/>
      </c>
      <c r="BM24" s="37" t="str">
        <f t="shared" si="173"/>
        <v/>
      </c>
      <c r="BN24" s="37" t="str">
        <f t="shared" si="174"/>
        <v/>
      </c>
      <c r="BO24" s="37" t="str">
        <f t="shared" si="175"/>
        <v/>
      </c>
      <c r="BP24" s="37" t="str">
        <f t="shared" si="176"/>
        <v/>
      </c>
      <c r="BQ24" s="37" t="str">
        <f t="shared" si="177"/>
        <v/>
      </c>
      <c r="BR24" s="37" t="str">
        <f t="shared" si="178"/>
        <v/>
      </c>
      <c r="BS24" s="37" t="str">
        <f t="shared" si="179"/>
        <v/>
      </c>
      <c r="BT24" s="37" t="str">
        <f t="shared" si="180"/>
        <v/>
      </c>
      <c r="BU24" s="37" t="str">
        <f t="shared" si="181"/>
        <v/>
      </c>
      <c r="BV24" s="37" t="str">
        <f t="shared" si="182"/>
        <v/>
      </c>
      <c r="BW24" s="37" t="str">
        <f t="shared" si="183"/>
        <v/>
      </c>
      <c r="BX24" s="30" t="str">
        <f t="shared" si="184"/>
        <v/>
      </c>
      <c r="BY24" s="30" t="str">
        <f t="shared" si="185"/>
        <v/>
      </c>
      <c r="BZ24" s="30" t="str">
        <f t="shared" si="186"/>
        <v/>
      </c>
      <c r="CA24" s="30" t="str">
        <f t="shared" si="187"/>
        <v/>
      </c>
      <c r="CB24" s="30" t="str">
        <f t="shared" si="188"/>
        <v/>
      </c>
      <c r="CC24" s="30" t="str">
        <f t="shared" si="189"/>
        <v/>
      </c>
      <c r="CD24" s="30" t="str">
        <f t="shared" si="190"/>
        <v/>
      </c>
      <c r="CE24" s="30" t="str">
        <f t="shared" si="191"/>
        <v/>
      </c>
      <c r="CF24" s="30" t="str">
        <f t="shared" si="192"/>
        <v/>
      </c>
      <c r="CG24" s="30" t="str">
        <f t="shared" si="193"/>
        <v/>
      </c>
      <c r="CH24" s="30" t="str">
        <f t="shared" si="194"/>
        <v/>
      </c>
      <c r="CI24" s="30" t="str">
        <f t="shared" si="195"/>
        <v/>
      </c>
      <c r="CJ24" s="30" t="str">
        <f t="shared" si="196"/>
        <v/>
      </c>
      <c r="CK24" s="30" t="str">
        <f t="shared" si="197"/>
        <v/>
      </c>
      <c r="CL24" s="30" t="str">
        <f t="shared" si="198"/>
        <v/>
      </c>
      <c r="CM24" s="30" t="str">
        <f t="shared" si="199"/>
        <v/>
      </c>
      <c r="CN24" s="37" t="str">
        <f t="shared" si="200"/>
        <v/>
      </c>
      <c r="CO24" s="37" t="str">
        <f t="shared" si="201"/>
        <v/>
      </c>
      <c r="CP24" s="37" t="str">
        <f t="shared" si="202"/>
        <v/>
      </c>
      <c r="CQ24" s="37" t="str">
        <f t="shared" si="203"/>
        <v/>
      </c>
      <c r="CR24" s="37" t="str">
        <f t="shared" si="204"/>
        <v/>
      </c>
      <c r="CS24" s="37" t="str">
        <f t="shared" si="205"/>
        <v/>
      </c>
      <c r="CT24" s="37" t="str">
        <f t="shared" si="206"/>
        <v/>
      </c>
      <c r="CU24" s="37" t="str">
        <f t="shared" si="207"/>
        <v/>
      </c>
      <c r="CV24" s="37" t="str">
        <f t="shared" si="208"/>
        <v/>
      </c>
      <c r="CW24" s="37" t="str">
        <f t="shared" si="209"/>
        <v/>
      </c>
      <c r="CX24" s="37" t="str">
        <f t="shared" si="210"/>
        <v/>
      </c>
      <c r="CY24" s="37" t="str">
        <f t="shared" si="211"/>
        <v/>
      </c>
      <c r="CZ24" s="37" t="str">
        <f t="shared" si="212"/>
        <v/>
      </c>
      <c r="DA24" s="37" t="str">
        <f t="shared" si="213"/>
        <v/>
      </c>
      <c r="DB24" s="37" t="str">
        <f t="shared" si="214"/>
        <v/>
      </c>
      <c r="DC24" s="37" t="str">
        <f t="shared" si="215"/>
        <v/>
      </c>
      <c r="DD24" s="30" t="str">
        <f t="shared" si="216"/>
        <v/>
      </c>
      <c r="DE24" s="30" t="str">
        <f t="shared" si="217"/>
        <v/>
      </c>
      <c r="DF24" s="30" t="str">
        <f t="shared" si="218"/>
        <v/>
      </c>
      <c r="DG24" s="30" t="str">
        <f t="shared" si="219"/>
        <v/>
      </c>
      <c r="DH24" s="30" t="str">
        <f t="shared" si="220"/>
        <v/>
      </c>
      <c r="DI24" s="30" t="str">
        <f t="shared" si="221"/>
        <v/>
      </c>
      <c r="DJ24" s="30" t="str">
        <f t="shared" si="222"/>
        <v/>
      </c>
      <c r="DK24" s="30" t="str">
        <f t="shared" si="223"/>
        <v/>
      </c>
      <c r="DL24" s="30" t="str">
        <f t="shared" si="224"/>
        <v/>
      </c>
      <c r="DM24" s="30" t="str">
        <f t="shared" si="225"/>
        <v/>
      </c>
      <c r="DN24" s="30" t="str">
        <f t="shared" si="226"/>
        <v/>
      </c>
      <c r="DO24" s="30" t="str">
        <f t="shared" si="227"/>
        <v/>
      </c>
      <c r="DP24" s="30" t="str">
        <f t="shared" si="228"/>
        <v/>
      </c>
      <c r="DQ24" s="30" t="str">
        <f t="shared" si="229"/>
        <v/>
      </c>
      <c r="DR24" s="30" t="str">
        <f t="shared" si="230"/>
        <v/>
      </c>
      <c r="DS24" s="30" t="str">
        <f t="shared" si="231"/>
        <v/>
      </c>
      <c r="DT24" s="37" t="str">
        <f t="shared" si="232"/>
        <v/>
      </c>
      <c r="DU24" s="37" t="str">
        <f t="shared" si="233"/>
        <v/>
      </c>
      <c r="DV24" s="37" t="str">
        <f t="shared" si="234"/>
        <v/>
      </c>
      <c r="DW24" s="37" t="str">
        <f t="shared" si="235"/>
        <v/>
      </c>
      <c r="DX24" s="37" t="str">
        <f t="shared" si="236"/>
        <v/>
      </c>
      <c r="DY24" s="37" t="str">
        <f t="shared" si="237"/>
        <v/>
      </c>
      <c r="DZ24" s="37" t="str">
        <f t="shared" si="238"/>
        <v/>
      </c>
      <c r="EA24" s="37" t="str">
        <f t="shared" si="239"/>
        <v/>
      </c>
      <c r="EB24" s="37" t="str">
        <f t="shared" si="240"/>
        <v/>
      </c>
      <c r="EC24" s="37" t="str">
        <f t="shared" si="241"/>
        <v/>
      </c>
      <c r="ED24" s="37" t="str">
        <f t="shared" si="242"/>
        <v/>
      </c>
      <c r="EE24" s="37" t="str">
        <f t="shared" si="243"/>
        <v/>
      </c>
      <c r="EF24" s="37" t="str">
        <f t="shared" si="244"/>
        <v/>
      </c>
      <c r="EG24" s="37" t="str">
        <f t="shared" si="245"/>
        <v/>
      </c>
      <c r="EH24" s="37" t="str">
        <f t="shared" si="246"/>
        <v/>
      </c>
      <c r="EI24" s="37" t="str">
        <f t="shared" si="247"/>
        <v/>
      </c>
    </row>
    <row r="25" spans="1:148" ht="21" customHeight="1" x14ac:dyDescent="0.35">
      <c r="A25" s="30" t="s">
        <v>8</v>
      </c>
      <c r="B25" s="21" t="str">
        <f t="shared" ref="B25" si="441">IF(ISNUMBER($J25), DEC2HEX(MOD(HEX2DEC(B24) + IF(HEX2DEC(C24) &gt; 65534, 1, 0), 65536)), "----")</f>
        <v>----</v>
      </c>
      <c r="C25" s="21" t="str">
        <f t="shared" ref="C25" si="442">IF(ISNUMBER($J25), DEC2HEX(MOD(HEX2DEC(C24) + IF(HEX2DEC(D24) &gt; 65534, 1, 0), 65536)), "----")</f>
        <v>----</v>
      </c>
      <c r="D25" s="21" t="str">
        <f t="shared" ref="D25" si="443">IF(ISNUMBER($J25), DEC2HEX(MOD(HEX2DEC(D24) + IF(HEX2DEC(E24) &gt; 65534, 1, 0), 65536)), "----")</f>
        <v>----</v>
      </c>
      <c r="E25" s="21" t="str">
        <f t="shared" ref="E25" si="444">IF(ISNUMBER($J25), DEC2HEX(MOD(HEX2DEC(E24) + IF(HEX2DEC(F24) &gt; 65534, 1, 0), 65536)), "----")</f>
        <v>----</v>
      </c>
      <c r="F25" s="21" t="str">
        <f t="shared" ref="F25" si="445">IF(ISNUMBER($J25), DEC2HEX(MOD(HEX2DEC(F24) + IF(HEX2DEC(G24) &gt; 65534, 1, 0), 65536)), "----")</f>
        <v>----</v>
      </c>
      <c r="G25" s="21" t="str">
        <f t="shared" ref="G25" si="446">IF(ISNUMBER($J25), DEC2HEX(MOD(HEX2DEC(G24) + IF(HEX2DEC(H24) &gt; 65534, 1, 0), 65536)), "----")</f>
        <v>----</v>
      </c>
      <c r="H25" s="21" t="str">
        <f t="shared" ref="H25" si="447">IF(ISNUMBER($J25), DEC2HEX(MOD(HEX2DEC(H24) + IF(HEX2DEC(I24) &gt; 65534, 1, 0), 65536)), "----")</f>
        <v>----</v>
      </c>
      <c r="I25" s="21" t="str">
        <f t="shared" ref="I25" si="448">IF(ISNUMBER($J25), DEC2HEX(MOD(HEX2DEC(I24) + 1, 65536)), "----")</f>
        <v>----</v>
      </c>
      <c r="J25" s="31"/>
      <c r="L25" s="30" t="str">
        <f t="shared" si="365"/>
        <v/>
      </c>
      <c r="M25" s="30" t="str">
        <f t="shared" si="365"/>
        <v/>
      </c>
      <c r="N25" s="30" t="str">
        <f t="shared" si="365"/>
        <v/>
      </c>
      <c r="O25" s="30" t="str">
        <f t="shared" si="365"/>
        <v/>
      </c>
      <c r="P25" s="30" t="str">
        <f t="shared" si="365"/>
        <v/>
      </c>
      <c r="Q25" s="30" t="str">
        <f t="shared" si="365"/>
        <v/>
      </c>
      <c r="R25" s="30" t="str">
        <f t="shared" si="365"/>
        <v/>
      </c>
      <c r="S25" s="30" t="str">
        <f t="shared" si="365"/>
        <v/>
      </c>
      <c r="T25" s="30" t="str">
        <f t="shared" si="365"/>
        <v/>
      </c>
      <c r="U25" s="30" t="str">
        <f t="shared" si="365"/>
        <v/>
      </c>
      <c r="V25" s="30" t="str">
        <f t="shared" si="365"/>
        <v/>
      </c>
      <c r="W25" s="30" t="str">
        <f t="shared" si="365"/>
        <v/>
      </c>
      <c r="X25" s="30" t="str">
        <f t="shared" si="365"/>
        <v/>
      </c>
      <c r="Y25" s="30" t="str">
        <f t="shared" si="365"/>
        <v/>
      </c>
      <c r="Z25" s="30" t="str">
        <f t="shared" si="365"/>
        <v/>
      </c>
      <c r="AA25" s="30" t="str">
        <f t="shared" si="365"/>
        <v/>
      </c>
      <c r="AB25" s="37" t="str">
        <f t="shared" si="136"/>
        <v/>
      </c>
      <c r="AC25" s="37" t="str">
        <f t="shared" si="137"/>
        <v/>
      </c>
      <c r="AD25" s="37" t="str">
        <f t="shared" si="138"/>
        <v/>
      </c>
      <c r="AE25" s="37" t="str">
        <f t="shared" si="139"/>
        <v/>
      </c>
      <c r="AF25" s="37" t="str">
        <f t="shared" si="140"/>
        <v/>
      </c>
      <c r="AG25" s="37" t="str">
        <f t="shared" si="141"/>
        <v/>
      </c>
      <c r="AH25" s="37" t="str">
        <f t="shared" si="142"/>
        <v/>
      </c>
      <c r="AI25" s="37" t="str">
        <f t="shared" si="143"/>
        <v/>
      </c>
      <c r="AJ25" s="37" t="str">
        <f t="shared" si="144"/>
        <v/>
      </c>
      <c r="AK25" s="37" t="str">
        <f t="shared" si="145"/>
        <v/>
      </c>
      <c r="AL25" s="37" t="str">
        <f t="shared" si="146"/>
        <v/>
      </c>
      <c r="AM25" s="37" t="str">
        <f t="shared" si="147"/>
        <v/>
      </c>
      <c r="AN25" s="37" t="str">
        <f t="shared" si="148"/>
        <v/>
      </c>
      <c r="AO25" s="37" t="str">
        <f t="shared" si="149"/>
        <v/>
      </c>
      <c r="AP25" s="37" t="str">
        <f t="shared" si="150"/>
        <v/>
      </c>
      <c r="AQ25" s="37" t="str">
        <f t="shared" si="151"/>
        <v/>
      </c>
      <c r="AR25" s="30" t="str">
        <f t="shared" si="152"/>
        <v/>
      </c>
      <c r="AS25" s="30" t="str">
        <f t="shared" si="153"/>
        <v/>
      </c>
      <c r="AT25" s="30" t="str">
        <f t="shared" si="154"/>
        <v/>
      </c>
      <c r="AU25" s="30" t="str">
        <f t="shared" si="155"/>
        <v/>
      </c>
      <c r="AV25" s="30" t="str">
        <f t="shared" si="156"/>
        <v/>
      </c>
      <c r="AW25" s="30" t="str">
        <f t="shared" si="157"/>
        <v/>
      </c>
      <c r="AX25" s="30" t="str">
        <f t="shared" si="158"/>
        <v/>
      </c>
      <c r="AY25" s="30" t="str">
        <f t="shared" si="159"/>
        <v/>
      </c>
      <c r="AZ25" s="30" t="str">
        <f t="shared" si="160"/>
        <v/>
      </c>
      <c r="BA25" s="30" t="str">
        <f t="shared" si="161"/>
        <v/>
      </c>
      <c r="BB25" s="30" t="str">
        <f t="shared" si="162"/>
        <v/>
      </c>
      <c r="BC25" s="30" t="str">
        <f t="shared" si="163"/>
        <v/>
      </c>
      <c r="BD25" s="30" t="str">
        <f t="shared" si="164"/>
        <v/>
      </c>
      <c r="BE25" s="30" t="str">
        <f t="shared" si="165"/>
        <v/>
      </c>
      <c r="BF25" s="30" t="str">
        <f t="shared" si="166"/>
        <v/>
      </c>
      <c r="BG25" s="30" t="str">
        <f t="shared" si="167"/>
        <v/>
      </c>
      <c r="BH25" s="37" t="str">
        <f t="shared" si="168"/>
        <v/>
      </c>
      <c r="BI25" s="37" t="str">
        <f t="shared" si="169"/>
        <v/>
      </c>
      <c r="BJ25" s="37" t="str">
        <f t="shared" si="170"/>
        <v/>
      </c>
      <c r="BK25" s="37" t="str">
        <f t="shared" si="171"/>
        <v/>
      </c>
      <c r="BL25" s="37" t="str">
        <f t="shared" si="172"/>
        <v/>
      </c>
      <c r="BM25" s="37" t="str">
        <f t="shared" si="173"/>
        <v/>
      </c>
      <c r="BN25" s="37" t="str">
        <f t="shared" si="174"/>
        <v/>
      </c>
      <c r="BO25" s="37" t="str">
        <f t="shared" si="175"/>
        <v/>
      </c>
      <c r="BP25" s="37" t="str">
        <f t="shared" si="176"/>
        <v/>
      </c>
      <c r="BQ25" s="37" t="str">
        <f t="shared" si="177"/>
        <v/>
      </c>
      <c r="BR25" s="37" t="str">
        <f t="shared" si="178"/>
        <v/>
      </c>
      <c r="BS25" s="37" t="str">
        <f t="shared" si="179"/>
        <v/>
      </c>
      <c r="BT25" s="37" t="str">
        <f t="shared" si="180"/>
        <v/>
      </c>
      <c r="BU25" s="37" t="str">
        <f t="shared" si="181"/>
        <v/>
      </c>
      <c r="BV25" s="37" t="str">
        <f t="shared" si="182"/>
        <v/>
      </c>
      <c r="BW25" s="37" t="str">
        <f t="shared" si="183"/>
        <v/>
      </c>
      <c r="BX25" s="30" t="str">
        <f t="shared" si="184"/>
        <v/>
      </c>
      <c r="BY25" s="30" t="str">
        <f t="shared" si="185"/>
        <v/>
      </c>
      <c r="BZ25" s="30" t="str">
        <f t="shared" si="186"/>
        <v/>
      </c>
      <c r="CA25" s="30" t="str">
        <f t="shared" si="187"/>
        <v/>
      </c>
      <c r="CB25" s="30" t="str">
        <f t="shared" si="188"/>
        <v/>
      </c>
      <c r="CC25" s="30" t="str">
        <f t="shared" si="189"/>
        <v/>
      </c>
      <c r="CD25" s="30" t="str">
        <f t="shared" si="190"/>
        <v/>
      </c>
      <c r="CE25" s="30" t="str">
        <f t="shared" si="191"/>
        <v/>
      </c>
      <c r="CF25" s="30" t="str">
        <f t="shared" si="192"/>
        <v/>
      </c>
      <c r="CG25" s="30" t="str">
        <f t="shared" si="193"/>
        <v/>
      </c>
      <c r="CH25" s="30" t="str">
        <f t="shared" si="194"/>
        <v/>
      </c>
      <c r="CI25" s="30" t="str">
        <f t="shared" si="195"/>
        <v/>
      </c>
      <c r="CJ25" s="30" t="str">
        <f t="shared" si="196"/>
        <v/>
      </c>
      <c r="CK25" s="30" t="str">
        <f t="shared" si="197"/>
        <v/>
      </c>
      <c r="CL25" s="30" t="str">
        <f t="shared" si="198"/>
        <v/>
      </c>
      <c r="CM25" s="30" t="str">
        <f t="shared" si="199"/>
        <v/>
      </c>
      <c r="CN25" s="37" t="str">
        <f t="shared" si="200"/>
        <v/>
      </c>
      <c r="CO25" s="37" t="str">
        <f t="shared" si="201"/>
        <v/>
      </c>
      <c r="CP25" s="37" t="str">
        <f t="shared" si="202"/>
        <v/>
      </c>
      <c r="CQ25" s="37" t="str">
        <f t="shared" si="203"/>
        <v/>
      </c>
      <c r="CR25" s="37" t="str">
        <f t="shared" si="204"/>
        <v/>
      </c>
      <c r="CS25" s="37" t="str">
        <f t="shared" si="205"/>
        <v/>
      </c>
      <c r="CT25" s="37" t="str">
        <f t="shared" si="206"/>
        <v/>
      </c>
      <c r="CU25" s="37" t="str">
        <f t="shared" si="207"/>
        <v/>
      </c>
      <c r="CV25" s="37" t="str">
        <f t="shared" si="208"/>
        <v/>
      </c>
      <c r="CW25" s="37" t="str">
        <f t="shared" si="209"/>
        <v/>
      </c>
      <c r="CX25" s="37" t="str">
        <f t="shared" si="210"/>
        <v/>
      </c>
      <c r="CY25" s="37" t="str">
        <f t="shared" si="211"/>
        <v/>
      </c>
      <c r="CZ25" s="37" t="str">
        <f t="shared" si="212"/>
        <v/>
      </c>
      <c r="DA25" s="37" t="str">
        <f t="shared" si="213"/>
        <v/>
      </c>
      <c r="DB25" s="37" t="str">
        <f t="shared" si="214"/>
        <v/>
      </c>
      <c r="DC25" s="37" t="str">
        <f t="shared" si="215"/>
        <v/>
      </c>
      <c r="DD25" s="30" t="str">
        <f t="shared" si="216"/>
        <v/>
      </c>
      <c r="DE25" s="30" t="str">
        <f t="shared" si="217"/>
        <v/>
      </c>
      <c r="DF25" s="30" t="str">
        <f t="shared" si="218"/>
        <v/>
      </c>
      <c r="DG25" s="30" t="str">
        <f t="shared" si="219"/>
        <v/>
      </c>
      <c r="DH25" s="30" t="str">
        <f t="shared" si="220"/>
        <v/>
      </c>
      <c r="DI25" s="30" t="str">
        <f t="shared" si="221"/>
        <v/>
      </c>
      <c r="DJ25" s="30" t="str">
        <f t="shared" si="222"/>
        <v/>
      </c>
      <c r="DK25" s="30" t="str">
        <f t="shared" si="223"/>
        <v/>
      </c>
      <c r="DL25" s="30" t="str">
        <f t="shared" si="224"/>
        <v/>
      </c>
      <c r="DM25" s="30" t="str">
        <f t="shared" si="225"/>
        <v/>
      </c>
      <c r="DN25" s="30" t="str">
        <f t="shared" si="226"/>
        <v/>
      </c>
      <c r="DO25" s="30" t="str">
        <f t="shared" si="227"/>
        <v/>
      </c>
      <c r="DP25" s="30" t="str">
        <f t="shared" si="228"/>
        <v/>
      </c>
      <c r="DQ25" s="30" t="str">
        <f t="shared" si="229"/>
        <v/>
      </c>
      <c r="DR25" s="30" t="str">
        <f t="shared" si="230"/>
        <v/>
      </c>
      <c r="DS25" s="30" t="str">
        <f t="shared" si="231"/>
        <v/>
      </c>
      <c r="DT25" s="37" t="str">
        <f t="shared" si="232"/>
        <v/>
      </c>
      <c r="DU25" s="37" t="str">
        <f t="shared" si="233"/>
        <v/>
      </c>
      <c r="DV25" s="37" t="str">
        <f t="shared" si="234"/>
        <v/>
      </c>
      <c r="DW25" s="37" t="str">
        <f t="shared" si="235"/>
        <v/>
      </c>
      <c r="DX25" s="37" t="str">
        <f t="shared" si="236"/>
        <v/>
      </c>
      <c r="DY25" s="37" t="str">
        <f t="shared" si="237"/>
        <v/>
      </c>
      <c r="DZ25" s="37" t="str">
        <f t="shared" si="238"/>
        <v/>
      </c>
      <c r="EA25" s="37" t="str">
        <f t="shared" si="239"/>
        <v/>
      </c>
      <c r="EB25" s="37" t="str">
        <f t="shared" si="240"/>
        <v/>
      </c>
      <c r="EC25" s="37" t="str">
        <f t="shared" si="241"/>
        <v/>
      </c>
      <c r="ED25" s="37" t="str">
        <f t="shared" si="242"/>
        <v/>
      </c>
      <c r="EE25" s="37" t="str">
        <f t="shared" si="243"/>
        <v/>
      </c>
      <c r="EF25" s="37" t="str">
        <f t="shared" si="244"/>
        <v/>
      </c>
      <c r="EG25" s="37" t="str">
        <f t="shared" si="245"/>
        <v/>
      </c>
      <c r="EH25" s="37" t="str">
        <f t="shared" si="246"/>
        <v/>
      </c>
      <c r="EI25" s="37" t="str">
        <f t="shared" si="247"/>
        <v/>
      </c>
      <c r="EK25" s="21" t="str">
        <f t="shared" ref="EK25" si="449">IF(ISNUMBER($J25), DEC2HEX(POWER(2, 16) - POWER(2, 16 - MAX(MIN(J25, 16), 0))), "----")</f>
        <v>----</v>
      </c>
      <c r="EL25" s="21" t="str">
        <f t="shared" ref="EL25" si="450">IF(ISNUMBER($J25), DEC2HEX(POWER(2, 16) - POWER(2, 16 - MAX(MIN(J25 - 16, 16), 0))), "----")</f>
        <v>----</v>
      </c>
      <c r="EM25" s="21" t="str">
        <f t="shared" ref="EM25" si="451">IF(ISNUMBER($J25), DEC2HEX(POWER(2, 16) - POWER(2, 16 - MAX(MIN(J25 - 32, 16), 0))), "----")</f>
        <v>----</v>
      </c>
      <c r="EN25" s="21" t="str">
        <f t="shared" ref="EN25" si="452">IF(ISNUMBER($J25), DEC2HEX(POWER(2, 16) - POWER(2, 16 - MAX(MIN(J25 - 48, 16), 0))), "----")</f>
        <v>----</v>
      </c>
      <c r="EO25" s="21" t="str">
        <f t="shared" ref="EO25" si="453">IF(ISNUMBER($J25), DEC2HEX(POWER(2, 16) - POWER(2, 16 - MAX(MIN(J25 - 64, 16), 0))), "----")</f>
        <v>----</v>
      </c>
      <c r="EP25" s="21" t="str">
        <f t="shared" ref="EP25" si="454">IF(ISNUMBER($J25), DEC2HEX(POWER(2, 16) - POWER(2, 16 - MAX(MIN(J25 - 80, 16), 0))), "----")</f>
        <v>----</v>
      </c>
      <c r="EQ25" s="21" t="str">
        <f t="shared" ref="EQ25" si="455">IF(ISNUMBER($J25), DEC2HEX(POWER(2, 16) - POWER(2, 16 - MAX(MIN(J25 - 96, 16), 0))), "----")</f>
        <v>----</v>
      </c>
      <c r="ER25" s="21" t="str">
        <f t="shared" ref="ER25" si="456">IF(ISNUMBER($J25), DEC2HEX(POWER(2, 16) - POWER(2, 16 - MAX(MIN(J25 - 112, 16), 0))), "----")</f>
        <v>----</v>
      </c>
    </row>
    <row r="26" spans="1:148" ht="21" customHeight="1" x14ac:dyDescent="0.35">
      <c r="A26" s="30" t="s">
        <v>36</v>
      </c>
      <c r="B26" s="34" t="str">
        <f t="shared" ref="B26:I26" si="457">IF(ISNUMBER($J25), DEC2HEX(_xlfn.BITOR(65535 - HEX2DEC(EK25), HEX2DEC(B25))), "----")</f>
        <v>----</v>
      </c>
      <c r="C26" s="34" t="str">
        <f t="shared" si="457"/>
        <v>----</v>
      </c>
      <c r="D26" s="34" t="str">
        <f t="shared" si="457"/>
        <v>----</v>
      </c>
      <c r="E26" s="34" t="str">
        <f t="shared" si="457"/>
        <v>----</v>
      </c>
      <c r="F26" s="34" t="str">
        <f t="shared" si="457"/>
        <v>----</v>
      </c>
      <c r="G26" s="34" t="str">
        <f t="shared" si="457"/>
        <v>----</v>
      </c>
      <c r="H26" s="34" t="str">
        <f t="shared" si="457"/>
        <v>----</v>
      </c>
      <c r="I26" s="34" t="str">
        <f t="shared" si="457"/>
        <v>----</v>
      </c>
      <c r="J26" s="30" t="str">
        <f t="shared" ref="J26" si="458">IF(ISNUMBER(J25), J25, "")</f>
        <v/>
      </c>
      <c r="L26" s="30" t="str">
        <f t="shared" si="365"/>
        <v/>
      </c>
      <c r="M26" s="30" t="str">
        <f t="shared" si="365"/>
        <v/>
      </c>
      <c r="N26" s="30" t="str">
        <f t="shared" si="365"/>
        <v/>
      </c>
      <c r="O26" s="30" t="str">
        <f t="shared" si="365"/>
        <v/>
      </c>
      <c r="P26" s="30" t="str">
        <f t="shared" si="365"/>
        <v/>
      </c>
      <c r="Q26" s="30" t="str">
        <f t="shared" si="365"/>
        <v/>
      </c>
      <c r="R26" s="30" t="str">
        <f t="shared" si="365"/>
        <v/>
      </c>
      <c r="S26" s="30" t="str">
        <f t="shared" si="365"/>
        <v/>
      </c>
      <c r="T26" s="30" t="str">
        <f t="shared" si="365"/>
        <v/>
      </c>
      <c r="U26" s="30" t="str">
        <f t="shared" si="365"/>
        <v/>
      </c>
      <c r="V26" s="30" t="str">
        <f t="shared" si="365"/>
        <v/>
      </c>
      <c r="W26" s="30" t="str">
        <f t="shared" si="365"/>
        <v/>
      </c>
      <c r="X26" s="30" t="str">
        <f t="shared" si="365"/>
        <v/>
      </c>
      <c r="Y26" s="30" t="str">
        <f t="shared" si="365"/>
        <v/>
      </c>
      <c r="Z26" s="30" t="str">
        <f t="shared" si="365"/>
        <v/>
      </c>
      <c r="AA26" s="30" t="str">
        <f t="shared" si="365"/>
        <v/>
      </c>
      <c r="AB26" s="37" t="str">
        <f t="shared" si="136"/>
        <v/>
      </c>
      <c r="AC26" s="37" t="str">
        <f t="shared" si="137"/>
        <v/>
      </c>
      <c r="AD26" s="37" t="str">
        <f t="shared" si="138"/>
        <v/>
      </c>
      <c r="AE26" s="37" t="str">
        <f t="shared" si="139"/>
        <v/>
      </c>
      <c r="AF26" s="37" t="str">
        <f t="shared" si="140"/>
        <v/>
      </c>
      <c r="AG26" s="37" t="str">
        <f t="shared" si="141"/>
        <v/>
      </c>
      <c r="AH26" s="37" t="str">
        <f t="shared" si="142"/>
        <v/>
      </c>
      <c r="AI26" s="37" t="str">
        <f t="shared" si="143"/>
        <v/>
      </c>
      <c r="AJ26" s="37" t="str">
        <f t="shared" si="144"/>
        <v/>
      </c>
      <c r="AK26" s="37" t="str">
        <f t="shared" si="145"/>
        <v/>
      </c>
      <c r="AL26" s="37" t="str">
        <f t="shared" si="146"/>
        <v/>
      </c>
      <c r="AM26" s="37" t="str">
        <f t="shared" si="147"/>
        <v/>
      </c>
      <c r="AN26" s="37" t="str">
        <f t="shared" si="148"/>
        <v/>
      </c>
      <c r="AO26" s="37" t="str">
        <f t="shared" si="149"/>
        <v/>
      </c>
      <c r="AP26" s="37" t="str">
        <f t="shared" si="150"/>
        <v/>
      </c>
      <c r="AQ26" s="37" t="str">
        <f t="shared" si="151"/>
        <v/>
      </c>
      <c r="AR26" s="30" t="str">
        <f t="shared" si="152"/>
        <v/>
      </c>
      <c r="AS26" s="30" t="str">
        <f t="shared" si="153"/>
        <v/>
      </c>
      <c r="AT26" s="30" t="str">
        <f t="shared" si="154"/>
        <v/>
      </c>
      <c r="AU26" s="30" t="str">
        <f t="shared" si="155"/>
        <v/>
      </c>
      <c r="AV26" s="30" t="str">
        <f t="shared" si="156"/>
        <v/>
      </c>
      <c r="AW26" s="30" t="str">
        <f t="shared" si="157"/>
        <v/>
      </c>
      <c r="AX26" s="30" t="str">
        <f t="shared" si="158"/>
        <v/>
      </c>
      <c r="AY26" s="30" t="str">
        <f t="shared" si="159"/>
        <v/>
      </c>
      <c r="AZ26" s="30" t="str">
        <f t="shared" si="160"/>
        <v/>
      </c>
      <c r="BA26" s="30" t="str">
        <f t="shared" si="161"/>
        <v/>
      </c>
      <c r="BB26" s="30" t="str">
        <f t="shared" si="162"/>
        <v/>
      </c>
      <c r="BC26" s="30" t="str">
        <f t="shared" si="163"/>
        <v/>
      </c>
      <c r="BD26" s="30" t="str">
        <f t="shared" si="164"/>
        <v/>
      </c>
      <c r="BE26" s="30" t="str">
        <f t="shared" si="165"/>
        <v/>
      </c>
      <c r="BF26" s="30" t="str">
        <f t="shared" si="166"/>
        <v/>
      </c>
      <c r="BG26" s="30" t="str">
        <f t="shared" si="167"/>
        <v/>
      </c>
      <c r="BH26" s="37" t="str">
        <f t="shared" si="168"/>
        <v/>
      </c>
      <c r="BI26" s="37" t="str">
        <f t="shared" si="169"/>
        <v/>
      </c>
      <c r="BJ26" s="37" t="str">
        <f t="shared" si="170"/>
        <v/>
      </c>
      <c r="BK26" s="37" t="str">
        <f t="shared" si="171"/>
        <v/>
      </c>
      <c r="BL26" s="37" t="str">
        <f t="shared" si="172"/>
        <v/>
      </c>
      <c r="BM26" s="37" t="str">
        <f t="shared" si="173"/>
        <v/>
      </c>
      <c r="BN26" s="37" t="str">
        <f t="shared" si="174"/>
        <v/>
      </c>
      <c r="BO26" s="37" t="str">
        <f t="shared" si="175"/>
        <v/>
      </c>
      <c r="BP26" s="37" t="str">
        <f t="shared" si="176"/>
        <v/>
      </c>
      <c r="BQ26" s="37" t="str">
        <f t="shared" si="177"/>
        <v/>
      </c>
      <c r="BR26" s="37" t="str">
        <f t="shared" si="178"/>
        <v/>
      </c>
      <c r="BS26" s="37" t="str">
        <f t="shared" si="179"/>
        <v/>
      </c>
      <c r="BT26" s="37" t="str">
        <f t="shared" si="180"/>
        <v/>
      </c>
      <c r="BU26" s="37" t="str">
        <f t="shared" si="181"/>
        <v/>
      </c>
      <c r="BV26" s="37" t="str">
        <f t="shared" si="182"/>
        <v/>
      </c>
      <c r="BW26" s="37" t="str">
        <f t="shared" si="183"/>
        <v/>
      </c>
      <c r="BX26" s="30" t="str">
        <f t="shared" si="184"/>
        <v/>
      </c>
      <c r="BY26" s="30" t="str">
        <f t="shared" si="185"/>
        <v/>
      </c>
      <c r="BZ26" s="30" t="str">
        <f t="shared" si="186"/>
        <v/>
      </c>
      <c r="CA26" s="30" t="str">
        <f t="shared" si="187"/>
        <v/>
      </c>
      <c r="CB26" s="30" t="str">
        <f t="shared" si="188"/>
        <v/>
      </c>
      <c r="CC26" s="30" t="str">
        <f t="shared" si="189"/>
        <v/>
      </c>
      <c r="CD26" s="30" t="str">
        <f t="shared" si="190"/>
        <v/>
      </c>
      <c r="CE26" s="30" t="str">
        <f t="shared" si="191"/>
        <v/>
      </c>
      <c r="CF26" s="30" t="str">
        <f t="shared" si="192"/>
        <v/>
      </c>
      <c r="CG26" s="30" t="str">
        <f t="shared" si="193"/>
        <v/>
      </c>
      <c r="CH26" s="30" t="str">
        <f t="shared" si="194"/>
        <v/>
      </c>
      <c r="CI26" s="30" t="str">
        <f t="shared" si="195"/>
        <v/>
      </c>
      <c r="CJ26" s="30" t="str">
        <f t="shared" si="196"/>
        <v/>
      </c>
      <c r="CK26" s="30" t="str">
        <f t="shared" si="197"/>
        <v/>
      </c>
      <c r="CL26" s="30" t="str">
        <f t="shared" si="198"/>
        <v/>
      </c>
      <c r="CM26" s="30" t="str">
        <f t="shared" si="199"/>
        <v/>
      </c>
      <c r="CN26" s="37" t="str">
        <f t="shared" si="200"/>
        <v/>
      </c>
      <c r="CO26" s="37" t="str">
        <f t="shared" si="201"/>
        <v/>
      </c>
      <c r="CP26" s="37" t="str">
        <f t="shared" si="202"/>
        <v/>
      </c>
      <c r="CQ26" s="37" t="str">
        <f t="shared" si="203"/>
        <v/>
      </c>
      <c r="CR26" s="37" t="str">
        <f t="shared" si="204"/>
        <v/>
      </c>
      <c r="CS26" s="37" t="str">
        <f t="shared" si="205"/>
        <v/>
      </c>
      <c r="CT26" s="37" t="str">
        <f t="shared" si="206"/>
        <v/>
      </c>
      <c r="CU26" s="37" t="str">
        <f t="shared" si="207"/>
        <v/>
      </c>
      <c r="CV26" s="37" t="str">
        <f t="shared" si="208"/>
        <v/>
      </c>
      <c r="CW26" s="37" t="str">
        <f t="shared" si="209"/>
        <v/>
      </c>
      <c r="CX26" s="37" t="str">
        <f t="shared" si="210"/>
        <v/>
      </c>
      <c r="CY26" s="37" t="str">
        <f t="shared" si="211"/>
        <v/>
      </c>
      <c r="CZ26" s="37" t="str">
        <f t="shared" si="212"/>
        <v/>
      </c>
      <c r="DA26" s="37" t="str">
        <f t="shared" si="213"/>
        <v/>
      </c>
      <c r="DB26" s="37" t="str">
        <f t="shared" si="214"/>
        <v/>
      </c>
      <c r="DC26" s="37" t="str">
        <f t="shared" si="215"/>
        <v/>
      </c>
      <c r="DD26" s="30" t="str">
        <f t="shared" si="216"/>
        <v/>
      </c>
      <c r="DE26" s="30" t="str">
        <f t="shared" si="217"/>
        <v/>
      </c>
      <c r="DF26" s="30" t="str">
        <f t="shared" si="218"/>
        <v/>
      </c>
      <c r="DG26" s="30" t="str">
        <f t="shared" si="219"/>
        <v/>
      </c>
      <c r="DH26" s="30" t="str">
        <f t="shared" si="220"/>
        <v/>
      </c>
      <c r="DI26" s="30" t="str">
        <f t="shared" si="221"/>
        <v/>
      </c>
      <c r="DJ26" s="30" t="str">
        <f t="shared" si="222"/>
        <v/>
      </c>
      <c r="DK26" s="30" t="str">
        <f t="shared" si="223"/>
        <v/>
      </c>
      <c r="DL26" s="30" t="str">
        <f t="shared" si="224"/>
        <v/>
      </c>
      <c r="DM26" s="30" t="str">
        <f t="shared" si="225"/>
        <v/>
      </c>
      <c r="DN26" s="30" t="str">
        <f t="shared" si="226"/>
        <v/>
      </c>
      <c r="DO26" s="30" t="str">
        <f t="shared" si="227"/>
        <v/>
      </c>
      <c r="DP26" s="30" t="str">
        <f t="shared" si="228"/>
        <v/>
      </c>
      <c r="DQ26" s="30" t="str">
        <f t="shared" si="229"/>
        <v/>
      </c>
      <c r="DR26" s="30" t="str">
        <f t="shared" si="230"/>
        <v/>
      </c>
      <c r="DS26" s="30" t="str">
        <f t="shared" si="231"/>
        <v/>
      </c>
      <c r="DT26" s="37" t="str">
        <f t="shared" si="232"/>
        <v/>
      </c>
      <c r="DU26" s="37" t="str">
        <f t="shared" si="233"/>
        <v/>
      </c>
      <c r="DV26" s="37" t="str">
        <f t="shared" si="234"/>
        <v/>
      </c>
      <c r="DW26" s="37" t="str">
        <f t="shared" si="235"/>
        <v/>
      </c>
      <c r="DX26" s="37" t="str">
        <f t="shared" si="236"/>
        <v/>
      </c>
      <c r="DY26" s="37" t="str">
        <f t="shared" si="237"/>
        <v/>
      </c>
      <c r="DZ26" s="37" t="str">
        <f t="shared" si="238"/>
        <v/>
      </c>
      <c r="EA26" s="37" t="str">
        <f t="shared" si="239"/>
        <v/>
      </c>
      <c r="EB26" s="37" t="str">
        <f t="shared" si="240"/>
        <v/>
      </c>
      <c r="EC26" s="37" t="str">
        <f t="shared" si="241"/>
        <v/>
      </c>
      <c r="ED26" s="37" t="str">
        <f t="shared" si="242"/>
        <v/>
      </c>
      <c r="EE26" s="37" t="str">
        <f t="shared" si="243"/>
        <v/>
      </c>
      <c r="EF26" s="37" t="str">
        <f t="shared" si="244"/>
        <v/>
      </c>
      <c r="EG26" s="37" t="str">
        <f t="shared" si="245"/>
        <v/>
      </c>
      <c r="EH26" s="37" t="str">
        <f t="shared" si="246"/>
        <v/>
      </c>
      <c r="EI26" s="37" t="str">
        <f t="shared" si="247"/>
        <v/>
      </c>
    </row>
  </sheetData>
  <mergeCells count="1">
    <mergeCell ref="EO1:ER1"/>
  </mergeCells>
  <conditionalFormatting sqref="L1:EI1048576">
    <cfRule type="expression" dxfId="4" priority="5">
      <formula>OR(L$1 = $J$2, L$1 = $J1)</formula>
    </cfRule>
    <cfRule type="expression" dxfId="3" priority="4">
      <formula>AND(ISNUMBER($J2), $A1 = "Broad")</formula>
    </cfRule>
    <cfRule type="expression" dxfId="2" priority="3">
      <formula>L$1 &gt; $J1</formula>
    </cfRule>
    <cfRule type="expression" dxfId="1" priority="2">
      <formula>L$1 &lt;= $J$2</formula>
    </cfRule>
    <cfRule type="expression" dxfId="0" priority="1">
      <formula>AND(ISNUMBER($J1), L$1 &gt; $J$2, L$1 &lt;= $J1)</formula>
    </cfRule>
  </conditionalFormatting>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B11"/>
  <sheetViews>
    <sheetView workbookViewId="0">
      <selection activeCell="B12" sqref="B12"/>
    </sheetView>
  </sheetViews>
  <sheetFormatPr defaultRowHeight="15" x14ac:dyDescent="0.25"/>
  <cols>
    <col min="1" max="1" width="9.140625" style="28"/>
    <col min="2" max="2" width="108.5703125" style="28" customWidth="1"/>
  </cols>
  <sheetData>
    <row r="1" spans="1:2" x14ac:dyDescent="0.25">
      <c r="A1" s="28" t="s">
        <v>21</v>
      </c>
      <c r="B1" s="28" t="s">
        <v>22</v>
      </c>
    </row>
    <row r="2" spans="1:2" x14ac:dyDescent="0.25">
      <c r="A2" s="28" t="s">
        <v>23</v>
      </c>
      <c r="B2" s="28" t="s">
        <v>24</v>
      </c>
    </row>
    <row r="3" spans="1:2" x14ac:dyDescent="0.25">
      <c r="A3" s="28" t="s">
        <v>25</v>
      </c>
      <c r="B3" s="28" t="s">
        <v>26</v>
      </c>
    </row>
    <row r="4" spans="1:2" x14ac:dyDescent="0.25">
      <c r="A4" s="28" t="s">
        <v>27</v>
      </c>
      <c r="B4" s="28" t="s">
        <v>28</v>
      </c>
    </row>
    <row r="5" spans="1:2" x14ac:dyDescent="0.25">
      <c r="A5" s="28" t="s">
        <v>29</v>
      </c>
      <c r="B5" s="28" t="s">
        <v>30</v>
      </c>
    </row>
    <row r="6" spans="1:2" ht="60" x14ac:dyDescent="0.25">
      <c r="A6" s="28" t="s">
        <v>31</v>
      </c>
      <c r="B6" s="29" t="s">
        <v>32</v>
      </c>
    </row>
    <row r="7" spans="1:2" x14ac:dyDescent="0.25">
      <c r="A7" s="28" t="s">
        <v>33</v>
      </c>
      <c r="B7" s="28" t="s">
        <v>34</v>
      </c>
    </row>
    <row r="8" spans="1:2" ht="45" x14ac:dyDescent="0.25">
      <c r="A8" s="28" t="s">
        <v>20</v>
      </c>
      <c r="B8" s="29" t="s">
        <v>35</v>
      </c>
    </row>
    <row r="9" spans="1:2" x14ac:dyDescent="0.25">
      <c r="A9" s="28" t="s">
        <v>37</v>
      </c>
      <c r="B9" s="28" t="s">
        <v>38</v>
      </c>
    </row>
    <row r="10" spans="1:2" x14ac:dyDescent="0.25">
      <c r="A10" s="28" t="s">
        <v>40</v>
      </c>
      <c r="B10" s="28" t="s">
        <v>41</v>
      </c>
    </row>
    <row r="11" spans="1:2" ht="45" x14ac:dyDescent="0.25">
      <c r="A11" s="28" t="s">
        <v>42</v>
      </c>
      <c r="B11" s="29" t="s">
        <v>43</v>
      </c>
    </row>
  </sheetData>
  <sortState xmlns:xlrd2="http://schemas.microsoft.com/office/spreadsheetml/2017/richdata2" ref="A1:B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IPv4 Subnetting Graphical Old</vt:lpstr>
      <vt:lpstr>Subnetting</vt:lpstr>
      <vt:lpstr>To do list</vt:lpstr>
      <vt:lpstr>IPv4 VLSM</vt:lpstr>
      <vt:lpstr>IPv4 Graphical VLSM</vt:lpstr>
      <vt:lpstr>IPv6 VLSM</vt:lpstr>
      <vt:lpstr>IPv6 Graphical VLSM</vt:lpstr>
      <vt:lpstr>Changelog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Andy Yasger</cp:lastModifiedBy>
  <dcterms:created xsi:type="dcterms:W3CDTF">2017-10-24T17:44:05Z</dcterms:created>
  <dcterms:modified xsi:type="dcterms:W3CDTF">2022-05-09T15:13:24Z</dcterms:modified>
</cp:coreProperties>
</file>