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mtecson\Documents\Documents Files\bounty\accounting\budget\2024\"/>
    </mc:Choice>
  </mc:AlternateContent>
  <xr:revisionPtr revIDLastSave="0" documentId="13_ncr:1_{B3BDBC7F-EBBC-480C-AF3E-0E1AEE05D8C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epreciation Unit" sheetId="1" r:id="rId1"/>
    <sheet name="Company Unit" sheetId="2" r:id="rId2"/>
    <sheet name="Cost Center" sheetId="3" r:id="rId3"/>
    <sheet name="GL" sheetId="4" r:id="rId4"/>
  </sheets>
  <calcPr calcId="191029"/>
</workbook>
</file>

<file path=xl/calcChain.xml><?xml version="1.0" encoding="utf-8"?>
<calcChain xmlns="http://schemas.openxmlformats.org/spreadsheetml/2006/main">
  <c r="P93" i="1" l="1"/>
  <c r="P92" i="1"/>
  <c r="P91" i="1"/>
  <c r="P67" i="1"/>
  <c r="P66" i="1"/>
  <c r="P65" i="1"/>
  <c r="P95" i="1"/>
  <c r="P76" i="1"/>
  <c r="P94" i="1"/>
  <c r="P124" i="1"/>
  <c r="P123" i="1"/>
  <c r="P122" i="1"/>
  <c r="P121" i="1"/>
  <c r="P120" i="1"/>
  <c r="P119" i="1"/>
  <c r="P118" i="1"/>
  <c r="P117" i="1"/>
  <c r="P115" i="1"/>
  <c r="P90" i="1"/>
  <c r="P89" i="1"/>
  <c r="P116" i="1"/>
  <c r="P114" i="1"/>
  <c r="P113" i="1"/>
  <c r="P112" i="1"/>
  <c r="P111" i="1"/>
  <c r="P110" i="1"/>
  <c r="P135" i="1"/>
  <c r="P84" i="1"/>
  <c r="P88" i="1"/>
  <c r="P75" i="1"/>
  <c r="P109" i="1"/>
  <c r="P134" i="1"/>
  <c r="P74" i="1"/>
  <c r="P108" i="1"/>
  <c r="P107" i="1"/>
  <c r="P106" i="1"/>
  <c r="P133" i="1"/>
  <c r="P105" i="1"/>
  <c r="P79" i="1"/>
  <c r="P104" i="1"/>
  <c r="P103" i="1"/>
  <c r="P102" i="1"/>
  <c r="P101" i="1"/>
  <c r="P73" i="1"/>
  <c r="P132" i="1"/>
  <c r="P155" i="1"/>
  <c r="P154" i="1"/>
  <c r="P153" i="1"/>
  <c r="P152" i="1"/>
  <c r="P139" i="1"/>
  <c r="P138" i="1"/>
  <c r="P144" i="1"/>
  <c r="P143" i="1"/>
  <c r="P142" i="1"/>
  <c r="P141" i="1"/>
  <c r="P137" i="1"/>
  <c r="P140" i="1"/>
  <c r="P59" i="1"/>
  <c r="P58" i="1"/>
  <c r="P57" i="1"/>
  <c r="P25" i="1"/>
  <c r="P42" i="1"/>
  <c r="P24" i="1"/>
  <c r="P23" i="1"/>
  <c r="P22" i="1"/>
  <c r="P21" i="1"/>
  <c r="P20" i="1"/>
  <c r="P19" i="1"/>
  <c r="P130" i="1"/>
  <c r="P129" i="1"/>
  <c r="P128" i="1"/>
  <c r="P127" i="1"/>
  <c r="P126" i="1"/>
  <c r="P125" i="1"/>
  <c r="P87" i="1"/>
  <c r="P86" i="1"/>
  <c r="P85" i="1"/>
  <c r="P18" i="1"/>
  <c r="P7" i="1"/>
  <c r="P17" i="1"/>
  <c r="P16" i="1"/>
  <c r="P15" i="1"/>
  <c r="P14" i="1"/>
  <c r="P13" i="1"/>
  <c r="P6" i="1"/>
  <c r="P56" i="1"/>
  <c r="P55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54" i="1"/>
  <c r="P53" i="1"/>
  <c r="P52" i="1"/>
  <c r="P51" i="1"/>
  <c r="P50" i="1"/>
  <c r="P49" i="1"/>
  <c r="P48" i="1"/>
  <c r="P47" i="1"/>
  <c r="P46" i="1"/>
  <c r="P45" i="1"/>
  <c r="P44" i="1"/>
  <c r="P43" i="1"/>
  <c r="P5" i="1"/>
  <c r="P4" i="1"/>
  <c r="P12" i="1"/>
  <c r="P11" i="1"/>
  <c r="P10" i="1"/>
  <c r="P9" i="1"/>
  <c r="P8" i="1"/>
  <c r="P3" i="1"/>
  <c r="P60" i="1"/>
  <c r="P63" i="1"/>
  <c r="P62" i="1"/>
  <c r="P64" i="1"/>
  <c r="P61" i="1"/>
  <c r="P100" i="1"/>
  <c r="P99" i="1"/>
  <c r="P83" i="1"/>
  <c r="P82" i="1"/>
  <c r="P81" i="1"/>
  <c r="P80" i="1"/>
  <c r="P98" i="1"/>
  <c r="P136" i="1"/>
  <c r="P97" i="1"/>
  <c r="P72" i="1"/>
  <c r="P78" i="1"/>
  <c r="P71" i="1"/>
  <c r="P70" i="1"/>
  <c r="P96" i="1"/>
  <c r="P131" i="1"/>
  <c r="P77" i="1"/>
  <c r="P69" i="1"/>
  <c r="P68" i="1"/>
  <c r="P156" i="1"/>
  <c r="P150" i="1"/>
  <c r="P177" i="1"/>
  <c r="P145" i="1"/>
  <c r="P151" i="1"/>
  <c r="P146" i="1"/>
  <c r="P157" i="1"/>
  <c r="P158" i="1"/>
  <c r="P180" i="1"/>
  <c r="P179" i="1"/>
  <c r="P160" i="1"/>
  <c r="P159" i="1"/>
  <c r="P181" i="1"/>
  <c r="P161" i="1"/>
  <c r="P147" i="1"/>
  <c r="P162" i="1"/>
  <c r="P163" i="1"/>
  <c r="P182" i="1"/>
  <c r="P148" i="1"/>
  <c r="P183" i="1"/>
  <c r="P184" i="1"/>
  <c r="P188" i="1"/>
  <c r="P165" i="1"/>
  <c r="P164" i="1"/>
  <c r="P187" i="1"/>
  <c r="P186" i="1"/>
  <c r="P149" i="1"/>
  <c r="P185" i="1"/>
  <c r="P189" i="1"/>
  <c r="P167" i="1"/>
  <c r="P166" i="1"/>
  <c r="P190" i="1"/>
  <c r="P191" i="1"/>
  <c r="P168" i="1"/>
  <c r="P193" i="1"/>
  <c r="P192" i="1"/>
  <c r="P169" i="1"/>
  <c r="P170" i="1"/>
  <c r="P171" i="1"/>
  <c r="P194" i="1"/>
  <c r="P172" i="1"/>
  <c r="P173" i="1"/>
  <c r="P174" i="1"/>
  <c r="P195" i="1"/>
  <c r="P196" i="1"/>
  <c r="P178" i="1"/>
  <c r="P175" i="1"/>
  <c r="P199" i="1"/>
  <c r="P198" i="1"/>
  <c r="P197" i="1"/>
  <c r="P176" i="1"/>
</calcChain>
</file>

<file path=xl/sharedStrings.xml><?xml version="1.0" encoding="utf-8"?>
<sst xmlns="http://schemas.openxmlformats.org/spreadsheetml/2006/main" count="1944" uniqueCount="422">
  <si>
    <t>Depreciation Unit Template
Run Date : 2023-10-13 13:35:31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</si>
  <si>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</si>
  <si>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</si>
  <si>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</si>
  <si>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</si>
  <si>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</si>
  <si>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</si>
  <si>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</si>
  <si>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</si>
  <si>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</si>
  <si>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</si>
  <si>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</si>
  <si>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</si>
  <si>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</si>
  <si>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</si>
  <si>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</si>
  <si>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</si>
  <si>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</si>
  <si>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</si>
  <si>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</si>
  <si>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</si>
  <si>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</si>
  <si>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</si>
  <si>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</si>
  <si>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</si>
  <si>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</si>
  <si>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</si>
  <si>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</si>
  <si>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</si>
  <si>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</si>
  <si>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</si>
  <si>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</si>
  <si>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COMMISSARY AND BAKERY PRODUCTION</t>
  </si>
  <si>
    <t>COS401</t>
  </si>
  <si>
    <t>ACTIVE</t>
  </si>
  <si>
    <t>Cost Center Description</t>
  </si>
  <si>
    <t>Cost Center Code</t>
  </si>
  <si>
    <t>Unit</t>
  </si>
  <si>
    <t>BC</t>
  </si>
  <si>
    <t>Type</t>
  </si>
  <si>
    <t>Group</t>
  </si>
  <si>
    <t>HEAD OFFICE</t>
  </si>
  <si>
    <t>COS-MAIN</t>
  </si>
  <si>
    <t>SUB UNIT</t>
  </si>
  <si>
    <t>ONPREM COMMISSARY PRODUCTION</t>
  </si>
  <si>
    <t>CON402</t>
  </si>
  <si>
    <t>CARMONA COMMISSARY PRODUCTION</t>
  </si>
  <si>
    <t>CCR403</t>
  </si>
  <si>
    <t>BRIXTON COMMISSARY PRODUCTION</t>
  </si>
  <si>
    <t>CBT404</t>
  </si>
  <si>
    <t>BAKERY COMMISSARY PRODUCTION</t>
  </si>
  <si>
    <t>CBK405</t>
  </si>
  <si>
    <t>SORSOGON COMMISSARY PRODUCTION</t>
  </si>
  <si>
    <t>CSS412</t>
  </si>
  <si>
    <t>ROXAS COMMISSARY PRODUCTION</t>
  </si>
  <si>
    <t>CRX407</t>
  </si>
  <si>
    <t>ORMOC COMMISSARY PRODUCTION</t>
  </si>
  <si>
    <t>COX408</t>
  </si>
  <si>
    <t>CEBU COMMISSARY PRODUCTION</t>
  </si>
  <si>
    <t>CCB409</t>
  </si>
  <si>
    <t>BACOLOD COMMISSARY PRODUCTION</t>
  </si>
  <si>
    <t>CBC410</t>
  </si>
  <si>
    <t>ILOILO COMMISSARY PRODUCTION</t>
  </si>
  <si>
    <t>CIL411</t>
  </si>
  <si>
    <t>DAVAO COMMISSARY PRODUCTION</t>
  </si>
  <si>
    <t>CDV406</t>
  </si>
  <si>
    <t>VAP</t>
  </si>
  <si>
    <t>LVP401</t>
  </si>
  <si>
    <t>BICOL COMMISSARY PRODUCTION</t>
  </si>
  <si>
    <t>CBI413</t>
  </si>
  <si>
    <t>ISABELA COMMISSARY PRODUCTION</t>
  </si>
  <si>
    <t>CIS414</t>
  </si>
  <si>
    <t>PANGASINAN COMMISSARY PRODUCTION</t>
  </si>
  <si>
    <t>COP415</t>
  </si>
  <si>
    <t>BULACAN COMMISSARY PRODUCTION</t>
  </si>
  <si>
    <t>CBU420</t>
  </si>
  <si>
    <t>DAVAO BAKERY COMMISSARY</t>
  </si>
  <si>
    <t>CBK418</t>
  </si>
  <si>
    <t>CDO COMMISSARY PRODUCTION</t>
  </si>
  <si>
    <t>CDO419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</si>
  <si>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</si>
  <si>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</si>
  <si>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</si>
  <si>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</si>
  <si>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</si>
  <si>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</si>
  <si>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</si>
  <si>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</si>
  <si>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</si>
  <si>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</si>
  <si>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</si>
  <si>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</si>
  <si>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</si>
  <si>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</si>
  <si>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</si>
  <si>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</si>
  <si>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</si>
  <si>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</si>
  <si>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</si>
  <si>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</si>
  <si>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</si>
  <si>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</si>
  <si>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</si>
  <si>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</si>
  <si>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</si>
  <si>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</si>
  <si>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</si>
  <si>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</si>
  <si>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</si>
  <si>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</si>
  <si>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</si>
  <si>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</si>
  <si>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</si>
  <si>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</si>
  <si>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</si>
  <si>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</si>
  <si>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</si>
  <si>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</si>
  <si>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</si>
  <si>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</si>
  <si>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</si>
  <si>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</si>
  <si>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</si>
  <si>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</si>
  <si>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</si>
  <si>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</si>
  <si>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</si>
  <si>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</si>
  <si>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</si>
  <si>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</si>
  <si>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</si>
  <si>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</si>
  <si>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</si>
  <si>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</si>
  <si>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</si>
  <si>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</si>
  <si>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</si>
  <si>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</si>
  <si>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</si>
  <si>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</si>
  <si>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</si>
  <si>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</si>
  <si>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</si>
  <si>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</si>
  <si>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</si>
  <si>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</si>
  <si>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</si>
  <si>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</si>
  <si>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</si>
  <si>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</si>
  <si>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</si>
  <si>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</si>
  <si>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</si>
  <si>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</si>
  <si>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</si>
  <si>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</si>
  <si>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</si>
  <si>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</si>
  <si>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</si>
  <si>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</si>
  <si>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</si>
  <si>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</si>
  <si>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</si>
  <si>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</si>
  <si>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</si>
  <si>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</si>
  <si>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</si>
  <si>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</si>
  <si>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</si>
  <si>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</si>
  <si>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</si>
  <si>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</si>
  <si>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</si>
  <si>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</si>
  <si>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</si>
  <si>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</si>
  <si>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</si>
  <si>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</si>
  <si>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</si>
  <si>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</si>
  <si>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</si>
  <si>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</si>
  <si>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</si>
  <si>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</si>
  <si>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</si>
  <si>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</si>
  <si>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</si>
  <si>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</si>
  <si>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</si>
  <si>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</si>
  <si>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</si>
  <si>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</si>
  <si>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</si>
  <si>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</si>
  <si>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</si>
  <si>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</si>
  <si>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</si>
  <si>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</si>
  <si>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</si>
  <si>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</si>
  <si>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</si>
  <si>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</si>
  <si>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</si>
  <si>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</si>
  <si>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</si>
  <si>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</si>
  <si>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</si>
  <si>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</si>
  <si>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</si>
  <si>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</si>
  <si>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</si>
  <si>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</si>
  <si>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</si>
  <si>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</si>
  <si>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</si>
  <si>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</si>
  <si>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</si>
  <si>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</si>
  <si>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</si>
  <si>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</si>
  <si>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</si>
  <si>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</si>
  <si>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</si>
  <si>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</si>
  <si>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</si>
  <si>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</si>
  <si>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</si>
  <si>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</si>
  <si>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</si>
  <si>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</si>
  <si>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</si>
  <si>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</si>
  <si>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</si>
  <si>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</si>
  <si>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</si>
  <si>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</si>
  <si>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</si>
  <si>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</si>
  <si>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</si>
  <si>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</si>
  <si>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</si>
  <si>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</si>
  <si>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</si>
  <si>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</si>
  <si>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</si>
  <si>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</si>
  <si>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</si>
  <si>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</si>
  <si>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</si>
  <si>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</si>
  <si>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</si>
  <si>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</si>
  <si>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</si>
  <si>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</si>
  <si>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</si>
  <si>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</si>
  <si>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</si>
  <si>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</si>
  <si>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</si>
  <si>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</si>
  <si>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</si>
  <si>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</si>
  <si>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</si>
  <si>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</si>
  <si>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</si>
  <si>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</si>
  <si>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</si>
  <si>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</si>
  <si>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</si>
  <si>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</si>
  <si>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</si>
  <si>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</si>
  <si>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</si>
  <si>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</si>
  <si>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</si>
  <si>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</si>
  <si>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</si>
  <si>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</si>
  <si>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</si>
  <si>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</si>
  <si>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</si>
  <si>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</si>
  <si>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</si>
  <si>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</si>
  <si>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</si>
  <si>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</si>
  <si>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</si>
  <si>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</si>
  <si>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</si>
  <si>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</si>
  <si>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</si>
  <si>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</si>
  <si>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</si>
  <si>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</si>
  <si>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</si>
  <si>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</si>
  <si>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</si>
  <si>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</si>
  <si>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</si>
  <si>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</si>
  <si>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</si>
  <si>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</si>
  <si>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</si>
  <si>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</si>
  <si>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Php</t>
  </si>
  <si>
    <t>IMPULSE SEALER</t>
  </si>
  <si>
    <t>DESKTOP (NCOMPUTING HOST)</t>
  </si>
  <si>
    <t>MONOCHROME MULTI-FUNCTIONAL PRINTER (EPSON M3170)</t>
  </si>
  <si>
    <t>DOT MATRIX PRINTER (EPSON LX310)</t>
  </si>
  <si>
    <t>WEIGHING SCALE</t>
  </si>
  <si>
    <t>CONTINOUS VERTICAL BAND SEALER</t>
  </si>
  <si>
    <t>BARCODE PRINTER</t>
  </si>
  <si>
    <t>CHEST TYPE HARD TOP FREEZER</t>
  </si>
  <si>
    <t>WATER DISPENSER</t>
  </si>
  <si>
    <t>OFFICE TABLE</t>
  </si>
  <si>
    <t>PRESSURE COOKER</t>
  </si>
  <si>
    <t>SOFTWARE LICENSE - DESKTOP OS( WINDOWS 10 PRO 64 B</t>
  </si>
  <si>
    <t>SOFTWARE LICENSE - MS OFFICE</t>
  </si>
  <si>
    <t>SOFTWARE LICENSE - OPERATING SYSTEM</t>
  </si>
  <si>
    <t>LENOVO 19.5" LED MONITOR</t>
  </si>
  <si>
    <t>MID RANGE LAPTOP</t>
  </si>
  <si>
    <t>THIN CLIENT(N-COMPUTING L300)</t>
  </si>
  <si>
    <t>ENTRY LEVEL LAPTOP  (ACER A514-53-37WQ)</t>
  </si>
  <si>
    <t>BIOMETRICS DEVICE</t>
  </si>
  <si>
    <t>MONITOR 19 INCH (LENOVO)</t>
  </si>
  <si>
    <t>BOOT RACK</t>
  </si>
  <si>
    <t>TABLE TOP WEIGHING SCALE</t>
  </si>
  <si>
    <t>COOKING OIL TESTER (TESTO 270)</t>
  </si>
  <si>
    <t>ELECTRICAL POWER DISTRIBUTION WORKS COMMISSARY</t>
  </si>
  <si>
    <t>Metal Fabrication of Commissary</t>
  </si>
  <si>
    <t>Renovation of Commisary – Refrigeration System</t>
  </si>
  <si>
    <t>Renovation of Commisary – Metal Fabrication</t>
  </si>
  <si>
    <t>COMMISSARY REHABILITATION/ADDITIONAL CR</t>
  </si>
  <si>
    <t>Renovation of Commisary – Civil Works</t>
  </si>
  <si>
    <t>Renovation of Commisary – Electrical Works</t>
  </si>
  <si>
    <t>REFRIGERATION EXTENSION INCLUDING WALK-IN &amp; BLAST</t>
  </si>
  <si>
    <t>COMMISSARY EXPANSION PROJECT</t>
  </si>
  <si>
    <t>HIGH EFFICIENCY GAS FRYER HEGF-70C-UFM (MIDDLEBY)</t>
  </si>
  <si>
    <t>KILOWATT HOUR METER (3 PHASE, KV2C)</t>
  </si>
  <si>
    <t>IGNITION + GROUND ELECTRODE, 4056950</t>
  </si>
  <si>
    <t>CONTROL OPERATTING MODULE, 5056367</t>
  </si>
  <si>
    <t>CONVOCLEAN FORTE ,3007017S</t>
  </si>
  <si>
    <t>SEALER MACHINE</t>
  </si>
  <si>
    <t>CUTTER MACHINE</t>
  </si>
  <si>
    <t>GYRO CUTTER MACHINE</t>
  </si>
  <si>
    <t>UPRIGHT FREEZER</t>
  </si>
  <si>
    <t>GAS HIGH EFFICIENCY FRYER</t>
  </si>
  <si>
    <t>CHEST TYPE GLASS TOP FREEZER</t>
  </si>
  <si>
    <t>BOWL CUTTER</t>
  </si>
  <si>
    <t>MEAT MIXER</t>
  </si>
  <si>
    <t>MEAT GRINDER</t>
  </si>
  <si>
    <t>MEAT GRINDER PLATE WITH HUB</t>
  </si>
  <si>
    <t>CONVEYOR FRYER</t>
  </si>
  <si>
    <t>BATTER-BREADING MACHINE(GASER MINI AUTOMATIC)</t>
  </si>
  <si>
    <t>FLOUR SIFTER</t>
  </si>
  <si>
    <t>RIBBON BLENDER</t>
  </si>
  <si>
    <t>FOOT-OPERATED IMPULSE SEALER</t>
  </si>
  <si>
    <t>VERTICAL FORM FILL SEAL MACHINE</t>
  </si>
  <si>
    <t>EXTRA BAG FORMER</t>
  </si>
  <si>
    <t>STIRRING FUNCTION</t>
  </si>
  <si>
    <t>HEATING FUNCTION TO KEEP LIQUID WARM</t>
  </si>
  <si>
    <t>FIREX CUCIMIX - PROFESSIONAL ALL AROUND COOKER</t>
  </si>
  <si>
    <t>CODING MACHINE</t>
  </si>
  <si>
    <t>FRUCTOSE DISPENSER MACHINE</t>
  </si>
  <si>
    <t>PRESSURE WASHER</t>
  </si>
  <si>
    <t>BONE SAW MACHINE</t>
  </si>
  <si>
    <t>BONE SAW MACHINE BLADE</t>
  </si>
  <si>
    <t>AIR CONDITION UNIT</t>
  </si>
  <si>
    <t>REPAIR OF 1 UNIT CEILING TYPE AIRCON</t>
  </si>
  <si>
    <t>12 DOOR STEEL LOCKER CABINET</t>
  </si>
  <si>
    <t>REPIPING (PLUMBING WORKS) - BRIXTON COMMISSARY</t>
  </si>
  <si>
    <t>PNEUMATIC SEALER MACHINE</t>
  </si>
  <si>
    <t>REHAB OF BAKERY PRODUCTION - COMMISSARY</t>
  </si>
  <si>
    <t>CIVIL &amp; ELECTRICAL WORKS BAKERY PROD-COMMISSARY</t>
  </si>
  <si>
    <t>RACK OVEN WITH STEAM DEVICE (FALCON 2 - GAS)</t>
  </si>
  <si>
    <t>SPIRAL MIXER, 1-BAGGER DOUGH MIXER (SM-50)</t>
  </si>
  <si>
    <t>DIVIDER ROUNDER (SM-936)</t>
  </si>
  <si>
    <t>ROLL-IN PROOFER (ST-8R2)</t>
  </si>
  <si>
    <t>PATTY FORMING MACHINE</t>
  </si>
  <si>
    <t>DIGITAL PRECISION BALANCE (600G)</t>
  </si>
  <si>
    <t>DIGITAL PRECISION BALANCE (1.5KG)</t>
  </si>
  <si>
    <t>DIGITAL PLATFORM SCALE (100KG)</t>
  </si>
  <si>
    <t>OVEN RACK</t>
  </si>
  <si>
    <t>SUS SINGLE TUB SINK</t>
  </si>
  <si>
    <t>SUS WAREHOUSE RACK</t>
  </si>
  <si>
    <t>SUS PREPARATION TABLE</t>
  </si>
  <si>
    <t>WORKING TABLE A</t>
  </si>
  <si>
    <t>WORKING TABLE B</t>
  </si>
  <si>
    <t>SUS OVERHEAD CABINET</t>
  </si>
  <si>
    <t>DISPATCH AREA RAMP</t>
  </si>
  <si>
    <t>SUS SINGLE FAUCET HANDWASH SINK-KNEE OPERATED</t>
  </si>
  <si>
    <t>Analog CCTV - 8 Channels(HIKVISION 8 CHANNEL)</t>
  </si>
  <si>
    <t>AIRCONDITION UNIT (0.8 DAIKIN)</t>
  </si>
  <si>
    <t>AIRCONDITION UNIT (1.5 DAIKIN)</t>
  </si>
  <si>
    <t>S/S EXHAUST SYSTEM</t>
  </si>
  <si>
    <t>FRESH AIR SUPPLY SYSTEM</t>
  </si>
  <si>
    <t>ENTRY LEVEL LAPTOP(ACER A314-32-P8AP)</t>
  </si>
  <si>
    <t>ENTRY LEVEL LAPTOP  (LENOVO MTM81WD005VPH)</t>
  </si>
  <si>
    <t>MONOCHROME  PRINTER (EPSON M3170)</t>
  </si>
  <si>
    <t>VESPA 3HP AIR COMPRESSOR</t>
  </si>
  <si>
    <t>STAINLESS STORAGE LOCKER-16 DOORS</t>
  </si>
  <si>
    <t>3 LAYER LATERAL FILE CABINET</t>
  </si>
  <si>
    <t>RECTANGULAR FREESTANDING TABLE</t>
  </si>
  <si>
    <t>RAW MATERIALS TABLE</t>
  </si>
  <si>
    <t>SORTING TABLE</t>
  </si>
  <si>
    <t>PRE WASHING TUB</t>
  </si>
  <si>
    <t>PERACETIC WASHING TUB</t>
  </si>
  <si>
    <t>UNLOADING TABLE</t>
  </si>
  <si>
    <t>PACKAGING TABLE</t>
  </si>
  <si>
    <t>SS APRON HANGER</t>
  </si>
  <si>
    <t>BOOTS RACK</t>
  </si>
  <si>
    <t>SS RAILING W/SWING DOOR</t>
  </si>
  <si>
    <t>SS MIRROR</t>
  </si>
  <si>
    <t>CABINET</t>
  </si>
  <si>
    <t>DIGITAL WEIGHING SCALE - 6KG (NIKEN)</t>
  </si>
  <si>
    <t>SACK SEWING MACHINE</t>
  </si>
  <si>
    <t>WEIGHING SCALE PLATFORM- 60KG</t>
  </si>
  <si>
    <t>DIGITAL WEIGHING SCALE - 60KG (NIKEN)</t>
  </si>
  <si>
    <t>BRINE MIXER MACHINE</t>
  </si>
  <si>
    <t>MOTORIZED HOT/COLD SEALER MACHINE</t>
  </si>
  <si>
    <t>BONESAW MACHINE (C285P)</t>
  </si>
  <si>
    <t>RENOVATION OF CEBU MLI LIEMPO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</si>
</sst>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43" fontId="4" fillId="3" borderId="0" xfId="1" applyFont="1" applyFill="1" applyBorder="1" applyAlignment="1">
      <alignment horizontal="center"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Border="1"/>
    <xf numFmtId="43" fontId="5" fillId="0" borderId="0" xfId="1" applyFont="1" applyBorder="1"/>
    <xf numFmtId="164" fontId="5" fillId="0" borderId="0" xfId="1" applyNumberFormat="1" applyFont="1" applyBorder="1"/>
    <xf numFmtId="0" fontId="6" fillId="2" borderId="0" xfId="0" applyFont="1" applyFill="1" applyBorder="1" applyAlignment="1">
      <alignment horizontal="center" vertical="center"/>
    </xf>
    <xf numFmtId="43" fontId="6" fillId="2" borderId="0" xfId="1" applyFont="1" applyFill="1" applyBorder="1" applyAlignment="1">
      <alignment horizontal="center" vertical="center"/>
    </xf>
    <xf numFmtId="164" fontId="6" fillId="2" borderId="0" xfId="1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</cellXfs>
  <cellStyles count="3">
    <cellStyle name="Comma" xfId="1" builtinId="3"/>
    <cellStyle name="Normal" xfId="0" builtinId="0"/>
    <cellStyle name="Normal 2 56" xfId="2" xr:uid="{22D00390-6E45-4300-82CC-81AFFF3A3299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49" sqref="C149"/>
    </sheetView>
  </sheetViews>
  <sheetFormatPr defaultRowHeight="14.5" x14ac:dyDescent="0.35"/>
  <cols>
    <col min="1" max="1" width="36.453125" style="6" bestFit="1" customWidth="1"/>
    <col min="2" max="2" width="14" style="6" bestFit="1" customWidth="1"/>
    <col min="3" max="3" width="35.6328125" style="6" bestFit="1" customWidth="1"/>
    <col min="4" max="4" width="9.26953125" style="6" bestFit="1" customWidth="1"/>
    <col min="5" max="5" width="13" style="6" bestFit="1" customWidth="1"/>
    <col min="6" max="6" width="8.6328125" style="6" bestFit="1" customWidth="1"/>
    <col min="7" max="7" width="12.81640625" style="6" bestFit="1" customWidth="1"/>
    <col min="8" max="8" width="53.08984375" style="6" bestFit="1" customWidth="1"/>
    <col min="9" max="9" width="10.54296875" style="6" bestFit="1" customWidth="1"/>
    <col min="10" max="10" width="14" style="7" bestFit="1" customWidth="1"/>
    <col min="11" max="11" width="11.7265625" style="6" bestFit="1" customWidth="1"/>
    <col min="12" max="12" width="13.6328125" style="7" bestFit="1" customWidth="1"/>
    <col min="13" max="13" width="15.26953125" style="6" bestFit="1" customWidth="1"/>
    <col min="14" max="14" width="17.54296875" style="6" bestFit="1" customWidth="1"/>
    <col min="15" max="15" width="10.54296875" style="6" bestFit="1" customWidth="1"/>
    <col min="16" max="16" width="16.453125" style="6" bestFit="1" customWidth="1"/>
    <col min="17" max="17" width="9.6328125" style="8" bestFit="1" customWidth="1"/>
    <col min="18" max="29" width="11.7265625" style="6" bestFit="1" customWidth="1"/>
    <col min="30" max="16384" width="8.7265625" style="6"/>
  </cols>
  <sheetData>
    <row r="1" spans="1:32" ht="29" x14ac:dyDescent="0.35">
      <c r="A1" s="5" t="s">
        <v>0</v>
      </c>
    </row>
    <row r="2" spans="1:32" x14ac:dyDescent="0.35">
      <c r="A2" s="9" t="s">
        <v>1</v>
      </c>
      <c r="B2" s="1" t="s">
        <v>36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10" t="s">
        <v>10</v>
      </c>
      <c r="K2" s="9" t="s">
        <v>11</v>
      </c>
      <c r="L2" s="10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11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  <c r="Z2" s="9" t="s">
        <v>26</v>
      </c>
      <c r="AA2" s="9" t="s">
        <v>27</v>
      </c>
      <c r="AB2" s="9" t="s">
        <v>28</v>
      </c>
      <c r="AC2" s="9" t="s">
        <v>29</v>
      </c>
      <c r="AD2" s="12"/>
      <c r="AE2" s="12"/>
      <c r="AF2" s="12"/>
    </row>
    <row r="3" spans="1:32" x14ac:dyDescent="0.35">
      <c r="A3" s="6" t="s">
        <v>32</v>
      </c>
      <c r="B3" s="2" t="s">
        <v>51</v>
      </c>
      <c r="C3" s="2" t="s">
        <v>50</v>
      </c>
      <c r="D3">
        <v>62200140</v>
      </c>
      <c r="E3" t="s">
        <v>197</v>
      </c>
      <c r="F3" t="s">
        <v>187</v>
      </c>
      <c r="G3" s="6">
        <v>410001390</v>
      </c>
      <c r="H3" s="15" t="s">
        <v>323</v>
      </c>
      <c r="K3" s="16">
        <v>44610</v>
      </c>
      <c r="L3" s="7">
        <v>8900</v>
      </c>
      <c r="M3" s="7">
        <v>-4079.17</v>
      </c>
      <c r="N3" s="7">
        <v>4820.83</v>
      </c>
      <c r="O3" s="13" t="s">
        <v>304</v>
      </c>
      <c r="P3" s="14">
        <f>M3/11</f>
        <v>-370.83363636363634</v>
      </c>
      <c r="R3" s="7">
        <v>-370.83363636363634</v>
      </c>
      <c r="S3" s="7">
        <v>-370.83363636363634</v>
      </c>
      <c r="T3" s="7">
        <v>-370.83363636363634</v>
      </c>
      <c r="U3" s="7">
        <v>-370.83363636363634</v>
      </c>
      <c r="V3" s="7">
        <v>-370.83363636363634</v>
      </c>
      <c r="W3" s="7">
        <v>-370.83363636363634</v>
      </c>
      <c r="X3" s="7">
        <v>-370.83363636363634</v>
      </c>
      <c r="Y3" s="7">
        <v>-370.83363636363634</v>
      </c>
      <c r="Z3" s="7">
        <v>-370.83363636363634</v>
      </c>
      <c r="AA3" s="7">
        <v>-370.83363636363634</v>
      </c>
      <c r="AB3" s="7">
        <v>-370.83363636363634</v>
      </c>
      <c r="AC3" s="7">
        <v>-370.83363636363634</v>
      </c>
    </row>
    <row r="4" spans="1:32" x14ac:dyDescent="0.35">
      <c r="B4" s="2" t="s">
        <v>51</v>
      </c>
      <c r="C4" s="2" t="s">
        <v>50</v>
      </c>
      <c r="D4">
        <v>62200140</v>
      </c>
      <c r="E4" t="s">
        <v>197</v>
      </c>
      <c r="F4" t="s">
        <v>187</v>
      </c>
      <c r="G4" s="6">
        <v>410001386</v>
      </c>
      <c r="H4" s="15" t="s">
        <v>308</v>
      </c>
      <c r="K4" s="16">
        <v>44610</v>
      </c>
      <c r="L4" s="7">
        <v>12500</v>
      </c>
      <c r="M4" s="7">
        <v>-5729.17</v>
      </c>
      <c r="N4" s="7">
        <v>6770.83</v>
      </c>
      <c r="O4" s="13" t="s">
        <v>304</v>
      </c>
      <c r="P4" s="14">
        <f>M4/11</f>
        <v>-520.8336363636364</v>
      </c>
      <c r="R4" s="7">
        <v>-520.8336363636364</v>
      </c>
      <c r="S4" s="7">
        <v>-520.8336363636364</v>
      </c>
      <c r="T4" s="7">
        <v>-520.8336363636364</v>
      </c>
      <c r="U4" s="7">
        <v>-520.8336363636364</v>
      </c>
      <c r="V4" s="7">
        <v>-520.8336363636364</v>
      </c>
      <c r="W4" s="7">
        <v>-520.8336363636364</v>
      </c>
      <c r="X4" s="7">
        <v>-520.8336363636364</v>
      </c>
      <c r="Y4" s="7">
        <v>-520.8336363636364</v>
      </c>
      <c r="Z4" s="7">
        <v>-520.8336363636364</v>
      </c>
      <c r="AA4" s="7">
        <v>-520.8336363636364</v>
      </c>
      <c r="AB4" s="7">
        <v>-520.8336363636364</v>
      </c>
      <c r="AC4" s="7">
        <v>-520.8336363636364</v>
      </c>
    </row>
    <row r="5" spans="1:32" x14ac:dyDescent="0.35">
      <c r="B5" s="2" t="s">
        <v>51</v>
      </c>
      <c r="C5" s="2" t="s">
        <v>50</v>
      </c>
      <c r="D5">
        <v>62200140</v>
      </c>
      <c r="E5" t="s">
        <v>197</v>
      </c>
      <c r="F5" t="s">
        <v>187</v>
      </c>
      <c r="G5" s="6">
        <v>410001385</v>
      </c>
      <c r="H5" s="15" t="s">
        <v>307</v>
      </c>
      <c r="K5" s="16">
        <v>44614</v>
      </c>
      <c r="L5" s="7">
        <v>17000</v>
      </c>
      <c r="M5" s="7">
        <v>-7791.67</v>
      </c>
      <c r="N5" s="7">
        <v>9208.33</v>
      </c>
      <c r="O5" s="13" t="s">
        <v>304</v>
      </c>
      <c r="P5" s="14">
        <f>M5/11</f>
        <v>-708.3336363636364</v>
      </c>
      <c r="R5" s="7">
        <v>-708.3336363636364</v>
      </c>
      <c r="S5" s="7">
        <v>-708.3336363636364</v>
      </c>
      <c r="T5" s="7">
        <v>-708.3336363636364</v>
      </c>
      <c r="U5" s="7">
        <v>-708.3336363636364</v>
      </c>
      <c r="V5" s="7">
        <v>-708.3336363636364</v>
      </c>
      <c r="W5" s="7">
        <v>-708.3336363636364</v>
      </c>
      <c r="X5" s="7">
        <v>-708.3336363636364</v>
      </c>
      <c r="Y5" s="7">
        <v>-708.3336363636364</v>
      </c>
      <c r="Z5" s="7">
        <v>-708.3336363636364</v>
      </c>
      <c r="AA5" s="7">
        <v>-708.3336363636364</v>
      </c>
      <c r="AB5" s="7">
        <v>-708.3336363636364</v>
      </c>
      <c r="AC5" s="7">
        <v>-708.3336363636364</v>
      </c>
    </row>
    <row r="6" spans="1:32" x14ac:dyDescent="0.35">
      <c r="B6" s="2" t="s">
        <v>51</v>
      </c>
      <c r="C6" s="2" t="s">
        <v>50</v>
      </c>
      <c r="D6">
        <v>62200050</v>
      </c>
      <c r="E6" t="s">
        <v>190</v>
      </c>
      <c r="F6" t="s">
        <v>187</v>
      </c>
      <c r="G6" s="6">
        <v>1000012277</v>
      </c>
      <c r="H6" s="6" t="s">
        <v>372</v>
      </c>
      <c r="K6" s="16">
        <v>44677</v>
      </c>
      <c r="L6" s="7">
        <v>107431.05</v>
      </c>
      <c r="M6" s="7">
        <v>-16114.66</v>
      </c>
      <c r="N6" s="7">
        <v>91316.39</v>
      </c>
      <c r="O6" s="13" t="s">
        <v>304</v>
      </c>
      <c r="P6" s="14">
        <f>M6/9</f>
        <v>-1790.5177777777778</v>
      </c>
      <c r="R6" s="7">
        <v>-1790.5177777777778</v>
      </c>
      <c r="S6" s="7">
        <v>-1790.5177777777778</v>
      </c>
      <c r="T6" s="7">
        <v>-1790.5177777777778</v>
      </c>
      <c r="U6" s="7">
        <v>-1790.5177777777778</v>
      </c>
      <c r="V6" s="7">
        <v>-1790.5177777777778</v>
      </c>
      <c r="W6" s="7">
        <v>-1790.5177777777778</v>
      </c>
      <c r="X6" s="7">
        <v>-1790.5177777777778</v>
      </c>
      <c r="Y6" s="7">
        <v>-1790.5177777777778</v>
      </c>
      <c r="Z6" s="7">
        <v>-1790.5177777777778</v>
      </c>
      <c r="AA6" s="7">
        <v>-1790.5177777777778</v>
      </c>
      <c r="AB6" s="7">
        <v>-1790.5177777777778</v>
      </c>
      <c r="AC6" s="7">
        <v>-1790.5177777777778</v>
      </c>
    </row>
    <row r="7" spans="1:32" x14ac:dyDescent="0.35">
      <c r="B7" s="2" t="s">
        <v>51</v>
      </c>
      <c r="C7" s="2" t="s">
        <v>50</v>
      </c>
      <c r="D7">
        <v>62200050</v>
      </c>
      <c r="E7" t="s">
        <v>190</v>
      </c>
      <c r="F7" t="s">
        <v>187</v>
      </c>
      <c r="G7" s="6">
        <v>1000012832</v>
      </c>
      <c r="H7" s="6" t="s">
        <v>373</v>
      </c>
      <c r="K7" s="16">
        <v>44742</v>
      </c>
      <c r="L7" s="7">
        <v>928604.58</v>
      </c>
      <c r="M7" s="7">
        <v>-108337.2</v>
      </c>
      <c r="N7" s="7">
        <v>820267.38</v>
      </c>
      <c r="O7" s="13" t="s">
        <v>304</v>
      </c>
      <c r="P7" s="14">
        <f>M7/7</f>
        <v>-15476.742857142857</v>
      </c>
      <c r="R7" s="7">
        <v>-15476.742857142857</v>
      </c>
      <c r="S7" s="7">
        <v>-15476.742857142857</v>
      </c>
      <c r="T7" s="7">
        <v>-15476.742857142857</v>
      </c>
      <c r="U7" s="7">
        <v>-15476.742857142857</v>
      </c>
      <c r="V7" s="7">
        <v>-15476.742857142857</v>
      </c>
      <c r="W7" s="7">
        <v>-15476.742857142857</v>
      </c>
      <c r="X7" s="7">
        <v>-15476.742857142857</v>
      </c>
      <c r="Y7" s="7">
        <v>-15476.742857142857</v>
      </c>
      <c r="Z7" s="7">
        <v>-15476.742857142857</v>
      </c>
      <c r="AA7" s="7">
        <v>-15476.742857142857</v>
      </c>
      <c r="AB7" s="7">
        <v>-15476.742857142857</v>
      </c>
      <c r="AC7" s="7">
        <v>-15476.742857142857</v>
      </c>
    </row>
    <row r="8" spans="1:32" x14ac:dyDescent="0.35">
      <c r="B8" s="2" t="s">
        <v>51</v>
      </c>
      <c r="C8" s="2" t="s">
        <v>50</v>
      </c>
      <c r="D8">
        <v>62200060</v>
      </c>
      <c r="E8" t="s">
        <v>191</v>
      </c>
      <c r="F8" t="s">
        <v>187</v>
      </c>
      <c r="G8" s="6">
        <v>1100001772</v>
      </c>
      <c r="H8" s="15" t="s">
        <v>379</v>
      </c>
      <c r="K8" s="16">
        <v>44580</v>
      </c>
      <c r="L8" s="7">
        <v>10267.85</v>
      </c>
      <c r="M8" s="7">
        <v>-5133.93</v>
      </c>
      <c r="N8" s="7">
        <v>5133.92</v>
      </c>
      <c r="O8" s="13" t="s">
        <v>304</v>
      </c>
      <c r="P8" s="14">
        <f>M8/12</f>
        <v>-427.82750000000004</v>
      </c>
      <c r="R8" s="7">
        <v>-427.82750000000004</v>
      </c>
      <c r="S8" s="7">
        <v>-427.82750000000004</v>
      </c>
      <c r="T8" s="7">
        <v>-427.82750000000004</v>
      </c>
      <c r="U8" s="7">
        <v>-427.82750000000004</v>
      </c>
      <c r="V8" s="7">
        <v>-427.82750000000004</v>
      </c>
      <c r="W8" s="7">
        <v>-427.82750000000004</v>
      </c>
      <c r="X8" s="7">
        <v>-427.82750000000004</v>
      </c>
      <c r="Y8" s="7">
        <v>-427.82750000000004</v>
      </c>
      <c r="Z8" s="7">
        <v>-427.82750000000004</v>
      </c>
      <c r="AA8" s="7">
        <v>-427.82750000000004</v>
      </c>
      <c r="AB8" s="7">
        <v>-427.82750000000004</v>
      </c>
      <c r="AC8" s="7">
        <v>-427.82750000000004</v>
      </c>
    </row>
    <row r="9" spans="1:32" x14ac:dyDescent="0.35">
      <c r="B9" s="2" t="s">
        <v>51</v>
      </c>
      <c r="C9" s="2" t="s">
        <v>50</v>
      </c>
      <c r="D9">
        <v>62200060</v>
      </c>
      <c r="E9" t="s">
        <v>191</v>
      </c>
      <c r="F9" t="s">
        <v>187</v>
      </c>
      <c r="G9" s="6">
        <v>1100001773</v>
      </c>
      <c r="H9" s="15" t="s">
        <v>379</v>
      </c>
      <c r="K9" s="16">
        <v>44580</v>
      </c>
      <c r="L9" s="7">
        <v>10267.86</v>
      </c>
      <c r="M9" s="7">
        <v>-5133.93</v>
      </c>
      <c r="N9" s="7">
        <v>5133.93</v>
      </c>
      <c r="O9" s="13" t="s">
        <v>304</v>
      </c>
      <c r="P9" s="14">
        <f>M9/12</f>
        <v>-427.82750000000004</v>
      </c>
      <c r="R9" s="7">
        <v>-427.82750000000004</v>
      </c>
      <c r="S9" s="7">
        <v>-427.82750000000004</v>
      </c>
      <c r="T9" s="7">
        <v>-427.82750000000004</v>
      </c>
      <c r="U9" s="7">
        <v>-427.82750000000004</v>
      </c>
      <c r="V9" s="7">
        <v>-427.82750000000004</v>
      </c>
      <c r="W9" s="7">
        <v>-427.82750000000004</v>
      </c>
      <c r="X9" s="7">
        <v>-427.82750000000004</v>
      </c>
      <c r="Y9" s="7">
        <v>-427.82750000000004</v>
      </c>
      <c r="Z9" s="7">
        <v>-427.82750000000004</v>
      </c>
      <c r="AA9" s="7">
        <v>-427.82750000000004</v>
      </c>
      <c r="AB9" s="7">
        <v>-427.82750000000004</v>
      </c>
      <c r="AC9" s="7">
        <v>-427.82750000000004</v>
      </c>
    </row>
    <row r="10" spans="1:32" x14ac:dyDescent="0.35">
      <c r="B10" s="2" t="s">
        <v>51</v>
      </c>
      <c r="C10" s="2" t="s">
        <v>50</v>
      </c>
      <c r="D10">
        <v>62200060</v>
      </c>
      <c r="E10" t="s">
        <v>191</v>
      </c>
      <c r="F10" t="s">
        <v>187</v>
      </c>
      <c r="G10" s="6">
        <v>1100001774</v>
      </c>
      <c r="H10" s="15" t="s">
        <v>380</v>
      </c>
      <c r="K10" s="16">
        <v>44580</v>
      </c>
      <c r="L10" s="7">
        <v>10267.86</v>
      </c>
      <c r="M10" s="7">
        <v>-5133.93</v>
      </c>
      <c r="N10" s="7">
        <v>5133.93</v>
      </c>
      <c r="O10" s="13" t="s">
        <v>304</v>
      </c>
      <c r="P10" s="14">
        <f>M10/12</f>
        <v>-427.82750000000004</v>
      </c>
      <c r="R10" s="7">
        <v>-427.82750000000004</v>
      </c>
      <c r="S10" s="7">
        <v>-427.82750000000004</v>
      </c>
      <c r="T10" s="7">
        <v>-427.82750000000004</v>
      </c>
      <c r="U10" s="7">
        <v>-427.82750000000004</v>
      </c>
      <c r="V10" s="7">
        <v>-427.82750000000004</v>
      </c>
      <c r="W10" s="7">
        <v>-427.82750000000004</v>
      </c>
      <c r="X10" s="7">
        <v>-427.82750000000004</v>
      </c>
      <c r="Y10" s="7">
        <v>-427.82750000000004</v>
      </c>
      <c r="Z10" s="7">
        <v>-427.82750000000004</v>
      </c>
      <c r="AA10" s="7">
        <v>-427.82750000000004</v>
      </c>
      <c r="AB10" s="7">
        <v>-427.82750000000004</v>
      </c>
      <c r="AC10" s="7">
        <v>-427.82750000000004</v>
      </c>
    </row>
    <row r="11" spans="1:32" x14ac:dyDescent="0.35">
      <c r="B11" s="2" t="s">
        <v>51</v>
      </c>
      <c r="C11" s="2" t="s">
        <v>50</v>
      </c>
      <c r="D11">
        <v>62200060</v>
      </c>
      <c r="E11" t="s">
        <v>191</v>
      </c>
      <c r="F11" t="s">
        <v>187</v>
      </c>
      <c r="G11" s="6">
        <v>1100001775</v>
      </c>
      <c r="H11" s="15" t="s">
        <v>380</v>
      </c>
      <c r="K11" s="16">
        <v>44580</v>
      </c>
      <c r="L11" s="7">
        <v>10267.86</v>
      </c>
      <c r="M11" s="7">
        <v>-5133.93</v>
      </c>
      <c r="N11" s="7">
        <v>5133.93</v>
      </c>
      <c r="O11" s="13" t="s">
        <v>304</v>
      </c>
      <c r="P11" s="14">
        <f>M11/12</f>
        <v>-427.82750000000004</v>
      </c>
      <c r="R11" s="7">
        <v>-427.82750000000004</v>
      </c>
      <c r="S11" s="7">
        <v>-427.82750000000004</v>
      </c>
      <c r="T11" s="7">
        <v>-427.82750000000004</v>
      </c>
      <c r="U11" s="7">
        <v>-427.82750000000004</v>
      </c>
      <c r="V11" s="7">
        <v>-427.82750000000004</v>
      </c>
      <c r="W11" s="7">
        <v>-427.82750000000004</v>
      </c>
      <c r="X11" s="7">
        <v>-427.82750000000004</v>
      </c>
      <c r="Y11" s="7">
        <v>-427.82750000000004</v>
      </c>
      <c r="Z11" s="7">
        <v>-427.82750000000004</v>
      </c>
      <c r="AA11" s="7">
        <v>-427.82750000000004</v>
      </c>
      <c r="AB11" s="7">
        <v>-427.82750000000004</v>
      </c>
      <c r="AC11" s="7">
        <v>-427.82750000000004</v>
      </c>
    </row>
    <row r="12" spans="1:32" x14ac:dyDescent="0.35">
      <c r="B12" s="2" t="s">
        <v>51</v>
      </c>
      <c r="C12" s="2" t="s">
        <v>50</v>
      </c>
      <c r="D12">
        <v>62200060</v>
      </c>
      <c r="E12" t="s">
        <v>191</v>
      </c>
      <c r="F12" t="s">
        <v>187</v>
      </c>
      <c r="G12" s="6">
        <v>1100001776</v>
      </c>
      <c r="H12" s="15" t="s">
        <v>381</v>
      </c>
      <c r="K12" s="16">
        <v>44580</v>
      </c>
      <c r="L12" s="7">
        <v>13392.86</v>
      </c>
      <c r="M12" s="7">
        <v>-6696.43</v>
      </c>
      <c r="N12" s="7">
        <v>6696.43</v>
      </c>
      <c r="O12" s="13" t="s">
        <v>304</v>
      </c>
      <c r="P12" s="14">
        <f>M12/12</f>
        <v>-558.03583333333336</v>
      </c>
      <c r="R12" s="7">
        <v>-558.03583333333336</v>
      </c>
      <c r="S12" s="7">
        <v>-558.03583333333336</v>
      </c>
      <c r="T12" s="7">
        <v>-558.03583333333336</v>
      </c>
      <c r="U12" s="7">
        <v>-558.03583333333336</v>
      </c>
      <c r="V12" s="7">
        <v>-558.03583333333336</v>
      </c>
      <c r="W12" s="7">
        <v>-558.03583333333336</v>
      </c>
      <c r="X12" s="7">
        <v>-558.03583333333336</v>
      </c>
      <c r="Y12" s="7">
        <v>-558.03583333333336</v>
      </c>
      <c r="Z12" s="7">
        <v>-558.03583333333336</v>
      </c>
      <c r="AA12" s="7">
        <v>-558.03583333333336</v>
      </c>
      <c r="AB12" s="7">
        <v>-558.03583333333336</v>
      </c>
      <c r="AC12" s="7">
        <v>-558.03583333333336</v>
      </c>
    </row>
    <row r="13" spans="1:32" x14ac:dyDescent="0.35">
      <c r="B13" s="2" t="s">
        <v>51</v>
      </c>
      <c r="C13" s="2" t="s">
        <v>50</v>
      </c>
      <c r="D13">
        <v>62200060</v>
      </c>
      <c r="E13" t="s">
        <v>191</v>
      </c>
      <c r="F13" t="s">
        <v>187</v>
      </c>
      <c r="G13" s="6">
        <v>1100001721</v>
      </c>
      <c r="H13" s="6" t="s">
        <v>375</v>
      </c>
      <c r="K13" s="16">
        <v>44592</v>
      </c>
      <c r="L13" s="7">
        <v>252000</v>
      </c>
      <c r="M13" s="7">
        <v>-50400</v>
      </c>
      <c r="N13" s="7">
        <v>201600</v>
      </c>
      <c r="O13" s="13" t="s">
        <v>304</v>
      </c>
      <c r="P13" s="14">
        <f>M13/12</f>
        <v>-4200</v>
      </c>
      <c r="R13" s="7">
        <v>-4200</v>
      </c>
      <c r="S13" s="7">
        <v>-4200</v>
      </c>
      <c r="T13" s="7">
        <v>-4200</v>
      </c>
      <c r="U13" s="7">
        <v>-4200</v>
      </c>
      <c r="V13" s="7">
        <v>-4200</v>
      </c>
      <c r="W13" s="7">
        <v>-4200</v>
      </c>
      <c r="X13" s="7">
        <v>-4200</v>
      </c>
      <c r="Y13" s="7">
        <v>-4200</v>
      </c>
      <c r="Z13" s="7">
        <v>-4200</v>
      </c>
      <c r="AA13" s="7">
        <v>-4200</v>
      </c>
      <c r="AB13" s="7">
        <v>-4200</v>
      </c>
      <c r="AC13" s="7">
        <v>-4200</v>
      </c>
    </row>
    <row r="14" spans="1:32" x14ac:dyDescent="0.35">
      <c r="B14" s="2" t="s">
        <v>51</v>
      </c>
      <c r="C14" s="2" t="s">
        <v>50</v>
      </c>
      <c r="D14">
        <v>62200060</v>
      </c>
      <c r="E14" t="s">
        <v>191</v>
      </c>
      <c r="F14" t="s">
        <v>187</v>
      </c>
      <c r="G14" s="6">
        <v>1100001722</v>
      </c>
      <c r="H14" s="6" t="s">
        <v>376</v>
      </c>
      <c r="K14" s="16">
        <v>44592</v>
      </c>
      <c r="L14" s="7">
        <v>252000</v>
      </c>
      <c r="M14" s="7">
        <v>-50400</v>
      </c>
      <c r="N14" s="7">
        <v>201600</v>
      </c>
      <c r="O14" s="13" t="s">
        <v>304</v>
      </c>
      <c r="P14" s="14">
        <f>M14/12</f>
        <v>-4200</v>
      </c>
      <c r="R14" s="7">
        <v>-4200</v>
      </c>
      <c r="S14" s="7">
        <v>-4200</v>
      </c>
      <c r="T14" s="7">
        <v>-4200</v>
      </c>
      <c r="U14" s="7">
        <v>-4200</v>
      </c>
      <c r="V14" s="7">
        <v>-4200</v>
      </c>
      <c r="W14" s="7">
        <v>-4200</v>
      </c>
      <c r="X14" s="7">
        <v>-4200</v>
      </c>
      <c r="Y14" s="7">
        <v>-4200</v>
      </c>
      <c r="Z14" s="7">
        <v>-4200</v>
      </c>
      <c r="AA14" s="7">
        <v>-4200</v>
      </c>
      <c r="AB14" s="7">
        <v>-4200</v>
      </c>
      <c r="AC14" s="7">
        <v>-4200</v>
      </c>
    </row>
    <row r="15" spans="1:32" x14ac:dyDescent="0.35">
      <c r="B15" s="2" t="s">
        <v>51</v>
      </c>
      <c r="C15" s="2" t="s">
        <v>50</v>
      </c>
      <c r="D15">
        <v>62200060</v>
      </c>
      <c r="E15" t="s">
        <v>191</v>
      </c>
      <c r="F15" t="s">
        <v>187</v>
      </c>
      <c r="G15" s="6">
        <v>1100001755</v>
      </c>
      <c r="H15" s="6" t="s">
        <v>378</v>
      </c>
      <c r="K15" s="16">
        <v>44767</v>
      </c>
      <c r="L15" s="7">
        <v>550000</v>
      </c>
      <c r="M15" s="7">
        <v>-55000</v>
      </c>
      <c r="N15" s="7">
        <v>495000</v>
      </c>
      <c r="O15" s="13" t="s">
        <v>304</v>
      </c>
      <c r="P15" s="14">
        <f>M15/6</f>
        <v>-9166.6666666666661</v>
      </c>
      <c r="R15" s="7">
        <v>-9166.6666666666661</v>
      </c>
      <c r="S15" s="7">
        <v>-9166.6666666666661</v>
      </c>
      <c r="T15" s="7">
        <v>-9166.6666666666661</v>
      </c>
      <c r="U15" s="7">
        <v>-9166.6666666666661</v>
      </c>
      <c r="V15" s="7">
        <v>-9166.6666666666661</v>
      </c>
      <c r="W15" s="7">
        <v>-9166.6666666666661</v>
      </c>
      <c r="X15" s="7">
        <v>-9166.6666666666661</v>
      </c>
      <c r="Y15" s="7">
        <v>-9166.6666666666661</v>
      </c>
      <c r="Z15" s="7">
        <v>-9166.6666666666661</v>
      </c>
      <c r="AA15" s="7">
        <v>-9166.6666666666661</v>
      </c>
      <c r="AB15" s="7">
        <v>-9166.6666666666661</v>
      </c>
      <c r="AC15" s="7">
        <v>-9166.6666666666661</v>
      </c>
    </row>
    <row r="16" spans="1:32" x14ac:dyDescent="0.35">
      <c r="B16" s="2" t="s">
        <v>51</v>
      </c>
      <c r="C16" s="2" t="s">
        <v>50</v>
      </c>
      <c r="D16">
        <v>62200060</v>
      </c>
      <c r="E16" t="s">
        <v>191</v>
      </c>
      <c r="F16" t="s">
        <v>187</v>
      </c>
      <c r="G16" s="6">
        <v>1100001757</v>
      </c>
      <c r="H16" s="6" t="s">
        <v>378</v>
      </c>
      <c r="K16" s="16">
        <v>44767</v>
      </c>
      <c r="L16" s="7">
        <v>550000</v>
      </c>
      <c r="M16" s="7">
        <v>-55000</v>
      </c>
      <c r="N16" s="7">
        <v>495000</v>
      </c>
      <c r="O16" s="13" t="s">
        <v>304</v>
      </c>
      <c r="P16" s="14">
        <f>M16/6</f>
        <v>-9166.6666666666661</v>
      </c>
      <c r="R16" s="7">
        <v>-9166.6666666666661</v>
      </c>
      <c r="S16" s="7">
        <v>-9166.6666666666661</v>
      </c>
      <c r="T16" s="7">
        <v>-9166.6666666666661</v>
      </c>
      <c r="U16" s="7">
        <v>-9166.6666666666661</v>
      </c>
      <c r="V16" s="7">
        <v>-9166.6666666666661</v>
      </c>
      <c r="W16" s="7">
        <v>-9166.6666666666661</v>
      </c>
      <c r="X16" s="7">
        <v>-9166.6666666666661</v>
      </c>
      <c r="Y16" s="7">
        <v>-9166.6666666666661</v>
      </c>
      <c r="Z16" s="7">
        <v>-9166.6666666666661</v>
      </c>
      <c r="AA16" s="7">
        <v>-9166.6666666666661</v>
      </c>
      <c r="AB16" s="7">
        <v>-9166.6666666666661</v>
      </c>
      <c r="AC16" s="7">
        <v>-9166.6666666666661</v>
      </c>
    </row>
    <row r="17" spans="2:29" x14ac:dyDescent="0.35">
      <c r="B17" s="2" t="s">
        <v>51</v>
      </c>
      <c r="C17" s="2" t="s">
        <v>50</v>
      </c>
      <c r="D17">
        <v>62200060</v>
      </c>
      <c r="E17" t="s">
        <v>191</v>
      </c>
      <c r="F17" t="s">
        <v>187</v>
      </c>
      <c r="G17" s="6">
        <v>1100001723</v>
      </c>
      <c r="H17" s="6" t="s">
        <v>377</v>
      </c>
      <c r="K17" s="16">
        <v>44592</v>
      </c>
      <c r="L17" s="7">
        <v>729000</v>
      </c>
      <c r="M17" s="7">
        <v>-145800</v>
      </c>
      <c r="N17" s="7">
        <v>583200</v>
      </c>
      <c r="O17" s="13" t="s">
        <v>304</v>
      </c>
      <c r="P17" s="14">
        <f>M17/12</f>
        <v>-12150</v>
      </c>
      <c r="R17" s="7">
        <v>-12150</v>
      </c>
      <c r="S17" s="7">
        <v>-12150</v>
      </c>
      <c r="T17" s="7">
        <v>-12150</v>
      </c>
      <c r="U17" s="7">
        <v>-12150</v>
      </c>
      <c r="V17" s="7">
        <v>-12150</v>
      </c>
      <c r="W17" s="7">
        <v>-12150</v>
      </c>
      <c r="X17" s="7">
        <v>-12150</v>
      </c>
      <c r="Y17" s="7">
        <v>-12150</v>
      </c>
      <c r="Z17" s="7">
        <v>-12150</v>
      </c>
      <c r="AA17" s="7">
        <v>-12150</v>
      </c>
      <c r="AB17" s="7">
        <v>-12150</v>
      </c>
      <c r="AC17" s="7">
        <v>-12150</v>
      </c>
    </row>
    <row r="18" spans="2:29" x14ac:dyDescent="0.35">
      <c r="B18" s="2" t="s">
        <v>51</v>
      </c>
      <c r="C18" s="2" t="s">
        <v>50</v>
      </c>
      <c r="D18">
        <v>62200060</v>
      </c>
      <c r="E18" t="s">
        <v>191</v>
      </c>
      <c r="F18" t="s">
        <v>187</v>
      </c>
      <c r="G18" s="6">
        <v>1100001720</v>
      </c>
      <c r="H18" s="6" t="s">
        <v>374</v>
      </c>
      <c r="K18" s="16">
        <v>44592</v>
      </c>
      <c r="L18" s="7">
        <v>1170400</v>
      </c>
      <c r="M18" s="7">
        <v>-234080</v>
      </c>
      <c r="N18" s="7">
        <v>936320</v>
      </c>
      <c r="O18" s="13" t="s">
        <v>304</v>
      </c>
      <c r="P18" s="14">
        <f>M18/12</f>
        <v>-19506.666666666668</v>
      </c>
      <c r="R18" s="7">
        <v>-19506.666666666668</v>
      </c>
      <c r="S18" s="7">
        <v>-19506.666666666668</v>
      </c>
      <c r="T18" s="7">
        <v>-19506.666666666668</v>
      </c>
      <c r="U18" s="7">
        <v>-19506.666666666668</v>
      </c>
      <c r="V18" s="7">
        <v>-19506.666666666668</v>
      </c>
      <c r="W18" s="7">
        <v>-19506.666666666668</v>
      </c>
      <c r="X18" s="7">
        <v>-19506.666666666668</v>
      </c>
      <c r="Y18" s="7">
        <v>-19506.666666666668</v>
      </c>
      <c r="Z18" s="7">
        <v>-19506.666666666668</v>
      </c>
      <c r="AA18" s="7">
        <v>-19506.666666666668</v>
      </c>
      <c r="AB18" s="7">
        <v>-19506.666666666668</v>
      </c>
      <c r="AC18" s="7">
        <v>-19506.666666666668</v>
      </c>
    </row>
    <row r="19" spans="2:29" x14ac:dyDescent="0.35">
      <c r="B19" s="2" t="s">
        <v>51</v>
      </c>
      <c r="C19" s="2" t="s">
        <v>50</v>
      </c>
      <c r="D19">
        <v>62200060</v>
      </c>
      <c r="E19" t="s">
        <v>191</v>
      </c>
      <c r="F19" t="s">
        <v>187</v>
      </c>
      <c r="G19" s="6">
        <v>1200002284</v>
      </c>
      <c r="H19" s="6" t="s">
        <v>313</v>
      </c>
      <c r="K19" s="16">
        <v>44644</v>
      </c>
      <c r="L19" s="7">
        <v>5267.86</v>
      </c>
      <c r="M19" s="7">
        <v>-2194.94</v>
      </c>
      <c r="N19" s="7">
        <v>3072.92</v>
      </c>
      <c r="O19" s="13" t="s">
        <v>304</v>
      </c>
      <c r="P19" s="14">
        <f>M19/10</f>
        <v>-219.494</v>
      </c>
      <c r="R19" s="7">
        <v>-219.494</v>
      </c>
      <c r="S19" s="7">
        <v>-219.494</v>
      </c>
      <c r="T19" s="7">
        <v>-219.494</v>
      </c>
      <c r="U19" s="7">
        <v>-219.494</v>
      </c>
      <c r="V19" s="7">
        <v>-219.494</v>
      </c>
      <c r="W19" s="7">
        <v>-219.494</v>
      </c>
      <c r="X19" s="7">
        <v>-219.494</v>
      </c>
      <c r="Y19" s="7">
        <v>-219.494</v>
      </c>
      <c r="Z19" s="7">
        <v>-219.494</v>
      </c>
      <c r="AA19" s="7">
        <v>-219.494</v>
      </c>
      <c r="AB19" s="7">
        <v>-219.494</v>
      </c>
      <c r="AC19" s="7">
        <v>-219.494</v>
      </c>
    </row>
    <row r="20" spans="2:29" x14ac:dyDescent="0.35">
      <c r="B20" s="2" t="s">
        <v>51</v>
      </c>
      <c r="C20" s="2" t="s">
        <v>50</v>
      </c>
      <c r="D20">
        <v>62200060</v>
      </c>
      <c r="E20" t="s">
        <v>191</v>
      </c>
      <c r="F20" t="s">
        <v>187</v>
      </c>
      <c r="G20" s="6">
        <v>1100001788</v>
      </c>
      <c r="H20" s="6" t="s">
        <v>356</v>
      </c>
      <c r="K20" s="16">
        <v>44643</v>
      </c>
      <c r="L20" s="7">
        <v>8500</v>
      </c>
      <c r="M20" s="7">
        <v>-1416.67</v>
      </c>
      <c r="N20" s="7">
        <v>7083.33</v>
      </c>
      <c r="O20" s="13" t="s">
        <v>304</v>
      </c>
      <c r="P20" s="14">
        <f>M20/10</f>
        <v>-141.667</v>
      </c>
      <c r="R20" s="7">
        <v>-141.667</v>
      </c>
      <c r="S20" s="7">
        <v>-141.667</v>
      </c>
      <c r="T20" s="7">
        <v>-141.667</v>
      </c>
      <c r="U20" s="7">
        <v>-141.667</v>
      </c>
      <c r="V20" s="7">
        <v>-141.667</v>
      </c>
      <c r="W20" s="7">
        <v>-141.667</v>
      </c>
      <c r="X20" s="7">
        <v>-141.667</v>
      </c>
      <c r="Y20" s="7">
        <v>-141.667</v>
      </c>
      <c r="Z20" s="7">
        <v>-141.667</v>
      </c>
      <c r="AA20" s="7">
        <v>-141.667</v>
      </c>
      <c r="AB20" s="7">
        <v>-141.667</v>
      </c>
      <c r="AC20" s="7">
        <v>-141.667</v>
      </c>
    </row>
    <row r="21" spans="2:29" x14ac:dyDescent="0.35">
      <c r="B21" s="2" t="s">
        <v>51</v>
      </c>
      <c r="C21" s="2" t="s">
        <v>50</v>
      </c>
      <c r="D21">
        <v>62200060</v>
      </c>
      <c r="E21" t="s">
        <v>191</v>
      </c>
      <c r="F21" t="s">
        <v>187</v>
      </c>
      <c r="G21" s="6">
        <v>700000969</v>
      </c>
      <c r="H21" s="6" t="s">
        <v>314</v>
      </c>
      <c r="K21" s="16">
        <v>44651</v>
      </c>
      <c r="L21" s="7">
        <v>9875.44</v>
      </c>
      <c r="M21" s="7">
        <v>-822.95</v>
      </c>
      <c r="N21" s="7">
        <v>9052.49</v>
      </c>
      <c r="O21" s="13" t="s">
        <v>304</v>
      </c>
      <c r="P21" s="14">
        <f>M21/10</f>
        <v>-82.295000000000002</v>
      </c>
      <c r="R21" s="7">
        <v>-82.295000000000002</v>
      </c>
      <c r="S21" s="7">
        <v>-82.295000000000002</v>
      </c>
      <c r="T21" s="7">
        <v>-82.295000000000002</v>
      </c>
      <c r="U21" s="7">
        <v>-82.295000000000002</v>
      </c>
      <c r="V21" s="7">
        <v>-82.295000000000002</v>
      </c>
      <c r="W21" s="7">
        <v>-82.295000000000002</v>
      </c>
      <c r="X21" s="7">
        <v>-82.295000000000002</v>
      </c>
      <c r="Y21" s="7">
        <v>-82.295000000000002</v>
      </c>
      <c r="Z21" s="7">
        <v>-82.295000000000002</v>
      </c>
      <c r="AA21" s="7">
        <v>-82.295000000000002</v>
      </c>
      <c r="AB21" s="7">
        <v>-82.295000000000002</v>
      </c>
      <c r="AC21" s="7">
        <v>-82.295000000000002</v>
      </c>
    </row>
    <row r="22" spans="2:29" x14ac:dyDescent="0.35">
      <c r="B22" s="2" t="s">
        <v>51</v>
      </c>
      <c r="C22" s="2" t="s">
        <v>50</v>
      </c>
      <c r="D22">
        <v>62200060</v>
      </c>
      <c r="E22" t="s">
        <v>191</v>
      </c>
      <c r="F22" t="s">
        <v>187</v>
      </c>
      <c r="G22" s="6">
        <v>700000970</v>
      </c>
      <c r="H22" s="6" t="s">
        <v>314</v>
      </c>
      <c r="K22" s="16">
        <v>44651</v>
      </c>
      <c r="L22" s="7">
        <v>9875.4500000000007</v>
      </c>
      <c r="M22" s="7">
        <v>-822.96</v>
      </c>
      <c r="N22" s="7">
        <v>9052.49</v>
      </c>
      <c r="O22" s="13" t="s">
        <v>304</v>
      </c>
      <c r="P22" s="14">
        <f>M22/10</f>
        <v>-82.296000000000006</v>
      </c>
      <c r="R22" s="7">
        <v>-82.296000000000006</v>
      </c>
      <c r="S22" s="7">
        <v>-82.296000000000006</v>
      </c>
      <c r="T22" s="7">
        <v>-82.296000000000006</v>
      </c>
      <c r="U22" s="7">
        <v>-82.296000000000006</v>
      </c>
      <c r="V22" s="7">
        <v>-82.296000000000006</v>
      </c>
      <c r="W22" s="7">
        <v>-82.296000000000006</v>
      </c>
      <c r="X22" s="7">
        <v>-82.296000000000006</v>
      </c>
      <c r="Y22" s="7">
        <v>-82.296000000000006</v>
      </c>
      <c r="Z22" s="7">
        <v>-82.296000000000006</v>
      </c>
      <c r="AA22" s="7">
        <v>-82.296000000000006</v>
      </c>
      <c r="AB22" s="7">
        <v>-82.296000000000006</v>
      </c>
      <c r="AC22" s="7">
        <v>-82.296000000000006</v>
      </c>
    </row>
    <row r="23" spans="2:29" x14ac:dyDescent="0.35">
      <c r="B23" s="2" t="s">
        <v>51</v>
      </c>
      <c r="C23" s="2" t="s">
        <v>50</v>
      </c>
      <c r="D23">
        <v>62200060</v>
      </c>
      <c r="E23" t="s">
        <v>191</v>
      </c>
      <c r="F23" t="s">
        <v>187</v>
      </c>
      <c r="G23" s="6">
        <v>700000971</v>
      </c>
      <c r="H23" s="6" t="s">
        <v>314</v>
      </c>
      <c r="K23" s="16">
        <v>44651</v>
      </c>
      <c r="L23" s="7">
        <v>9875.4500000000007</v>
      </c>
      <c r="M23" s="7">
        <v>-822.96</v>
      </c>
      <c r="N23" s="7">
        <v>9052.49</v>
      </c>
      <c r="O23" s="13" t="s">
        <v>304</v>
      </c>
      <c r="P23" s="14">
        <f>M23/10</f>
        <v>-82.296000000000006</v>
      </c>
      <c r="R23" s="7">
        <v>-82.296000000000006</v>
      </c>
      <c r="S23" s="7">
        <v>-82.296000000000006</v>
      </c>
      <c r="T23" s="7">
        <v>-82.296000000000006</v>
      </c>
      <c r="U23" s="7">
        <v>-82.296000000000006</v>
      </c>
      <c r="V23" s="7">
        <v>-82.296000000000006</v>
      </c>
      <c r="W23" s="7">
        <v>-82.296000000000006</v>
      </c>
      <c r="X23" s="7">
        <v>-82.296000000000006</v>
      </c>
      <c r="Y23" s="7">
        <v>-82.296000000000006</v>
      </c>
      <c r="Z23" s="7">
        <v>-82.296000000000006</v>
      </c>
      <c r="AA23" s="7">
        <v>-82.296000000000006</v>
      </c>
      <c r="AB23" s="7">
        <v>-82.296000000000006</v>
      </c>
      <c r="AC23" s="7">
        <v>-82.296000000000006</v>
      </c>
    </row>
    <row r="24" spans="2:29" x14ac:dyDescent="0.35">
      <c r="B24" s="2" t="s">
        <v>51</v>
      </c>
      <c r="C24" s="2" t="s">
        <v>50</v>
      </c>
      <c r="D24">
        <v>62200060</v>
      </c>
      <c r="E24" t="s">
        <v>191</v>
      </c>
      <c r="F24" t="s">
        <v>187</v>
      </c>
      <c r="G24" s="6">
        <v>1200002281</v>
      </c>
      <c r="H24" s="6" t="s">
        <v>392</v>
      </c>
      <c r="K24" s="16">
        <v>44719</v>
      </c>
      <c r="L24" s="7">
        <v>29500</v>
      </c>
      <c r="M24" s="7">
        <v>-3441.67</v>
      </c>
      <c r="N24" s="7">
        <v>26058.33</v>
      </c>
      <c r="O24" s="13" t="s">
        <v>304</v>
      </c>
      <c r="P24" s="14">
        <f>M24/7</f>
        <v>-491.66714285714289</v>
      </c>
      <c r="R24" s="7">
        <v>-491.66714285714289</v>
      </c>
      <c r="S24" s="7">
        <v>-491.66714285714289</v>
      </c>
      <c r="T24" s="7">
        <v>-491.66714285714289</v>
      </c>
      <c r="U24" s="7">
        <v>-491.66714285714289</v>
      </c>
      <c r="V24" s="7">
        <v>-491.66714285714289</v>
      </c>
      <c r="W24" s="7">
        <v>-491.66714285714289</v>
      </c>
      <c r="X24" s="7">
        <v>-491.66714285714289</v>
      </c>
      <c r="Y24" s="7">
        <v>-491.66714285714289</v>
      </c>
      <c r="Z24" s="7">
        <v>-491.66714285714289</v>
      </c>
      <c r="AA24" s="7">
        <v>-491.66714285714289</v>
      </c>
      <c r="AB24" s="7">
        <v>-491.66714285714289</v>
      </c>
      <c r="AC24" s="7">
        <v>-491.66714285714289</v>
      </c>
    </row>
    <row r="25" spans="2:29" x14ac:dyDescent="0.35">
      <c r="B25" s="2" t="s">
        <v>51</v>
      </c>
      <c r="C25" s="2" t="s">
        <v>50</v>
      </c>
      <c r="D25">
        <v>62200060</v>
      </c>
      <c r="E25" t="s">
        <v>191</v>
      </c>
      <c r="F25" t="s">
        <v>187</v>
      </c>
      <c r="G25" s="6">
        <v>1200002282</v>
      </c>
      <c r="H25" s="6" t="s">
        <v>393</v>
      </c>
      <c r="K25" s="16">
        <v>44719</v>
      </c>
      <c r="L25" s="7">
        <v>41900</v>
      </c>
      <c r="M25" s="7">
        <v>-4888.33</v>
      </c>
      <c r="N25" s="7">
        <v>37011.67</v>
      </c>
      <c r="O25" s="13" t="s">
        <v>304</v>
      </c>
      <c r="P25" s="14">
        <f>M25/7</f>
        <v>-698.33285714285716</v>
      </c>
      <c r="R25" s="7">
        <v>-698.33285714285716</v>
      </c>
      <c r="S25" s="7">
        <v>-698.33285714285716</v>
      </c>
      <c r="T25" s="7">
        <v>-698.33285714285716</v>
      </c>
      <c r="U25" s="7">
        <v>-698.33285714285716</v>
      </c>
      <c r="V25" s="7">
        <v>-698.33285714285716</v>
      </c>
      <c r="W25" s="7">
        <v>-698.33285714285716</v>
      </c>
      <c r="X25" s="7">
        <v>-698.33285714285716</v>
      </c>
      <c r="Y25" s="7">
        <v>-698.33285714285716</v>
      </c>
      <c r="Z25" s="7">
        <v>-698.33285714285716</v>
      </c>
      <c r="AA25" s="7">
        <v>-698.33285714285716</v>
      </c>
      <c r="AB25" s="7">
        <v>-698.33285714285716</v>
      </c>
      <c r="AC25" s="7">
        <v>-698.33285714285716</v>
      </c>
    </row>
    <row r="26" spans="2:29" x14ac:dyDescent="0.35">
      <c r="B26" s="2" t="s">
        <v>51</v>
      </c>
      <c r="C26" s="2" t="s">
        <v>50</v>
      </c>
      <c r="D26">
        <v>62200150</v>
      </c>
      <c r="E26" t="s">
        <v>198</v>
      </c>
      <c r="F26" t="s">
        <v>187</v>
      </c>
      <c r="G26" s="6">
        <v>1200002264</v>
      </c>
      <c r="H26" s="15" t="s">
        <v>382</v>
      </c>
      <c r="K26" s="16">
        <v>44572</v>
      </c>
      <c r="L26" s="7">
        <v>28499.43</v>
      </c>
      <c r="M26" s="7">
        <v>-5699.89</v>
      </c>
      <c r="N26" s="7">
        <v>22799.54</v>
      </c>
      <c r="O26" s="13" t="s">
        <v>304</v>
      </c>
      <c r="P26" s="14">
        <f>M26/12</f>
        <v>-474.99083333333334</v>
      </c>
      <c r="R26" s="7">
        <v>-474.99083333333334</v>
      </c>
      <c r="S26" s="7">
        <v>-474.99083333333334</v>
      </c>
      <c r="T26" s="7">
        <v>-474.99083333333334</v>
      </c>
      <c r="U26" s="7">
        <v>-474.99083333333334</v>
      </c>
      <c r="V26" s="7">
        <v>-474.99083333333334</v>
      </c>
      <c r="W26" s="7">
        <v>-474.99083333333334</v>
      </c>
      <c r="X26" s="7">
        <v>-474.99083333333334</v>
      </c>
      <c r="Y26" s="7">
        <v>-474.99083333333334</v>
      </c>
      <c r="Z26" s="7">
        <v>-474.99083333333334</v>
      </c>
      <c r="AA26" s="7">
        <v>-474.99083333333334</v>
      </c>
      <c r="AB26" s="7">
        <v>-474.99083333333334</v>
      </c>
      <c r="AC26" s="7">
        <v>-474.99083333333334</v>
      </c>
    </row>
    <row r="27" spans="2:29" x14ac:dyDescent="0.35">
      <c r="B27" s="2" t="s">
        <v>51</v>
      </c>
      <c r="C27" s="2" t="s">
        <v>50</v>
      </c>
      <c r="D27">
        <v>62200150</v>
      </c>
      <c r="E27" t="s">
        <v>198</v>
      </c>
      <c r="F27" t="s">
        <v>187</v>
      </c>
      <c r="G27" s="6">
        <v>1200002265</v>
      </c>
      <c r="H27" s="15" t="s">
        <v>382</v>
      </c>
      <c r="K27" s="16">
        <v>44572</v>
      </c>
      <c r="L27" s="7">
        <v>28500</v>
      </c>
      <c r="M27" s="7">
        <v>-5700</v>
      </c>
      <c r="N27" s="7">
        <v>22800</v>
      </c>
      <c r="O27" s="13" t="s">
        <v>304</v>
      </c>
      <c r="P27" s="14">
        <f>M27/12</f>
        <v>-475</v>
      </c>
      <c r="R27" s="7">
        <v>-475</v>
      </c>
      <c r="S27" s="7">
        <v>-475</v>
      </c>
      <c r="T27" s="7">
        <v>-475</v>
      </c>
      <c r="U27" s="7">
        <v>-475</v>
      </c>
      <c r="V27" s="7">
        <v>-475</v>
      </c>
      <c r="W27" s="7">
        <v>-475</v>
      </c>
      <c r="X27" s="7">
        <v>-475</v>
      </c>
      <c r="Y27" s="7">
        <v>-475</v>
      </c>
      <c r="Z27" s="7">
        <v>-475</v>
      </c>
      <c r="AA27" s="7">
        <v>-475</v>
      </c>
      <c r="AB27" s="7">
        <v>-475</v>
      </c>
      <c r="AC27" s="7">
        <v>-475</v>
      </c>
    </row>
    <row r="28" spans="2:29" x14ac:dyDescent="0.35">
      <c r="B28" s="2" t="s">
        <v>51</v>
      </c>
      <c r="C28" s="2" t="s">
        <v>50</v>
      </c>
      <c r="D28">
        <v>62200150</v>
      </c>
      <c r="E28" t="s">
        <v>198</v>
      </c>
      <c r="F28" t="s">
        <v>187</v>
      </c>
      <c r="G28" s="6">
        <v>1200002266</v>
      </c>
      <c r="H28" s="15" t="s">
        <v>382</v>
      </c>
      <c r="K28" s="16">
        <v>44572</v>
      </c>
      <c r="L28" s="7">
        <v>28500</v>
      </c>
      <c r="M28" s="7">
        <v>-5700</v>
      </c>
      <c r="N28" s="7">
        <v>22800</v>
      </c>
      <c r="O28" s="13" t="s">
        <v>304</v>
      </c>
      <c r="P28" s="14">
        <f>M28/12</f>
        <v>-475</v>
      </c>
      <c r="R28" s="7">
        <v>-475</v>
      </c>
      <c r="S28" s="7">
        <v>-475</v>
      </c>
      <c r="T28" s="7">
        <v>-475</v>
      </c>
      <c r="U28" s="7">
        <v>-475</v>
      </c>
      <c r="V28" s="7">
        <v>-475</v>
      </c>
      <c r="W28" s="7">
        <v>-475</v>
      </c>
      <c r="X28" s="7">
        <v>-475</v>
      </c>
      <c r="Y28" s="7">
        <v>-475</v>
      </c>
      <c r="Z28" s="7">
        <v>-475</v>
      </c>
      <c r="AA28" s="7">
        <v>-475</v>
      </c>
      <c r="AB28" s="7">
        <v>-475</v>
      </c>
      <c r="AC28" s="7">
        <v>-475</v>
      </c>
    </row>
    <row r="29" spans="2:29" x14ac:dyDescent="0.35">
      <c r="B29" s="2" t="s">
        <v>51</v>
      </c>
      <c r="C29" s="2" t="s">
        <v>50</v>
      </c>
      <c r="D29">
        <v>62200150</v>
      </c>
      <c r="E29" t="s">
        <v>198</v>
      </c>
      <c r="F29" t="s">
        <v>187</v>
      </c>
      <c r="G29" s="6">
        <v>1200002267</v>
      </c>
      <c r="H29" s="15" t="s">
        <v>382</v>
      </c>
      <c r="K29" s="16">
        <v>44575</v>
      </c>
      <c r="L29" s="7">
        <v>28500</v>
      </c>
      <c r="M29" s="7">
        <v>-5700</v>
      </c>
      <c r="N29" s="7">
        <v>22800</v>
      </c>
      <c r="O29" s="13" t="s">
        <v>304</v>
      </c>
      <c r="P29" s="14">
        <f>M29/12</f>
        <v>-475</v>
      </c>
      <c r="R29" s="7">
        <v>-475</v>
      </c>
      <c r="S29" s="7">
        <v>-475</v>
      </c>
      <c r="T29" s="7">
        <v>-475</v>
      </c>
      <c r="U29" s="7">
        <v>-475</v>
      </c>
      <c r="V29" s="7">
        <v>-475</v>
      </c>
      <c r="W29" s="7">
        <v>-475</v>
      </c>
      <c r="X29" s="7">
        <v>-475</v>
      </c>
      <c r="Y29" s="7">
        <v>-475</v>
      </c>
      <c r="Z29" s="7">
        <v>-475</v>
      </c>
      <c r="AA29" s="7">
        <v>-475</v>
      </c>
      <c r="AB29" s="7">
        <v>-475</v>
      </c>
      <c r="AC29" s="7">
        <v>-475</v>
      </c>
    </row>
    <row r="30" spans="2:29" x14ac:dyDescent="0.35">
      <c r="B30" s="2" t="s">
        <v>51</v>
      </c>
      <c r="C30" s="2" t="s">
        <v>50</v>
      </c>
      <c r="D30">
        <v>62200150</v>
      </c>
      <c r="E30" t="s">
        <v>198</v>
      </c>
      <c r="F30" t="s">
        <v>187</v>
      </c>
      <c r="G30" s="6">
        <v>1200002268</v>
      </c>
      <c r="H30" s="15" t="s">
        <v>382</v>
      </c>
      <c r="K30" s="16">
        <v>44575</v>
      </c>
      <c r="L30" s="7">
        <v>28500</v>
      </c>
      <c r="M30" s="7">
        <v>-5700</v>
      </c>
      <c r="N30" s="7">
        <v>22800</v>
      </c>
      <c r="O30" s="13" t="s">
        <v>304</v>
      </c>
      <c r="P30" s="14">
        <f>M30/12</f>
        <v>-475</v>
      </c>
      <c r="R30" s="7">
        <v>-475</v>
      </c>
      <c r="S30" s="7">
        <v>-475</v>
      </c>
      <c r="T30" s="7">
        <v>-475</v>
      </c>
      <c r="U30" s="7">
        <v>-475</v>
      </c>
      <c r="V30" s="7">
        <v>-475</v>
      </c>
      <c r="W30" s="7">
        <v>-475</v>
      </c>
      <c r="X30" s="7">
        <v>-475</v>
      </c>
      <c r="Y30" s="7">
        <v>-475</v>
      </c>
      <c r="Z30" s="7">
        <v>-475</v>
      </c>
      <c r="AA30" s="7">
        <v>-475</v>
      </c>
      <c r="AB30" s="7">
        <v>-475</v>
      </c>
      <c r="AC30" s="7">
        <v>-475</v>
      </c>
    </row>
    <row r="31" spans="2:29" x14ac:dyDescent="0.35">
      <c r="B31" s="2" t="s">
        <v>51</v>
      </c>
      <c r="C31" s="2" t="s">
        <v>50</v>
      </c>
      <c r="D31">
        <v>62200150</v>
      </c>
      <c r="E31" t="s">
        <v>198</v>
      </c>
      <c r="F31" t="s">
        <v>187</v>
      </c>
      <c r="G31" s="6">
        <v>1200002269</v>
      </c>
      <c r="H31" s="15" t="s">
        <v>382</v>
      </c>
      <c r="K31" s="16">
        <v>44575</v>
      </c>
      <c r="L31" s="7">
        <v>28500</v>
      </c>
      <c r="M31" s="7">
        <v>-5700</v>
      </c>
      <c r="N31" s="7">
        <v>22800</v>
      </c>
      <c r="O31" s="13" t="s">
        <v>304</v>
      </c>
      <c r="P31" s="14">
        <f>M31/12</f>
        <v>-475</v>
      </c>
      <c r="R31" s="7">
        <v>-475</v>
      </c>
      <c r="S31" s="7">
        <v>-475</v>
      </c>
      <c r="T31" s="7">
        <v>-475</v>
      </c>
      <c r="U31" s="7">
        <v>-475</v>
      </c>
      <c r="V31" s="7">
        <v>-475</v>
      </c>
      <c r="W31" s="7">
        <v>-475</v>
      </c>
      <c r="X31" s="7">
        <v>-475</v>
      </c>
      <c r="Y31" s="7">
        <v>-475</v>
      </c>
      <c r="Z31" s="7">
        <v>-475</v>
      </c>
      <c r="AA31" s="7">
        <v>-475</v>
      </c>
      <c r="AB31" s="7">
        <v>-475</v>
      </c>
      <c r="AC31" s="7">
        <v>-475</v>
      </c>
    </row>
    <row r="32" spans="2:29" x14ac:dyDescent="0.35">
      <c r="B32" s="2" t="s">
        <v>51</v>
      </c>
      <c r="C32" s="2" t="s">
        <v>50</v>
      </c>
      <c r="D32">
        <v>62200150</v>
      </c>
      <c r="E32" t="s">
        <v>198</v>
      </c>
      <c r="F32" t="s">
        <v>187</v>
      </c>
      <c r="G32" s="6">
        <v>1200002270</v>
      </c>
      <c r="H32" s="15" t="s">
        <v>382</v>
      </c>
      <c r="K32" s="16">
        <v>44575</v>
      </c>
      <c r="L32" s="7">
        <v>28500</v>
      </c>
      <c r="M32" s="7">
        <v>-5700</v>
      </c>
      <c r="N32" s="7">
        <v>22800</v>
      </c>
      <c r="O32" s="13" t="s">
        <v>304</v>
      </c>
      <c r="P32" s="14">
        <f>M32/12</f>
        <v>-475</v>
      </c>
      <c r="R32" s="7">
        <v>-475</v>
      </c>
      <c r="S32" s="7">
        <v>-475</v>
      </c>
      <c r="T32" s="7">
        <v>-475</v>
      </c>
      <c r="U32" s="7">
        <v>-475</v>
      </c>
      <c r="V32" s="7">
        <v>-475</v>
      </c>
      <c r="W32" s="7">
        <v>-475</v>
      </c>
      <c r="X32" s="7">
        <v>-475</v>
      </c>
      <c r="Y32" s="7">
        <v>-475</v>
      </c>
      <c r="Z32" s="7">
        <v>-475</v>
      </c>
      <c r="AA32" s="7">
        <v>-475</v>
      </c>
      <c r="AB32" s="7">
        <v>-475</v>
      </c>
      <c r="AC32" s="7">
        <v>-475</v>
      </c>
    </row>
    <row r="33" spans="2:29" x14ac:dyDescent="0.35">
      <c r="B33" s="2" t="s">
        <v>51</v>
      </c>
      <c r="C33" s="2" t="s">
        <v>50</v>
      </c>
      <c r="D33">
        <v>62200150</v>
      </c>
      <c r="E33" t="s">
        <v>198</v>
      </c>
      <c r="F33" t="s">
        <v>187</v>
      </c>
      <c r="G33" s="6">
        <v>1200002271</v>
      </c>
      <c r="H33" s="15" t="s">
        <v>382</v>
      </c>
      <c r="K33" s="16">
        <v>44575</v>
      </c>
      <c r="L33" s="7">
        <v>28500</v>
      </c>
      <c r="M33" s="7">
        <v>-5700</v>
      </c>
      <c r="N33" s="7">
        <v>22800</v>
      </c>
      <c r="O33" s="13" t="s">
        <v>304</v>
      </c>
      <c r="P33" s="14">
        <f>M33/12</f>
        <v>-475</v>
      </c>
      <c r="R33" s="7">
        <v>-475</v>
      </c>
      <c r="S33" s="7">
        <v>-475</v>
      </c>
      <c r="T33" s="7">
        <v>-475</v>
      </c>
      <c r="U33" s="7">
        <v>-475</v>
      </c>
      <c r="V33" s="7">
        <v>-475</v>
      </c>
      <c r="W33" s="7">
        <v>-475</v>
      </c>
      <c r="X33" s="7">
        <v>-475</v>
      </c>
      <c r="Y33" s="7">
        <v>-475</v>
      </c>
      <c r="Z33" s="7">
        <v>-475</v>
      </c>
      <c r="AA33" s="7">
        <v>-475</v>
      </c>
      <c r="AB33" s="7">
        <v>-475</v>
      </c>
      <c r="AC33" s="7">
        <v>-475</v>
      </c>
    </row>
    <row r="34" spans="2:29" x14ac:dyDescent="0.35">
      <c r="B34" s="2" t="s">
        <v>51</v>
      </c>
      <c r="C34" s="2" t="s">
        <v>50</v>
      </c>
      <c r="D34">
        <v>62200150</v>
      </c>
      <c r="E34" t="s">
        <v>198</v>
      </c>
      <c r="F34" t="s">
        <v>187</v>
      </c>
      <c r="G34" s="6">
        <v>1200002272</v>
      </c>
      <c r="H34" s="15" t="s">
        <v>382</v>
      </c>
      <c r="K34" s="16">
        <v>44575</v>
      </c>
      <c r="L34" s="7">
        <v>28500</v>
      </c>
      <c r="M34" s="7">
        <v>-5700</v>
      </c>
      <c r="N34" s="7">
        <v>22800</v>
      </c>
      <c r="O34" s="13" t="s">
        <v>304</v>
      </c>
      <c r="P34" s="14">
        <f>M34/12</f>
        <v>-475</v>
      </c>
      <c r="R34" s="7">
        <v>-475</v>
      </c>
      <c r="S34" s="7">
        <v>-475</v>
      </c>
      <c r="T34" s="7">
        <v>-475</v>
      </c>
      <c r="U34" s="7">
        <v>-475</v>
      </c>
      <c r="V34" s="7">
        <v>-475</v>
      </c>
      <c r="W34" s="7">
        <v>-475</v>
      </c>
      <c r="X34" s="7">
        <v>-475</v>
      </c>
      <c r="Y34" s="7">
        <v>-475</v>
      </c>
      <c r="Z34" s="7">
        <v>-475</v>
      </c>
      <c r="AA34" s="7">
        <v>-475</v>
      </c>
      <c r="AB34" s="7">
        <v>-475</v>
      </c>
      <c r="AC34" s="7">
        <v>-475</v>
      </c>
    </row>
    <row r="35" spans="2:29" x14ac:dyDescent="0.35">
      <c r="B35" s="2" t="s">
        <v>51</v>
      </c>
      <c r="C35" s="2" t="s">
        <v>50</v>
      </c>
      <c r="D35">
        <v>62200150</v>
      </c>
      <c r="E35" t="s">
        <v>198</v>
      </c>
      <c r="F35" t="s">
        <v>187</v>
      </c>
      <c r="G35" s="6">
        <v>1200002273</v>
      </c>
      <c r="H35" s="15" t="s">
        <v>382</v>
      </c>
      <c r="K35" s="16">
        <v>44575</v>
      </c>
      <c r="L35" s="7">
        <v>28500</v>
      </c>
      <c r="M35" s="7">
        <v>-5700</v>
      </c>
      <c r="N35" s="7">
        <v>22800</v>
      </c>
      <c r="O35" s="13" t="s">
        <v>304</v>
      </c>
      <c r="P35" s="14">
        <f>M35/12</f>
        <v>-475</v>
      </c>
      <c r="R35" s="7">
        <v>-475</v>
      </c>
      <c r="S35" s="7">
        <v>-475</v>
      </c>
      <c r="T35" s="7">
        <v>-475</v>
      </c>
      <c r="U35" s="7">
        <v>-475</v>
      </c>
      <c r="V35" s="7">
        <v>-475</v>
      </c>
      <c r="W35" s="7">
        <v>-475</v>
      </c>
      <c r="X35" s="7">
        <v>-475</v>
      </c>
      <c r="Y35" s="7">
        <v>-475</v>
      </c>
      <c r="Z35" s="7">
        <v>-475</v>
      </c>
      <c r="AA35" s="7">
        <v>-475</v>
      </c>
      <c r="AB35" s="7">
        <v>-475</v>
      </c>
      <c r="AC35" s="7">
        <v>-475</v>
      </c>
    </row>
    <row r="36" spans="2:29" x14ac:dyDescent="0.35">
      <c r="B36" s="2" t="s">
        <v>51</v>
      </c>
      <c r="C36" s="2" t="s">
        <v>50</v>
      </c>
      <c r="D36">
        <v>62200150</v>
      </c>
      <c r="E36" t="s">
        <v>198</v>
      </c>
      <c r="F36" t="s">
        <v>187</v>
      </c>
      <c r="G36" s="6">
        <v>1200002274</v>
      </c>
      <c r="H36" s="15" t="s">
        <v>382</v>
      </c>
      <c r="K36" s="16">
        <v>44575</v>
      </c>
      <c r="L36" s="7">
        <v>28500</v>
      </c>
      <c r="M36" s="7">
        <v>-5700</v>
      </c>
      <c r="N36" s="7">
        <v>22800</v>
      </c>
      <c r="O36" s="13" t="s">
        <v>304</v>
      </c>
      <c r="P36" s="14">
        <f>M36/12</f>
        <v>-475</v>
      </c>
      <c r="R36" s="7">
        <v>-475</v>
      </c>
      <c r="S36" s="7">
        <v>-475</v>
      </c>
      <c r="T36" s="7">
        <v>-475</v>
      </c>
      <c r="U36" s="7">
        <v>-475</v>
      </c>
      <c r="V36" s="7">
        <v>-475</v>
      </c>
      <c r="W36" s="7">
        <v>-475</v>
      </c>
      <c r="X36" s="7">
        <v>-475</v>
      </c>
      <c r="Y36" s="7">
        <v>-475</v>
      </c>
      <c r="Z36" s="7">
        <v>-475</v>
      </c>
      <c r="AA36" s="7">
        <v>-475</v>
      </c>
      <c r="AB36" s="7">
        <v>-475</v>
      </c>
      <c r="AC36" s="7">
        <v>-475</v>
      </c>
    </row>
    <row r="37" spans="2:29" x14ac:dyDescent="0.35">
      <c r="B37" s="2" t="s">
        <v>51</v>
      </c>
      <c r="C37" s="2" t="s">
        <v>50</v>
      </c>
      <c r="D37">
        <v>62200150</v>
      </c>
      <c r="E37" t="s">
        <v>198</v>
      </c>
      <c r="F37" t="s">
        <v>187</v>
      </c>
      <c r="G37" s="6">
        <v>1200002275</v>
      </c>
      <c r="H37" s="15" t="s">
        <v>382</v>
      </c>
      <c r="K37" s="16">
        <v>44580</v>
      </c>
      <c r="L37" s="7">
        <v>28500</v>
      </c>
      <c r="M37" s="7">
        <v>-5700</v>
      </c>
      <c r="N37" s="7">
        <v>22800</v>
      </c>
      <c r="O37" s="13" t="s">
        <v>304</v>
      </c>
      <c r="P37" s="14">
        <f>M37/12</f>
        <v>-475</v>
      </c>
      <c r="R37" s="7">
        <v>-475</v>
      </c>
      <c r="S37" s="7">
        <v>-475</v>
      </c>
      <c r="T37" s="7">
        <v>-475</v>
      </c>
      <c r="U37" s="7">
        <v>-475</v>
      </c>
      <c r="V37" s="7">
        <v>-475</v>
      </c>
      <c r="W37" s="7">
        <v>-475</v>
      </c>
      <c r="X37" s="7">
        <v>-475</v>
      </c>
      <c r="Y37" s="7">
        <v>-475</v>
      </c>
      <c r="Z37" s="7">
        <v>-475</v>
      </c>
      <c r="AA37" s="7">
        <v>-475</v>
      </c>
      <c r="AB37" s="7">
        <v>-475</v>
      </c>
      <c r="AC37" s="7">
        <v>-475</v>
      </c>
    </row>
    <row r="38" spans="2:29" x14ac:dyDescent="0.35">
      <c r="B38" s="2" t="s">
        <v>51</v>
      </c>
      <c r="C38" s="2" t="s">
        <v>50</v>
      </c>
      <c r="D38">
        <v>62200150</v>
      </c>
      <c r="E38" t="s">
        <v>198</v>
      </c>
      <c r="F38" t="s">
        <v>187</v>
      </c>
      <c r="G38" s="6">
        <v>1200002276</v>
      </c>
      <c r="H38" s="15" t="s">
        <v>382</v>
      </c>
      <c r="K38" s="16">
        <v>44580</v>
      </c>
      <c r="L38" s="7">
        <v>28500</v>
      </c>
      <c r="M38" s="7">
        <v>-5700</v>
      </c>
      <c r="N38" s="7">
        <v>22800</v>
      </c>
      <c r="O38" s="13" t="s">
        <v>304</v>
      </c>
      <c r="P38" s="14">
        <f>M38/12</f>
        <v>-475</v>
      </c>
      <c r="R38" s="7">
        <v>-475</v>
      </c>
      <c r="S38" s="7">
        <v>-475</v>
      </c>
      <c r="T38" s="7">
        <v>-475</v>
      </c>
      <c r="U38" s="7">
        <v>-475</v>
      </c>
      <c r="V38" s="7">
        <v>-475</v>
      </c>
      <c r="W38" s="7">
        <v>-475</v>
      </c>
      <c r="X38" s="7">
        <v>-475</v>
      </c>
      <c r="Y38" s="7">
        <v>-475</v>
      </c>
      <c r="Z38" s="7">
        <v>-475</v>
      </c>
      <c r="AA38" s="7">
        <v>-475</v>
      </c>
      <c r="AB38" s="7">
        <v>-475</v>
      </c>
      <c r="AC38" s="7">
        <v>-475</v>
      </c>
    </row>
    <row r="39" spans="2:29" x14ac:dyDescent="0.35">
      <c r="B39" s="2" t="s">
        <v>51</v>
      </c>
      <c r="C39" s="2" t="s">
        <v>50</v>
      </c>
      <c r="D39">
        <v>62200150</v>
      </c>
      <c r="E39" t="s">
        <v>198</v>
      </c>
      <c r="F39" t="s">
        <v>187</v>
      </c>
      <c r="G39" s="6">
        <v>1200002277</v>
      </c>
      <c r="H39" s="15" t="s">
        <v>382</v>
      </c>
      <c r="K39" s="16">
        <v>44580</v>
      </c>
      <c r="L39" s="7">
        <v>28500</v>
      </c>
      <c r="M39" s="7">
        <v>-5700</v>
      </c>
      <c r="N39" s="7">
        <v>22800</v>
      </c>
      <c r="O39" s="13" t="s">
        <v>304</v>
      </c>
      <c r="P39" s="14">
        <f>M39/12</f>
        <v>-475</v>
      </c>
      <c r="R39" s="7">
        <v>-475</v>
      </c>
      <c r="S39" s="7">
        <v>-475</v>
      </c>
      <c r="T39" s="7">
        <v>-475</v>
      </c>
      <c r="U39" s="7">
        <v>-475</v>
      </c>
      <c r="V39" s="7">
        <v>-475</v>
      </c>
      <c r="W39" s="7">
        <v>-475</v>
      </c>
      <c r="X39" s="7">
        <v>-475</v>
      </c>
      <c r="Y39" s="7">
        <v>-475</v>
      </c>
      <c r="Z39" s="7">
        <v>-475</v>
      </c>
      <c r="AA39" s="7">
        <v>-475</v>
      </c>
      <c r="AB39" s="7">
        <v>-475</v>
      </c>
      <c r="AC39" s="7">
        <v>-475</v>
      </c>
    </row>
    <row r="40" spans="2:29" x14ac:dyDescent="0.35">
      <c r="B40" s="2" t="s">
        <v>51</v>
      </c>
      <c r="C40" s="2" t="s">
        <v>50</v>
      </c>
      <c r="D40">
        <v>62200150</v>
      </c>
      <c r="E40" t="s">
        <v>198</v>
      </c>
      <c r="F40" t="s">
        <v>187</v>
      </c>
      <c r="G40" s="6">
        <v>1200002278</v>
      </c>
      <c r="H40" s="15" t="s">
        <v>382</v>
      </c>
      <c r="K40" s="16">
        <v>44580</v>
      </c>
      <c r="L40" s="7">
        <v>28500</v>
      </c>
      <c r="M40" s="7">
        <v>-5700</v>
      </c>
      <c r="N40" s="7">
        <v>22800</v>
      </c>
      <c r="O40" s="13" t="s">
        <v>304</v>
      </c>
      <c r="P40" s="14">
        <f>M40/12</f>
        <v>-475</v>
      </c>
      <c r="R40" s="7">
        <v>-475</v>
      </c>
      <c r="S40" s="7">
        <v>-475</v>
      </c>
      <c r="T40" s="7">
        <v>-475</v>
      </c>
      <c r="U40" s="7">
        <v>-475</v>
      </c>
      <c r="V40" s="7">
        <v>-475</v>
      </c>
      <c r="W40" s="7">
        <v>-475</v>
      </c>
      <c r="X40" s="7">
        <v>-475</v>
      </c>
      <c r="Y40" s="7">
        <v>-475</v>
      </c>
      <c r="Z40" s="7">
        <v>-475</v>
      </c>
      <c r="AA40" s="7">
        <v>-475</v>
      </c>
      <c r="AB40" s="7">
        <v>-475</v>
      </c>
      <c r="AC40" s="7">
        <v>-475</v>
      </c>
    </row>
    <row r="41" spans="2:29" x14ac:dyDescent="0.35">
      <c r="B41" s="2" t="s">
        <v>51</v>
      </c>
      <c r="C41" s="2" t="s">
        <v>50</v>
      </c>
      <c r="D41">
        <v>62200150</v>
      </c>
      <c r="E41" t="s">
        <v>198</v>
      </c>
      <c r="F41" t="s">
        <v>187</v>
      </c>
      <c r="G41" s="6">
        <v>1200002279</v>
      </c>
      <c r="H41" s="15" t="s">
        <v>382</v>
      </c>
      <c r="K41" s="16">
        <v>44587</v>
      </c>
      <c r="L41" s="7">
        <v>28500</v>
      </c>
      <c r="M41" s="7">
        <v>-5700</v>
      </c>
      <c r="N41" s="7">
        <v>22800</v>
      </c>
      <c r="O41" s="13" t="s">
        <v>304</v>
      </c>
      <c r="P41" s="14">
        <f>M41/12</f>
        <v>-475</v>
      </c>
      <c r="R41" s="7">
        <v>-475</v>
      </c>
      <c r="S41" s="7">
        <v>-475</v>
      </c>
      <c r="T41" s="7">
        <v>-475</v>
      </c>
      <c r="U41" s="7">
        <v>-475</v>
      </c>
      <c r="V41" s="7">
        <v>-475</v>
      </c>
      <c r="W41" s="7">
        <v>-475</v>
      </c>
      <c r="X41" s="7">
        <v>-475</v>
      </c>
      <c r="Y41" s="7">
        <v>-475</v>
      </c>
      <c r="Z41" s="7">
        <v>-475</v>
      </c>
      <c r="AA41" s="7">
        <v>-475</v>
      </c>
      <c r="AB41" s="7">
        <v>-475</v>
      </c>
      <c r="AC41" s="7">
        <v>-475</v>
      </c>
    </row>
    <row r="42" spans="2:29" x14ac:dyDescent="0.35">
      <c r="B42" s="2" t="s">
        <v>51</v>
      </c>
      <c r="C42" s="2" t="s">
        <v>50</v>
      </c>
      <c r="D42">
        <v>62200150</v>
      </c>
      <c r="E42" t="s">
        <v>198</v>
      </c>
      <c r="F42" t="s">
        <v>187</v>
      </c>
      <c r="G42" s="6">
        <v>410001389</v>
      </c>
      <c r="H42" s="6" t="s">
        <v>391</v>
      </c>
      <c r="K42" s="16">
        <v>44680</v>
      </c>
      <c r="L42" s="7">
        <v>37501</v>
      </c>
      <c r="M42" s="7">
        <v>-9375.25</v>
      </c>
      <c r="N42" s="7">
        <v>28125.75</v>
      </c>
      <c r="O42" s="13" t="s">
        <v>304</v>
      </c>
      <c r="P42" s="14">
        <f>M42/9</f>
        <v>-1041.6944444444443</v>
      </c>
      <c r="R42" s="7">
        <v>-1041.6944444444443</v>
      </c>
      <c r="S42" s="7">
        <v>-1041.6944444444443</v>
      </c>
      <c r="T42" s="7">
        <v>-1041.6944444444443</v>
      </c>
      <c r="U42" s="7">
        <v>-1041.6944444444443</v>
      </c>
      <c r="V42" s="7">
        <v>-1041.6944444444443</v>
      </c>
      <c r="W42" s="7">
        <v>-1041.6944444444443</v>
      </c>
      <c r="X42" s="7">
        <v>-1041.6944444444443</v>
      </c>
      <c r="Y42" s="7">
        <v>-1041.6944444444443</v>
      </c>
      <c r="Z42" s="7">
        <v>-1041.6944444444443</v>
      </c>
      <c r="AA42" s="7">
        <v>-1041.6944444444443</v>
      </c>
      <c r="AB42" s="7">
        <v>-1041.6944444444443</v>
      </c>
      <c r="AC42" s="7">
        <v>-1041.6944444444443</v>
      </c>
    </row>
    <row r="43" spans="2:29" x14ac:dyDescent="0.35">
      <c r="B43" s="2" t="s">
        <v>51</v>
      </c>
      <c r="C43" s="2" t="s">
        <v>50</v>
      </c>
      <c r="D43">
        <v>62200160</v>
      </c>
      <c r="E43" t="s">
        <v>199</v>
      </c>
      <c r="F43" t="s">
        <v>187</v>
      </c>
      <c r="G43" s="6">
        <v>700000936</v>
      </c>
      <c r="H43" s="15" t="s">
        <v>383</v>
      </c>
      <c r="K43" s="16">
        <v>44580</v>
      </c>
      <c r="L43" s="7">
        <v>13500</v>
      </c>
      <c r="M43" s="7">
        <v>-1350</v>
      </c>
      <c r="N43" s="7">
        <v>12150</v>
      </c>
      <c r="O43" s="13" t="s">
        <v>304</v>
      </c>
      <c r="P43" s="14">
        <f>M43/12</f>
        <v>-112.5</v>
      </c>
      <c r="R43" s="7">
        <v>-112.5</v>
      </c>
      <c r="S43" s="7">
        <v>-112.5</v>
      </c>
      <c r="T43" s="7">
        <v>-112.5</v>
      </c>
      <c r="U43" s="7">
        <v>-112.5</v>
      </c>
      <c r="V43" s="7">
        <v>-112.5</v>
      </c>
      <c r="W43" s="7">
        <v>-112.5</v>
      </c>
      <c r="X43" s="7">
        <v>-112.5</v>
      </c>
      <c r="Y43" s="7">
        <v>-112.5</v>
      </c>
      <c r="Z43" s="7">
        <v>-112.5</v>
      </c>
      <c r="AA43" s="7">
        <v>-112.5</v>
      </c>
      <c r="AB43" s="7">
        <v>-112.5</v>
      </c>
      <c r="AC43" s="7">
        <v>-112.5</v>
      </c>
    </row>
    <row r="44" spans="2:29" x14ac:dyDescent="0.35">
      <c r="B44" s="2" t="s">
        <v>51</v>
      </c>
      <c r="C44" s="2" t="s">
        <v>50</v>
      </c>
      <c r="D44">
        <v>62200160</v>
      </c>
      <c r="E44" t="s">
        <v>199</v>
      </c>
      <c r="F44" t="s">
        <v>187</v>
      </c>
      <c r="G44" s="6">
        <v>700000942</v>
      </c>
      <c r="H44" s="15" t="s">
        <v>386</v>
      </c>
      <c r="K44" s="16">
        <v>44572</v>
      </c>
      <c r="L44" s="7">
        <v>14000</v>
      </c>
      <c r="M44" s="7">
        <v>-1400</v>
      </c>
      <c r="N44" s="7">
        <v>12600</v>
      </c>
      <c r="O44" s="13" t="s">
        <v>304</v>
      </c>
      <c r="P44" s="14">
        <f>M44/12</f>
        <v>-116.66666666666667</v>
      </c>
      <c r="R44" s="7">
        <v>-116.66666666666667</v>
      </c>
      <c r="S44" s="7">
        <v>-116.66666666666667</v>
      </c>
      <c r="T44" s="7">
        <v>-116.66666666666667</v>
      </c>
      <c r="U44" s="7">
        <v>-116.66666666666667</v>
      </c>
      <c r="V44" s="7">
        <v>-116.66666666666667</v>
      </c>
      <c r="W44" s="7">
        <v>-116.66666666666667</v>
      </c>
      <c r="X44" s="7">
        <v>-116.66666666666667</v>
      </c>
      <c r="Y44" s="7">
        <v>-116.66666666666667</v>
      </c>
      <c r="Z44" s="7">
        <v>-116.66666666666667</v>
      </c>
      <c r="AA44" s="7">
        <v>-116.66666666666667</v>
      </c>
      <c r="AB44" s="7">
        <v>-116.66666666666667</v>
      </c>
      <c r="AC44" s="7">
        <v>-116.66666666666667</v>
      </c>
    </row>
    <row r="45" spans="2:29" x14ac:dyDescent="0.35">
      <c r="B45" s="2" t="s">
        <v>51</v>
      </c>
      <c r="C45" s="2" t="s">
        <v>50</v>
      </c>
      <c r="D45">
        <v>62200160</v>
      </c>
      <c r="E45" t="s">
        <v>199</v>
      </c>
      <c r="F45" t="s">
        <v>187</v>
      </c>
      <c r="G45" s="6">
        <v>700000937</v>
      </c>
      <c r="H45" s="15" t="s">
        <v>384</v>
      </c>
      <c r="K45" s="16">
        <v>44587</v>
      </c>
      <c r="L45" s="7">
        <v>16019.98</v>
      </c>
      <c r="M45" s="7">
        <v>-1602</v>
      </c>
      <c r="N45" s="7">
        <v>14417.98</v>
      </c>
      <c r="O45" s="13" t="s">
        <v>304</v>
      </c>
      <c r="P45" s="14">
        <f>M45/12</f>
        <v>-133.5</v>
      </c>
      <c r="R45" s="7">
        <v>-133.5</v>
      </c>
      <c r="S45" s="7">
        <v>-133.5</v>
      </c>
      <c r="T45" s="7">
        <v>-133.5</v>
      </c>
      <c r="U45" s="7">
        <v>-133.5</v>
      </c>
      <c r="V45" s="7">
        <v>-133.5</v>
      </c>
      <c r="W45" s="7">
        <v>-133.5</v>
      </c>
      <c r="X45" s="7">
        <v>-133.5</v>
      </c>
      <c r="Y45" s="7">
        <v>-133.5</v>
      </c>
      <c r="Z45" s="7">
        <v>-133.5</v>
      </c>
      <c r="AA45" s="7">
        <v>-133.5</v>
      </c>
      <c r="AB45" s="7">
        <v>-133.5</v>
      </c>
      <c r="AC45" s="7">
        <v>-133.5</v>
      </c>
    </row>
    <row r="46" spans="2:29" x14ac:dyDescent="0.35">
      <c r="B46" s="2" t="s">
        <v>51</v>
      </c>
      <c r="C46" s="2" t="s">
        <v>50</v>
      </c>
      <c r="D46">
        <v>62200160</v>
      </c>
      <c r="E46" t="s">
        <v>199</v>
      </c>
      <c r="F46" t="s">
        <v>187</v>
      </c>
      <c r="G46" s="6">
        <v>700000938</v>
      </c>
      <c r="H46" s="15" t="s">
        <v>384</v>
      </c>
      <c r="K46" s="16">
        <v>44572</v>
      </c>
      <c r="L46" s="7">
        <v>16020</v>
      </c>
      <c r="M46" s="7">
        <v>-1602</v>
      </c>
      <c r="N46" s="7">
        <v>14418</v>
      </c>
      <c r="O46" s="13" t="s">
        <v>304</v>
      </c>
      <c r="P46" s="14">
        <f>M46/12</f>
        <v>-133.5</v>
      </c>
      <c r="R46" s="7">
        <v>-133.5</v>
      </c>
      <c r="S46" s="7">
        <v>-133.5</v>
      </c>
      <c r="T46" s="7">
        <v>-133.5</v>
      </c>
      <c r="U46" s="7">
        <v>-133.5</v>
      </c>
      <c r="V46" s="7">
        <v>-133.5</v>
      </c>
      <c r="W46" s="7">
        <v>-133.5</v>
      </c>
      <c r="X46" s="7">
        <v>-133.5</v>
      </c>
      <c r="Y46" s="7">
        <v>-133.5</v>
      </c>
      <c r="Z46" s="7">
        <v>-133.5</v>
      </c>
      <c r="AA46" s="7">
        <v>-133.5</v>
      </c>
      <c r="AB46" s="7">
        <v>-133.5</v>
      </c>
      <c r="AC46" s="7">
        <v>-133.5</v>
      </c>
    </row>
    <row r="47" spans="2:29" x14ac:dyDescent="0.35">
      <c r="B47" s="2" t="s">
        <v>51</v>
      </c>
      <c r="C47" s="2" t="s">
        <v>50</v>
      </c>
      <c r="D47">
        <v>62200160</v>
      </c>
      <c r="E47" t="s">
        <v>199</v>
      </c>
      <c r="F47" t="s">
        <v>187</v>
      </c>
      <c r="G47" s="6">
        <v>700000939</v>
      </c>
      <c r="H47" s="15" t="s">
        <v>384</v>
      </c>
      <c r="K47" s="16">
        <v>44572</v>
      </c>
      <c r="L47" s="7">
        <v>16020</v>
      </c>
      <c r="M47" s="7">
        <v>-1602</v>
      </c>
      <c r="N47" s="7">
        <v>14418</v>
      </c>
      <c r="O47" s="13" t="s">
        <v>304</v>
      </c>
      <c r="P47" s="14">
        <f>M47/12</f>
        <v>-133.5</v>
      </c>
      <c r="R47" s="7">
        <v>-133.5</v>
      </c>
      <c r="S47" s="7">
        <v>-133.5</v>
      </c>
      <c r="T47" s="7">
        <v>-133.5</v>
      </c>
      <c r="U47" s="7">
        <v>-133.5</v>
      </c>
      <c r="V47" s="7">
        <v>-133.5</v>
      </c>
      <c r="W47" s="7">
        <v>-133.5</v>
      </c>
      <c r="X47" s="7">
        <v>-133.5</v>
      </c>
      <c r="Y47" s="7">
        <v>-133.5</v>
      </c>
      <c r="Z47" s="7">
        <v>-133.5</v>
      </c>
      <c r="AA47" s="7">
        <v>-133.5</v>
      </c>
      <c r="AB47" s="7">
        <v>-133.5</v>
      </c>
      <c r="AC47" s="7">
        <v>-133.5</v>
      </c>
    </row>
    <row r="48" spans="2:29" x14ac:dyDescent="0.35">
      <c r="B48" s="2" t="s">
        <v>51</v>
      </c>
      <c r="C48" s="2" t="s">
        <v>50</v>
      </c>
      <c r="D48">
        <v>62200160</v>
      </c>
      <c r="E48" t="s">
        <v>199</v>
      </c>
      <c r="F48" t="s">
        <v>187</v>
      </c>
      <c r="G48" s="6">
        <v>700000940</v>
      </c>
      <c r="H48" s="15" t="s">
        <v>384</v>
      </c>
      <c r="K48" s="16">
        <v>44572</v>
      </c>
      <c r="L48" s="7">
        <v>16020</v>
      </c>
      <c r="M48" s="7">
        <v>-1602</v>
      </c>
      <c r="N48" s="7">
        <v>14418</v>
      </c>
      <c r="O48" s="13" t="s">
        <v>304</v>
      </c>
      <c r="P48" s="14">
        <f>M48/12</f>
        <v>-133.5</v>
      </c>
      <c r="R48" s="7">
        <v>-133.5</v>
      </c>
      <c r="S48" s="7">
        <v>-133.5</v>
      </c>
      <c r="T48" s="7">
        <v>-133.5</v>
      </c>
      <c r="U48" s="7">
        <v>-133.5</v>
      </c>
      <c r="V48" s="7">
        <v>-133.5</v>
      </c>
      <c r="W48" s="7">
        <v>-133.5</v>
      </c>
      <c r="X48" s="7">
        <v>-133.5</v>
      </c>
      <c r="Y48" s="7">
        <v>-133.5</v>
      </c>
      <c r="Z48" s="7">
        <v>-133.5</v>
      </c>
      <c r="AA48" s="7">
        <v>-133.5</v>
      </c>
      <c r="AB48" s="7">
        <v>-133.5</v>
      </c>
      <c r="AC48" s="7">
        <v>-133.5</v>
      </c>
    </row>
    <row r="49" spans="2:29" x14ac:dyDescent="0.35">
      <c r="B49" s="2" t="s">
        <v>51</v>
      </c>
      <c r="C49" s="2" t="s">
        <v>50</v>
      </c>
      <c r="D49">
        <v>62200160</v>
      </c>
      <c r="E49" t="s">
        <v>199</v>
      </c>
      <c r="F49" t="s">
        <v>187</v>
      </c>
      <c r="G49" s="6">
        <v>700000947</v>
      </c>
      <c r="H49" s="15" t="s">
        <v>388</v>
      </c>
      <c r="K49" s="16">
        <v>44575</v>
      </c>
      <c r="L49" s="7">
        <v>16650</v>
      </c>
      <c r="M49" s="7">
        <v>-1665</v>
      </c>
      <c r="N49" s="7">
        <v>14985</v>
      </c>
      <c r="O49" s="13" t="s">
        <v>304</v>
      </c>
      <c r="P49" s="14">
        <f>M49/12</f>
        <v>-138.75</v>
      </c>
      <c r="R49" s="7">
        <v>-138.75</v>
      </c>
      <c r="S49" s="7">
        <v>-138.75</v>
      </c>
      <c r="T49" s="7">
        <v>-138.75</v>
      </c>
      <c r="U49" s="7">
        <v>-138.75</v>
      </c>
      <c r="V49" s="7">
        <v>-138.75</v>
      </c>
      <c r="W49" s="7">
        <v>-138.75</v>
      </c>
      <c r="X49" s="7">
        <v>-138.75</v>
      </c>
      <c r="Y49" s="7">
        <v>-138.75</v>
      </c>
      <c r="Z49" s="7">
        <v>-138.75</v>
      </c>
      <c r="AA49" s="7">
        <v>-138.75</v>
      </c>
      <c r="AB49" s="7">
        <v>-138.75</v>
      </c>
      <c r="AC49" s="7">
        <v>-138.75</v>
      </c>
    </row>
    <row r="50" spans="2:29" x14ac:dyDescent="0.35">
      <c r="B50" s="2" t="s">
        <v>51</v>
      </c>
      <c r="C50" s="2" t="s">
        <v>50</v>
      </c>
      <c r="D50">
        <v>62200160</v>
      </c>
      <c r="E50" t="s">
        <v>199</v>
      </c>
      <c r="F50" t="s">
        <v>187</v>
      </c>
      <c r="G50" s="6">
        <v>700000943</v>
      </c>
      <c r="H50" s="15" t="s">
        <v>387</v>
      </c>
      <c r="K50" s="16">
        <v>44572</v>
      </c>
      <c r="L50" s="7">
        <v>17000</v>
      </c>
      <c r="M50" s="7">
        <v>-1700</v>
      </c>
      <c r="N50" s="7">
        <v>15300</v>
      </c>
      <c r="O50" s="13" t="s">
        <v>304</v>
      </c>
      <c r="P50" s="14">
        <f>M50/12</f>
        <v>-141.66666666666666</v>
      </c>
      <c r="R50" s="7">
        <v>-141.66666666666666</v>
      </c>
      <c r="S50" s="7">
        <v>-141.66666666666666</v>
      </c>
      <c r="T50" s="7">
        <v>-141.66666666666666</v>
      </c>
      <c r="U50" s="7">
        <v>-141.66666666666666</v>
      </c>
      <c r="V50" s="7">
        <v>-141.66666666666666</v>
      </c>
      <c r="W50" s="7">
        <v>-141.66666666666666</v>
      </c>
      <c r="X50" s="7">
        <v>-141.66666666666666</v>
      </c>
      <c r="Y50" s="7">
        <v>-141.66666666666666</v>
      </c>
      <c r="Z50" s="7">
        <v>-141.66666666666666</v>
      </c>
      <c r="AA50" s="7">
        <v>-141.66666666666666</v>
      </c>
      <c r="AB50" s="7">
        <v>-141.66666666666666</v>
      </c>
      <c r="AC50" s="7">
        <v>-141.66666666666666</v>
      </c>
    </row>
    <row r="51" spans="2:29" x14ac:dyDescent="0.35">
      <c r="B51" s="2" t="s">
        <v>51</v>
      </c>
      <c r="C51" s="2" t="s">
        <v>50</v>
      </c>
      <c r="D51">
        <v>62200160</v>
      </c>
      <c r="E51" t="s">
        <v>199</v>
      </c>
      <c r="F51" t="s">
        <v>187</v>
      </c>
      <c r="G51" s="6">
        <v>700000944</v>
      </c>
      <c r="H51" s="15" t="s">
        <v>387</v>
      </c>
      <c r="K51" s="16">
        <v>44572</v>
      </c>
      <c r="L51" s="7">
        <v>17000</v>
      </c>
      <c r="M51" s="7">
        <v>-1700</v>
      </c>
      <c r="N51" s="7">
        <v>15300</v>
      </c>
      <c r="O51" s="13" t="s">
        <v>304</v>
      </c>
      <c r="P51" s="14">
        <f>M51/12</f>
        <v>-141.66666666666666</v>
      </c>
      <c r="R51" s="7">
        <v>-141.66666666666666</v>
      </c>
      <c r="S51" s="7">
        <v>-141.66666666666666</v>
      </c>
      <c r="T51" s="7">
        <v>-141.66666666666666</v>
      </c>
      <c r="U51" s="7">
        <v>-141.66666666666666</v>
      </c>
      <c r="V51" s="7">
        <v>-141.66666666666666</v>
      </c>
      <c r="W51" s="7">
        <v>-141.66666666666666</v>
      </c>
      <c r="X51" s="7">
        <v>-141.66666666666666</v>
      </c>
      <c r="Y51" s="7">
        <v>-141.66666666666666</v>
      </c>
      <c r="Z51" s="7">
        <v>-141.66666666666666</v>
      </c>
      <c r="AA51" s="7">
        <v>-141.66666666666666</v>
      </c>
      <c r="AB51" s="7">
        <v>-141.66666666666666</v>
      </c>
      <c r="AC51" s="7">
        <v>-141.66666666666666</v>
      </c>
    </row>
    <row r="52" spans="2:29" x14ac:dyDescent="0.35">
      <c r="B52" s="2" t="s">
        <v>51</v>
      </c>
      <c r="C52" s="2" t="s">
        <v>50</v>
      </c>
      <c r="D52">
        <v>62200160</v>
      </c>
      <c r="E52" t="s">
        <v>199</v>
      </c>
      <c r="F52" t="s">
        <v>187</v>
      </c>
      <c r="G52" s="6">
        <v>700000945</v>
      </c>
      <c r="H52" s="15" t="s">
        <v>387</v>
      </c>
      <c r="K52" s="16">
        <v>44572</v>
      </c>
      <c r="L52" s="7">
        <v>17000</v>
      </c>
      <c r="M52" s="7">
        <v>-1700</v>
      </c>
      <c r="N52" s="7">
        <v>15300</v>
      </c>
      <c r="O52" s="13" t="s">
        <v>304</v>
      </c>
      <c r="P52" s="14">
        <f>M52/12</f>
        <v>-141.66666666666666</v>
      </c>
      <c r="R52" s="7">
        <v>-141.66666666666666</v>
      </c>
      <c r="S52" s="7">
        <v>-141.66666666666666</v>
      </c>
      <c r="T52" s="7">
        <v>-141.66666666666666</v>
      </c>
      <c r="U52" s="7">
        <v>-141.66666666666666</v>
      </c>
      <c r="V52" s="7">
        <v>-141.66666666666666</v>
      </c>
      <c r="W52" s="7">
        <v>-141.66666666666666</v>
      </c>
      <c r="X52" s="7">
        <v>-141.66666666666666</v>
      </c>
      <c r="Y52" s="7">
        <v>-141.66666666666666</v>
      </c>
      <c r="Z52" s="7">
        <v>-141.66666666666666</v>
      </c>
      <c r="AA52" s="7">
        <v>-141.66666666666666</v>
      </c>
      <c r="AB52" s="7">
        <v>-141.66666666666666</v>
      </c>
      <c r="AC52" s="7">
        <v>-141.66666666666666</v>
      </c>
    </row>
    <row r="53" spans="2:29" x14ac:dyDescent="0.35">
      <c r="B53" s="2" t="s">
        <v>51</v>
      </c>
      <c r="C53" s="2" t="s">
        <v>50</v>
      </c>
      <c r="D53">
        <v>62200160</v>
      </c>
      <c r="E53" t="s">
        <v>199</v>
      </c>
      <c r="F53" t="s">
        <v>187</v>
      </c>
      <c r="G53" s="6">
        <v>700000946</v>
      </c>
      <c r="H53" s="15" t="s">
        <v>387</v>
      </c>
      <c r="K53" s="16">
        <v>44587</v>
      </c>
      <c r="L53" s="7">
        <v>17000</v>
      </c>
      <c r="M53" s="7">
        <v>-1700</v>
      </c>
      <c r="N53" s="7">
        <v>15300</v>
      </c>
      <c r="O53" s="13" t="s">
        <v>304</v>
      </c>
      <c r="P53" s="14">
        <f>M53/12</f>
        <v>-141.66666666666666</v>
      </c>
      <c r="R53" s="7">
        <v>-141.66666666666666</v>
      </c>
      <c r="S53" s="7">
        <v>-141.66666666666666</v>
      </c>
      <c r="T53" s="7">
        <v>-141.66666666666666</v>
      </c>
      <c r="U53" s="7">
        <v>-141.66666666666666</v>
      </c>
      <c r="V53" s="7">
        <v>-141.66666666666666</v>
      </c>
      <c r="W53" s="7">
        <v>-141.66666666666666</v>
      </c>
      <c r="X53" s="7">
        <v>-141.66666666666666</v>
      </c>
      <c r="Y53" s="7">
        <v>-141.66666666666666</v>
      </c>
      <c r="Z53" s="7">
        <v>-141.66666666666666</v>
      </c>
      <c r="AA53" s="7">
        <v>-141.66666666666666</v>
      </c>
      <c r="AB53" s="7">
        <v>-141.66666666666666</v>
      </c>
      <c r="AC53" s="7">
        <v>-141.66666666666666</v>
      </c>
    </row>
    <row r="54" spans="2:29" x14ac:dyDescent="0.35">
      <c r="B54" s="2" t="s">
        <v>51</v>
      </c>
      <c r="C54" s="2" t="s">
        <v>50</v>
      </c>
      <c r="D54">
        <v>62200160</v>
      </c>
      <c r="E54" t="s">
        <v>199</v>
      </c>
      <c r="F54" t="s">
        <v>187</v>
      </c>
      <c r="G54" s="6">
        <v>700000941</v>
      </c>
      <c r="H54" s="15" t="s">
        <v>385</v>
      </c>
      <c r="K54" s="16">
        <v>44587</v>
      </c>
      <c r="L54" s="7">
        <v>17280</v>
      </c>
      <c r="M54" s="7">
        <v>-1728</v>
      </c>
      <c r="N54" s="7">
        <v>15552</v>
      </c>
      <c r="O54" s="13" t="s">
        <v>304</v>
      </c>
      <c r="P54" s="14">
        <f>M54/12</f>
        <v>-144</v>
      </c>
      <c r="R54" s="7">
        <v>-144</v>
      </c>
      <c r="S54" s="7">
        <v>-144</v>
      </c>
      <c r="T54" s="7">
        <v>-144</v>
      </c>
      <c r="U54" s="7">
        <v>-144</v>
      </c>
      <c r="V54" s="7">
        <v>-144</v>
      </c>
      <c r="W54" s="7">
        <v>-144</v>
      </c>
      <c r="X54" s="7">
        <v>-144</v>
      </c>
      <c r="Y54" s="7">
        <v>-144</v>
      </c>
      <c r="Z54" s="7">
        <v>-144</v>
      </c>
      <c r="AA54" s="7">
        <v>-144</v>
      </c>
      <c r="AB54" s="7">
        <v>-144</v>
      </c>
      <c r="AC54" s="7">
        <v>-144</v>
      </c>
    </row>
    <row r="55" spans="2:29" x14ac:dyDescent="0.35">
      <c r="B55" s="2" t="s">
        <v>51</v>
      </c>
      <c r="C55" s="2" t="s">
        <v>50</v>
      </c>
      <c r="D55">
        <v>62200160</v>
      </c>
      <c r="E55" t="s">
        <v>199</v>
      </c>
      <c r="F55" t="s">
        <v>187</v>
      </c>
      <c r="G55" s="6">
        <v>700000949</v>
      </c>
      <c r="H55" s="6" t="s">
        <v>390</v>
      </c>
      <c r="K55" s="16">
        <v>44575</v>
      </c>
      <c r="L55" s="7">
        <v>25999.93</v>
      </c>
      <c r="M55" s="7">
        <v>-2599.9899999999998</v>
      </c>
      <c r="N55" s="7">
        <v>23399.94</v>
      </c>
      <c r="O55" s="13" t="s">
        <v>304</v>
      </c>
      <c r="P55" s="14">
        <f>M55/12</f>
        <v>-216.66583333333332</v>
      </c>
      <c r="R55" s="7">
        <v>-216.66583333333332</v>
      </c>
      <c r="S55" s="7">
        <v>-216.66583333333332</v>
      </c>
      <c r="T55" s="7">
        <v>-216.66583333333332</v>
      </c>
      <c r="U55" s="7">
        <v>-216.66583333333332</v>
      </c>
      <c r="V55" s="7">
        <v>-216.66583333333332</v>
      </c>
      <c r="W55" s="7">
        <v>-216.66583333333332</v>
      </c>
      <c r="X55" s="7">
        <v>-216.66583333333332</v>
      </c>
      <c r="Y55" s="7">
        <v>-216.66583333333332</v>
      </c>
      <c r="Z55" s="7">
        <v>-216.66583333333332</v>
      </c>
      <c r="AA55" s="7">
        <v>-216.66583333333332</v>
      </c>
      <c r="AB55" s="7">
        <v>-216.66583333333332</v>
      </c>
      <c r="AC55" s="7">
        <v>-216.66583333333332</v>
      </c>
    </row>
    <row r="56" spans="2:29" x14ac:dyDescent="0.35">
      <c r="B56" s="2" t="s">
        <v>51</v>
      </c>
      <c r="C56" s="2" t="s">
        <v>50</v>
      </c>
      <c r="D56">
        <v>62200160</v>
      </c>
      <c r="E56" t="s">
        <v>199</v>
      </c>
      <c r="F56" t="s">
        <v>187</v>
      </c>
      <c r="G56" s="6">
        <v>700000948</v>
      </c>
      <c r="H56" s="6" t="s">
        <v>389</v>
      </c>
      <c r="K56" s="16">
        <v>44575</v>
      </c>
      <c r="L56" s="7">
        <v>45000</v>
      </c>
      <c r="M56" s="7">
        <v>-4500</v>
      </c>
      <c r="N56" s="7">
        <v>40500</v>
      </c>
      <c r="O56" s="13" t="s">
        <v>304</v>
      </c>
      <c r="P56" s="14">
        <f>M56/12</f>
        <v>-375</v>
      </c>
      <c r="R56" s="7">
        <v>-375</v>
      </c>
      <c r="S56" s="7">
        <v>-375</v>
      </c>
      <c r="T56" s="7">
        <v>-375</v>
      </c>
      <c r="U56" s="7">
        <v>-375</v>
      </c>
      <c r="V56" s="7">
        <v>-375</v>
      </c>
      <c r="W56" s="7">
        <v>-375</v>
      </c>
      <c r="X56" s="7">
        <v>-375</v>
      </c>
      <c r="Y56" s="7">
        <v>-375</v>
      </c>
      <c r="Z56" s="7">
        <v>-375</v>
      </c>
      <c r="AA56" s="7">
        <v>-375</v>
      </c>
      <c r="AB56" s="7">
        <v>-375</v>
      </c>
      <c r="AC56" s="7">
        <v>-375</v>
      </c>
    </row>
    <row r="57" spans="2:29" x14ac:dyDescent="0.35">
      <c r="B57" s="2" t="s">
        <v>51</v>
      </c>
      <c r="C57" s="2" t="s">
        <v>50</v>
      </c>
      <c r="D57">
        <v>62200160</v>
      </c>
      <c r="E57" t="s">
        <v>199</v>
      </c>
      <c r="F57" t="s">
        <v>187</v>
      </c>
      <c r="G57" s="6">
        <v>1200002283</v>
      </c>
      <c r="H57" s="6" t="s">
        <v>393</v>
      </c>
      <c r="K57" s="16">
        <v>44719</v>
      </c>
      <c r="L57" s="7">
        <v>41900</v>
      </c>
      <c r="M57" s="7">
        <v>-4888.33</v>
      </c>
      <c r="N57" s="7">
        <v>37011.67</v>
      </c>
      <c r="O57" s="13" t="s">
        <v>304</v>
      </c>
      <c r="P57" s="14">
        <f>M57/7</f>
        <v>-698.33285714285716</v>
      </c>
      <c r="R57" s="7">
        <v>-698.33285714285716</v>
      </c>
      <c r="S57" s="7">
        <v>-698.33285714285716</v>
      </c>
      <c r="T57" s="7">
        <v>-698.33285714285716</v>
      </c>
      <c r="U57" s="7">
        <v>-698.33285714285716</v>
      </c>
      <c r="V57" s="7">
        <v>-698.33285714285716</v>
      </c>
      <c r="W57" s="7">
        <v>-698.33285714285716</v>
      </c>
      <c r="X57" s="7">
        <v>-698.33285714285716</v>
      </c>
      <c r="Y57" s="7">
        <v>-698.33285714285716</v>
      </c>
      <c r="Z57" s="7">
        <v>-698.33285714285716</v>
      </c>
      <c r="AA57" s="7">
        <v>-698.33285714285716</v>
      </c>
      <c r="AB57" s="7">
        <v>-698.33285714285716</v>
      </c>
      <c r="AC57" s="7">
        <v>-698.33285714285716</v>
      </c>
    </row>
    <row r="58" spans="2:29" x14ac:dyDescent="0.35">
      <c r="B58" s="2" t="s">
        <v>51</v>
      </c>
      <c r="C58" s="2" t="s">
        <v>50</v>
      </c>
      <c r="D58">
        <v>62200160</v>
      </c>
      <c r="E58" t="s">
        <v>199</v>
      </c>
      <c r="F58" t="s">
        <v>187</v>
      </c>
      <c r="G58" s="6">
        <v>700000961</v>
      </c>
      <c r="H58" s="6" t="s">
        <v>395</v>
      </c>
      <c r="K58" s="16">
        <v>44637</v>
      </c>
      <c r="L58" s="7">
        <v>259200</v>
      </c>
      <c r="M58" s="7">
        <v>-21600</v>
      </c>
      <c r="N58" s="7">
        <v>237600</v>
      </c>
      <c r="O58" s="13" t="s">
        <v>304</v>
      </c>
      <c r="P58" s="14">
        <f>M58/10</f>
        <v>-2160</v>
      </c>
      <c r="R58" s="7">
        <v>-2160</v>
      </c>
      <c r="S58" s="7">
        <v>-2160</v>
      </c>
      <c r="T58" s="7">
        <v>-2160</v>
      </c>
      <c r="U58" s="7">
        <v>-2160</v>
      </c>
      <c r="V58" s="7">
        <v>-2160</v>
      </c>
      <c r="W58" s="7">
        <v>-2160</v>
      </c>
      <c r="X58" s="7">
        <v>-2160</v>
      </c>
      <c r="Y58" s="7">
        <v>-2160</v>
      </c>
      <c r="Z58" s="7">
        <v>-2160</v>
      </c>
      <c r="AA58" s="7">
        <v>-2160</v>
      </c>
      <c r="AB58" s="7">
        <v>-2160</v>
      </c>
      <c r="AC58" s="7">
        <v>-2160</v>
      </c>
    </row>
    <row r="59" spans="2:29" x14ac:dyDescent="0.35">
      <c r="B59" s="2" t="s">
        <v>51</v>
      </c>
      <c r="C59" s="2" t="s">
        <v>50</v>
      </c>
      <c r="D59">
        <v>62200160</v>
      </c>
      <c r="E59" t="s">
        <v>199</v>
      </c>
      <c r="F59" t="s">
        <v>187</v>
      </c>
      <c r="G59" s="6">
        <v>700000960</v>
      </c>
      <c r="H59" s="6" t="s">
        <v>394</v>
      </c>
      <c r="K59" s="16">
        <v>44637</v>
      </c>
      <c r="L59" s="7">
        <v>279000</v>
      </c>
      <c r="M59" s="7">
        <v>-23250</v>
      </c>
      <c r="N59" s="7">
        <v>255750</v>
      </c>
      <c r="O59" s="13" t="s">
        <v>304</v>
      </c>
      <c r="P59" s="14">
        <f>M59/10</f>
        <v>-2325</v>
      </c>
      <c r="R59" s="7">
        <v>-2325</v>
      </c>
      <c r="S59" s="7">
        <v>-2325</v>
      </c>
      <c r="T59" s="7">
        <v>-2325</v>
      </c>
      <c r="U59" s="7">
        <v>-2325</v>
      </c>
      <c r="V59" s="7">
        <v>-2325</v>
      </c>
      <c r="W59" s="7">
        <v>-2325</v>
      </c>
      <c r="X59" s="7">
        <v>-2325</v>
      </c>
      <c r="Y59" s="7">
        <v>-2325</v>
      </c>
      <c r="Z59" s="7">
        <v>-2325</v>
      </c>
      <c r="AA59" s="7">
        <v>-2325</v>
      </c>
      <c r="AB59" s="7">
        <v>-2325</v>
      </c>
      <c r="AC59" s="7">
        <v>-2325</v>
      </c>
    </row>
    <row r="60" spans="2:29" x14ac:dyDescent="0.35">
      <c r="B60" s="2" t="s">
        <v>49</v>
      </c>
      <c r="C60" s="2" t="s">
        <v>48</v>
      </c>
      <c r="D60">
        <v>62200050</v>
      </c>
      <c r="E60" t="s">
        <v>190</v>
      </c>
      <c r="F60" t="s">
        <v>187</v>
      </c>
      <c r="G60" s="6">
        <v>1000013605</v>
      </c>
      <c r="H60" s="15" t="s">
        <v>370</v>
      </c>
      <c r="K60" s="16">
        <v>44926</v>
      </c>
      <c r="L60" s="7">
        <v>116660.56</v>
      </c>
      <c r="M60" s="7">
        <v>-1944.34</v>
      </c>
      <c r="N60" s="7">
        <v>114716.22</v>
      </c>
      <c r="O60" s="13" t="s">
        <v>304</v>
      </c>
      <c r="P60" s="14">
        <f>M60/1</f>
        <v>-1944.34</v>
      </c>
      <c r="R60" s="7">
        <v>-1944.34</v>
      </c>
      <c r="S60" s="7">
        <v>-1944.34</v>
      </c>
      <c r="T60" s="7">
        <v>-1944.34</v>
      </c>
      <c r="U60" s="7">
        <v>-1944.34</v>
      </c>
      <c r="V60" s="7">
        <v>-1944.34</v>
      </c>
      <c r="W60" s="7">
        <v>-1944.34</v>
      </c>
      <c r="X60" s="7">
        <v>-1944.34</v>
      </c>
      <c r="Y60" s="7">
        <v>-1944.34</v>
      </c>
      <c r="Z60" s="7">
        <v>-1944.34</v>
      </c>
      <c r="AA60" s="7">
        <v>-1944.34</v>
      </c>
      <c r="AB60" s="7">
        <v>-1944.34</v>
      </c>
      <c r="AC60" s="7">
        <v>-1944.34</v>
      </c>
    </row>
    <row r="61" spans="2:29" x14ac:dyDescent="0.35">
      <c r="B61" s="2" t="s">
        <v>49</v>
      </c>
      <c r="C61" s="2" t="s">
        <v>48</v>
      </c>
      <c r="D61">
        <v>62200060</v>
      </c>
      <c r="E61" t="s">
        <v>191</v>
      </c>
      <c r="F61" t="s">
        <v>187</v>
      </c>
      <c r="G61" s="6">
        <v>1100001898</v>
      </c>
      <c r="H61" s="15" t="s">
        <v>305</v>
      </c>
      <c r="K61" s="16">
        <v>44876</v>
      </c>
      <c r="L61" s="7">
        <v>13978</v>
      </c>
      <c r="M61" s="7">
        <v>-465.93</v>
      </c>
      <c r="N61" s="7">
        <v>13512.07</v>
      </c>
      <c r="O61" s="13" t="s">
        <v>304</v>
      </c>
      <c r="P61" s="14">
        <f>M61/2</f>
        <v>-232.965</v>
      </c>
      <c r="R61" s="7">
        <v>-232.965</v>
      </c>
      <c r="S61" s="7">
        <v>-232.965</v>
      </c>
      <c r="T61" s="7">
        <v>-232.965</v>
      </c>
      <c r="U61" s="7">
        <v>-232.965</v>
      </c>
      <c r="V61" s="7">
        <v>-232.965</v>
      </c>
      <c r="W61" s="7">
        <v>-232.965</v>
      </c>
      <c r="X61" s="7">
        <v>-232.965</v>
      </c>
      <c r="Y61" s="7">
        <v>-232.965</v>
      </c>
      <c r="Z61" s="7">
        <v>-232.965</v>
      </c>
      <c r="AA61" s="7">
        <v>-232.965</v>
      </c>
      <c r="AB61" s="7">
        <v>-232.965</v>
      </c>
      <c r="AC61" s="7">
        <v>-232.965</v>
      </c>
    </row>
    <row r="62" spans="2:29" x14ac:dyDescent="0.35">
      <c r="B62" s="2" t="s">
        <v>49</v>
      </c>
      <c r="C62" s="2" t="s">
        <v>48</v>
      </c>
      <c r="D62">
        <v>62200060</v>
      </c>
      <c r="E62" t="s">
        <v>191</v>
      </c>
      <c r="F62" t="s">
        <v>187</v>
      </c>
      <c r="G62" s="6">
        <v>1100001884</v>
      </c>
      <c r="H62" s="15" t="s">
        <v>310</v>
      </c>
      <c r="K62" s="16">
        <v>44740</v>
      </c>
      <c r="L62" s="7">
        <v>28000</v>
      </c>
      <c r="M62" s="7">
        <v>-3266.67</v>
      </c>
      <c r="N62" s="7">
        <v>24733.33</v>
      </c>
      <c r="O62" s="13" t="s">
        <v>304</v>
      </c>
      <c r="P62" s="14">
        <f>M62/7</f>
        <v>-466.66714285714289</v>
      </c>
      <c r="R62" s="7">
        <v>-466.66714285714289</v>
      </c>
      <c r="S62" s="7">
        <v>-466.66714285714289</v>
      </c>
      <c r="T62" s="7">
        <v>-466.66714285714289</v>
      </c>
      <c r="U62" s="7">
        <v>-466.66714285714289</v>
      </c>
      <c r="V62" s="7">
        <v>-466.66714285714289</v>
      </c>
      <c r="W62" s="7">
        <v>-466.66714285714289</v>
      </c>
      <c r="X62" s="7">
        <v>-466.66714285714289</v>
      </c>
      <c r="Y62" s="7">
        <v>-466.66714285714289</v>
      </c>
      <c r="Z62" s="7">
        <v>-466.66714285714289</v>
      </c>
      <c r="AA62" s="7">
        <v>-466.66714285714289</v>
      </c>
      <c r="AB62" s="7">
        <v>-466.66714285714289</v>
      </c>
      <c r="AC62" s="7">
        <v>-466.66714285714289</v>
      </c>
    </row>
    <row r="63" spans="2:29" x14ac:dyDescent="0.35">
      <c r="B63" s="2" t="s">
        <v>49</v>
      </c>
      <c r="C63" s="2" t="s">
        <v>48</v>
      </c>
      <c r="D63">
        <v>62200060</v>
      </c>
      <c r="E63" t="s">
        <v>191</v>
      </c>
      <c r="F63" t="s">
        <v>187</v>
      </c>
      <c r="G63" s="6">
        <v>1100001526</v>
      </c>
      <c r="H63" s="15" t="s">
        <v>371</v>
      </c>
      <c r="K63" s="16">
        <v>44033</v>
      </c>
      <c r="L63" s="7">
        <v>150000</v>
      </c>
      <c r="M63" s="7">
        <v>-75000</v>
      </c>
      <c r="N63" s="7">
        <v>75000</v>
      </c>
      <c r="O63" s="13" t="s">
        <v>304</v>
      </c>
      <c r="P63" s="14">
        <f>M63/6</f>
        <v>-12500</v>
      </c>
      <c r="R63" s="7">
        <v>-12500</v>
      </c>
      <c r="S63" s="7">
        <v>-12500</v>
      </c>
      <c r="T63" s="7">
        <v>-12500</v>
      </c>
      <c r="U63" s="7">
        <v>-12500</v>
      </c>
      <c r="V63" s="7">
        <v>-12500</v>
      </c>
      <c r="W63" s="7">
        <v>-12500</v>
      </c>
      <c r="X63" s="7">
        <v>-12500</v>
      </c>
      <c r="Y63" s="7">
        <v>-12500</v>
      </c>
      <c r="Z63" s="7">
        <v>-12500</v>
      </c>
      <c r="AA63" s="7">
        <v>-12500</v>
      </c>
      <c r="AB63" s="7">
        <v>-12500</v>
      </c>
      <c r="AC63" s="7">
        <v>-12500</v>
      </c>
    </row>
    <row r="64" spans="2:29" x14ac:dyDescent="0.35">
      <c r="B64" s="2" t="s">
        <v>49</v>
      </c>
      <c r="C64" s="2" t="s">
        <v>48</v>
      </c>
      <c r="D64">
        <v>62200150</v>
      </c>
      <c r="E64" t="s">
        <v>198</v>
      </c>
      <c r="F64" t="s">
        <v>187</v>
      </c>
      <c r="G64" s="6">
        <v>1200002306</v>
      </c>
      <c r="H64" s="15" t="s">
        <v>311</v>
      </c>
      <c r="K64" s="16">
        <v>44818</v>
      </c>
      <c r="L64" s="7">
        <v>28000</v>
      </c>
      <c r="M64" s="7">
        <v>-4666.67</v>
      </c>
      <c r="N64" s="7">
        <v>23333.33</v>
      </c>
      <c r="O64" s="13" t="s">
        <v>304</v>
      </c>
      <c r="P64" s="14">
        <f>M64/4</f>
        <v>-1166.6675</v>
      </c>
      <c r="R64" s="7">
        <v>-1166.6675</v>
      </c>
      <c r="S64" s="7">
        <v>-1166.6675</v>
      </c>
      <c r="T64" s="7">
        <v>-1166.6675</v>
      </c>
      <c r="U64" s="7">
        <v>-1166.6675</v>
      </c>
      <c r="V64" s="7">
        <v>-1166.6675</v>
      </c>
      <c r="W64" s="7">
        <v>-1166.6675</v>
      </c>
      <c r="X64" s="7">
        <v>-1166.6675</v>
      </c>
      <c r="Y64" s="7">
        <v>-1166.6675</v>
      </c>
      <c r="Z64" s="7">
        <v>-1166.6675</v>
      </c>
      <c r="AA64" s="7">
        <v>-1166.6675</v>
      </c>
      <c r="AB64" s="7">
        <v>-1166.6675</v>
      </c>
      <c r="AC64" s="7">
        <v>-1166.6675</v>
      </c>
    </row>
    <row r="65" spans="2:29" x14ac:dyDescent="0.35">
      <c r="B65" s="2" t="s">
        <v>49</v>
      </c>
      <c r="C65" s="2" t="s">
        <v>48</v>
      </c>
      <c r="D65">
        <v>62200110</v>
      </c>
      <c r="E65" t="s">
        <v>194</v>
      </c>
      <c r="F65" t="s">
        <v>187</v>
      </c>
      <c r="G65" s="6">
        <v>1700025863</v>
      </c>
      <c r="H65" s="15" t="s">
        <v>312</v>
      </c>
      <c r="K65" s="16">
        <v>44502</v>
      </c>
      <c r="L65" s="7">
        <v>15700</v>
      </c>
      <c r="M65" s="7">
        <v>-3663.33</v>
      </c>
      <c r="N65" s="7">
        <v>12036.67</v>
      </c>
      <c r="O65" s="13" t="s">
        <v>304</v>
      </c>
      <c r="P65" s="14">
        <f>M65/14</f>
        <v>-261.66642857142858</v>
      </c>
      <c r="R65" s="7">
        <v>-261.66642857142858</v>
      </c>
      <c r="S65" s="7">
        <v>-261.66642857142858</v>
      </c>
      <c r="T65" s="7">
        <v>-261.66642857142858</v>
      </c>
      <c r="U65" s="7">
        <v>-261.66642857142858</v>
      </c>
      <c r="V65" s="7">
        <v>-261.66642857142858</v>
      </c>
      <c r="W65" s="7">
        <v>-261.66642857142858</v>
      </c>
      <c r="X65" s="7">
        <v>-261.66642857142858</v>
      </c>
      <c r="Y65" s="7">
        <v>-261.66642857142858</v>
      </c>
      <c r="Z65" s="7">
        <v>-261.66642857142858</v>
      </c>
      <c r="AA65" s="7">
        <v>-261.66642857142858</v>
      </c>
      <c r="AB65" s="7">
        <v>-261.66642857142858</v>
      </c>
      <c r="AC65" s="7">
        <v>-261.66642857142858</v>
      </c>
    </row>
    <row r="66" spans="2:29" x14ac:dyDescent="0.35">
      <c r="B66" s="2" t="s">
        <v>49</v>
      </c>
      <c r="C66" s="2" t="s">
        <v>48</v>
      </c>
      <c r="D66">
        <v>62200110</v>
      </c>
      <c r="E66" t="s">
        <v>194</v>
      </c>
      <c r="F66" t="s">
        <v>187</v>
      </c>
      <c r="G66" s="6">
        <v>1700025864</v>
      </c>
      <c r="H66" s="15" t="s">
        <v>312</v>
      </c>
      <c r="K66" s="16">
        <v>44502</v>
      </c>
      <c r="L66" s="7">
        <v>15700</v>
      </c>
      <c r="M66" s="7">
        <v>-3663.33</v>
      </c>
      <c r="N66" s="7">
        <v>12036.67</v>
      </c>
      <c r="O66" s="13" t="s">
        <v>304</v>
      </c>
      <c r="P66" s="14">
        <f>M66/14</f>
        <v>-261.66642857142858</v>
      </c>
      <c r="R66" s="7">
        <v>-261.66642857142858</v>
      </c>
      <c r="S66" s="7">
        <v>-261.66642857142858</v>
      </c>
      <c r="T66" s="7">
        <v>-261.66642857142858</v>
      </c>
      <c r="U66" s="7">
        <v>-261.66642857142858</v>
      </c>
      <c r="V66" s="7">
        <v>-261.66642857142858</v>
      </c>
      <c r="W66" s="7">
        <v>-261.66642857142858</v>
      </c>
      <c r="X66" s="7">
        <v>-261.66642857142858</v>
      </c>
      <c r="Y66" s="7">
        <v>-261.66642857142858</v>
      </c>
      <c r="Z66" s="7">
        <v>-261.66642857142858</v>
      </c>
      <c r="AA66" s="7">
        <v>-261.66642857142858</v>
      </c>
      <c r="AB66" s="7">
        <v>-261.66642857142858</v>
      </c>
      <c r="AC66" s="7">
        <v>-261.66642857142858</v>
      </c>
    </row>
    <row r="67" spans="2:29" x14ac:dyDescent="0.35">
      <c r="B67" s="2" t="s">
        <v>49</v>
      </c>
      <c r="C67" s="2" t="s">
        <v>48</v>
      </c>
      <c r="D67">
        <v>62200110</v>
      </c>
      <c r="E67" t="s">
        <v>194</v>
      </c>
      <c r="F67" t="s">
        <v>187</v>
      </c>
      <c r="G67" s="6">
        <v>1700025865</v>
      </c>
      <c r="H67" s="15" t="s">
        <v>312</v>
      </c>
      <c r="K67" s="16">
        <v>44502</v>
      </c>
      <c r="L67" s="7">
        <v>15700</v>
      </c>
      <c r="M67" s="7">
        <v>-3663.33</v>
      </c>
      <c r="N67" s="7">
        <v>12036.67</v>
      </c>
      <c r="O67" s="13" t="s">
        <v>304</v>
      </c>
      <c r="P67" s="14">
        <f>M67/14</f>
        <v>-261.66642857142858</v>
      </c>
      <c r="R67" s="7">
        <v>-261.66642857142858</v>
      </c>
      <c r="S67" s="7">
        <v>-261.66642857142858</v>
      </c>
      <c r="T67" s="7">
        <v>-261.66642857142858</v>
      </c>
      <c r="U67" s="7">
        <v>-261.66642857142858</v>
      </c>
      <c r="V67" s="7">
        <v>-261.66642857142858</v>
      </c>
      <c r="W67" s="7">
        <v>-261.66642857142858</v>
      </c>
      <c r="X67" s="7">
        <v>-261.66642857142858</v>
      </c>
      <c r="Y67" s="7">
        <v>-261.66642857142858</v>
      </c>
      <c r="Z67" s="7">
        <v>-261.66642857142858</v>
      </c>
      <c r="AA67" s="7">
        <v>-261.66642857142858</v>
      </c>
      <c r="AB67" s="7">
        <v>-261.66642857142858</v>
      </c>
      <c r="AC67" s="7">
        <v>-261.66642857142858</v>
      </c>
    </row>
    <row r="68" spans="2:29" x14ac:dyDescent="0.35">
      <c r="B68" s="2" t="s">
        <v>47</v>
      </c>
      <c r="C68" s="2" t="s">
        <v>46</v>
      </c>
      <c r="D68">
        <v>62200140</v>
      </c>
      <c r="E68" t="s">
        <v>197</v>
      </c>
      <c r="F68" t="s">
        <v>187</v>
      </c>
      <c r="G68" s="6">
        <v>410000438</v>
      </c>
      <c r="H68" s="15" t="s">
        <v>319</v>
      </c>
      <c r="I68" s="4"/>
      <c r="K68" s="16">
        <v>43770</v>
      </c>
      <c r="L68" s="7">
        <v>5300</v>
      </c>
      <c r="M68" s="7">
        <v>-4872.9399999999996</v>
      </c>
      <c r="N68" s="7">
        <v>427.06</v>
      </c>
      <c r="O68" s="13" t="s">
        <v>304</v>
      </c>
      <c r="P68" s="7">
        <f>M68/38</f>
        <v>-128.23526315789474</v>
      </c>
      <c r="R68" s="7">
        <v>-128.23526315789474</v>
      </c>
      <c r="S68" s="7">
        <v>-128.23526315789474</v>
      </c>
      <c r="T68" s="7">
        <v>-128.23526315789474</v>
      </c>
      <c r="U68" s="7">
        <v>-128.23526315789474</v>
      </c>
      <c r="V68" s="7">
        <v>-128.23526315789474</v>
      </c>
      <c r="W68" s="7">
        <v>-128.23526315789474</v>
      </c>
      <c r="X68" s="7">
        <v>-128.23526315789474</v>
      </c>
      <c r="Y68" s="7">
        <v>-128.23526315789474</v>
      </c>
      <c r="Z68" s="7">
        <v>-128.23526315789474</v>
      </c>
      <c r="AA68" s="7">
        <v>-128.23526315789474</v>
      </c>
      <c r="AB68" s="7">
        <v>-128.23526315789474</v>
      </c>
      <c r="AC68" s="7">
        <v>-128.23526315789474</v>
      </c>
    </row>
    <row r="69" spans="2:29" x14ac:dyDescent="0.35">
      <c r="B69" s="2" t="s">
        <v>47</v>
      </c>
      <c r="C69" s="2" t="s">
        <v>46</v>
      </c>
      <c r="D69">
        <v>62200140</v>
      </c>
      <c r="E69" t="s">
        <v>197</v>
      </c>
      <c r="F69" t="s">
        <v>187</v>
      </c>
      <c r="G69" s="6">
        <v>410001209</v>
      </c>
      <c r="H69" s="15" t="s">
        <v>323</v>
      </c>
      <c r="K69" s="16">
        <v>44404</v>
      </c>
      <c r="L69" s="7">
        <v>8900</v>
      </c>
      <c r="M69" s="7">
        <v>-6675</v>
      </c>
      <c r="N69" s="7">
        <v>2225</v>
      </c>
      <c r="O69" s="13" t="s">
        <v>304</v>
      </c>
      <c r="P69" s="7">
        <f>M69/18</f>
        <v>-370.83333333333331</v>
      </c>
      <c r="R69" s="7">
        <v>-370.83333333333331</v>
      </c>
      <c r="S69" s="7">
        <v>-370.83333333333331</v>
      </c>
      <c r="T69" s="7">
        <v>-370.83333333333331</v>
      </c>
      <c r="U69" s="7">
        <v>-370.83333333333331</v>
      </c>
      <c r="V69" s="7">
        <v>-370.83333333333331</v>
      </c>
      <c r="W69" s="7">
        <v>-370.83333333333331</v>
      </c>
      <c r="X69" s="7">
        <v>-370.83333333333331</v>
      </c>
      <c r="Y69" s="7">
        <v>-370.83333333333331</v>
      </c>
      <c r="Z69" s="7">
        <v>-370.83333333333331</v>
      </c>
      <c r="AA69" s="7">
        <v>-370.83333333333331</v>
      </c>
      <c r="AB69" s="7">
        <v>-370.83333333333331</v>
      </c>
      <c r="AC69" s="7">
        <v>-370.83333333333331</v>
      </c>
    </row>
    <row r="70" spans="2:29" x14ac:dyDescent="0.35">
      <c r="B70" s="2" t="s">
        <v>47</v>
      </c>
      <c r="C70" s="2" t="s">
        <v>46</v>
      </c>
      <c r="D70">
        <v>62200140</v>
      </c>
      <c r="E70" t="s">
        <v>197</v>
      </c>
      <c r="F70" t="s">
        <v>187</v>
      </c>
      <c r="G70" s="6">
        <v>410000823</v>
      </c>
      <c r="H70" s="15" t="s">
        <v>320</v>
      </c>
      <c r="K70" s="16">
        <v>43988</v>
      </c>
      <c r="L70" s="7">
        <v>29500</v>
      </c>
      <c r="M70" s="7">
        <v>-25402.78</v>
      </c>
      <c r="N70" s="7">
        <v>4097.22</v>
      </c>
      <c r="O70" s="13" t="s">
        <v>304</v>
      </c>
      <c r="P70" s="14">
        <f>M70/36</f>
        <v>-705.63277777777773</v>
      </c>
      <c r="R70" s="7">
        <v>-705.63277777777773</v>
      </c>
      <c r="S70" s="7">
        <v>-705.63277777777773</v>
      </c>
      <c r="T70" s="7">
        <v>-705.63277777777773</v>
      </c>
      <c r="U70" s="7">
        <v>-705.63277777777773</v>
      </c>
      <c r="V70" s="7">
        <v>-705.63277777777773</v>
      </c>
      <c r="W70" s="7">
        <v>-705.63277777777773</v>
      </c>
      <c r="X70" s="7">
        <v>-705.63277777777773</v>
      </c>
      <c r="Y70" s="7">
        <v>-705.63277777777773</v>
      </c>
      <c r="Z70" s="7">
        <v>-705.63277777777773</v>
      </c>
      <c r="AA70" s="7">
        <v>-705.63277777777773</v>
      </c>
      <c r="AB70" s="7">
        <v>-705.63277777777773</v>
      </c>
      <c r="AC70" s="7">
        <v>-705.63277777777773</v>
      </c>
    </row>
    <row r="71" spans="2:29" x14ac:dyDescent="0.35">
      <c r="B71" s="2" t="s">
        <v>47</v>
      </c>
      <c r="C71" s="2" t="s">
        <v>46</v>
      </c>
      <c r="D71">
        <v>62200140</v>
      </c>
      <c r="E71" t="s">
        <v>197</v>
      </c>
      <c r="F71" t="s">
        <v>187</v>
      </c>
      <c r="G71" s="6">
        <v>410001132</v>
      </c>
      <c r="H71" s="15" t="s">
        <v>321</v>
      </c>
      <c r="K71" s="16">
        <v>44386</v>
      </c>
      <c r="L71" s="7">
        <v>8450</v>
      </c>
      <c r="M71" s="7">
        <v>-4225</v>
      </c>
      <c r="N71" s="7">
        <v>4225</v>
      </c>
      <c r="O71" s="13" t="s">
        <v>304</v>
      </c>
      <c r="P71" s="14">
        <f>M71/18</f>
        <v>-234.72222222222223</v>
      </c>
      <c r="R71" s="7">
        <v>-234.72222222222223</v>
      </c>
      <c r="S71" s="7">
        <v>-234.72222222222223</v>
      </c>
      <c r="T71" s="7">
        <v>-234.72222222222223</v>
      </c>
      <c r="U71" s="7">
        <v>-234.72222222222223</v>
      </c>
      <c r="V71" s="7">
        <v>-234.72222222222223</v>
      </c>
      <c r="W71" s="7">
        <v>-234.72222222222223</v>
      </c>
      <c r="X71" s="7">
        <v>-234.72222222222223</v>
      </c>
      <c r="Y71" s="7">
        <v>-234.72222222222223</v>
      </c>
      <c r="Z71" s="7">
        <v>-234.72222222222223</v>
      </c>
      <c r="AA71" s="7">
        <v>-234.72222222222223</v>
      </c>
      <c r="AB71" s="7">
        <v>-234.72222222222223</v>
      </c>
      <c r="AC71" s="7">
        <v>-234.72222222222223</v>
      </c>
    </row>
    <row r="72" spans="2:29" x14ac:dyDescent="0.35">
      <c r="B72" s="2" t="s">
        <v>47</v>
      </c>
      <c r="C72" s="2" t="s">
        <v>46</v>
      </c>
      <c r="D72">
        <v>62200140</v>
      </c>
      <c r="E72" t="s">
        <v>197</v>
      </c>
      <c r="F72" t="s">
        <v>187</v>
      </c>
      <c r="G72" s="6">
        <v>410001264</v>
      </c>
      <c r="H72" s="15" t="s">
        <v>324</v>
      </c>
      <c r="K72" s="16">
        <v>44481</v>
      </c>
      <c r="L72" s="7">
        <v>6750</v>
      </c>
      <c r="M72" s="7">
        <v>-2109.38</v>
      </c>
      <c r="N72" s="7">
        <v>4640.62</v>
      </c>
      <c r="O72" s="13" t="s">
        <v>304</v>
      </c>
      <c r="P72" s="14">
        <f>M72/15</f>
        <v>-140.62533333333334</v>
      </c>
      <c r="R72" s="7">
        <v>-140.62533333333334</v>
      </c>
      <c r="S72" s="7">
        <v>-140.62533333333334</v>
      </c>
      <c r="T72" s="7">
        <v>-140.62533333333334</v>
      </c>
      <c r="U72" s="7">
        <v>-140.62533333333334</v>
      </c>
      <c r="V72" s="7">
        <v>-140.62533333333334</v>
      </c>
      <c r="W72" s="7">
        <v>-140.62533333333334</v>
      </c>
      <c r="X72" s="7">
        <v>-140.62533333333334</v>
      </c>
      <c r="Y72" s="7">
        <v>-140.62533333333334</v>
      </c>
      <c r="Z72" s="7">
        <v>-140.62533333333334</v>
      </c>
      <c r="AA72" s="7">
        <v>-140.62533333333334</v>
      </c>
      <c r="AB72" s="7">
        <v>-140.62533333333334</v>
      </c>
      <c r="AC72" s="7">
        <v>-140.62533333333334</v>
      </c>
    </row>
    <row r="73" spans="2:29" x14ac:dyDescent="0.35">
      <c r="B73" s="2" t="s">
        <v>47</v>
      </c>
      <c r="C73" s="2" t="s">
        <v>46</v>
      </c>
      <c r="D73">
        <v>62200140</v>
      </c>
      <c r="E73" t="s">
        <v>197</v>
      </c>
      <c r="F73" t="s">
        <v>187</v>
      </c>
      <c r="G73" s="6">
        <v>410001263</v>
      </c>
      <c r="H73" s="15" t="s">
        <v>321</v>
      </c>
      <c r="K73" s="16">
        <v>44481</v>
      </c>
      <c r="L73" s="7">
        <v>9700</v>
      </c>
      <c r="M73" s="7">
        <v>-3031.25</v>
      </c>
      <c r="N73" s="7">
        <v>6668.75</v>
      </c>
      <c r="O73" s="13" t="s">
        <v>304</v>
      </c>
      <c r="P73" s="14">
        <f>M73/15</f>
        <v>-202.08333333333334</v>
      </c>
      <c r="R73" s="7">
        <v>-202.08333333333334</v>
      </c>
      <c r="S73" s="7">
        <v>-202.08333333333334</v>
      </c>
      <c r="T73" s="7">
        <v>-202.08333333333334</v>
      </c>
      <c r="U73" s="7">
        <v>-202.08333333333334</v>
      </c>
      <c r="V73" s="7">
        <v>-202.08333333333334</v>
      </c>
      <c r="W73" s="7">
        <v>-202.08333333333334</v>
      </c>
      <c r="X73" s="7">
        <v>-202.08333333333334</v>
      </c>
      <c r="Y73" s="7">
        <v>-202.08333333333334</v>
      </c>
      <c r="Z73" s="7">
        <v>-202.08333333333334</v>
      </c>
      <c r="AA73" s="7">
        <v>-202.08333333333334</v>
      </c>
      <c r="AB73" s="7">
        <v>-202.08333333333334</v>
      </c>
      <c r="AC73" s="7">
        <v>-202.08333333333334</v>
      </c>
    </row>
    <row r="74" spans="2:29" x14ac:dyDescent="0.35">
      <c r="B74" s="2" t="s">
        <v>47</v>
      </c>
      <c r="C74" s="2" t="s">
        <v>46</v>
      </c>
      <c r="D74">
        <v>62200140</v>
      </c>
      <c r="E74" t="s">
        <v>197</v>
      </c>
      <c r="F74" t="s">
        <v>187</v>
      </c>
      <c r="G74" s="6">
        <v>410001109</v>
      </c>
      <c r="H74" s="15" t="s">
        <v>306</v>
      </c>
      <c r="K74" s="16">
        <v>44292</v>
      </c>
      <c r="L74" s="7">
        <v>26899</v>
      </c>
      <c r="M74" s="7">
        <v>-11768.31</v>
      </c>
      <c r="N74" s="7">
        <v>15130.69</v>
      </c>
      <c r="O74" s="13" t="s">
        <v>304</v>
      </c>
      <c r="P74" s="14">
        <f>M74/21</f>
        <v>-560.39571428571423</v>
      </c>
      <c r="R74" s="7">
        <v>-560.39571428571423</v>
      </c>
      <c r="S74" s="7">
        <v>-560.39571428571423</v>
      </c>
      <c r="T74" s="7">
        <v>-560.39571428571423</v>
      </c>
      <c r="U74" s="7">
        <v>-560.39571428571423</v>
      </c>
      <c r="V74" s="7">
        <v>-560.39571428571423</v>
      </c>
      <c r="W74" s="7">
        <v>-560.39571428571423</v>
      </c>
      <c r="X74" s="7">
        <v>-560.39571428571423</v>
      </c>
      <c r="Y74" s="7">
        <v>-560.39571428571423</v>
      </c>
      <c r="Z74" s="7">
        <v>-560.39571428571423</v>
      </c>
      <c r="AA74" s="7">
        <v>-560.39571428571423</v>
      </c>
      <c r="AB74" s="7">
        <v>-560.39571428571423</v>
      </c>
      <c r="AC74" s="7">
        <v>-560.39571428571423</v>
      </c>
    </row>
    <row r="75" spans="2:29" x14ac:dyDescent="0.35">
      <c r="B75" s="2" t="s">
        <v>47</v>
      </c>
      <c r="C75" s="2" t="s">
        <v>46</v>
      </c>
      <c r="D75">
        <v>62200140</v>
      </c>
      <c r="E75" t="s">
        <v>197</v>
      </c>
      <c r="F75" t="s">
        <v>187</v>
      </c>
      <c r="G75" s="6">
        <v>410001187</v>
      </c>
      <c r="H75" s="15" t="s">
        <v>322</v>
      </c>
      <c r="K75" s="16">
        <v>44405</v>
      </c>
      <c r="L75" s="7">
        <v>35500</v>
      </c>
      <c r="M75" s="7">
        <v>-17750</v>
      </c>
      <c r="N75" s="7">
        <v>17750</v>
      </c>
      <c r="O75" s="13" t="s">
        <v>304</v>
      </c>
      <c r="P75" s="14">
        <f>M75/18</f>
        <v>-986.11111111111109</v>
      </c>
      <c r="R75" s="7">
        <v>-986.11111111111109</v>
      </c>
      <c r="S75" s="7">
        <v>-986.11111111111109</v>
      </c>
      <c r="T75" s="7">
        <v>-986.11111111111109</v>
      </c>
      <c r="U75" s="7">
        <v>-986.11111111111109</v>
      </c>
      <c r="V75" s="7">
        <v>-986.11111111111109</v>
      </c>
      <c r="W75" s="7">
        <v>-986.11111111111109</v>
      </c>
      <c r="X75" s="7">
        <v>-986.11111111111109</v>
      </c>
      <c r="Y75" s="7">
        <v>-986.11111111111109</v>
      </c>
      <c r="Z75" s="7">
        <v>-986.11111111111109</v>
      </c>
      <c r="AA75" s="7">
        <v>-986.11111111111109</v>
      </c>
      <c r="AB75" s="7">
        <v>-986.11111111111109</v>
      </c>
      <c r="AC75" s="7">
        <v>-986.11111111111109</v>
      </c>
    </row>
    <row r="76" spans="2:29" x14ac:dyDescent="0.35">
      <c r="B76" s="2" t="s">
        <v>47</v>
      </c>
      <c r="C76" s="2" t="s">
        <v>46</v>
      </c>
      <c r="D76">
        <v>62200050</v>
      </c>
      <c r="E76" t="s">
        <v>190</v>
      </c>
      <c r="F76" t="s">
        <v>187</v>
      </c>
      <c r="G76" s="6">
        <v>300003822</v>
      </c>
      <c r="H76" s="15" t="s">
        <v>328</v>
      </c>
      <c r="K76" s="16">
        <v>44614</v>
      </c>
      <c r="L76" s="7">
        <v>1330000</v>
      </c>
      <c r="M76" s="7">
        <v>0</v>
      </c>
      <c r="N76" s="7">
        <v>1330000</v>
      </c>
      <c r="O76" s="13" t="s">
        <v>304</v>
      </c>
      <c r="P76" s="14">
        <f>-L76/60</f>
        <v>-22166.666666666668</v>
      </c>
      <c r="R76" s="7">
        <v>-22166.666666666668</v>
      </c>
      <c r="S76" s="7">
        <v>-22166.666666666668</v>
      </c>
      <c r="T76" s="7">
        <v>-22166.666666666668</v>
      </c>
      <c r="U76" s="7">
        <v>-22166.666666666668</v>
      </c>
      <c r="V76" s="7">
        <v>-22166.666666666668</v>
      </c>
      <c r="W76" s="7">
        <v>-22166.666666666668</v>
      </c>
      <c r="X76" s="7">
        <v>-22166.666666666668</v>
      </c>
      <c r="Y76" s="7">
        <v>-22166.666666666668</v>
      </c>
      <c r="Z76" s="7">
        <v>-22166.666666666668</v>
      </c>
      <c r="AA76" s="7">
        <v>-22166.666666666668</v>
      </c>
      <c r="AB76" s="7">
        <v>-22166.666666666668</v>
      </c>
      <c r="AC76" s="7">
        <v>-22166.666666666668</v>
      </c>
    </row>
    <row r="77" spans="2:29" x14ac:dyDescent="0.35">
      <c r="B77" s="2" t="s">
        <v>47</v>
      </c>
      <c r="C77" s="2" t="s">
        <v>46</v>
      </c>
      <c r="D77">
        <v>62200130</v>
      </c>
      <c r="E77" t="s">
        <v>196</v>
      </c>
      <c r="F77" t="s">
        <v>187</v>
      </c>
      <c r="G77" s="6">
        <v>400000339</v>
      </c>
      <c r="H77" s="15" t="s">
        <v>316</v>
      </c>
      <c r="K77" s="16">
        <v>43988</v>
      </c>
      <c r="L77" s="7">
        <v>6500</v>
      </c>
      <c r="M77" s="7">
        <v>-4197.92</v>
      </c>
      <c r="N77" s="7">
        <v>2302.08</v>
      </c>
      <c r="O77" s="13" t="s">
        <v>304</v>
      </c>
      <c r="P77" s="14">
        <f>M77/31</f>
        <v>-135.41677419354838</v>
      </c>
      <c r="R77" s="7">
        <v>-135.41677419354838</v>
      </c>
      <c r="S77" s="7">
        <v>-135.41677419354838</v>
      </c>
      <c r="T77" s="7">
        <v>-135.41677419354838</v>
      </c>
      <c r="U77" s="7">
        <v>-135.41677419354838</v>
      </c>
      <c r="V77" s="7">
        <v>-135.41677419354838</v>
      </c>
      <c r="W77" s="7">
        <v>-135.41677419354838</v>
      </c>
      <c r="X77" s="7">
        <v>-135.41677419354838</v>
      </c>
      <c r="Y77" s="7">
        <v>-135.41677419354838</v>
      </c>
      <c r="Z77" s="7">
        <v>-135.41677419354838</v>
      </c>
      <c r="AA77" s="7">
        <v>-135.41677419354838</v>
      </c>
      <c r="AB77" s="7">
        <v>-135.41677419354838</v>
      </c>
      <c r="AC77" s="7">
        <v>-135.41677419354838</v>
      </c>
    </row>
    <row r="78" spans="2:29" x14ac:dyDescent="0.35">
      <c r="B78" s="2" t="s">
        <v>47</v>
      </c>
      <c r="C78" s="2" t="s">
        <v>46</v>
      </c>
      <c r="D78">
        <v>62200130</v>
      </c>
      <c r="E78" t="s">
        <v>196</v>
      </c>
      <c r="F78" t="s">
        <v>187</v>
      </c>
      <c r="G78" s="6">
        <v>400000415</v>
      </c>
      <c r="H78" s="15" t="s">
        <v>318</v>
      </c>
      <c r="K78" s="16">
        <v>44298</v>
      </c>
      <c r="L78" s="7">
        <v>8200</v>
      </c>
      <c r="M78" s="7">
        <v>-3587.5</v>
      </c>
      <c r="N78" s="7">
        <v>4612.5</v>
      </c>
      <c r="O78" s="13" t="s">
        <v>304</v>
      </c>
      <c r="P78" s="14">
        <f>M78/21</f>
        <v>-170.83333333333334</v>
      </c>
      <c r="R78" s="7">
        <v>-170.83333333333334</v>
      </c>
      <c r="S78" s="7">
        <v>-170.83333333333334</v>
      </c>
      <c r="T78" s="7">
        <v>-170.83333333333334</v>
      </c>
      <c r="U78" s="7">
        <v>-170.83333333333334</v>
      </c>
      <c r="V78" s="7">
        <v>-170.83333333333334</v>
      </c>
      <c r="W78" s="7">
        <v>-170.83333333333334</v>
      </c>
      <c r="X78" s="7">
        <v>-170.83333333333334</v>
      </c>
      <c r="Y78" s="7">
        <v>-170.83333333333334</v>
      </c>
      <c r="Z78" s="7">
        <v>-170.83333333333334</v>
      </c>
      <c r="AA78" s="7">
        <v>-170.83333333333334</v>
      </c>
      <c r="AB78" s="7">
        <v>-170.83333333333334</v>
      </c>
      <c r="AC78" s="7">
        <v>-170.83333333333334</v>
      </c>
    </row>
    <row r="79" spans="2:29" x14ac:dyDescent="0.35">
      <c r="B79" s="2" t="s">
        <v>47</v>
      </c>
      <c r="C79" s="2" t="s">
        <v>46</v>
      </c>
      <c r="D79">
        <v>62200130</v>
      </c>
      <c r="E79" t="s">
        <v>196</v>
      </c>
      <c r="F79" t="s">
        <v>187</v>
      </c>
      <c r="G79" s="6">
        <v>400000414</v>
      </c>
      <c r="H79" s="15" t="s">
        <v>317</v>
      </c>
      <c r="K79" s="16">
        <v>44298</v>
      </c>
      <c r="L79" s="7">
        <v>14000</v>
      </c>
      <c r="M79" s="7">
        <v>-6125</v>
      </c>
      <c r="N79" s="7">
        <v>7875</v>
      </c>
      <c r="O79" s="13" t="s">
        <v>304</v>
      </c>
      <c r="P79" s="14">
        <f>M79/21</f>
        <v>-291.66666666666669</v>
      </c>
      <c r="R79" s="7">
        <v>-291.66666666666669</v>
      </c>
      <c r="S79" s="7">
        <v>-291.66666666666669</v>
      </c>
      <c r="T79" s="7">
        <v>-291.66666666666669</v>
      </c>
      <c r="U79" s="7">
        <v>-291.66666666666669</v>
      </c>
      <c r="V79" s="7">
        <v>-291.66666666666669</v>
      </c>
      <c r="W79" s="7">
        <v>-291.66666666666669</v>
      </c>
      <c r="X79" s="7">
        <v>-291.66666666666669</v>
      </c>
      <c r="Y79" s="7">
        <v>-291.66666666666669</v>
      </c>
      <c r="Z79" s="7">
        <v>-291.66666666666669</v>
      </c>
      <c r="AA79" s="7">
        <v>-291.66666666666669</v>
      </c>
      <c r="AB79" s="7">
        <v>-291.66666666666669</v>
      </c>
      <c r="AC79" s="7">
        <v>-291.66666666666669</v>
      </c>
    </row>
    <row r="80" spans="2:29" x14ac:dyDescent="0.35">
      <c r="B80" s="2" t="s">
        <v>47</v>
      </c>
      <c r="C80" s="2" t="s">
        <v>46</v>
      </c>
      <c r="D80">
        <v>62200180</v>
      </c>
      <c r="E80" t="s">
        <v>201</v>
      </c>
      <c r="F80" t="s">
        <v>187</v>
      </c>
      <c r="G80" s="6">
        <v>800000716</v>
      </c>
      <c r="H80" s="15" t="s">
        <v>326</v>
      </c>
      <c r="K80" s="16">
        <v>44421</v>
      </c>
      <c r="L80" s="7">
        <v>19654.96</v>
      </c>
      <c r="M80" s="7">
        <v>-13922.26</v>
      </c>
      <c r="N80" s="7">
        <v>5732.7</v>
      </c>
      <c r="O80" s="13" t="s">
        <v>304</v>
      </c>
      <c r="P80" s="14">
        <f>M80/17</f>
        <v>-818.95647058823533</v>
      </c>
      <c r="R80" s="7">
        <v>-818.95647058823533</v>
      </c>
      <c r="S80" s="7">
        <v>-818.95647058823533</v>
      </c>
      <c r="T80" s="7">
        <v>-818.95647058823533</v>
      </c>
      <c r="U80" s="7">
        <v>-818.95647058823533</v>
      </c>
      <c r="V80" s="7">
        <v>-818.95647058823533</v>
      </c>
      <c r="W80" s="7">
        <v>-818.95647058823533</v>
      </c>
      <c r="X80" s="7">
        <v>-818.95647058823533</v>
      </c>
      <c r="Y80" s="7">
        <v>-818.95647058823533</v>
      </c>
      <c r="Z80" s="7">
        <v>-818.95647058823533</v>
      </c>
      <c r="AA80" s="7">
        <v>-818.95647058823533</v>
      </c>
      <c r="AB80" s="7">
        <v>-818.95647058823533</v>
      </c>
      <c r="AC80" s="7">
        <v>-818.95647058823533</v>
      </c>
    </row>
    <row r="81" spans="2:29" x14ac:dyDescent="0.35">
      <c r="B81" s="2" t="s">
        <v>47</v>
      </c>
      <c r="C81" s="2" t="s">
        <v>46</v>
      </c>
      <c r="D81">
        <v>62200180</v>
      </c>
      <c r="E81" t="s">
        <v>201</v>
      </c>
      <c r="F81" t="s">
        <v>187</v>
      </c>
      <c r="G81" s="6">
        <v>800000717</v>
      </c>
      <c r="H81" s="15" t="s">
        <v>326</v>
      </c>
      <c r="K81" s="16">
        <v>44421</v>
      </c>
      <c r="L81" s="7">
        <v>19655</v>
      </c>
      <c r="M81" s="7">
        <v>-13922.29</v>
      </c>
      <c r="N81" s="7">
        <v>5732.71</v>
      </c>
      <c r="O81" s="13" t="s">
        <v>304</v>
      </c>
      <c r="P81" s="14">
        <f>M81/17</f>
        <v>-818.95823529411769</v>
      </c>
      <c r="R81" s="7">
        <v>-818.95823529411769</v>
      </c>
      <c r="S81" s="7">
        <v>-818.95823529411769</v>
      </c>
      <c r="T81" s="7">
        <v>-818.95823529411769</v>
      </c>
      <c r="U81" s="7">
        <v>-818.95823529411769</v>
      </c>
      <c r="V81" s="7">
        <v>-818.95823529411769</v>
      </c>
      <c r="W81" s="7">
        <v>-818.95823529411769</v>
      </c>
      <c r="X81" s="7">
        <v>-818.95823529411769</v>
      </c>
      <c r="Y81" s="7">
        <v>-818.95823529411769</v>
      </c>
      <c r="Z81" s="7">
        <v>-818.95823529411769</v>
      </c>
      <c r="AA81" s="7">
        <v>-818.95823529411769</v>
      </c>
      <c r="AB81" s="7">
        <v>-818.95823529411769</v>
      </c>
      <c r="AC81" s="7">
        <v>-818.95823529411769</v>
      </c>
    </row>
    <row r="82" spans="2:29" x14ac:dyDescent="0.35">
      <c r="B82" s="2" t="s">
        <v>47</v>
      </c>
      <c r="C82" s="2" t="s">
        <v>46</v>
      </c>
      <c r="D82">
        <v>62200180</v>
      </c>
      <c r="E82" t="s">
        <v>201</v>
      </c>
      <c r="F82" t="s">
        <v>187</v>
      </c>
      <c r="G82" s="6">
        <v>800000718</v>
      </c>
      <c r="H82" s="15" t="s">
        <v>326</v>
      </c>
      <c r="K82" s="16">
        <v>44421</v>
      </c>
      <c r="L82" s="7">
        <v>19655</v>
      </c>
      <c r="M82" s="7">
        <v>-13922.29</v>
      </c>
      <c r="N82" s="7">
        <v>5732.71</v>
      </c>
      <c r="O82" s="13" t="s">
        <v>304</v>
      </c>
      <c r="P82" s="14">
        <f>M82/17</f>
        <v>-818.95823529411769</v>
      </c>
      <c r="R82" s="7">
        <v>-818.95823529411769</v>
      </c>
      <c r="S82" s="7">
        <v>-818.95823529411769</v>
      </c>
      <c r="T82" s="7">
        <v>-818.95823529411769</v>
      </c>
      <c r="U82" s="7">
        <v>-818.95823529411769</v>
      </c>
      <c r="V82" s="7">
        <v>-818.95823529411769</v>
      </c>
      <c r="W82" s="7">
        <v>-818.95823529411769</v>
      </c>
      <c r="X82" s="7">
        <v>-818.95823529411769</v>
      </c>
      <c r="Y82" s="7">
        <v>-818.95823529411769</v>
      </c>
      <c r="Z82" s="7">
        <v>-818.95823529411769</v>
      </c>
      <c r="AA82" s="7">
        <v>-818.95823529411769</v>
      </c>
      <c r="AB82" s="7">
        <v>-818.95823529411769</v>
      </c>
      <c r="AC82" s="7">
        <v>-818.95823529411769</v>
      </c>
    </row>
    <row r="83" spans="2:29" x14ac:dyDescent="0.35">
      <c r="B83" s="2" t="s">
        <v>47</v>
      </c>
      <c r="C83" s="2" t="s">
        <v>46</v>
      </c>
      <c r="D83">
        <v>62200180</v>
      </c>
      <c r="E83" t="s">
        <v>201</v>
      </c>
      <c r="F83" t="s">
        <v>187</v>
      </c>
      <c r="G83" s="6">
        <v>800000719</v>
      </c>
      <c r="H83" s="15" t="s">
        <v>326</v>
      </c>
      <c r="K83" s="16">
        <v>44421</v>
      </c>
      <c r="L83" s="7">
        <v>19655</v>
      </c>
      <c r="M83" s="7">
        <v>-13922.29</v>
      </c>
      <c r="N83" s="7">
        <v>5732.71</v>
      </c>
      <c r="O83" s="13" t="s">
        <v>304</v>
      </c>
      <c r="P83" s="14">
        <f>M83/17</f>
        <v>-818.95823529411769</v>
      </c>
      <c r="R83" s="7">
        <v>-818.95823529411769</v>
      </c>
      <c r="S83" s="7">
        <v>-818.95823529411769</v>
      </c>
      <c r="T83" s="7">
        <v>-818.95823529411769</v>
      </c>
      <c r="U83" s="7">
        <v>-818.95823529411769</v>
      </c>
      <c r="V83" s="7">
        <v>-818.95823529411769</v>
      </c>
      <c r="W83" s="7">
        <v>-818.95823529411769</v>
      </c>
      <c r="X83" s="7">
        <v>-818.95823529411769</v>
      </c>
      <c r="Y83" s="7">
        <v>-818.95823529411769</v>
      </c>
      <c r="Z83" s="7">
        <v>-818.95823529411769</v>
      </c>
      <c r="AA83" s="7">
        <v>-818.95823529411769</v>
      </c>
      <c r="AB83" s="7">
        <v>-818.95823529411769</v>
      </c>
      <c r="AC83" s="7">
        <v>-818.95823529411769</v>
      </c>
    </row>
    <row r="84" spans="2:29" x14ac:dyDescent="0.35">
      <c r="B84" s="2" t="s">
        <v>47</v>
      </c>
      <c r="C84" s="2" t="s">
        <v>46</v>
      </c>
      <c r="D84">
        <v>62200180</v>
      </c>
      <c r="E84" t="s">
        <v>201</v>
      </c>
      <c r="F84" t="s">
        <v>187</v>
      </c>
      <c r="G84" s="6">
        <v>800000729</v>
      </c>
      <c r="H84" s="15" t="s">
        <v>327</v>
      </c>
      <c r="K84" s="16">
        <v>44558</v>
      </c>
      <c r="L84" s="7">
        <v>36299.11</v>
      </c>
      <c r="M84" s="7">
        <v>-13108.01</v>
      </c>
      <c r="N84" s="7">
        <v>23191.1</v>
      </c>
      <c r="O84" s="13" t="s">
        <v>304</v>
      </c>
      <c r="P84" s="14">
        <f>M84/13</f>
        <v>-1008.3084615384615</v>
      </c>
      <c r="R84" s="7">
        <v>-1008.3084615384615</v>
      </c>
      <c r="S84" s="7">
        <v>-1008.3084615384615</v>
      </c>
      <c r="T84" s="7">
        <v>-1008.3084615384615</v>
      </c>
      <c r="U84" s="7">
        <v>-1008.3084615384615</v>
      </c>
      <c r="V84" s="7">
        <v>-1008.3084615384615</v>
      </c>
      <c r="W84" s="7">
        <v>-1008.3084615384615</v>
      </c>
      <c r="X84" s="7">
        <v>-1008.3084615384615</v>
      </c>
      <c r="Y84" s="7">
        <v>-1008.3084615384615</v>
      </c>
      <c r="Z84" s="7">
        <v>-1008.3084615384615</v>
      </c>
      <c r="AA84" s="7">
        <v>-1008.3084615384615</v>
      </c>
      <c r="AB84" s="7">
        <v>-1008.3084615384615</v>
      </c>
      <c r="AC84" s="7">
        <v>-1008.3084615384615</v>
      </c>
    </row>
    <row r="85" spans="2:29" x14ac:dyDescent="0.35">
      <c r="B85" s="2" t="s">
        <v>47</v>
      </c>
      <c r="C85" s="2" t="s">
        <v>46</v>
      </c>
      <c r="D85">
        <v>62200180</v>
      </c>
      <c r="E85" t="s">
        <v>201</v>
      </c>
      <c r="F85" t="s">
        <v>187</v>
      </c>
      <c r="G85" s="6">
        <v>1100001800</v>
      </c>
      <c r="H85" s="6" t="s">
        <v>363</v>
      </c>
      <c r="K85" s="16">
        <v>44614</v>
      </c>
      <c r="L85" s="7">
        <v>6606</v>
      </c>
      <c r="M85" s="7">
        <v>-1211.0999999999999</v>
      </c>
      <c r="N85" s="7">
        <v>5394.9</v>
      </c>
      <c r="O85" s="13" t="s">
        <v>304</v>
      </c>
      <c r="P85" s="14">
        <f>M85/11</f>
        <v>-110.1</v>
      </c>
      <c r="R85" s="7">
        <v>-110.1</v>
      </c>
      <c r="S85" s="7">
        <v>-110.1</v>
      </c>
      <c r="T85" s="7">
        <v>-110.1</v>
      </c>
      <c r="U85" s="7">
        <v>-110.1</v>
      </c>
      <c r="V85" s="7">
        <v>-110.1</v>
      </c>
      <c r="W85" s="7">
        <v>-110.1</v>
      </c>
      <c r="X85" s="7">
        <v>-110.1</v>
      </c>
      <c r="Y85" s="7">
        <v>-110.1</v>
      </c>
      <c r="Z85" s="7">
        <v>-110.1</v>
      </c>
      <c r="AA85" s="7">
        <v>-110.1</v>
      </c>
      <c r="AB85" s="7">
        <v>-110.1</v>
      </c>
      <c r="AC85" s="7">
        <v>-110.1</v>
      </c>
    </row>
    <row r="86" spans="2:29" x14ac:dyDescent="0.35">
      <c r="B86" s="2" t="s">
        <v>47</v>
      </c>
      <c r="C86" s="2" t="s">
        <v>46</v>
      </c>
      <c r="D86">
        <v>62200180</v>
      </c>
      <c r="E86" t="s">
        <v>201</v>
      </c>
      <c r="F86" t="s">
        <v>187</v>
      </c>
      <c r="G86" s="6">
        <v>1100001795</v>
      </c>
      <c r="H86" s="6" t="s">
        <v>358</v>
      </c>
      <c r="K86" s="16">
        <v>44860</v>
      </c>
      <c r="L86" s="7">
        <v>15000</v>
      </c>
      <c r="M86" s="7">
        <v>-750</v>
      </c>
      <c r="N86" s="7">
        <v>14250</v>
      </c>
      <c r="O86" s="13" t="s">
        <v>304</v>
      </c>
      <c r="P86" s="14">
        <f>M86/3</f>
        <v>-250</v>
      </c>
      <c r="R86" s="7">
        <v>-250</v>
      </c>
      <c r="S86" s="7">
        <v>-250</v>
      </c>
      <c r="T86" s="7">
        <v>-250</v>
      </c>
      <c r="U86" s="7">
        <v>-250</v>
      </c>
      <c r="V86" s="7">
        <v>-250</v>
      </c>
      <c r="W86" s="7">
        <v>-250</v>
      </c>
      <c r="X86" s="7">
        <v>-250</v>
      </c>
      <c r="Y86" s="7">
        <v>-250</v>
      </c>
      <c r="Z86" s="7">
        <v>-250</v>
      </c>
      <c r="AA86" s="7">
        <v>-250</v>
      </c>
      <c r="AB86" s="7">
        <v>-250</v>
      </c>
      <c r="AC86" s="7">
        <v>-250</v>
      </c>
    </row>
    <row r="87" spans="2:29" x14ac:dyDescent="0.35">
      <c r="B87" s="2" t="s">
        <v>47</v>
      </c>
      <c r="C87" s="2" t="s">
        <v>46</v>
      </c>
      <c r="D87">
        <v>62200180</v>
      </c>
      <c r="E87" t="s">
        <v>201</v>
      </c>
      <c r="F87" t="s">
        <v>187</v>
      </c>
      <c r="G87" s="6">
        <v>1100001799</v>
      </c>
      <c r="H87" s="6" t="s">
        <v>362</v>
      </c>
      <c r="K87" s="16">
        <v>44643</v>
      </c>
      <c r="L87" s="7">
        <v>19999.57</v>
      </c>
      <c r="M87" s="7">
        <v>-3333.26</v>
      </c>
      <c r="N87" s="7">
        <v>16666.310000000001</v>
      </c>
      <c r="O87" s="13" t="s">
        <v>304</v>
      </c>
      <c r="P87" s="14">
        <f>M87/10</f>
        <v>-333.32600000000002</v>
      </c>
      <c r="R87" s="7">
        <v>-333.32600000000002</v>
      </c>
      <c r="S87" s="7">
        <v>-333.32600000000002</v>
      </c>
      <c r="T87" s="7">
        <v>-333.32600000000002</v>
      </c>
      <c r="U87" s="7">
        <v>-333.32600000000002</v>
      </c>
      <c r="V87" s="7">
        <v>-333.32600000000002</v>
      </c>
      <c r="W87" s="7">
        <v>-333.32600000000002</v>
      </c>
      <c r="X87" s="7">
        <v>-333.32600000000002</v>
      </c>
      <c r="Y87" s="7">
        <v>-333.32600000000002</v>
      </c>
      <c r="Z87" s="7">
        <v>-333.32600000000002</v>
      </c>
      <c r="AA87" s="7">
        <v>-333.32600000000002</v>
      </c>
      <c r="AB87" s="7">
        <v>-333.32600000000002</v>
      </c>
      <c r="AC87" s="7">
        <v>-333.32600000000002</v>
      </c>
    </row>
    <row r="88" spans="2:29" x14ac:dyDescent="0.35">
      <c r="B88" s="2" t="s">
        <v>47</v>
      </c>
      <c r="C88" s="2" t="s">
        <v>46</v>
      </c>
      <c r="D88">
        <v>62200050</v>
      </c>
      <c r="E88" t="s">
        <v>190</v>
      </c>
      <c r="F88" t="s">
        <v>187</v>
      </c>
      <c r="G88" s="6">
        <v>1000009617</v>
      </c>
      <c r="H88" s="15" t="s">
        <v>332</v>
      </c>
      <c r="K88" s="16">
        <v>43585</v>
      </c>
      <c r="L88" s="7">
        <v>88000</v>
      </c>
      <c r="M88" s="7">
        <v>-66000</v>
      </c>
      <c r="N88" s="7">
        <v>22000</v>
      </c>
      <c r="O88" s="13" t="s">
        <v>304</v>
      </c>
      <c r="P88" s="14">
        <f>M88/45</f>
        <v>-1466.6666666666667</v>
      </c>
      <c r="R88" s="7">
        <v>-1466.6666666666667</v>
      </c>
      <c r="S88" s="7">
        <v>-1466.6666666666667</v>
      </c>
      <c r="T88" s="7">
        <v>-1466.6666666666667</v>
      </c>
      <c r="U88" s="7">
        <v>-1466.6666666666667</v>
      </c>
      <c r="V88" s="7">
        <v>-1466.6666666666667</v>
      </c>
      <c r="W88" s="7">
        <v>-1466.6666666666667</v>
      </c>
      <c r="X88" s="7">
        <v>-1466.6666666666667</v>
      </c>
      <c r="Y88" s="7">
        <v>-1466.6666666666667</v>
      </c>
      <c r="Z88" s="7">
        <v>-1466.6666666666667</v>
      </c>
      <c r="AA88" s="7">
        <v>-1466.6666666666667</v>
      </c>
      <c r="AB88" s="7">
        <v>-1466.6666666666667</v>
      </c>
      <c r="AC88" s="7">
        <v>-1466.6666666666667</v>
      </c>
    </row>
    <row r="89" spans="2:29" x14ac:dyDescent="0.35">
      <c r="B89" s="2" t="s">
        <v>47</v>
      </c>
      <c r="C89" s="2" t="s">
        <v>46</v>
      </c>
      <c r="D89">
        <v>62200050</v>
      </c>
      <c r="E89" t="s">
        <v>190</v>
      </c>
      <c r="F89" t="s">
        <v>187</v>
      </c>
      <c r="G89" s="6">
        <v>1000006310</v>
      </c>
      <c r="H89" s="15" t="s">
        <v>329</v>
      </c>
      <c r="K89" s="16">
        <v>43563</v>
      </c>
      <c r="L89" s="7">
        <v>162523.1</v>
      </c>
      <c r="M89" s="7">
        <v>-121892.33</v>
      </c>
      <c r="N89" s="7">
        <v>40630.769999999997</v>
      </c>
      <c r="O89" s="13" t="s">
        <v>304</v>
      </c>
      <c r="P89" s="14">
        <f>M89/45</f>
        <v>-2708.7184444444447</v>
      </c>
      <c r="R89" s="7">
        <v>-2708.7184444444447</v>
      </c>
      <c r="S89" s="7">
        <v>-2708.7184444444447</v>
      </c>
      <c r="T89" s="7">
        <v>-2708.7184444444447</v>
      </c>
      <c r="U89" s="7">
        <v>-2708.7184444444447</v>
      </c>
      <c r="V89" s="7">
        <v>-2708.7184444444447</v>
      </c>
      <c r="W89" s="7">
        <v>-2708.7184444444447</v>
      </c>
      <c r="X89" s="7">
        <v>-2708.7184444444447</v>
      </c>
      <c r="Y89" s="7">
        <v>-2708.7184444444447</v>
      </c>
      <c r="Z89" s="7">
        <v>-2708.7184444444447</v>
      </c>
      <c r="AA89" s="7">
        <v>-2708.7184444444447</v>
      </c>
      <c r="AB89" s="7">
        <v>-2708.7184444444447</v>
      </c>
      <c r="AC89" s="7">
        <v>-2708.7184444444447</v>
      </c>
    </row>
    <row r="90" spans="2:29" x14ac:dyDescent="0.35">
      <c r="B90" s="2" t="s">
        <v>47</v>
      </c>
      <c r="C90" s="2" t="s">
        <v>46</v>
      </c>
      <c r="D90">
        <v>62200050</v>
      </c>
      <c r="E90" t="s">
        <v>190</v>
      </c>
      <c r="F90" t="s">
        <v>187</v>
      </c>
      <c r="G90" s="6">
        <v>1000009579</v>
      </c>
      <c r="H90" s="15" t="s">
        <v>331</v>
      </c>
      <c r="K90" s="16">
        <v>43585</v>
      </c>
      <c r="L90" s="7">
        <v>184999.57</v>
      </c>
      <c r="M90" s="7">
        <v>-138749.68</v>
      </c>
      <c r="N90" s="7">
        <v>46249.89</v>
      </c>
      <c r="O90" s="13" t="s">
        <v>304</v>
      </c>
      <c r="P90" s="14">
        <f>M90/45</f>
        <v>-3083.326222222222</v>
      </c>
      <c r="R90" s="7">
        <v>-3083.326222222222</v>
      </c>
      <c r="S90" s="7">
        <v>-3083.326222222222</v>
      </c>
      <c r="T90" s="7">
        <v>-3083.326222222222</v>
      </c>
      <c r="U90" s="7">
        <v>-3083.326222222222</v>
      </c>
      <c r="V90" s="7">
        <v>-3083.326222222222</v>
      </c>
      <c r="W90" s="7">
        <v>-3083.326222222222</v>
      </c>
      <c r="X90" s="7">
        <v>-3083.326222222222</v>
      </c>
      <c r="Y90" s="7">
        <v>-3083.326222222222</v>
      </c>
      <c r="Z90" s="7">
        <v>-3083.326222222222</v>
      </c>
      <c r="AA90" s="7">
        <v>-3083.326222222222</v>
      </c>
      <c r="AB90" s="7">
        <v>-3083.326222222222</v>
      </c>
      <c r="AC90" s="7">
        <v>-3083.326222222222</v>
      </c>
    </row>
    <row r="91" spans="2:29" x14ac:dyDescent="0.35">
      <c r="B91" s="2" t="s">
        <v>47</v>
      </c>
      <c r="C91" s="2" t="s">
        <v>46</v>
      </c>
      <c r="D91">
        <v>62200050</v>
      </c>
      <c r="E91" t="s">
        <v>190</v>
      </c>
      <c r="F91" t="s">
        <v>187</v>
      </c>
      <c r="G91" s="6">
        <v>1000009578</v>
      </c>
      <c r="H91" s="15" t="s">
        <v>330</v>
      </c>
      <c r="K91" s="16">
        <v>43585</v>
      </c>
      <c r="L91" s="7">
        <v>940891.12</v>
      </c>
      <c r="M91" s="7">
        <v>-705668.34</v>
      </c>
      <c r="N91" s="7">
        <v>235222.78</v>
      </c>
      <c r="O91" s="13" t="s">
        <v>304</v>
      </c>
      <c r="P91" s="14">
        <f>M91/45</f>
        <v>-15681.518666666667</v>
      </c>
      <c r="R91" s="7">
        <v>-15681.518666666667</v>
      </c>
      <c r="S91" s="7">
        <v>-15681.518666666667</v>
      </c>
      <c r="T91" s="7">
        <v>-15681.518666666667</v>
      </c>
      <c r="U91" s="7">
        <v>-15681.518666666667</v>
      </c>
      <c r="V91" s="7">
        <v>-15681.518666666667</v>
      </c>
      <c r="W91" s="7">
        <v>-15681.518666666667</v>
      </c>
      <c r="X91" s="7">
        <v>-15681.518666666667</v>
      </c>
      <c r="Y91" s="7">
        <v>-15681.518666666667</v>
      </c>
      <c r="Z91" s="7">
        <v>-15681.518666666667</v>
      </c>
      <c r="AA91" s="7">
        <v>-15681.518666666667</v>
      </c>
      <c r="AB91" s="7">
        <v>-15681.518666666667</v>
      </c>
      <c r="AC91" s="7">
        <v>-15681.518666666667</v>
      </c>
    </row>
    <row r="92" spans="2:29" x14ac:dyDescent="0.35">
      <c r="B92" s="2" t="s">
        <v>47</v>
      </c>
      <c r="C92" s="2" t="s">
        <v>46</v>
      </c>
      <c r="D92">
        <v>62200050</v>
      </c>
      <c r="E92" t="s">
        <v>190</v>
      </c>
      <c r="F92" t="s">
        <v>187</v>
      </c>
      <c r="G92" s="6">
        <v>1000009868</v>
      </c>
      <c r="H92" s="15" t="s">
        <v>334</v>
      </c>
      <c r="K92" s="16">
        <v>43677</v>
      </c>
      <c r="L92" s="7">
        <v>1029299.21</v>
      </c>
      <c r="M92" s="7">
        <v>-360254.71999999997</v>
      </c>
      <c r="N92" s="7">
        <v>669044.49</v>
      </c>
      <c r="O92" s="13" t="s">
        <v>304</v>
      </c>
      <c r="P92" s="14">
        <f>M92/42</f>
        <v>-8577.493333333332</v>
      </c>
      <c r="R92" s="7">
        <v>-8577.493333333332</v>
      </c>
      <c r="S92" s="7">
        <v>-8577.493333333332</v>
      </c>
      <c r="T92" s="7">
        <v>-8577.493333333332</v>
      </c>
      <c r="U92" s="7">
        <v>-8577.493333333332</v>
      </c>
      <c r="V92" s="7">
        <v>-8577.493333333332</v>
      </c>
      <c r="W92" s="7">
        <v>-8577.493333333332</v>
      </c>
      <c r="X92" s="7">
        <v>-8577.493333333332</v>
      </c>
      <c r="Y92" s="7">
        <v>-8577.493333333332</v>
      </c>
      <c r="Z92" s="7">
        <v>-8577.493333333332</v>
      </c>
      <c r="AA92" s="7">
        <v>-8577.493333333332</v>
      </c>
      <c r="AB92" s="7">
        <v>-8577.493333333332</v>
      </c>
      <c r="AC92" s="7">
        <v>-8577.493333333332</v>
      </c>
    </row>
    <row r="93" spans="2:29" x14ac:dyDescent="0.35">
      <c r="B93" s="2" t="s">
        <v>47</v>
      </c>
      <c r="C93" s="2" t="s">
        <v>46</v>
      </c>
      <c r="D93">
        <v>62200050</v>
      </c>
      <c r="E93" t="s">
        <v>190</v>
      </c>
      <c r="F93" t="s">
        <v>187</v>
      </c>
      <c r="G93" s="6">
        <v>1000009719</v>
      </c>
      <c r="H93" s="15" t="s">
        <v>333</v>
      </c>
      <c r="K93" s="16">
        <v>43646</v>
      </c>
      <c r="L93" s="7">
        <v>1540000</v>
      </c>
      <c r="M93" s="7">
        <v>-551833.32999999996</v>
      </c>
      <c r="N93" s="7">
        <v>988166.67</v>
      </c>
      <c r="O93" s="13" t="s">
        <v>304</v>
      </c>
      <c r="P93" s="14">
        <f>M93/43</f>
        <v>-12833.333255813952</v>
      </c>
      <c r="R93" s="7">
        <v>-12833.333255813952</v>
      </c>
      <c r="S93" s="7">
        <v>-12833.333255813952</v>
      </c>
      <c r="T93" s="7">
        <v>-12833.333255813952</v>
      </c>
      <c r="U93" s="7">
        <v>-12833.333255813952</v>
      </c>
      <c r="V93" s="7">
        <v>-12833.333255813952</v>
      </c>
      <c r="W93" s="7">
        <v>-12833.333255813952</v>
      </c>
      <c r="X93" s="7">
        <v>-12833.333255813952</v>
      </c>
      <c r="Y93" s="7">
        <v>-12833.333255813952</v>
      </c>
      <c r="Z93" s="7">
        <v>-12833.333255813952</v>
      </c>
      <c r="AA93" s="7">
        <v>-12833.333255813952</v>
      </c>
      <c r="AB93" s="7">
        <v>-12833.333255813952</v>
      </c>
      <c r="AC93" s="7">
        <v>-12833.333255813952</v>
      </c>
    </row>
    <row r="94" spans="2:29" x14ac:dyDescent="0.35">
      <c r="B94" s="2" t="s">
        <v>47</v>
      </c>
      <c r="C94" s="2" t="s">
        <v>46</v>
      </c>
      <c r="D94">
        <v>62200050</v>
      </c>
      <c r="E94" t="s">
        <v>190</v>
      </c>
      <c r="F94" t="s">
        <v>187</v>
      </c>
      <c r="G94" s="6">
        <v>1000013604</v>
      </c>
      <c r="H94" s="15" t="s">
        <v>336</v>
      </c>
      <c r="K94" s="16">
        <v>44926</v>
      </c>
      <c r="L94" s="7">
        <v>1092368.5900000001</v>
      </c>
      <c r="M94" s="7">
        <v>-18206.14</v>
      </c>
      <c r="N94" s="7">
        <v>1074162.45</v>
      </c>
      <c r="O94" s="13" t="s">
        <v>304</v>
      </c>
      <c r="P94" s="14">
        <f>M94/1</f>
        <v>-18206.14</v>
      </c>
      <c r="R94" s="7">
        <v>-18206.14</v>
      </c>
      <c r="S94" s="7">
        <v>-18206.14</v>
      </c>
      <c r="T94" s="7">
        <v>-18206.14</v>
      </c>
      <c r="U94" s="7">
        <v>-18206.14</v>
      </c>
      <c r="V94" s="7">
        <v>-18206.14</v>
      </c>
      <c r="W94" s="7">
        <v>-18206.14</v>
      </c>
      <c r="X94" s="7">
        <v>-18206.14</v>
      </c>
      <c r="Y94" s="7">
        <v>-18206.14</v>
      </c>
      <c r="Z94" s="7">
        <v>-18206.14</v>
      </c>
      <c r="AA94" s="7">
        <v>-18206.14</v>
      </c>
      <c r="AB94" s="7">
        <v>-18206.14</v>
      </c>
      <c r="AC94" s="7">
        <v>-18206.14</v>
      </c>
    </row>
    <row r="95" spans="2:29" x14ac:dyDescent="0.35">
      <c r="B95" s="2" t="s">
        <v>47</v>
      </c>
      <c r="C95" s="2" t="s">
        <v>46</v>
      </c>
      <c r="D95">
        <v>62200050</v>
      </c>
      <c r="E95" t="s">
        <v>190</v>
      </c>
      <c r="F95" t="s">
        <v>187</v>
      </c>
      <c r="G95" s="6">
        <v>1000013603</v>
      </c>
      <c r="H95" s="15" t="s">
        <v>335</v>
      </c>
      <c r="K95" s="16">
        <v>44926</v>
      </c>
      <c r="L95" s="7">
        <v>4989999.1399999997</v>
      </c>
      <c r="M95" s="7">
        <v>-83166.649999999994</v>
      </c>
      <c r="N95" s="7">
        <v>4906832.49</v>
      </c>
      <c r="O95" s="13" t="s">
        <v>304</v>
      </c>
      <c r="P95" s="14">
        <f>M95/1</f>
        <v>-83166.649999999994</v>
      </c>
      <c r="R95" s="7">
        <v>-83166.649999999994</v>
      </c>
      <c r="S95" s="7">
        <v>-83166.649999999994</v>
      </c>
      <c r="T95" s="7">
        <v>-83166.649999999994</v>
      </c>
      <c r="U95" s="7">
        <v>-83166.649999999994</v>
      </c>
      <c r="V95" s="7">
        <v>-83166.649999999994</v>
      </c>
      <c r="W95" s="7">
        <v>-83166.649999999994</v>
      </c>
      <c r="X95" s="7">
        <v>-83166.649999999994</v>
      </c>
      <c r="Y95" s="7">
        <v>-83166.649999999994</v>
      </c>
      <c r="Z95" s="7">
        <v>-83166.649999999994</v>
      </c>
      <c r="AA95" s="7">
        <v>-83166.649999999994</v>
      </c>
      <c r="AB95" s="7">
        <v>-83166.649999999994</v>
      </c>
      <c r="AC95" s="7">
        <v>-83166.649999999994</v>
      </c>
    </row>
    <row r="96" spans="2:29" x14ac:dyDescent="0.35">
      <c r="B96" s="2" t="s">
        <v>47</v>
      </c>
      <c r="C96" s="2" t="s">
        <v>46</v>
      </c>
      <c r="D96">
        <v>62200060</v>
      </c>
      <c r="E96" t="s">
        <v>191</v>
      </c>
      <c r="F96" t="s">
        <v>187</v>
      </c>
      <c r="G96" s="6">
        <v>1100001760</v>
      </c>
      <c r="H96" s="15" t="s">
        <v>351</v>
      </c>
      <c r="K96" s="16">
        <v>44522</v>
      </c>
      <c r="L96" s="7">
        <v>5178.57</v>
      </c>
      <c r="M96" s="7">
        <v>-1208.33</v>
      </c>
      <c r="N96" s="7">
        <v>3970.24</v>
      </c>
      <c r="O96" s="13" t="s">
        <v>304</v>
      </c>
      <c r="P96" s="14">
        <f>M96/14</f>
        <v>-86.309285714285707</v>
      </c>
      <c r="R96" s="7">
        <v>-86.309285714285707</v>
      </c>
      <c r="S96" s="7">
        <v>-86.309285714285707</v>
      </c>
      <c r="T96" s="7">
        <v>-86.309285714285707</v>
      </c>
      <c r="U96" s="7">
        <v>-86.309285714285707</v>
      </c>
      <c r="V96" s="7">
        <v>-86.309285714285707</v>
      </c>
      <c r="W96" s="7">
        <v>-86.309285714285707</v>
      </c>
      <c r="X96" s="7">
        <v>-86.309285714285707</v>
      </c>
      <c r="Y96" s="7">
        <v>-86.309285714285707</v>
      </c>
      <c r="Z96" s="7">
        <v>-86.309285714285707</v>
      </c>
      <c r="AA96" s="7">
        <v>-86.309285714285707</v>
      </c>
      <c r="AB96" s="7">
        <v>-86.309285714285707</v>
      </c>
      <c r="AC96" s="7">
        <v>-86.309285714285707</v>
      </c>
    </row>
    <row r="97" spans="2:29" x14ac:dyDescent="0.35">
      <c r="B97" s="2" t="s">
        <v>47</v>
      </c>
      <c r="C97" s="2" t="s">
        <v>46</v>
      </c>
      <c r="D97">
        <v>62200060</v>
      </c>
      <c r="E97" t="s">
        <v>191</v>
      </c>
      <c r="F97" t="s">
        <v>187</v>
      </c>
      <c r="G97" s="6">
        <v>1100001846</v>
      </c>
      <c r="H97" s="15" t="s">
        <v>364</v>
      </c>
      <c r="K97" s="16">
        <v>44750</v>
      </c>
      <c r="L97" s="7">
        <v>5775</v>
      </c>
      <c r="M97" s="7">
        <v>-577.5</v>
      </c>
      <c r="N97" s="7">
        <v>5197.5</v>
      </c>
      <c r="O97" s="13" t="s">
        <v>304</v>
      </c>
      <c r="P97" s="14">
        <f>M97/6</f>
        <v>-96.25</v>
      </c>
      <c r="R97" s="7">
        <v>-96.25</v>
      </c>
      <c r="S97" s="7">
        <v>-96.25</v>
      </c>
      <c r="T97" s="7">
        <v>-96.25</v>
      </c>
      <c r="U97" s="7">
        <v>-96.25</v>
      </c>
      <c r="V97" s="7">
        <v>-96.25</v>
      </c>
      <c r="W97" s="7">
        <v>-96.25</v>
      </c>
      <c r="X97" s="7">
        <v>-96.25</v>
      </c>
      <c r="Y97" s="7">
        <v>-96.25</v>
      </c>
      <c r="Z97" s="7">
        <v>-96.25</v>
      </c>
      <c r="AA97" s="7">
        <v>-96.25</v>
      </c>
      <c r="AB97" s="7">
        <v>-96.25</v>
      </c>
      <c r="AC97" s="7">
        <v>-96.25</v>
      </c>
    </row>
    <row r="98" spans="2:29" x14ac:dyDescent="0.35">
      <c r="B98" s="2" t="s">
        <v>47</v>
      </c>
      <c r="C98" s="2" t="s">
        <v>46</v>
      </c>
      <c r="D98">
        <v>62200060</v>
      </c>
      <c r="E98" t="s">
        <v>191</v>
      </c>
      <c r="F98" t="s">
        <v>187</v>
      </c>
      <c r="G98" s="6">
        <v>1100001148</v>
      </c>
      <c r="H98" s="15" t="s">
        <v>341</v>
      </c>
      <c r="K98" s="16">
        <v>43693</v>
      </c>
      <c r="L98" s="7">
        <v>8399.26</v>
      </c>
      <c r="M98" s="7">
        <v>-2869.75</v>
      </c>
      <c r="N98" s="7">
        <v>5529.51</v>
      </c>
      <c r="O98" s="13" t="s">
        <v>304</v>
      </c>
      <c r="P98" s="14">
        <f>M98/17</f>
        <v>-168.80882352941177</v>
      </c>
      <c r="R98" s="7">
        <v>-168.80882352941177</v>
      </c>
      <c r="S98" s="7">
        <v>-168.80882352941177</v>
      </c>
      <c r="T98" s="7">
        <v>-168.80882352941177</v>
      </c>
      <c r="U98" s="7">
        <v>-168.80882352941177</v>
      </c>
      <c r="V98" s="7">
        <v>-168.80882352941177</v>
      </c>
      <c r="W98" s="7">
        <v>-168.80882352941177</v>
      </c>
      <c r="X98" s="7">
        <v>-168.80882352941177</v>
      </c>
      <c r="Y98" s="7">
        <v>-168.80882352941177</v>
      </c>
      <c r="Z98" s="7">
        <v>-168.80882352941177</v>
      </c>
      <c r="AA98" s="7">
        <v>-168.80882352941177</v>
      </c>
      <c r="AB98" s="7">
        <v>-168.80882352941177</v>
      </c>
      <c r="AC98" s="7">
        <v>-168.80882352941177</v>
      </c>
    </row>
    <row r="99" spans="2:29" x14ac:dyDescent="0.35">
      <c r="B99" s="2" t="s">
        <v>47</v>
      </c>
      <c r="C99" s="2" t="s">
        <v>46</v>
      </c>
      <c r="D99">
        <v>62200060</v>
      </c>
      <c r="E99" t="s">
        <v>191</v>
      </c>
      <c r="F99" t="s">
        <v>187</v>
      </c>
      <c r="G99" s="6">
        <v>1100001895</v>
      </c>
      <c r="H99" s="15" t="s">
        <v>366</v>
      </c>
      <c r="K99" s="16">
        <v>44887</v>
      </c>
      <c r="L99" s="7">
        <v>6500</v>
      </c>
      <c r="M99" s="7">
        <v>-216.67</v>
      </c>
      <c r="N99" s="7">
        <v>6283.33</v>
      </c>
      <c r="O99" s="13" t="s">
        <v>304</v>
      </c>
      <c r="P99" s="14">
        <f>M99/2</f>
        <v>-108.33499999999999</v>
      </c>
      <c r="R99" s="7">
        <v>-108.33499999999999</v>
      </c>
      <c r="S99" s="7">
        <v>-108.33499999999999</v>
      </c>
      <c r="T99" s="7">
        <v>-108.33499999999999</v>
      </c>
      <c r="U99" s="7">
        <v>-108.33499999999999</v>
      </c>
      <c r="V99" s="7">
        <v>-108.33499999999999</v>
      </c>
      <c r="W99" s="7">
        <v>-108.33499999999999</v>
      </c>
      <c r="X99" s="7">
        <v>-108.33499999999999</v>
      </c>
      <c r="Y99" s="7">
        <v>-108.33499999999999</v>
      </c>
      <c r="Z99" s="7">
        <v>-108.33499999999999</v>
      </c>
      <c r="AA99" s="7">
        <v>-108.33499999999999</v>
      </c>
      <c r="AB99" s="7">
        <v>-108.33499999999999</v>
      </c>
      <c r="AC99" s="7">
        <v>-108.33499999999999</v>
      </c>
    </row>
    <row r="100" spans="2:29" x14ac:dyDescent="0.35">
      <c r="B100" s="2" t="s">
        <v>47</v>
      </c>
      <c r="C100" s="2" t="s">
        <v>46</v>
      </c>
      <c r="D100">
        <v>62200060</v>
      </c>
      <c r="E100" t="s">
        <v>191</v>
      </c>
      <c r="F100" t="s">
        <v>187</v>
      </c>
      <c r="G100" s="6">
        <v>1100001896</v>
      </c>
      <c r="H100" s="15" t="s">
        <v>366</v>
      </c>
      <c r="K100" s="16">
        <v>44887</v>
      </c>
      <c r="L100" s="7">
        <v>6500</v>
      </c>
      <c r="M100" s="7">
        <v>-216.67</v>
      </c>
      <c r="N100" s="7">
        <v>6283.33</v>
      </c>
      <c r="O100" s="13" t="s">
        <v>304</v>
      </c>
      <c r="P100" s="14">
        <f>M100/2</f>
        <v>-108.33499999999999</v>
      </c>
      <c r="R100" s="7">
        <v>-108.33499999999999</v>
      </c>
      <c r="S100" s="7">
        <v>-108.33499999999999</v>
      </c>
      <c r="T100" s="7">
        <v>-108.33499999999999</v>
      </c>
      <c r="U100" s="7">
        <v>-108.33499999999999</v>
      </c>
      <c r="V100" s="7">
        <v>-108.33499999999999</v>
      </c>
      <c r="W100" s="7">
        <v>-108.33499999999999</v>
      </c>
      <c r="X100" s="7">
        <v>-108.33499999999999</v>
      </c>
      <c r="Y100" s="7">
        <v>-108.33499999999999</v>
      </c>
      <c r="Z100" s="7">
        <v>-108.33499999999999</v>
      </c>
      <c r="AA100" s="7">
        <v>-108.33499999999999</v>
      </c>
      <c r="AB100" s="7">
        <v>-108.33499999999999</v>
      </c>
      <c r="AC100" s="7">
        <v>-108.33499999999999</v>
      </c>
    </row>
    <row r="101" spans="2:29" x14ac:dyDescent="0.35">
      <c r="B101" s="2" t="s">
        <v>47</v>
      </c>
      <c r="C101" s="2" t="s">
        <v>46</v>
      </c>
      <c r="D101">
        <v>62200060</v>
      </c>
      <c r="E101" t="s">
        <v>191</v>
      </c>
      <c r="F101" t="s">
        <v>187</v>
      </c>
      <c r="G101" s="6">
        <v>1100001787</v>
      </c>
      <c r="H101" s="15" t="s">
        <v>356</v>
      </c>
      <c r="K101" s="16">
        <v>44643</v>
      </c>
      <c r="L101" s="7">
        <v>8500</v>
      </c>
      <c r="M101" s="7">
        <v>-1416.67</v>
      </c>
      <c r="N101" s="7">
        <v>7083.33</v>
      </c>
      <c r="O101" s="13" t="s">
        <v>304</v>
      </c>
      <c r="P101" s="14">
        <f>M101/10</f>
        <v>-141.667</v>
      </c>
      <c r="R101" s="7">
        <v>-141.667</v>
      </c>
      <c r="S101" s="7">
        <v>-141.667</v>
      </c>
      <c r="T101" s="7">
        <v>-141.667</v>
      </c>
      <c r="U101" s="7">
        <v>-141.667</v>
      </c>
      <c r="V101" s="7">
        <v>-141.667</v>
      </c>
      <c r="W101" s="7">
        <v>-141.667</v>
      </c>
      <c r="X101" s="7">
        <v>-141.667</v>
      </c>
      <c r="Y101" s="7">
        <v>-141.667</v>
      </c>
      <c r="Z101" s="7">
        <v>-141.667</v>
      </c>
      <c r="AA101" s="7">
        <v>-141.667</v>
      </c>
      <c r="AB101" s="7">
        <v>-141.667</v>
      </c>
      <c r="AC101" s="7">
        <v>-141.667</v>
      </c>
    </row>
    <row r="102" spans="2:29" x14ac:dyDescent="0.35">
      <c r="B102" s="2" t="s">
        <v>47</v>
      </c>
      <c r="C102" s="2" t="s">
        <v>46</v>
      </c>
      <c r="D102">
        <v>62200060</v>
      </c>
      <c r="E102" t="s">
        <v>191</v>
      </c>
      <c r="F102" t="s">
        <v>187</v>
      </c>
      <c r="G102" s="6">
        <v>1100001730</v>
      </c>
      <c r="H102" s="15" t="s">
        <v>312</v>
      </c>
      <c r="K102" s="16">
        <v>44475</v>
      </c>
      <c r="L102" s="7">
        <v>14500</v>
      </c>
      <c r="M102" s="7">
        <v>-7200.68</v>
      </c>
      <c r="N102" s="7">
        <v>7299.32</v>
      </c>
      <c r="O102" s="13" t="s">
        <v>304</v>
      </c>
      <c r="P102" s="14">
        <f>M102/15</f>
        <v>-480.04533333333336</v>
      </c>
      <c r="R102" s="7">
        <v>-480.04533333333336</v>
      </c>
      <c r="S102" s="7">
        <v>-480.04533333333336</v>
      </c>
      <c r="T102" s="7">
        <v>-480.04533333333336</v>
      </c>
      <c r="U102" s="7">
        <v>-480.04533333333336</v>
      </c>
      <c r="V102" s="7">
        <v>-480.04533333333336</v>
      </c>
      <c r="W102" s="7">
        <v>-480.04533333333336</v>
      </c>
      <c r="X102" s="7">
        <v>-480.04533333333336</v>
      </c>
      <c r="Y102" s="7">
        <v>-480.04533333333336</v>
      </c>
      <c r="Z102" s="7">
        <v>-480.04533333333336</v>
      </c>
      <c r="AA102" s="7">
        <v>-480.04533333333336</v>
      </c>
      <c r="AB102" s="7">
        <v>-480.04533333333336</v>
      </c>
      <c r="AC102" s="7">
        <v>-480.04533333333336</v>
      </c>
    </row>
    <row r="103" spans="2:29" x14ac:dyDescent="0.35">
      <c r="B103" s="2" t="s">
        <v>47</v>
      </c>
      <c r="C103" s="2" t="s">
        <v>46</v>
      </c>
      <c r="D103">
        <v>62200060</v>
      </c>
      <c r="E103" t="s">
        <v>191</v>
      </c>
      <c r="F103" t="s">
        <v>187</v>
      </c>
      <c r="G103" s="6">
        <v>1100001731</v>
      </c>
      <c r="H103" s="15" t="s">
        <v>312</v>
      </c>
      <c r="K103" s="16">
        <v>44475</v>
      </c>
      <c r="L103" s="7">
        <v>14500</v>
      </c>
      <c r="M103" s="7">
        <v>-7200.68</v>
      </c>
      <c r="N103" s="7">
        <v>7299.32</v>
      </c>
      <c r="O103" s="13" t="s">
        <v>304</v>
      </c>
      <c r="P103" s="14">
        <f>M103/15</f>
        <v>-480.04533333333336</v>
      </c>
      <c r="R103" s="7">
        <v>-480.04533333333336</v>
      </c>
      <c r="S103" s="7">
        <v>-480.04533333333336</v>
      </c>
      <c r="T103" s="7">
        <v>-480.04533333333336</v>
      </c>
      <c r="U103" s="7">
        <v>-480.04533333333336</v>
      </c>
      <c r="V103" s="7">
        <v>-480.04533333333336</v>
      </c>
      <c r="W103" s="7">
        <v>-480.04533333333336</v>
      </c>
      <c r="X103" s="7">
        <v>-480.04533333333336</v>
      </c>
      <c r="Y103" s="7">
        <v>-480.04533333333336</v>
      </c>
      <c r="Z103" s="7">
        <v>-480.04533333333336</v>
      </c>
      <c r="AA103" s="7">
        <v>-480.04533333333336</v>
      </c>
      <c r="AB103" s="7">
        <v>-480.04533333333336</v>
      </c>
      <c r="AC103" s="7">
        <v>-480.04533333333336</v>
      </c>
    </row>
    <row r="104" spans="2:29" x14ac:dyDescent="0.35">
      <c r="B104" s="2" t="s">
        <v>47</v>
      </c>
      <c r="C104" s="2" t="s">
        <v>46</v>
      </c>
      <c r="D104">
        <v>62200060</v>
      </c>
      <c r="E104" t="s">
        <v>191</v>
      </c>
      <c r="F104" t="s">
        <v>187</v>
      </c>
      <c r="G104" s="6">
        <v>1100001146</v>
      </c>
      <c r="H104" s="15" t="s">
        <v>339</v>
      </c>
      <c r="K104" s="16">
        <v>43693</v>
      </c>
      <c r="L104" s="7">
        <v>11428.32</v>
      </c>
      <c r="M104" s="7">
        <v>-3904.67</v>
      </c>
      <c r="N104" s="7">
        <v>7523.65</v>
      </c>
      <c r="O104" s="13" t="s">
        <v>304</v>
      </c>
      <c r="P104" s="14">
        <f>M104/41</f>
        <v>-95.235853658536584</v>
      </c>
      <c r="R104" s="7">
        <v>-95.235853658536584</v>
      </c>
      <c r="S104" s="7">
        <v>-95.235853658536584</v>
      </c>
      <c r="T104" s="7">
        <v>-95.235853658536584</v>
      </c>
      <c r="U104" s="7">
        <v>-95.235853658536584</v>
      </c>
      <c r="V104" s="7">
        <v>-95.235853658536584</v>
      </c>
      <c r="W104" s="7">
        <v>-95.235853658536584</v>
      </c>
      <c r="X104" s="7">
        <v>-95.235853658536584</v>
      </c>
      <c r="Y104" s="7">
        <v>-95.235853658536584</v>
      </c>
      <c r="Z104" s="7">
        <v>-95.235853658536584</v>
      </c>
      <c r="AA104" s="7">
        <v>-95.235853658536584</v>
      </c>
      <c r="AB104" s="7">
        <v>-95.235853658536584</v>
      </c>
      <c r="AC104" s="7">
        <v>-95.235853658536584</v>
      </c>
    </row>
    <row r="105" spans="2:29" x14ac:dyDescent="0.35">
      <c r="B105" s="2" t="s">
        <v>47</v>
      </c>
      <c r="C105" s="2" t="s">
        <v>46</v>
      </c>
      <c r="D105">
        <v>62200060</v>
      </c>
      <c r="E105" t="s">
        <v>191</v>
      </c>
      <c r="F105" t="s">
        <v>187</v>
      </c>
      <c r="G105" s="6">
        <v>1100001729</v>
      </c>
      <c r="H105" s="15" t="s">
        <v>347</v>
      </c>
      <c r="K105" s="16">
        <v>44475</v>
      </c>
      <c r="L105" s="7">
        <v>19174.11</v>
      </c>
      <c r="M105" s="7">
        <v>-8910.33</v>
      </c>
      <c r="N105" s="7">
        <v>10263.780000000001</v>
      </c>
      <c r="O105" s="13" t="s">
        <v>304</v>
      </c>
      <c r="P105" s="14">
        <f>M105/15</f>
        <v>-594.02200000000005</v>
      </c>
      <c r="R105" s="7">
        <v>-594.02200000000005</v>
      </c>
      <c r="S105" s="7">
        <v>-594.02200000000005</v>
      </c>
      <c r="T105" s="7">
        <v>-594.02200000000005</v>
      </c>
      <c r="U105" s="7">
        <v>-594.02200000000005</v>
      </c>
      <c r="V105" s="7">
        <v>-594.02200000000005</v>
      </c>
      <c r="W105" s="7">
        <v>-594.02200000000005</v>
      </c>
      <c r="X105" s="7">
        <v>-594.02200000000005</v>
      </c>
      <c r="Y105" s="7">
        <v>-594.02200000000005</v>
      </c>
      <c r="Z105" s="7">
        <v>-594.02200000000005</v>
      </c>
      <c r="AA105" s="7">
        <v>-594.02200000000005</v>
      </c>
      <c r="AB105" s="7">
        <v>-594.02200000000005</v>
      </c>
      <c r="AC105" s="7">
        <v>-594.02200000000005</v>
      </c>
    </row>
    <row r="106" spans="2:29" x14ac:dyDescent="0.35">
      <c r="B106" s="2" t="s">
        <v>47</v>
      </c>
      <c r="C106" s="2" t="s">
        <v>46</v>
      </c>
      <c r="D106">
        <v>62200060</v>
      </c>
      <c r="E106" t="s">
        <v>191</v>
      </c>
      <c r="F106" t="s">
        <v>187</v>
      </c>
      <c r="G106" s="6">
        <v>1100001724</v>
      </c>
      <c r="H106" s="15" t="s">
        <v>345</v>
      </c>
      <c r="K106" s="16">
        <v>44475</v>
      </c>
      <c r="L106" s="7">
        <v>18275</v>
      </c>
      <c r="M106" s="7">
        <v>-6011.51</v>
      </c>
      <c r="N106" s="7">
        <v>12263.49</v>
      </c>
      <c r="O106" s="13" t="s">
        <v>304</v>
      </c>
      <c r="P106" s="14">
        <f>M106/15</f>
        <v>-400.76733333333334</v>
      </c>
      <c r="R106" s="7">
        <v>-400.76733333333334</v>
      </c>
      <c r="S106" s="7">
        <v>-400.76733333333334</v>
      </c>
      <c r="T106" s="7">
        <v>-400.76733333333334</v>
      </c>
      <c r="U106" s="7">
        <v>-400.76733333333334</v>
      </c>
      <c r="V106" s="7">
        <v>-400.76733333333334</v>
      </c>
      <c r="W106" s="7">
        <v>-400.76733333333334</v>
      </c>
      <c r="X106" s="7">
        <v>-400.76733333333334</v>
      </c>
      <c r="Y106" s="7">
        <v>-400.76733333333334</v>
      </c>
      <c r="Z106" s="7">
        <v>-400.76733333333334</v>
      </c>
      <c r="AA106" s="7">
        <v>-400.76733333333334</v>
      </c>
      <c r="AB106" s="7">
        <v>-400.76733333333334</v>
      </c>
      <c r="AC106" s="7">
        <v>-400.76733333333334</v>
      </c>
    </row>
    <row r="107" spans="2:29" x14ac:dyDescent="0.35">
      <c r="B107" s="2" t="s">
        <v>47</v>
      </c>
      <c r="C107" s="2" t="s">
        <v>46</v>
      </c>
      <c r="D107">
        <v>62200060</v>
      </c>
      <c r="E107" t="s">
        <v>191</v>
      </c>
      <c r="F107" t="s">
        <v>187</v>
      </c>
      <c r="G107" s="6">
        <v>1100001725</v>
      </c>
      <c r="H107" s="15" t="s">
        <v>345</v>
      </c>
      <c r="K107" s="16">
        <v>44475</v>
      </c>
      <c r="L107" s="7">
        <v>18275</v>
      </c>
      <c r="M107" s="7">
        <v>-6011.51</v>
      </c>
      <c r="N107" s="7">
        <v>12263.49</v>
      </c>
      <c r="O107" s="13" t="s">
        <v>304</v>
      </c>
      <c r="P107" s="14">
        <f>M107/15</f>
        <v>-400.76733333333334</v>
      </c>
      <c r="R107" s="7">
        <v>-400.76733333333334</v>
      </c>
      <c r="S107" s="7">
        <v>-400.76733333333334</v>
      </c>
      <c r="T107" s="7">
        <v>-400.76733333333334</v>
      </c>
      <c r="U107" s="7">
        <v>-400.76733333333334</v>
      </c>
      <c r="V107" s="7">
        <v>-400.76733333333334</v>
      </c>
      <c r="W107" s="7">
        <v>-400.76733333333334</v>
      </c>
      <c r="X107" s="7">
        <v>-400.76733333333334</v>
      </c>
      <c r="Y107" s="7">
        <v>-400.76733333333334</v>
      </c>
      <c r="Z107" s="7">
        <v>-400.76733333333334</v>
      </c>
      <c r="AA107" s="7">
        <v>-400.76733333333334</v>
      </c>
      <c r="AB107" s="7">
        <v>-400.76733333333334</v>
      </c>
      <c r="AC107" s="7">
        <v>-400.76733333333334</v>
      </c>
    </row>
    <row r="108" spans="2:29" x14ac:dyDescent="0.35">
      <c r="B108" s="2" t="s">
        <v>47</v>
      </c>
      <c r="C108" s="2" t="s">
        <v>46</v>
      </c>
      <c r="D108">
        <v>62200060</v>
      </c>
      <c r="E108" t="s">
        <v>191</v>
      </c>
      <c r="F108" t="s">
        <v>187</v>
      </c>
      <c r="G108" s="6">
        <v>1100001726</v>
      </c>
      <c r="H108" s="15" t="s">
        <v>345</v>
      </c>
      <c r="K108" s="16">
        <v>44475</v>
      </c>
      <c r="L108" s="7">
        <v>18275</v>
      </c>
      <c r="M108" s="7">
        <v>-6011.51</v>
      </c>
      <c r="N108" s="7">
        <v>12263.49</v>
      </c>
      <c r="O108" s="13" t="s">
        <v>304</v>
      </c>
      <c r="P108" s="14">
        <f>M108/15</f>
        <v>-400.76733333333334</v>
      </c>
      <c r="R108" s="7">
        <v>-400.76733333333334</v>
      </c>
      <c r="S108" s="7">
        <v>-400.76733333333334</v>
      </c>
      <c r="T108" s="7">
        <v>-400.76733333333334</v>
      </c>
      <c r="U108" s="7">
        <v>-400.76733333333334</v>
      </c>
      <c r="V108" s="7">
        <v>-400.76733333333334</v>
      </c>
      <c r="W108" s="7">
        <v>-400.76733333333334</v>
      </c>
      <c r="X108" s="7">
        <v>-400.76733333333334</v>
      </c>
      <c r="Y108" s="7">
        <v>-400.76733333333334</v>
      </c>
      <c r="Z108" s="7">
        <v>-400.76733333333334</v>
      </c>
      <c r="AA108" s="7">
        <v>-400.76733333333334</v>
      </c>
      <c r="AB108" s="7">
        <v>-400.76733333333334</v>
      </c>
      <c r="AC108" s="7">
        <v>-400.76733333333334</v>
      </c>
    </row>
    <row r="109" spans="2:29" x14ac:dyDescent="0.35">
      <c r="B109" s="2" t="s">
        <v>47</v>
      </c>
      <c r="C109" s="2" t="s">
        <v>46</v>
      </c>
      <c r="D109">
        <v>62200060</v>
      </c>
      <c r="E109" t="s">
        <v>191</v>
      </c>
      <c r="F109" t="s">
        <v>187</v>
      </c>
      <c r="G109" s="6">
        <v>1100001432</v>
      </c>
      <c r="H109" s="15" t="s">
        <v>342</v>
      </c>
      <c r="K109" s="16">
        <v>43697</v>
      </c>
      <c r="L109" s="7">
        <v>25999.14</v>
      </c>
      <c r="M109" s="7">
        <v>-8883.0300000000007</v>
      </c>
      <c r="N109" s="7">
        <v>17116.11</v>
      </c>
      <c r="O109" s="13" t="s">
        <v>304</v>
      </c>
      <c r="P109" s="14">
        <f>M109/41</f>
        <v>-216.65926829268295</v>
      </c>
      <c r="R109" s="7">
        <v>-216.65926829268295</v>
      </c>
      <c r="S109" s="7">
        <v>-216.65926829268295</v>
      </c>
      <c r="T109" s="7">
        <v>-216.65926829268295</v>
      </c>
      <c r="U109" s="7">
        <v>-216.65926829268295</v>
      </c>
      <c r="V109" s="7">
        <v>-216.65926829268295</v>
      </c>
      <c r="W109" s="7">
        <v>-216.65926829268295</v>
      </c>
      <c r="X109" s="7">
        <v>-216.65926829268295</v>
      </c>
      <c r="Y109" s="7">
        <v>-216.65926829268295</v>
      </c>
      <c r="Z109" s="7">
        <v>-216.65926829268295</v>
      </c>
      <c r="AA109" s="7">
        <v>-216.65926829268295</v>
      </c>
      <c r="AB109" s="7">
        <v>-216.65926829268295</v>
      </c>
      <c r="AC109" s="7">
        <v>-216.65926829268295</v>
      </c>
    </row>
    <row r="110" spans="2:29" x14ac:dyDescent="0.35">
      <c r="B110" s="2" t="s">
        <v>47</v>
      </c>
      <c r="C110" s="2" t="s">
        <v>46</v>
      </c>
      <c r="D110">
        <v>62200060</v>
      </c>
      <c r="E110" t="s">
        <v>191</v>
      </c>
      <c r="F110" t="s">
        <v>187</v>
      </c>
      <c r="G110" s="6">
        <v>1100001883</v>
      </c>
      <c r="H110" s="15" t="s">
        <v>310</v>
      </c>
      <c r="K110" s="16">
        <v>44740</v>
      </c>
      <c r="L110" s="7">
        <v>28000</v>
      </c>
      <c r="M110" s="7">
        <v>-3266.67</v>
      </c>
      <c r="N110" s="7">
        <v>24733.33</v>
      </c>
      <c r="O110" s="13" t="s">
        <v>304</v>
      </c>
      <c r="P110" s="14">
        <f>M110/7</f>
        <v>-466.66714285714289</v>
      </c>
      <c r="R110" s="7">
        <v>-466.66714285714289</v>
      </c>
      <c r="S110" s="7">
        <v>-466.66714285714289</v>
      </c>
      <c r="T110" s="7">
        <v>-466.66714285714289</v>
      </c>
      <c r="U110" s="7">
        <v>-466.66714285714289</v>
      </c>
      <c r="V110" s="7">
        <v>-466.66714285714289</v>
      </c>
      <c r="W110" s="7">
        <v>-466.66714285714289</v>
      </c>
      <c r="X110" s="7">
        <v>-466.66714285714289</v>
      </c>
      <c r="Y110" s="7">
        <v>-466.66714285714289</v>
      </c>
      <c r="Z110" s="7">
        <v>-466.66714285714289</v>
      </c>
      <c r="AA110" s="7">
        <v>-466.66714285714289</v>
      </c>
      <c r="AB110" s="7">
        <v>-466.66714285714289</v>
      </c>
      <c r="AC110" s="7">
        <v>-466.66714285714289</v>
      </c>
    </row>
    <row r="111" spans="2:29" x14ac:dyDescent="0.35">
      <c r="B111" s="2" t="s">
        <v>47</v>
      </c>
      <c r="C111" s="2" t="s">
        <v>46</v>
      </c>
      <c r="D111">
        <v>62200060</v>
      </c>
      <c r="E111" t="s">
        <v>191</v>
      </c>
      <c r="F111" t="s">
        <v>187</v>
      </c>
      <c r="G111" s="6">
        <v>1100001433</v>
      </c>
      <c r="H111" s="15" t="s">
        <v>343</v>
      </c>
      <c r="K111" s="16">
        <v>43726</v>
      </c>
      <c r="L111" s="7">
        <v>50435.15</v>
      </c>
      <c r="M111" s="7">
        <v>-16811.72</v>
      </c>
      <c r="N111" s="7">
        <v>33623.43</v>
      </c>
      <c r="O111" s="13" t="s">
        <v>304</v>
      </c>
      <c r="P111" s="14">
        <f>M111/40</f>
        <v>-420.29300000000001</v>
      </c>
      <c r="R111" s="7">
        <v>-420.29300000000001</v>
      </c>
      <c r="S111" s="7">
        <v>-420.29300000000001</v>
      </c>
      <c r="T111" s="7">
        <v>-420.29300000000001</v>
      </c>
      <c r="U111" s="7">
        <v>-420.29300000000001</v>
      </c>
      <c r="V111" s="7">
        <v>-420.29300000000001</v>
      </c>
      <c r="W111" s="7">
        <v>-420.29300000000001</v>
      </c>
      <c r="X111" s="7">
        <v>-420.29300000000001</v>
      </c>
      <c r="Y111" s="7">
        <v>-420.29300000000001</v>
      </c>
      <c r="Z111" s="7">
        <v>-420.29300000000001</v>
      </c>
      <c r="AA111" s="7">
        <v>-420.29300000000001</v>
      </c>
      <c r="AB111" s="7">
        <v>-420.29300000000001</v>
      </c>
      <c r="AC111" s="7">
        <v>-420.29300000000001</v>
      </c>
    </row>
    <row r="112" spans="2:29" x14ac:dyDescent="0.35">
      <c r="B112" s="2" t="s">
        <v>47</v>
      </c>
      <c r="C112" s="2" t="s">
        <v>46</v>
      </c>
      <c r="D112">
        <v>62200060</v>
      </c>
      <c r="E112" t="s">
        <v>191</v>
      </c>
      <c r="F112" t="s">
        <v>187</v>
      </c>
      <c r="G112" s="6">
        <v>1100001453</v>
      </c>
      <c r="H112" s="15" t="s">
        <v>344</v>
      </c>
      <c r="K112" s="16">
        <v>43805</v>
      </c>
      <c r="L112" s="7">
        <v>50435.15</v>
      </c>
      <c r="M112" s="7">
        <v>-15550.84</v>
      </c>
      <c r="N112" s="7">
        <v>34884.31</v>
      </c>
      <c r="O112" s="13" t="s">
        <v>304</v>
      </c>
      <c r="P112" s="14">
        <f>M112/37</f>
        <v>-420.29297297297296</v>
      </c>
      <c r="R112" s="7">
        <v>-420.29297297297296</v>
      </c>
      <c r="S112" s="7">
        <v>-420.29297297297296</v>
      </c>
      <c r="T112" s="7">
        <v>-420.29297297297296</v>
      </c>
      <c r="U112" s="7">
        <v>-420.29297297297296</v>
      </c>
      <c r="V112" s="7">
        <v>-420.29297297297296</v>
      </c>
      <c r="W112" s="7">
        <v>-420.29297297297296</v>
      </c>
      <c r="X112" s="7">
        <v>-420.29297297297296</v>
      </c>
      <c r="Y112" s="7">
        <v>-420.29297297297296</v>
      </c>
      <c r="Z112" s="7">
        <v>-420.29297297297296</v>
      </c>
      <c r="AA112" s="7">
        <v>-420.29297297297296</v>
      </c>
      <c r="AB112" s="7">
        <v>-420.29297297297296</v>
      </c>
      <c r="AC112" s="7">
        <v>-420.29297297297296</v>
      </c>
    </row>
    <row r="113" spans="2:29" x14ac:dyDescent="0.35">
      <c r="B113" s="2" t="s">
        <v>47</v>
      </c>
      <c r="C113" s="2" t="s">
        <v>46</v>
      </c>
      <c r="D113">
        <v>62200060</v>
      </c>
      <c r="E113" t="s">
        <v>191</v>
      </c>
      <c r="F113" t="s">
        <v>187</v>
      </c>
      <c r="G113" s="6">
        <v>1100001145</v>
      </c>
      <c r="H113" s="15" t="s">
        <v>338</v>
      </c>
      <c r="K113" s="16">
        <v>43578</v>
      </c>
      <c r="L113" s="7">
        <v>59999.43</v>
      </c>
      <c r="M113" s="7">
        <v>-22499.78</v>
      </c>
      <c r="N113" s="7">
        <v>37499.65</v>
      </c>
      <c r="O113" s="13" t="s">
        <v>304</v>
      </c>
      <c r="P113" s="14">
        <f>M113/45</f>
        <v>-499.9951111111111</v>
      </c>
      <c r="R113" s="7">
        <v>-499.9951111111111</v>
      </c>
      <c r="S113" s="7">
        <v>-499.9951111111111</v>
      </c>
      <c r="T113" s="7">
        <v>-499.9951111111111</v>
      </c>
      <c r="U113" s="7">
        <v>-499.9951111111111</v>
      </c>
      <c r="V113" s="7">
        <v>-499.9951111111111</v>
      </c>
      <c r="W113" s="7">
        <v>-499.9951111111111</v>
      </c>
      <c r="X113" s="7">
        <v>-499.9951111111111</v>
      </c>
      <c r="Y113" s="7">
        <v>-499.9951111111111</v>
      </c>
      <c r="Z113" s="7">
        <v>-499.9951111111111</v>
      </c>
      <c r="AA113" s="7">
        <v>-499.9951111111111</v>
      </c>
      <c r="AB113" s="7">
        <v>-499.9951111111111</v>
      </c>
      <c r="AC113" s="7">
        <v>-499.9951111111111</v>
      </c>
    </row>
    <row r="114" spans="2:29" x14ac:dyDescent="0.35">
      <c r="B114" s="2" t="s">
        <v>47</v>
      </c>
      <c r="C114" s="2" t="s">
        <v>46</v>
      </c>
      <c r="D114">
        <v>62200060</v>
      </c>
      <c r="E114" t="s">
        <v>191</v>
      </c>
      <c r="F114" t="s">
        <v>187</v>
      </c>
      <c r="G114" s="6">
        <v>1100001861</v>
      </c>
      <c r="H114" s="15" t="s">
        <v>315</v>
      </c>
      <c r="K114" s="16">
        <v>44773</v>
      </c>
      <c r="L114" s="7">
        <v>43700</v>
      </c>
      <c r="M114" s="7">
        <v>-4370</v>
      </c>
      <c r="N114" s="7">
        <v>39330</v>
      </c>
      <c r="O114" s="13" t="s">
        <v>304</v>
      </c>
      <c r="P114" s="14">
        <f>M114/6</f>
        <v>-728.33333333333337</v>
      </c>
      <c r="R114" s="7">
        <v>-728.33333333333337</v>
      </c>
      <c r="S114" s="7">
        <v>-728.33333333333337</v>
      </c>
      <c r="T114" s="7">
        <v>-728.33333333333337</v>
      </c>
      <c r="U114" s="7">
        <v>-728.33333333333337</v>
      </c>
      <c r="V114" s="7">
        <v>-728.33333333333337</v>
      </c>
      <c r="W114" s="7">
        <v>-728.33333333333337</v>
      </c>
      <c r="X114" s="7">
        <v>-728.33333333333337</v>
      </c>
      <c r="Y114" s="7">
        <v>-728.33333333333337</v>
      </c>
      <c r="Z114" s="7">
        <v>-728.33333333333337</v>
      </c>
      <c r="AA114" s="7">
        <v>-728.33333333333337</v>
      </c>
      <c r="AB114" s="7">
        <v>-728.33333333333337</v>
      </c>
      <c r="AC114" s="7">
        <v>-728.33333333333337</v>
      </c>
    </row>
    <row r="115" spans="2:29" x14ac:dyDescent="0.35">
      <c r="B115" s="2" t="s">
        <v>47</v>
      </c>
      <c r="C115" s="2" t="s">
        <v>46</v>
      </c>
      <c r="D115">
        <v>62200060</v>
      </c>
      <c r="E115" t="s">
        <v>191</v>
      </c>
      <c r="F115" t="s">
        <v>187</v>
      </c>
      <c r="G115" s="6">
        <v>1100001030</v>
      </c>
      <c r="H115" s="15" t="s">
        <v>337</v>
      </c>
      <c r="K115" s="16">
        <v>43465</v>
      </c>
      <c r="L115" s="7">
        <v>264810</v>
      </c>
      <c r="M115" s="7">
        <v>-216261.5</v>
      </c>
      <c r="N115" s="7">
        <v>48548.5</v>
      </c>
      <c r="O115" s="13" t="s">
        <v>304</v>
      </c>
      <c r="P115" s="14">
        <f>M115/49</f>
        <v>-4413.5</v>
      </c>
      <c r="R115" s="7">
        <v>-4413.5</v>
      </c>
      <c r="S115" s="7">
        <v>-4413.5</v>
      </c>
      <c r="T115" s="7">
        <v>-4413.5</v>
      </c>
      <c r="U115" s="7">
        <v>-4413.5</v>
      </c>
      <c r="V115" s="7">
        <v>-4413.5</v>
      </c>
      <c r="W115" s="7">
        <v>-4413.5</v>
      </c>
      <c r="X115" s="7">
        <v>-4413.5</v>
      </c>
      <c r="Y115" s="7">
        <v>-4413.5</v>
      </c>
      <c r="Z115" s="7">
        <v>-4413.5</v>
      </c>
      <c r="AA115" s="7">
        <v>-4413.5</v>
      </c>
      <c r="AB115" s="7">
        <v>-4413.5</v>
      </c>
      <c r="AC115" s="7">
        <v>-4413.5</v>
      </c>
    </row>
    <row r="116" spans="2:29" x14ac:dyDescent="0.35">
      <c r="B116" s="2" t="s">
        <v>47</v>
      </c>
      <c r="C116" s="2" t="s">
        <v>46</v>
      </c>
      <c r="D116">
        <v>62200060</v>
      </c>
      <c r="E116" t="s">
        <v>191</v>
      </c>
      <c r="F116" t="s">
        <v>187</v>
      </c>
      <c r="G116" s="6">
        <v>1100001855</v>
      </c>
      <c r="H116" s="15" t="s">
        <v>365</v>
      </c>
      <c r="K116" s="16">
        <v>44753</v>
      </c>
      <c r="L116" s="7">
        <v>70000</v>
      </c>
      <c r="M116" s="7">
        <v>-7000</v>
      </c>
      <c r="N116" s="7">
        <v>63000</v>
      </c>
      <c r="O116" s="13" t="s">
        <v>304</v>
      </c>
      <c r="P116" s="14">
        <f>M116/6</f>
        <v>-1166.6666666666667</v>
      </c>
      <c r="R116" s="7">
        <v>-1166.6666666666667</v>
      </c>
      <c r="S116" s="7">
        <v>-1166.6666666666667</v>
      </c>
      <c r="T116" s="7">
        <v>-1166.6666666666667</v>
      </c>
      <c r="U116" s="7">
        <v>-1166.6666666666667</v>
      </c>
      <c r="V116" s="7">
        <v>-1166.6666666666667</v>
      </c>
      <c r="W116" s="7">
        <v>-1166.6666666666667</v>
      </c>
      <c r="X116" s="7">
        <v>-1166.6666666666667</v>
      </c>
      <c r="Y116" s="7">
        <v>-1166.6666666666667</v>
      </c>
      <c r="Z116" s="7">
        <v>-1166.6666666666667</v>
      </c>
      <c r="AA116" s="7">
        <v>-1166.6666666666667</v>
      </c>
      <c r="AB116" s="7">
        <v>-1166.6666666666667</v>
      </c>
      <c r="AC116" s="7">
        <v>-1166.6666666666667</v>
      </c>
    </row>
    <row r="117" spans="2:29" x14ac:dyDescent="0.35">
      <c r="B117" s="2" t="s">
        <v>47</v>
      </c>
      <c r="C117" s="2" t="s">
        <v>46</v>
      </c>
      <c r="D117">
        <v>62200060</v>
      </c>
      <c r="E117" t="s">
        <v>191</v>
      </c>
      <c r="F117" t="s">
        <v>187</v>
      </c>
      <c r="G117" s="6">
        <v>1100001754</v>
      </c>
      <c r="H117" s="15" t="s">
        <v>348</v>
      </c>
      <c r="K117" s="16">
        <v>44526</v>
      </c>
      <c r="L117" s="7">
        <v>84821.43</v>
      </c>
      <c r="M117" s="7">
        <v>-19791.669999999998</v>
      </c>
      <c r="N117" s="7">
        <v>65029.760000000002</v>
      </c>
      <c r="O117" s="13" t="s">
        <v>304</v>
      </c>
      <c r="P117" s="14">
        <f>M117/14</f>
        <v>-1413.6907142857142</v>
      </c>
      <c r="R117" s="7">
        <v>-1413.6907142857142</v>
      </c>
      <c r="S117" s="7">
        <v>-1413.6907142857142</v>
      </c>
      <c r="T117" s="7">
        <v>-1413.6907142857142</v>
      </c>
      <c r="U117" s="7">
        <v>-1413.6907142857142</v>
      </c>
      <c r="V117" s="7">
        <v>-1413.6907142857142</v>
      </c>
      <c r="W117" s="7">
        <v>-1413.6907142857142</v>
      </c>
      <c r="X117" s="7">
        <v>-1413.6907142857142</v>
      </c>
      <c r="Y117" s="7">
        <v>-1413.6907142857142</v>
      </c>
      <c r="Z117" s="7">
        <v>-1413.6907142857142</v>
      </c>
      <c r="AA117" s="7">
        <v>-1413.6907142857142</v>
      </c>
      <c r="AB117" s="7">
        <v>-1413.6907142857142</v>
      </c>
      <c r="AC117" s="7">
        <v>-1413.6907142857142</v>
      </c>
    </row>
    <row r="118" spans="2:29" x14ac:dyDescent="0.35">
      <c r="B118" s="2" t="s">
        <v>47</v>
      </c>
      <c r="C118" s="2" t="s">
        <v>46</v>
      </c>
      <c r="D118">
        <v>62200060</v>
      </c>
      <c r="E118" t="s">
        <v>191</v>
      </c>
      <c r="F118" t="s">
        <v>187</v>
      </c>
      <c r="G118" s="6">
        <v>1100001727</v>
      </c>
      <c r="H118" s="15" t="s">
        <v>346</v>
      </c>
      <c r="K118" s="16">
        <v>44475</v>
      </c>
      <c r="L118" s="7">
        <v>266583.93</v>
      </c>
      <c r="M118" s="7">
        <v>-185656.67</v>
      </c>
      <c r="N118" s="7">
        <v>80927.259999999995</v>
      </c>
      <c r="O118" s="13" t="s">
        <v>304</v>
      </c>
      <c r="P118" s="14">
        <f>M118/15</f>
        <v>-12377.111333333334</v>
      </c>
      <c r="R118" s="7">
        <v>-12377.111333333334</v>
      </c>
      <c r="S118" s="7">
        <v>-12377.111333333334</v>
      </c>
      <c r="T118" s="7">
        <v>-12377.111333333334</v>
      </c>
      <c r="U118" s="7">
        <v>-12377.111333333334</v>
      </c>
      <c r="V118" s="7">
        <v>-12377.111333333334</v>
      </c>
      <c r="W118" s="7">
        <v>-12377.111333333334</v>
      </c>
      <c r="X118" s="7">
        <v>-12377.111333333334</v>
      </c>
      <c r="Y118" s="7">
        <v>-12377.111333333334</v>
      </c>
      <c r="Z118" s="7">
        <v>-12377.111333333334</v>
      </c>
      <c r="AA118" s="7">
        <v>-12377.111333333334</v>
      </c>
      <c r="AB118" s="7">
        <v>-12377.111333333334</v>
      </c>
      <c r="AC118" s="7">
        <v>-12377.111333333334</v>
      </c>
    </row>
    <row r="119" spans="2:29" x14ac:dyDescent="0.35">
      <c r="B119" s="2" t="s">
        <v>47</v>
      </c>
      <c r="C119" s="2" t="s">
        <v>46</v>
      </c>
      <c r="D119">
        <v>62200060</v>
      </c>
      <c r="E119" t="s">
        <v>191</v>
      </c>
      <c r="F119" t="s">
        <v>187</v>
      </c>
      <c r="G119" s="6">
        <v>1100001728</v>
      </c>
      <c r="H119" s="15" t="s">
        <v>346</v>
      </c>
      <c r="K119" s="16">
        <v>44475</v>
      </c>
      <c r="L119" s="7">
        <v>266584.51</v>
      </c>
      <c r="M119" s="7">
        <v>-185657.07</v>
      </c>
      <c r="N119" s="7">
        <v>80927.44</v>
      </c>
      <c r="O119" s="13" t="s">
        <v>304</v>
      </c>
      <c r="P119" s="14">
        <f>M119/15</f>
        <v>-12377.138000000001</v>
      </c>
      <c r="R119" s="7">
        <v>-12377.138000000001</v>
      </c>
      <c r="S119" s="7">
        <v>-12377.138000000001</v>
      </c>
      <c r="T119" s="7">
        <v>-12377.138000000001</v>
      </c>
      <c r="U119" s="7">
        <v>-12377.138000000001</v>
      </c>
      <c r="V119" s="7">
        <v>-12377.138000000001</v>
      </c>
      <c r="W119" s="7">
        <v>-12377.138000000001</v>
      </c>
      <c r="X119" s="7">
        <v>-12377.138000000001</v>
      </c>
      <c r="Y119" s="7">
        <v>-12377.138000000001</v>
      </c>
      <c r="Z119" s="7">
        <v>-12377.138000000001</v>
      </c>
      <c r="AA119" s="7">
        <v>-12377.138000000001</v>
      </c>
      <c r="AB119" s="7">
        <v>-12377.138000000001</v>
      </c>
      <c r="AC119" s="7">
        <v>-12377.138000000001</v>
      </c>
    </row>
    <row r="120" spans="2:29" x14ac:dyDescent="0.35">
      <c r="B120" s="2" t="s">
        <v>47</v>
      </c>
      <c r="C120" s="2" t="s">
        <v>46</v>
      </c>
      <c r="D120">
        <v>62200060</v>
      </c>
      <c r="E120" t="s">
        <v>191</v>
      </c>
      <c r="F120" t="s">
        <v>187</v>
      </c>
      <c r="G120" s="6">
        <v>1100001147</v>
      </c>
      <c r="H120" s="15" t="s">
        <v>340</v>
      </c>
      <c r="K120" s="16">
        <v>43693</v>
      </c>
      <c r="L120" s="7">
        <v>131083.54999999999</v>
      </c>
      <c r="M120" s="7">
        <v>-44786.879999999997</v>
      </c>
      <c r="N120" s="7">
        <v>86296.67</v>
      </c>
      <c r="O120" s="13" t="s">
        <v>304</v>
      </c>
      <c r="P120" s="14">
        <f>M120/41</f>
        <v>-1092.3629268292682</v>
      </c>
      <c r="R120" s="7">
        <v>-1092.3629268292682</v>
      </c>
      <c r="S120" s="7">
        <v>-1092.3629268292682</v>
      </c>
      <c r="T120" s="7">
        <v>-1092.3629268292682</v>
      </c>
      <c r="U120" s="7">
        <v>-1092.3629268292682</v>
      </c>
      <c r="V120" s="7">
        <v>-1092.3629268292682</v>
      </c>
      <c r="W120" s="7">
        <v>-1092.3629268292682</v>
      </c>
      <c r="X120" s="7">
        <v>-1092.3629268292682</v>
      </c>
      <c r="Y120" s="7">
        <v>-1092.3629268292682</v>
      </c>
      <c r="Z120" s="7">
        <v>-1092.3629268292682</v>
      </c>
      <c r="AA120" s="7">
        <v>-1092.3629268292682</v>
      </c>
      <c r="AB120" s="7">
        <v>-1092.3629268292682</v>
      </c>
      <c r="AC120" s="7">
        <v>-1092.3629268292682</v>
      </c>
    </row>
    <row r="121" spans="2:29" x14ac:dyDescent="0.35">
      <c r="B121" s="2" t="s">
        <v>47</v>
      </c>
      <c r="C121" s="2" t="s">
        <v>46</v>
      </c>
      <c r="D121">
        <v>62200060</v>
      </c>
      <c r="E121" t="s">
        <v>191</v>
      </c>
      <c r="F121" t="s">
        <v>187</v>
      </c>
      <c r="G121" s="6">
        <v>1100001783</v>
      </c>
      <c r="H121" s="15" t="s">
        <v>354</v>
      </c>
      <c r="K121" s="16">
        <v>44651</v>
      </c>
      <c r="L121" s="7">
        <v>111607.14</v>
      </c>
      <c r="M121" s="7">
        <v>-18601.189999999999</v>
      </c>
      <c r="N121" s="7">
        <v>93005.95</v>
      </c>
      <c r="O121" s="13" t="s">
        <v>304</v>
      </c>
      <c r="P121" s="14">
        <f>M121/10</f>
        <v>-1860.1189999999999</v>
      </c>
      <c r="R121" s="7">
        <v>-1860.1189999999999</v>
      </c>
      <c r="S121" s="7">
        <v>-1860.1189999999999</v>
      </c>
      <c r="T121" s="7">
        <v>-1860.1189999999999</v>
      </c>
      <c r="U121" s="7">
        <v>-1860.1189999999999</v>
      </c>
      <c r="V121" s="7">
        <v>-1860.1189999999999</v>
      </c>
      <c r="W121" s="7">
        <v>-1860.1189999999999</v>
      </c>
      <c r="X121" s="7">
        <v>-1860.1189999999999</v>
      </c>
      <c r="Y121" s="7">
        <v>-1860.1189999999999</v>
      </c>
      <c r="Z121" s="7">
        <v>-1860.1189999999999</v>
      </c>
      <c r="AA121" s="7">
        <v>-1860.1189999999999</v>
      </c>
      <c r="AB121" s="7">
        <v>-1860.1189999999999</v>
      </c>
      <c r="AC121" s="7">
        <v>-1860.1189999999999</v>
      </c>
    </row>
    <row r="122" spans="2:29" x14ac:dyDescent="0.35">
      <c r="B122" s="2" t="s">
        <v>47</v>
      </c>
      <c r="C122" s="2" t="s">
        <v>46</v>
      </c>
      <c r="D122">
        <v>62200060</v>
      </c>
      <c r="E122" t="s">
        <v>191</v>
      </c>
      <c r="F122" t="s">
        <v>187</v>
      </c>
      <c r="G122" s="6">
        <v>1100001784</v>
      </c>
      <c r="H122" s="15" t="s">
        <v>355</v>
      </c>
      <c r="K122" s="16">
        <v>44651</v>
      </c>
      <c r="L122" s="7">
        <v>187500</v>
      </c>
      <c r="M122" s="7">
        <v>-31250</v>
      </c>
      <c r="N122" s="7">
        <v>156250</v>
      </c>
      <c r="O122" s="13" t="s">
        <v>304</v>
      </c>
      <c r="P122" s="14">
        <f>M122/10</f>
        <v>-3125</v>
      </c>
      <c r="R122" s="7">
        <v>-3125</v>
      </c>
      <c r="S122" s="7">
        <v>-3125</v>
      </c>
      <c r="T122" s="7">
        <v>-3125</v>
      </c>
      <c r="U122" s="7">
        <v>-3125</v>
      </c>
      <c r="V122" s="7">
        <v>-3125</v>
      </c>
      <c r="W122" s="7">
        <v>-3125</v>
      </c>
      <c r="X122" s="7">
        <v>-3125</v>
      </c>
      <c r="Y122" s="7">
        <v>-3125</v>
      </c>
      <c r="Z122" s="7">
        <v>-3125</v>
      </c>
      <c r="AA122" s="7">
        <v>-3125</v>
      </c>
      <c r="AB122" s="7">
        <v>-3125</v>
      </c>
      <c r="AC122" s="7">
        <v>-3125</v>
      </c>
    </row>
    <row r="123" spans="2:29" x14ac:dyDescent="0.35">
      <c r="B123" s="2" t="s">
        <v>47</v>
      </c>
      <c r="C123" s="2" t="s">
        <v>46</v>
      </c>
      <c r="D123">
        <v>62200060</v>
      </c>
      <c r="E123" t="s">
        <v>191</v>
      </c>
      <c r="F123" t="s">
        <v>187</v>
      </c>
      <c r="G123" s="6">
        <v>1100001758</v>
      </c>
      <c r="H123" s="15" t="s">
        <v>350</v>
      </c>
      <c r="K123" s="16">
        <v>44594</v>
      </c>
      <c r="L123" s="7">
        <v>299107.14</v>
      </c>
      <c r="M123" s="7">
        <v>-54836.31</v>
      </c>
      <c r="N123" s="7">
        <v>244270.83</v>
      </c>
      <c r="O123" s="13" t="s">
        <v>304</v>
      </c>
      <c r="P123" s="14">
        <f>M123/11</f>
        <v>-4985.119090909091</v>
      </c>
      <c r="R123" s="7">
        <v>-4985.119090909091</v>
      </c>
      <c r="S123" s="7">
        <v>-4985.119090909091</v>
      </c>
      <c r="T123" s="7">
        <v>-4985.119090909091</v>
      </c>
      <c r="U123" s="7">
        <v>-4985.119090909091</v>
      </c>
      <c r="V123" s="7">
        <v>-4985.119090909091</v>
      </c>
      <c r="W123" s="7">
        <v>-4985.119090909091</v>
      </c>
      <c r="X123" s="7">
        <v>-4985.119090909091</v>
      </c>
      <c r="Y123" s="7">
        <v>-4985.119090909091</v>
      </c>
      <c r="Z123" s="7">
        <v>-4985.119090909091</v>
      </c>
      <c r="AA123" s="7">
        <v>-4985.119090909091</v>
      </c>
      <c r="AB123" s="7">
        <v>-4985.119090909091</v>
      </c>
      <c r="AC123" s="7">
        <v>-4985.119090909091</v>
      </c>
    </row>
    <row r="124" spans="2:29" x14ac:dyDescent="0.35">
      <c r="B124" s="2" t="s">
        <v>47</v>
      </c>
      <c r="C124" s="2" t="s">
        <v>46</v>
      </c>
      <c r="D124">
        <v>62200060</v>
      </c>
      <c r="E124" t="s">
        <v>191</v>
      </c>
      <c r="F124" t="s">
        <v>187</v>
      </c>
      <c r="G124" s="6">
        <v>1100001756</v>
      </c>
      <c r="H124" s="15" t="s">
        <v>349</v>
      </c>
      <c r="K124" s="16">
        <v>44594</v>
      </c>
      <c r="L124" s="7">
        <v>477678.57</v>
      </c>
      <c r="M124" s="7">
        <v>-87574.399999999994</v>
      </c>
      <c r="N124" s="7">
        <v>390104.17</v>
      </c>
      <c r="O124" s="13" t="s">
        <v>304</v>
      </c>
      <c r="P124" s="14">
        <f>M124/11</f>
        <v>-7961.3090909090906</v>
      </c>
      <c r="R124" s="7">
        <v>-7961.3090909090906</v>
      </c>
      <c r="S124" s="7">
        <v>-7961.3090909090906</v>
      </c>
      <c r="T124" s="7">
        <v>-7961.3090909090906</v>
      </c>
      <c r="U124" s="7">
        <v>-7961.3090909090906</v>
      </c>
      <c r="V124" s="7">
        <v>-7961.3090909090906</v>
      </c>
      <c r="W124" s="7">
        <v>-7961.3090909090906</v>
      </c>
      <c r="X124" s="7">
        <v>-7961.3090909090906</v>
      </c>
      <c r="Y124" s="7">
        <v>-7961.3090909090906</v>
      </c>
      <c r="Z124" s="7">
        <v>-7961.3090909090906</v>
      </c>
      <c r="AA124" s="7">
        <v>-7961.3090909090906</v>
      </c>
      <c r="AB124" s="7">
        <v>-7961.3090909090906</v>
      </c>
      <c r="AC124" s="7">
        <v>-7961.3090909090906</v>
      </c>
    </row>
    <row r="125" spans="2:29" x14ac:dyDescent="0.35">
      <c r="B125" s="2" t="s">
        <v>47</v>
      </c>
      <c r="C125" s="2" t="s">
        <v>46</v>
      </c>
      <c r="D125">
        <v>62200060</v>
      </c>
      <c r="E125" t="s">
        <v>191</v>
      </c>
      <c r="F125" t="s">
        <v>187</v>
      </c>
      <c r="G125" s="6">
        <v>1100001796</v>
      </c>
      <c r="H125" s="6" t="s">
        <v>359</v>
      </c>
      <c r="K125" s="16">
        <v>44860</v>
      </c>
      <c r="L125" s="7">
        <v>30000</v>
      </c>
      <c r="M125" s="7">
        <v>-1500</v>
      </c>
      <c r="N125" s="7">
        <v>28500</v>
      </c>
      <c r="O125" s="13" t="s">
        <v>304</v>
      </c>
      <c r="P125" s="14">
        <f>M125/3</f>
        <v>-500</v>
      </c>
      <c r="R125" s="7">
        <v>-500</v>
      </c>
      <c r="S125" s="7">
        <v>-500</v>
      </c>
      <c r="T125" s="7">
        <v>-500</v>
      </c>
      <c r="U125" s="7">
        <v>-500</v>
      </c>
      <c r="V125" s="7">
        <v>-500</v>
      </c>
      <c r="W125" s="7">
        <v>-500</v>
      </c>
      <c r="X125" s="7">
        <v>-500</v>
      </c>
      <c r="Y125" s="7">
        <v>-500</v>
      </c>
      <c r="Z125" s="7">
        <v>-500</v>
      </c>
      <c r="AA125" s="7">
        <v>-500</v>
      </c>
      <c r="AB125" s="7">
        <v>-500</v>
      </c>
      <c r="AC125" s="7">
        <v>-500</v>
      </c>
    </row>
    <row r="126" spans="2:29" x14ac:dyDescent="0.35">
      <c r="B126" s="2" t="s">
        <v>47</v>
      </c>
      <c r="C126" s="2" t="s">
        <v>46</v>
      </c>
      <c r="D126">
        <v>62200060</v>
      </c>
      <c r="E126" t="s">
        <v>191</v>
      </c>
      <c r="F126" t="s">
        <v>187</v>
      </c>
      <c r="G126" s="6">
        <v>1100001797</v>
      </c>
      <c r="H126" s="6" t="s">
        <v>360</v>
      </c>
      <c r="K126" s="16">
        <v>44860</v>
      </c>
      <c r="L126" s="7">
        <v>38000</v>
      </c>
      <c r="M126" s="7">
        <v>-1900</v>
      </c>
      <c r="N126" s="7">
        <v>36100</v>
      </c>
      <c r="O126" s="13" t="s">
        <v>304</v>
      </c>
      <c r="P126" s="14">
        <f>M126/3</f>
        <v>-633.33333333333337</v>
      </c>
      <c r="R126" s="7">
        <v>-633.33333333333337</v>
      </c>
      <c r="S126" s="7">
        <v>-633.33333333333337</v>
      </c>
      <c r="T126" s="7">
        <v>-633.33333333333337</v>
      </c>
      <c r="U126" s="7">
        <v>-633.33333333333337</v>
      </c>
      <c r="V126" s="7">
        <v>-633.33333333333337</v>
      </c>
      <c r="W126" s="7">
        <v>-633.33333333333337</v>
      </c>
      <c r="X126" s="7">
        <v>-633.33333333333337</v>
      </c>
      <c r="Y126" s="7">
        <v>-633.33333333333337</v>
      </c>
      <c r="Z126" s="7">
        <v>-633.33333333333337</v>
      </c>
      <c r="AA126" s="7">
        <v>-633.33333333333337</v>
      </c>
      <c r="AB126" s="7">
        <v>-633.33333333333337</v>
      </c>
      <c r="AC126" s="7">
        <v>-633.33333333333337</v>
      </c>
    </row>
    <row r="127" spans="2:29" x14ac:dyDescent="0.35">
      <c r="B127" s="2" t="s">
        <v>47</v>
      </c>
      <c r="C127" s="2" t="s">
        <v>46</v>
      </c>
      <c r="D127">
        <v>62200060</v>
      </c>
      <c r="E127" t="s">
        <v>191</v>
      </c>
      <c r="F127" t="s">
        <v>187</v>
      </c>
      <c r="G127" s="6">
        <v>1100001794</v>
      </c>
      <c r="H127" s="6" t="s">
        <v>357</v>
      </c>
      <c r="K127" s="16">
        <v>44860</v>
      </c>
      <c r="L127" s="7">
        <v>767000</v>
      </c>
      <c r="M127" s="7">
        <v>-38350</v>
      </c>
      <c r="N127" s="7">
        <v>728650</v>
      </c>
      <c r="O127" s="13" t="s">
        <v>304</v>
      </c>
      <c r="P127" s="14">
        <f>M127/3</f>
        <v>-12783.333333333334</v>
      </c>
      <c r="R127" s="7">
        <v>-12783.333333333334</v>
      </c>
      <c r="S127" s="7">
        <v>-12783.333333333334</v>
      </c>
      <c r="T127" s="7">
        <v>-12783.333333333334</v>
      </c>
      <c r="U127" s="7">
        <v>-12783.333333333334</v>
      </c>
      <c r="V127" s="7">
        <v>-12783.333333333334</v>
      </c>
      <c r="W127" s="7">
        <v>-12783.333333333334</v>
      </c>
      <c r="X127" s="7">
        <v>-12783.333333333334</v>
      </c>
      <c r="Y127" s="7">
        <v>-12783.333333333334</v>
      </c>
      <c r="Z127" s="7">
        <v>-12783.333333333334</v>
      </c>
      <c r="AA127" s="7">
        <v>-12783.333333333334</v>
      </c>
      <c r="AB127" s="7">
        <v>-12783.333333333334</v>
      </c>
      <c r="AC127" s="7">
        <v>-12783.333333333334</v>
      </c>
    </row>
    <row r="128" spans="2:29" x14ac:dyDescent="0.35">
      <c r="B128" s="2" t="s">
        <v>47</v>
      </c>
      <c r="C128" s="2" t="s">
        <v>46</v>
      </c>
      <c r="D128">
        <v>62200060</v>
      </c>
      <c r="E128" t="s">
        <v>191</v>
      </c>
      <c r="F128" t="s">
        <v>187</v>
      </c>
      <c r="G128" s="6">
        <v>1100001778</v>
      </c>
      <c r="H128" s="6" t="s">
        <v>352</v>
      </c>
      <c r="K128" s="16">
        <v>44860</v>
      </c>
      <c r="L128" s="7">
        <v>880000</v>
      </c>
      <c r="M128" s="7">
        <v>-44000</v>
      </c>
      <c r="N128" s="7">
        <v>836000</v>
      </c>
      <c r="O128" s="13" t="s">
        <v>304</v>
      </c>
      <c r="P128" s="14">
        <f>M128/3</f>
        <v>-14666.666666666666</v>
      </c>
      <c r="R128" s="7">
        <v>-14666.666666666666</v>
      </c>
      <c r="S128" s="7">
        <v>-14666.666666666666</v>
      </c>
      <c r="T128" s="7">
        <v>-14666.666666666666</v>
      </c>
      <c r="U128" s="7">
        <v>-14666.666666666666</v>
      </c>
      <c r="V128" s="7">
        <v>-14666.666666666666</v>
      </c>
      <c r="W128" s="7">
        <v>-14666.666666666666</v>
      </c>
      <c r="X128" s="7">
        <v>-14666.666666666666</v>
      </c>
      <c r="Y128" s="7">
        <v>-14666.666666666666</v>
      </c>
      <c r="Z128" s="7">
        <v>-14666.666666666666</v>
      </c>
      <c r="AA128" s="7">
        <v>-14666.666666666666</v>
      </c>
      <c r="AB128" s="7">
        <v>-14666.666666666666</v>
      </c>
      <c r="AC128" s="7">
        <v>-14666.666666666666</v>
      </c>
    </row>
    <row r="129" spans="2:29" x14ac:dyDescent="0.35">
      <c r="B129" s="2" t="s">
        <v>47</v>
      </c>
      <c r="C129" s="2" t="s">
        <v>46</v>
      </c>
      <c r="D129">
        <v>62200060</v>
      </c>
      <c r="E129" t="s">
        <v>191</v>
      </c>
      <c r="F129" t="s">
        <v>187</v>
      </c>
      <c r="G129" s="6">
        <v>1100001779</v>
      </c>
      <c r="H129" s="6" t="s">
        <v>353</v>
      </c>
      <c r="K129" s="16">
        <v>44901</v>
      </c>
      <c r="L129" s="7">
        <v>1150000</v>
      </c>
      <c r="M129" s="7">
        <v>-19166.669999999998</v>
      </c>
      <c r="N129" s="7">
        <v>1130833.33</v>
      </c>
      <c r="O129" s="13" t="s">
        <v>304</v>
      </c>
      <c r="P129" s="14">
        <f>M129/1</f>
        <v>-19166.669999999998</v>
      </c>
      <c r="R129" s="7">
        <v>-19166.669999999998</v>
      </c>
      <c r="S129" s="7">
        <v>-19166.669999999998</v>
      </c>
      <c r="T129" s="7">
        <v>-19166.669999999998</v>
      </c>
      <c r="U129" s="7">
        <v>-19166.669999999998</v>
      </c>
      <c r="V129" s="7">
        <v>-19166.669999999998</v>
      </c>
      <c r="W129" s="7">
        <v>-19166.669999999998</v>
      </c>
      <c r="X129" s="7">
        <v>-19166.669999999998</v>
      </c>
      <c r="Y129" s="7">
        <v>-19166.669999999998</v>
      </c>
      <c r="Z129" s="7">
        <v>-19166.669999999998</v>
      </c>
      <c r="AA129" s="7">
        <v>-19166.669999999998</v>
      </c>
      <c r="AB129" s="7">
        <v>-19166.669999999998</v>
      </c>
      <c r="AC129" s="7">
        <v>-19166.669999999998</v>
      </c>
    </row>
    <row r="130" spans="2:29" x14ac:dyDescent="0.35">
      <c r="B130" s="2" t="s">
        <v>47</v>
      </c>
      <c r="C130" s="2" t="s">
        <v>46</v>
      </c>
      <c r="D130">
        <v>62200060</v>
      </c>
      <c r="E130" t="s">
        <v>191</v>
      </c>
      <c r="F130" t="s">
        <v>187</v>
      </c>
      <c r="G130" s="6">
        <v>1100001798</v>
      </c>
      <c r="H130" s="6" t="s">
        <v>361</v>
      </c>
      <c r="K130" s="16">
        <v>44925</v>
      </c>
      <c r="L130" s="7">
        <v>3200000</v>
      </c>
      <c r="M130" s="7">
        <v>-53333.33</v>
      </c>
      <c r="N130" s="7">
        <v>3146666.67</v>
      </c>
      <c r="O130" s="13" t="s">
        <v>304</v>
      </c>
      <c r="P130" s="14">
        <f>M130/1</f>
        <v>-53333.33</v>
      </c>
      <c r="R130" s="7">
        <v>-53333.33</v>
      </c>
      <c r="S130" s="7">
        <v>-53333.33</v>
      </c>
      <c r="T130" s="7">
        <v>-53333.33</v>
      </c>
      <c r="U130" s="7">
        <v>-53333.33</v>
      </c>
      <c r="V130" s="7">
        <v>-53333.33</v>
      </c>
      <c r="W130" s="7">
        <v>-53333.33</v>
      </c>
      <c r="X130" s="7">
        <v>-53333.33</v>
      </c>
      <c r="Y130" s="7">
        <v>-53333.33</v>
      </c>
      <c r="Z130" s="7">
        <v>-53333.33</v>
      </c>
      <c r="AA130" s="7">
        <v>-53333.33</v>
      </c>
      <c r="AB130" s="7">
        <v>-53333.33</v>
      </c>
      <c r="AC130" s="7">
        <v>-53333.33</v>
      </c>
    </row>
    <row r="131" spans="2:29" x14ac:dyDescent="0.35">
      <c r="B131" s="2" t="s">
        <v>47</v>
      </c>
      <c r="C131" s="2" t="s">
        <v>46</v>
      </c>
      <c r="D131">
        <v>62200150</v>
      </c>
      <c r="E131" t="s">
        <v>198</v>
      </c>
      <c r="F131" t="s">
        <v>187</v>
      </c>
      <c r="G131" s="6">
        <v>1200002240</v>
      </c>
      <c r="H131" s="15" t="s">
        <v>369</v>
      </c>
      <c r="K131" s="16">
        <v>44368</v>
      </c>
      <c r="L131" s="7">
        <v>18000</v>
      </c>
      <c r="M131" s="7">
        <v>-14250</v>
      </c>
      <c r="N131" s="7">
        <v>3750</v>
      </c>
      <c r="O131" s="13" t="s">
        <v>304</v>
      </c>
      <c r="P131" s="14">
        <f>M131/19</f>
        <v>-750</v>
      </c>
      <c r="R131" s="7">
        <v>-750</v>
      </c>
      <c r="S131" s="7">
        <v>-750</v>
      </c>
      <c r="T131" s="7">
        <v>-750</v>
      </c>
      <c r="U131" s="7">
        <v>-750</v>
      </c>
      <c r="V131" s="7">
        <v>-750</v>
      </c>
      <c r="W131" s="7">
        <v>-750</v>
      </c>
      <c r="X131" s="7">
        <v>-750</v>
      </c>
      <c r="Y131" s="7">
        <v>-750</v>
      </c>
      <c r="Z131" s="7">
        <v>-750</v>
      </c>
      <c r="AA131" s="7">
        <v>-750</v>
      </c>
      <c r="AB131" s="7">
        <v>-750</v>
      </c>
      <c r="AC131" s="7">
        <v>-750</v>
      </c>
    </row>
    <row r="132" spans="2:29" x14ac:dyDescent="0.35">
      <c r="B132" s="2" t="s">
        <v>47</v>
      </c>
      <c r="C132" s="2" t="s">
        <v>46</v>
      </c>
      <c r="D132">
        <v>62200150</v>
      </c>
      <c r="E132" t="s">
        <v>198</v>
      </c>
      <c r="F132" t="s">
        <v>187</v>
      </c>
      <c r="G132" s="6">
        <v>1200002036</v>
      </c>
      <c r="H132" s="15" t="s">
        <v>367</v>
      </c>
      <c r="K132" s="16">
        <v>43669</v>
      </c>
      <c r="L132" s="7">
        <v>21675</v>
      </c>
      <c r="M132" s="7">
        <v>-15172.5</v>
      </c>
      <c r="N132" s="7">
        <v>6502.5</v>
      </c>
      <c r="O132" s="13" t="s">
        <v>304</v>
      </c>
      <c r="P132" s="14">
        <f>M132/42</f>
        <v>-361.25</v>
      </c>
      <c r="R132" s="7">
        <v>-361.25</v>
      </c>
      <c r="S132" s="7">
        <v>-361.25</v>
      </c>
      <c r="T132" s="7">
        <v>-361.25</v>
      </c>
      <c r="U132" s="7">
        <v>-361.25</v>
      </c>
      <c r="V132" s="7">
        <v>-361.25</v>
      </c>
      <c r="W132" s="7">
        <v>-361.25</v>
      </c>
      <c r="X132" s="7">
        <v>-361.25</v>
      </c>
      <c r="Y132" s="7">
        <v>-361.25</v>
      </c>
      <c r="Z132" s="7">
        <v>-361.25</v>
      </c>
      <c r="AA132" s="7">
        <v>-361.25</v>
      </c>
      <c r="AB132" s="7">
        <v>-361.25</v>
      </c>
      <c r="AC132" s="7">
        <v>-361.25</v>
      </c>
    </row>
    <row r="133" spans="2:29" x14ac:dyDescent="0.35">
      <c r="B133" s="2" t="s">
        <v>47</v>
      </c>
      <c r="C133" s="2" t="s">
        <v>46</v>
      </c>
      <c r="D133">
        <v>62200150</v>
      </c>
      <c r="E133" t="s">
        <v>198</v>
      </c>
      <c r="F133" t="s">
        <v>187</v>
      </c>
      <c r="G133" s="6">
        <v>1200002038</v>
      </c>
      <c r="H133" s="15" t="s">
        <v>367</v>
      </c>
      <c r="K133" s="16">
        <v>43668</v>
      </c>
      <c r="L133" s="7">
        <v>39747.5</v>
      </c>
      <c r="M133" s="7">
        <v>-27823.25</v>
      </c>
      <c r="N133" s="7">
        <v>11924.25</v>
      </c>
      <c r="O133" s="13" t="s">
        <v>304</v>
      </c>
      <c r="P133" s="14">
        <f>M133/42</f>
        <v>-662.45833333333337</v>
      </c>
      <c r="R133" s="7">
        <v>-662.45833333333337</v>
      </c>
      <c r="S133" s="7">
        <v>-662.45833333333337</v>
      </c>
      <c r="T133" s="7">
        <v>-662.45833333333337</v>
      </c>
      <c r="U133" s="7">
        <v>-662.45833333333337</v>
      </c>
      <c r="V133" s="7">
        <v>-662.45833333333337</v>
      </c>
      <c r="W133" s="7">
        <v>-662.45833333333337</v>
      </c>
      <c r="X133" s="7">
        <v>-662.45833333333337</v>
      </c>
      <c r="Y133" s="7">
        <v>-662.45833333333337</v>
      </c>
      <c r="Z133" s="7">
        <v>-662.45833333333337</v>
      </c>
      <c r="AA133" s="7">
        <v>-662.45833333333337</v>
      </c>
      <c r="AB133" s="7">
        <v>-662.45833333333337</v>
      </c>
      <c r="AC133" s="7">
        <v>-662.45833333333337</v>
      </c>
    </row>
    <row r="134" spans="2:29" x14ac:dyDescent="0.35">
      <c r="B134" s="2" t="s">
        <v>47</v>
      </c>
      <c r="C134" s="2" t="s">
        <v>46</v>
      </c>
      <c r="D134">
        <v>62200150</v>
      </c>
      <c r="E134" t="s">
        <v>198</v>
      </c>
      <c r="F134" t="s">
        <v>187</v>
      </c>
      <c r="G134" s="6">
        <v>1200002037</v>
      </c>
      <c r="H134" s="15" t="s">
        <v>368</v>
      </c>
      <c r="K134" s="16">
        <v>43669</v>
      </c>
      <c r="L134" s="7">
        <v>54022.5</v>
      </c>
      <c r="M134" s="7">
        <v>-37815.75</v>
      </c>
      <c r="N134" s="7">
        <v>16206.75</v>
      </c>
      <c r="O134" s="13" t="s">
        <v>304</v>
      </c>
      <c r="P134" s="14">
        <f>M134/42</f>
        <v>-900.375</v>
      </c>
      <c r="R134" s="7">
        <v>-900.375</v>
      </c>
      <c r="S134" s="7">
        <v>-900.375</v>
      </c>
      <c r="T134" s="7">
        <v>-900.375</v>
      </c>
      <c r="U134" s="7">
        <v>-900.375</v>
      </c>
      <c r="V134" s="7">
        <v>-900.375</v>
      </c>
      <c r="W134" s="7">
        <v>-900.375</v>
      </c>
      <c r="X134" s="7">
        <v>-900.375</v>
      </c>
      <c r="Y134" s="7">
        <v>-900.375</v>
      </c>
      <c r="Z134" s="7">
        <v>-900.375</v>
      </c>
      <c r="AA134" s="7">
        <v>-900.375</v>
      </c>
      <c r="AB134" s="7">
        <v>-900.375</v>
      </c>
      <c r="AC134" s="7">
        <v>-900.375</v>
      </c>
    </row>
    <row r="135" spans="2:29" x14ac:dyDescent="0.35">
      <c r="B135" s="2" t="s">
        <v>47</v>
      </c>
      <c r="C135" s="2" t="s">
        <v>46</v>
      </c>
      <c r="D135">
        <v>62200150</v>
      </c>
      <c r="E135" t="s">
        <v>198</v>
      </c>
      <c r="F135" t="s">
        <v>187</v>
      </c>
      <c r="G135" s="6">
        <v>1200002305</v>
      </c>
      <c r="H135" s="15" t="s">
        <v>311</v>
      </c>
      <c r="K135" s="16">
        <v>44818</v>
      </c>
      <c r="L135" s="7">
        <v>28000</v>
      </c>
      <c r="M135" s="7">
        <v>-4666.67</v>
      </c>
      <c r="N135" s="7">
        <v>23333.33</v>
      </c>
      <c r="O135" s="13" t="s">
        <v>304</v>
      </c>
      <c r="P135" s="14">
        <f>M135/4</f>
        <v>-1166.6675</v>
      </c>
      <c r="R135" s="7">
        <v>-1166.6675</v>
      </c>
      <c r="S135" s="7">
        <v>-1166.6675</v>
      </c>
      <c r="T135" s="7">
        <v>-1166.6675</v>
      </c>
      <c r="U135" s="7">
        <v>-1166.6675</v>
      </c>
      <c r="V135" s="7">
        <v>-1166.6675</v>
      </c>
      <c r="W135" s="7">
        <v>-1166.6675</v>
      </c>
      <c r="X135" s="7">
        <v>-1166.6675</v>
      </c>
      <c r="Y135" s="7">
        <v>-1166.6675</v>
      </c>
      <c r="Z135" s="7">
        <v>-1166.6675</v>
      </c>
      <c r="AA135" s="7">
        <v>-1166.6675</v>
      </c>
      <c r="AB135" s="7">
        <v>-1166.6675</v>
      </c>
      <c r="AC135" s="7">
        <v>-1166.6675</v>
      </c>
    </row>
    <row r="136" spans="2:29" x14ac:dyDescent="0.35">
      <c r="B136" s="2" t="s">
        <v>47</v>
      </c>
      <c r="C136" s="2" t="s">
        <v>46</v>
      </c>
      <c r="D136">
        <v>62200160</v>
      </c>
      <c r="E136" t="s">
        <v>199</v>
      </c>
      <c r="F136" t="s">
        <v>187</v>
      </c>
      <c r="G136" s="6">
        <v>700000912</v>
      </c>
      <c r="H136" s="15" t="s">
        <v>325</v>
      </c>
      <c r="K136" s="16">
        <v>43811</v>
      </c>
      <c r="L136" s="7">
        <v>13679.14</v>
      </c>
      <c r="M136" s="7">
        <v>-8435.48</v>
      </c>
      <c r="N136" s="7">
        <v>5243.66</v>
      </c>
      <c r="O136" s="13" t="s">
        <v>304</v>
      </c>
      <c r="P136" s="14">
        <f>M136/37</f>
        <v>-227.98594594594593</v>
      </c>
      <c r="R136" s="7">
        <v>-227.98594594594593</v>
      </c>
      <c r="S136" s="7">
        <v>-227.98594594594593</v>
      </c>
      <c r="T136" s="7">
        <v>-227.98594594594593</v>
      </c>
      <c r="U136" s="7">
        <v>-227.98594594594593</v>
      </c>
      <c r="V136" s="7">
        <v>-227.98594594594593</v>
      </c>
      <c r="W136" s="7">
        <v>-227.98594594594593</v>
      </c>
      <c r="X136" s="7">
        <v>-227.98594594594593</v>
      </c>
      <c r="Y136" s="7">
        <v>-227.98594594594593</v>
      </c>
      <c r="Z136" s="7">
        <v>-227.98594594594593</v>
      </c>
      <c r="AA136" s="7">
        <v>-227.98594594594593</v>
      </c>
      <c r="AB136" s="7">
        <v>-227.98594594594593</v>
      </c>
      <c r="AC136" s="7">
        <v>-227.98594594594593</v>
      </c>
    </row>
    <row r="137" spans="2:29" x14ac:dyDescent="0.35">
      <c r="B137" s="2" t="s">
        <v>65</v>
      </c>
      <c r="C137" s="2" t="s">
        <v>64</v>
      </c>
      <c r="D137">
        <v>62200140</v>
      </c>
      <c r="E137" t="s">
        <v>197</v>
      </c>
      <c r="F137" t="s">
        <v>187</v>
      </c>
      <c r="G137" s="6">
        <v>1100001902</v>
      </c>
      <c r="H137" s="6" t="s">
        <v>305</v>
      </c>
      <c r="K137" s="16">
        <v>44893</v>
      </c>
      <c r="L137" s="7">
        <v>6988.61</v>
      </c>
      <c r="M137" s="7">
        <v>-232.95</v>
      </c>
      <c r="N137" s="7">
        <v>6755.66</v>
      </c>
      <c r="O137" s="13" t="s">
        <v>304</v>
      </c>
      <c r="P137" s="14">
        <f>M137/2</f>
        <v>-116.47499999999999</v>
      </c>
      <c r="R137" s="7">
        <v>-116.47499999999999</v>
      </c>
      <c r="S137" s="7">
        <v>-116.47499999999999</v>
      </c>
      <c r="T137" s="7">
        <v>-116.47499999999999</v>
      </c>
      <c r="U137" s="7">
        <v>-116.47499999999999</v>
      </c>
      <c r="V137" s="7">
        <v>-116.47499999999999</v>
      </c>
      <c r="W137" s="7">
        <v>-116.47499999999999</v>
      </c>
      <c r="X137" s="7">
        <v>-116.47499999999999</v>
      </c>
      <c r="Y137" s="7">
        <v>-116.47499999999999</v>
      </c>
      <c r="Z137" s="7">
        <v>-116.47499999999999</v>
      </c>
      <c r="AA137" s="7">
        <v>-116.47499999999999</v>
      </c>
      <c r="AB137" s="7">
        <v>-116.47499999999999</v>
      </c>
      <c r="AC137" s="7">
        <v>-116.47499999999999</v>
      </c>
    </row>
    <row r="138" spans="2:29" x14ac:dyDescent="0.35">
      <c r="B138" s="2" t="s">
        <v>65</v>
      </c>
      <c r="C138" s="2" t="s">
        <v>64</v>
      </c>
      <c r="D138">
        <v>62200180</v>
      </c>
      <c r="E138" t="s">
        <v>201</v>
      </c>
      <c r="F138" t="s">
        <v>187</v>
      </c>
      <c r="G138" s="6">
        <v>1100001874</v>
      </c>
      <c r="H138" s="6" t="s">
        <v>309</v>
      </c>
      <c r="K138" s="16">
        <v>44882</v>
      </c>
      <c r="L138" s="7">
        <v>23500</v>
      </c>
      <c r="M138" s="7">
        <v>-783.33</v>
      </c>
      <c r="N138" s="7">
        <v>22716.67</v>
      </c>
      <c r="O138" s="13" t="s">
        <v>304</v>
      </c>
      <c r="P138" s="14">
        <f>M138/2</f>
        <v>-391.66500000000002</v>
      </c>
      <c r="R138" s="7">
        <v>-391.66500000000002</v>
      </c>
      <c r="S138" s="7">
        <v>-391.66500000000002</v>
      </c>
      <c r="T138" s="7">
        <v>-391.66500000000002</v>
      </c>
      <c r="U138" s="7">
        <v>-391.66500000000002</v>
      </c>
      <c r="V138" s="7">
        <v>-391.66500000000002</v>
      </c>
      <c r="W138" s="7">
        <v>-391.66500000000002</v>
      </c>
      <c r="X138" s="7">
        <v>-391.66500000000002</v>
      </c>
      <c r="Y138" s="7">
        <v>-391.66500000000002</v>
      </c>
      <c r="Z138" s="7">
        <v>-391.66500000000002</v>
      </c>
      <c r="AA138" s="7">
        <v>-391.66500000000002</v>
      </c>
      <c r="AB138" s="7">
        <v>-391.66500000000002</v>
      </c>
      <c r="AC138" s="7">
        <v>-391.66500000000002</v>
      </c>
    </row>
    <row r="139" spans="2:29" x14ac:dyDescent="0.35">
      <c r="B139" s="2" t="s">
        <v>65</v>
      </c>
      <c r="C139" s="2" t="s">
        <v>64</v>
      </c>
      <c r="D139">
        <v>62200060</v>
      </c>
      <c r="E139" t="s">
        <v>191</v>
      </c>
      <c r="F139" t="s">
        <v>187</v>
      </c>
      <c r="G139" s="6">
        <v>1200002307</v>
      </c>
      <c r="H139" s="6" t="s">
        <v>311</v>
      </c>
      <c r="K139" s="16">
        <v>44818</v>
      </c>
      <c r="L139" s="7">
        <v>28000</v>
      </c>
      <c r="M139" s="7">
        <v>-4666.67</v>
      </c>
      <c r="N139" s="7">
        <v>23333.33</v>
      </c>
      <c r="O139" s="13" t="s">
        <v>304</v>
      </c>
      <c r="P139" s="14">
        <f>M139/5</f>
        <v>-933.33400000000006</v>
      </c>
      <c r="R139" s="7">
        <v>-933.33400000000006</v>
      </c>
      <c r="S139" s="7">
        <v>-933.33400000000006</v>
      </c>
      <c r="T139" s="7">
        <v>-933.33400000000006</v>
      </c>
      <c r="U139" s="7">
        <v>-933.33400000000006</v>
      </c>
      <c r="V139" s="7">
        <v>-933.33400000000006</v>
      </c>
      <c r="W139" s="7">
        <v>-933.33400000000006</v>
      </c>
      <c r="X139" s="7">
        <v>-933.33400000000006</v>
      </c>
      <c r="Y139" s="7">
        <v>-933.33400000000006</v>
      </c>
      <c r="Z139" s="7">
        <v>-933.33400000000006</v>
      </c>
      <c r="AA139" s="7">
        <v>-933.33400000000006</v>
      </c>
      <c r="AB139" s="7">
        <v>-933.33400000000006</v>
      </c>
      <c r="AC139" s="7">
        <v>-933.33400000000006</v>
      </c>
    </row>
    <row r="140" spans="2:29" x14ac:dyDescent="0.35">
      <c r="B140" s="2" t="s">
        <v>65</v>
      </c>
      <c r="C140" s="2" t="s">
        <v>64</v>
      </c>
      <c r="D140">
        <v>62200150</v>
      </c>
      <c r="E140" t="s">
        <v>198</v>
      </c>
      <c r="F140" t="s">
        <v>187</v>
      </c>
      <c r="G140" s="6">
        <v>800000766</v>
      </c>
      <c r="H140" s="6" t="s">
        <v>305</v>
      </c>
      <c r="K140" s="16">
        <v>44831</v>
      </c>
      <c r="L140" s="7">
        <v>5465.6</v>
      </c>
      <c r="M140" s="7">
        <v>-607.29</v>
      </c>
      <c r="N140" s="7">
        <v>4858.3100000000004</v>
      </c>
      <c r="O140" s="13" t="s">
        <v>304</v>
      </c>
      <c r="P140" s="14">
        <f>M140/4</f>
        <v>-151.82249999999999</v>
      </c>
      <c r="R140" s="7">
        <v>-151.82249999999999</v>
      </c>
      <c r="S140" s="7">
        <v>-151.82249999999999</v>
      </c>
      <c r="T140" s="7">
        <v>-151.82249999999999</v>
      </c>
      <c r="U140" s="7">
        <v>-151.82249999999999</v>
      </c>
      <c r="V140" s="7">
        <v>-151.82249999999999</v>
      </c>
      <c r="W140" s="7">
        <v>-151.82249999999999</v>
      </c>
      <c r="X140" s="7">
        <v>-151.82249999999999</v>
      </c>
      <c r="Y140" s="7">
        <v>-151.82249999999999</v>
      </c>
      <c r="Z140" s="7">
        <v>-151.82249999999999</v>
      </c>
      <c r="AA140" s="7">
        <v>-151.82249999999999</v>
      </c>
      <c r="AB140" s="7">
        <v>-151.82249999999999</v>
      </c>
      <c r="AC140" s="7">
        <v>-151.82249999999999</v>
      </c>
    </row>
    <row r="141" spans="2:29" x14ac:dyDescent="0.35">
      <c r="B141" s="2" t="s">
        <v>65</v>
      </c>
      <c r="C141" s="2" t="s">
        <v>64</v>
      </c>
      <c r="D141">
        <v>62200150</v>
      </c>
      <c r="E141" t="s">
        <v>198</v>
      </c>
      <c r="F141" t="s">
        <v>187</v>
      </c>
      <c r="G141" s="6">
        <v>1100001903</v>
      </c>
      <c r="H141" s="6" t="s">
        <v>305</v>
      </c>
      <c r="K141" s="16">
        <v>44893</v>
      </c>
      <c r="L141" s="7">
        <v>6989</v>
      </c>
      <c r="M141" s="7">
        <v>-232.97</v>
      </c>
      <c r="N141" s="7">
        <v>6756.03</v>
      </c>
      <c r="O141" s="13" t="s">
        <v>304</v>
      </c>
      <c r="P141" s="14">
        <f>M141/2</f>
        <v>-116.485</v>
      </c>
      <c r="R141" s="7">
        <v>-116.485</v>
      </c>
      <c r="S141" s="7">
        <v>-116.485</v>
      </c>
      <c r="T141" s="7">
        <v>-116.485</v>
      </c>
      <c r="U141" s="7">
        <v>-116.485</v>
      </c>
      <c r="V141" s="7">
        <v>-116.485</v>
      </c>
      <c r="W141" s="7">
        <v>-116.485</v>
      </c>
      <c r="X141" s="7">
        <v>-116.485</v>
      </c>
      <c r="Y141" s="7">
        <v>-116.485</v>
      </c>
      <c r="Z141" s="7">
        <v>-116.485</v>
      </c>
      <c r="AA141" s="7">
        <v>-116.485</v>
      </c>
      <c r="AB141" s="7">
        <v>-116.485</v>
      </c>
      <c r="AC141" s="7">
        <v>-116.485</v>
      </c>
    </row>
    <row r="142" spans="2:29" x14ac:dyDescent="0.35">
      <c r="B142" s="2" t="s">
        <v>65</v>
      </c>
      <c r="C142" s="2" t="s">
        <v>64</v>
      </c>
      <c r="D142">
        <v>62200150</v>
      </c>
      <c r="E142" t="s">
        <v>198</v>
      </c>
      <c r="F142" t="s">
        <v>187</v>
      </c>
      <c r="G142" s="6">
        <v>1100001904</v>
      </c>
      <c r="H142" s="6" t="s">
        <v>305</v>
      </c>
      <c r="K142" s="16">
        <v>44893</v>
      </c>
      <c r="L142" s="7">
        <v>6989</v>
      </c>
      <c r="M142" s="7">
        <v>-232.97</v>
      </c>
      <c r="N142" s="7">
        <v>6756.03</v>
      </c>
      <c r="O142" s="13" t="s">
        <v>304</v>
      </c>
      <c r="P142" s="14">
        <f>M142/2</f>
        <v>-116.485</v>
      </c>
      <c r="R142" s="7">
        <v>-116.485</v>
      </c>
      <c r="S142" s="7">
        <v>-116.485</v>
      </c>
      <c r="T142" s="7">
        <v>-116.485</v>
      </c>
      <c r="U142" s="7">
        <v>-116.485</v>
      </c>
      <c r="V142" s="7">
        <v>-116.485</v>
      </c>
      <c r="W142" s="7">
        <v>-116.485</v>
      </c>
      <c r="X142" s="7">
        <v>-116.485</v>
      </c>
      <c r="Y142" s="7">
        <v>-116.485</v>
      </c>
      <c r="Z142" s="7">
        <v>-116.485</v>
      </c>
      <c r="AA142" s="7">
        <v>-116.485</v>
      </c>
      <c r="AB142" s="7">
        <v>-116.485</v>
      </c>
      <c r="AC142" s="7">
        <v>-116.485</v>
      </c>
    </row>
    <row r="143" spans="2:29" x14ac:dyDescent="0.35">
      <c r="B143" s="2" t="s">
        <v>65</v>
      </c>
      <c r="C143" s="2" t="s">
        <v>64</v>
      </c>
      <c r="D143">
        <v>62200160</v>
      </c>
      <c r="E143" t="s">
        <v>199</v>
      </c>
      <c r="F143" t="s">
        <v>187</v>
      </c>
      <c r="G143" s="6">
        <v>1100001905</v>
      </c>
      <c r="H143" s="6" t="s">
        <v>305</v>
      </c>
      <c r="K143" s="16">
        <v>44893</v>
      </c>
      <c r="L143" s="7">
        <v>6989</v>
      </c>
      <c r="M143" s="7">
        <v>-232.97</v>
      </c>
      <c r="N143" s="7">
        <v>6756.03</v>
      </c>
      <c r="O143" s="13" t="s">
        <v>304</v>
      </c>
      <c r="P143" s="14">
        <f>M143/2</f>
        <v>-116.485</v>
      </c>
      <c r="R143" s="7">
        <v>-116.485</v>
      </c>
      <c r="S143" s="7">
        <v>-116.485</v>
      </c>
      <c r="T143" s="7">
        <v>-116.485</v>
      </c>
      <c r="U143" s="7">
        <v>-116.485</v>
      </c>
      <c r="V143" s="7">
        <v>-116.485</v>
      </c>
      <c r="W143" s="7">
        <v>-116.485</v>
      </c>
      <c r="X143" s="7">
        <v>-116.485</v>
      </c>
      <c r="Y143" s="7">
        <v>-116.485</v>
      </c>
      <c r="Z143" s="7">
        <v>-116.485</v>
      </c>
      <c r="AA143" s="7">
        <v>-116.485</v>
      </c>
      <c r="AB143" s="7">
        <v>-116.485</v>
      </c>
      <c r="AC143" s="7">
        <v>-116.485</v>
      </c>
    </row>
    <row r="144" spans="2:29" x14ac:dyDescent="0.35">
      <c r="B144" s="2" t="s">
        <v>65</v>
      </c>
      <c r="C144" s="2" t="s">
        <v>64</v>
      </c>
      <c r="D144">
        <v>62200160</v>
      </c>
      <c r="E144" t="s">
        <v>199</v>
      </c>
      <c r="F144" t="s">
        <v>187</v>
      </c>
      <c r="G144" s="6">
        <v>1100001873</v>
      </c>
      <c r="H144" s="6" t="s">
        <v>309</v>
      </c>
      <c r="K144" s="16">
        <v>44882</v>
      </c>
      <c r="L144" s="7">
        <v>12500</v>
      </c>
      <c r="M144" s="7">
        <v>-416.67</v>
      </c>
      <c r="N144" s="7">
        <v>12083.33</v>
      </c>
      <c r="O144" s="13" t="s">
        <v>304</v>
      </c>
      <c r="P144" s="14">
        <f>M144/2</f>
        <v>-208.33500000000001</v>
      </c>
      <c r="R144" s="7">
        <v>-208.33500000000001</v>
      </c>
      <c r="S144" s="7">
        <v>-208.33500000000001</v>
      </c>
      <c r="T144" s="7">
        <v>-208.33500000000001</v>
      </c>
      <c r="U144" s="7">
        <v>-208.33500000000001</v>
      </c>
      <c r="V144" s="7">
        <v>-208.33500000000001</v>
      </c>
      <c r="W144" s="7">
        <v>-208.33500000000001</v>
      </c>
      <c r="X144" s="7">
        <v>-208.33500000000001</v>
      </c>
      <c r="Y144" s="7">
        <v>-208.33500000000001</v>
      </c>
      <c r="Z144" s="7">
        <v>-208.33500000000001</v>
      </c>
      <c r="AA144" s="7">
        <v>-208.33500000000001</v>
      </c>
      <c r="AB144" s="7">
        <v>-208.33500000000001</v>
      </c>
      <c r="AC144" s="7">
        <v>-208.33500000000001</v>
      </c>
    </row>
    <row r="145" spans="2:29" x14ac:dyDescent="0.35">
      <c r="B145" s="2" t="s">
        <v>67</v>
      </c>
      <c r="C145" s="2" t="s">
        <v>66</v>
      </c>
      <c r="D145">
        <v>62200140</v>
      </c>
      <c r="E145" t="s">
        <v>197</v>
      </c>
      <c r="F145" t="s">
        <v>187</v>
      </c>
      <c r="G145" s="6">
        <v>1100001805</v>
      </c>
      <c r="H145" s="6" t="s">
        <v>363</v>
      </c>
      <c r="K145" s="16">
        <v>44635</v>
      </c>
      <c r="L145" s="7">
        <v>6606</v>
      </c>
      <c r="M145" s="7">
        <v>-1101</v>
      </c>
      <c r="N145" s="7">
        <v>5505</v>
      </c>
      <c r="O145" s="13" t="s">
        <v>304</v>
      </c>
      <c r="P145" s="14">
        <f>M145/10</f>
        <v>-110.1</v>
      </c>
      <c r="R145" s="7">
        <v>-110.1</v>
      </c>
      <c r="S145" s="7">
        <v>-110.1</v>
      </c>
      <c r="T145" s="7">
        <v>-110.1</v>
      </c>
      <c r="U145" s="7">
        <v>-110.1</v>
      </c>
      <c r="V145" s="7">
        <v>-110.1</v>
      </c>
      <c r="W145" s="7">
        <v>-110.1</v>
      </c>
      <c r="X145" s="7">
        <v>-110.1</v>
      </c>
      <c r="Y145" s="7">
        <v>-110.1</v>
      </c>
      <c r="Z145" s="7">
        <v>-110.1</v>
      </c>
      <c r="AA145" s="7">
        <v>-110.1</v>
      </c>
      <c r="AB145" s="7">
        <v>-110.1</v>
      </c>
      <c r="AC145" s="7">
        <v>-110.1</v>
      </c>
    </row>
    <row r="146" spans="2:29" x14ac:dyDescent="0.35">
      <c r="B146" s="2" t="s">
        <v>67</v>
      </c>
      <c r="C146" s="2" t="s">
        <v>66</v>
      </c>
      <c r="D146">
        <v>62200140</v>
      </c>
      <c r="E146" t="s">
        <v>197</v>
      </c>
      <c r="F146" t="s">
        <v>187</v>
      </c>
      <c r="G146" s="6">
        <v>700001070</v>
      </c>
      <c r="H146" s="6" t="s">
        <v>402</v>
      </c>
      <c r="K146" s="16">
        <v>44698</v>
      </c>
      <c r="L146" s="7">
        <v>6900</v>
      </c>
      <c r="M146" s="7">
        <v>-460</v>
      </c>
      <c r="N146" s="7">
        <v>6440</v>
      </c>
      <c r="O146" s="13" t="s">
        <v>304</v>
      </c>
      <c r="P146" s="14">
        <f>M146/8</f>
        <v>-57.5</v>
      </c>
      <c r="R146" s="7">
        <v>-57.5</v>
      </c>
      <c r="S146" s="7">
        <v>-57.5</v>
      </c>
      <c r="T146" s="7">
        <v>-57.5</v>
      </c>
      <c r="U146" s="7">
        <v>-57.5</v>
      </c>
      <c r="V146" s="7">
        <v>-57.5</v>
      </c>
      <c r="W146" s="7">
        <v>-57.5</v>
      </c>
      <c r="X146" s="7">
        <v>-57.5</v>
      </c>
      <c r="Y146" s="7">
        <v>-57.5</v>
      </c>
      <c r="Z146" s="7">
        <v>-57.5</v>
      </c>
      <c r="AA146" s="7">
        <v>-57.5</v>
      </c>
      <c r="AB146" s="7">
        <v>-57.5</v>
      </c>
      <c r="AC146" s="7">
        <v>-57.5</v>
      </c>
    </row>
    <row r="147" spans="2:29" x14ac:dyDescent="0.35">
      <c r="B147" s="2" t="s">
        <v>67</v>
      </c>
      <c r="C147" s="2" t="s">
        <v>66</v>
      </c>
      <c r="D147">
        <v>62200140</v>
      </c>
      <c r="E147" t="s">
        <v>197</v>
      </c>
      <c r="F147" t="s">
        <v>187</v>
      </c>
      <c r="G147" s="6">
        <v>700001107</v>
      </c>
      <c r="H147" s="6" t="s">
        <v>409</v>
      </c>
      <c r="K147" s="16">
        <v>44838</v>
      </c>
      <c r="L147" s="7">
        <v>13500</v>
      </c>
      <c r="M147" s="7">
        <v>-675</v>
      </c>
      <c r="N147" s="7">
        <v>12825</v>
      </c>
      <c r="O147" s="13" t="s">
        <v>304</v>
      </c>
      <c r="P147" s="14">
        <f>M147/3</f>
        <v>-225</v>
      </c>
      <c r="R147" s="7">
        <v>-225</v>
      </c>
      <c r="S147" s="7">
        <v>-225</v>
      </c>
      <c r="T147" s="7">
        <v>-225</v>
      </c>
      <c r="U147" s="7">
        <v>-225</v>
      </c>
      <c r="V147" s="7">
        <v>-225</v>
      </c>
      <c r="W147" s="7">
        <v>-225</v>
      </c>
      <c r="X147" s="7">
        <v>-225</v>
      </c>
      <c r="Y147" s="7">
        <v>-225</v>
      </c>
      <c r="Z147" s="7">
        <v>-225</v>
      </c>
      <c r="AA147" s="7">
        <v>-225</v>
      </c>
      <c r="AB147" s="7">
        <v>-225</v>
      </c>
      <c r="AC147" s="7">
        <v>-225</v>
      </c>
    </row>
    <row r="148" spans="2:29" x14ac:dyDescent="0.35">
      <c r="B148" s="2" t="s">
        <v>67</v>
      </c>
      <c r="C148" s="2" t="s">
        <v>66</v>
      </c>
      <c r="D148">
        <v>62200140</v>
      </c>
      <c r="E148" t="s">
        <v>197</v>
      </c>
      <c r="F148" t="s">
        <v>187</v>
      </c>
      <c r="G148" s="6">
        <v>700001068</v>
      </c>
      <c r="H148" s="6" t="s">
        <v>401</v>
      </c>
      <c r="K148" s="16">
        <v>44698</v>
      </c>
      <c r="L148" s="7">
        <v>13800</v>
      </c>
      <c r="M148" s="7">
        <v>-920</v>
      </c>
      <c r="N148" s="7">
        <v>12880</v>
      </c>
      <c r="O148" s="13" t="s">
        <v>304</v>
      </c>
      <c r="P148" s="14">
        <f>M148/8</f>
        <v>-115</v>
      </c>
      <c r="R148" s="7">
        <v>-115</v>
      </c>
      <c r="S148" s="7">
        <v>-115</v>
      </c>
      <c r="T148" s="7">
        <v>-115</v>
      </c>
      <c r="U148" s="7">
        <v>-115</v>
      </c>
      <c r="V148" s="7">
        <v>-115</v>
      </c>
      <c r="W148" s="7">
        <v>-115</v>
      </c>
      <c r="X148" s="7">
        <v>-115</v>
      </c>
      <c r="Y148" s="7">
        <v>-115</v>
      </c>
      <c r="Z148" s="7">
        <v>-115</v>
      </c>
      <c r="AA148" s="7">
        <v>-115</v>
      </c>
      <c r="AB148" s="7">
        <v>-115</v>
      </c>
      <c r="AC148" s="7">
        <v>-115</v>
      </c>
    </row>
    <row r="149" spans="2:29" x14ac:dyDescent="0.35">
      <c r="B149" s="2" t="s">
        <v>67</v>
      </c>
      <c r="C149" s="2" t="s">
        <v>66</v>
      </c>
      <c r="D149">
        <v>62200140</v>
      </c>
      <c r="E149" t="s">
        <v>197</v>
      </c>
      <c r="F149" t="s">
        <v>187</v>
      </c>
      <c r="G149" s="6">
        <v>700001076</v>
      </c>
      <c r="H149" s="6" t="s">
        <v>408</v>
      </c>
      <c r="K149" s="16">
        <v>44631</v>
      </c>
      <c r="L149" s="7">
        <v>18000</v>
      </c>
      <c r="M149" s="7">
        <v>-1500</v>
      </c>
      <c r="N149" s="7">
        <v>16500</v>
      </c>
      <c r="O149" s="13" t="s">
        <v>304</v>
      </c>
      <c r="P149" s="14">
        <f>M149/10</f>
        <v>-150</v>
      </c>
      <c r="R149" s="7">
        <v>-150</v>
      </c>
      <c r="S149" s="7">
        <v>-150</v>
      </c>
      <c r="T149" s="7">
        <v>-150</v>
      </c>
      <c r="U149" s="7">
        <v>-150</v>
      </c>
      <c r="V149" s="7">
        <v>-150</v>
      </c>
      <c r="W149" s="7">
        <v>-150</v>
      </c>
      <c r="X149" s="7">
        <v>-150</v>
      </c>
      <c r="Y149" s="7">
        <v>-150</v>
      </c>
      <c r="Z149" s="7">
        <v>-150</v>
      </c>
      <c r="AA149" s="7">
        <v>-150</v>
      </c>
      <c r="AB149" s="7">
        <v>-150</v>
      </c>
      <c r="AC149" s="7">
        <v>-150</v>
      </c>
    </row>
    <row r="150" spans="2:29" x14ac:dyDescent="0.35">
      <c r="B150" s="2" t="s">
        <v>67</v>
      </c>
      <c r="C150" s="2" t="s">
        <v>66</v>
      </c>
      <c r="D150">
        <v>62200130</v>
      </c>
      <c r="E150" t="s">
        <v>196</v>
      </c>
      <c r="F150" t="s">
        <v>187</v>
      </c>
      <c r="G150" s="6">
        <v>1100001820</v>
      </c>
      <c r="H150" s="6" t="s">
        <v>363</v>
      </c>
      <c r="K150" s="16">
        <v>44642</v>
      </c>
      <c r="L150" s="7">
        <v>6542.5</v>
      </c>
      <c r="M150" s="7">
        <v>-1090.42</v>
      </c>
      <c r="N150" s="7">
        <v>5452.08</v>
      </c>
      <c r="O150" s="13" t="s">
        <v>304</v>
      </c>
      <c r="P150" s="14">
        <f>M150/10</f>
        <v>-109.042</v>
      </c>
      <c r="R150" s="7">
        <v>-109.042</v>
      </c>
      <c r="S150" s="7">
        <v>-109.042</v>
      </c>
      <c r="T150" s="7">
        <v>-109.042</v>
      </c>
      <c r="U150" s="7">
        <v>-109.042</v>
      </c>
      <c r="V150" s="7">
        <v>-109.042</v>
      </c>
      <c r="W150" s="7">
        <v>-109.042</v>
      </c>
      <c r="X150" s="7">
        <v>-109.042</v>
      </c>
      <c r="Y150" s="7">
        <v>-109.042</v>
      </c>
      <c r="Z150" s="7">
        <v>-109.042</v>
      </c>
      <c r="AA150" s="7">
        <v>-109.042</v>
      </c>
      <c r="AB150" s="7">
        <v>-109.042</v>
      </c>
      <c r="AC150" s="7">
        <v>-109.042</v>
      </c>
    </row>
    <row r="151" spans="2:29" x14ac:dyDescent="0.35">
      <c r="B151" s="2" t="s">
        <v>67</v>
      </c>
      <c r="C151" s="2" t="s">
        <v>66</v>
      </c>
      <c r="D151">
        <v>62200130</v>
      </c>
      <c r="E151" t="s">
        <v>196</v>
      </c>
      <c r="F151" t="s">
        <v>187</v>
      </c>
      <c r="G151" s="6">
        <v>700001069</v>
      </c>
      <c r="H151" s="6" t="s">
        <v>402</v>
      </c>
      <c r="K151" s="16">
        <v>44698</v>
      </c>
      <c r="L151" s="7">
        <v>6900</v>
      </c>
      <c r="M151" s="7">
        <v>-460</v>
      </c>
      <c r="N151" s="7">
        <v>6440</v>
      </c>
      <c r="O151" s="13" t="s">
        <v>304</v>
      </c>
      <c r="P151" s="14">
        <f>M151/8</f>
        <v>-57.5</v>
      </c>
      <c r="R151" s="7">
        <v>-57.5</v>
      </c>
      <c r="S151" s="7">
        <v>-57.5</v>
      </c>
      <c r="T151" s="7">
        <v>-57.5</v>
      </c>
      <c r="U151" s="7">
        <v>-57.5</v>
      </c>
      <c r="V151" s="7">
        <v>-57.5</v>
      </c>
      <c r="W151" s="7">
        <v>-57.5</v>
      </c>
      <c r="X151" s="7">
        <v>-57.5</v>
      </c>
      <c r="Y151" s="7">
        <v>-57.5</v>
      </c>
      <c r="Z151" s="7">
        <v>-57.5</v>
      </c>
      <c r="AA151" s="7">
        <v>-57.5</v>
      </c>
      <c r="AB151" s="7">
        <v>-57.5</v>
      </c>
      <c r="AC151" s="7">
        <v>-57.5</v>
      </c>
    </row>
    <row r="152" spans="2:29" x14ac:dyDescent="0.35">
      <c r="B152" s="2" t="s">
        <v>67</v>
      </c>
      <c r="C152" s="2" t="s">
        <v>66</v>
      </c>
      <c r="D152">
        <v>62200060</v>
      </c>
      <c r="E152" t="s">
        <v>191</v>
      </c>
      <c r="F152" t="s">
        <v>187</v>
      </c>
      <c r="G152" s="6">
        <v>400000314</v>
      </c>
      <c r="H152" s="6" t="s">
        <v>316</v>
      </c>
      <c r="K152" s="16">
        <v>43988</v>
      </c>
      <c r="L152" s="7">
        <v>6500</v>
      </c>
      <c r="M152" s="7">
        <v>-4197.92</v>
      </c>
      <c r="N152" s="7">
        <v>2302.08</v>
      </c>
      <c r="O152" s="13" t="s">
        <v>304</v>
      </c>
      <c r="P152" s="14">
        <f>M152/7</f>
        <v>-599.70285714285717</v>
      </c>
      <c r="R152" s="7">
        <v>-599.70285714285717</v>
      </c>
      <c r="S152" s="7">
        <v>-599.70285714285717</v>
      </c>
      <c r="T152" s="7">
        <v>-599.70285714285717</v>
      </c>
      <c r="U152" s="7">
        <v>-599.70285714285717</v>
      </c>
      <c r="V152" s="7">
        <v>-599.70285714285717</v>
      </c>
      <c r="W152" s="7">
        <v>-599.70285714285717</v>
      </c>
      <c r="X152" s="7">
        <v>-599.70285714285717</v>
      </c>
      <c r="Y152" s="7">
        <v>-599.70285714285717</v>
      </c>
      <c r="Z152" s="7">
        <v>-599.70285714285717</v>
      </c>
      <c r="AA152" s="7">
        <v>-599.70285714285717</v>
      </c>
      <c r="AB152" s="7">
        <v>-599.70285714285717</v>
      </c>
      <c r="AC152" s="7">
        <v>-599.70285714285717</v>
      </c>
    </row>
    <row r="153" spans="2:29" x14ac:dyDescent="0.35">
      <c r="B153" s="2" t="s">
        <v>67</v>
      </c>
      <c r="C153" s="2" t="s">
        <v>66</v>
      </c>
      <c r="D153">
        <v>62200060</v>
      </c>
      <c r="E153" t="s">
        <v>191</v>
      </c>
      <c r="F153" t="s">
        <v>187</v>
      </c>
      <c r="G153" s="6">
        <v>410000828</v>
      </c>
      <c r="H153" s="6" t="s">
        <v>396</v>
      </c>
      <c r="K153" s="16">
        <v>43988</v>
      </c>
      <c r="L153" s="7">
        <v>19000</v>
      </c>
      <c r="M153" s="7">
        <v>-16361.11</v>
      </c>
      <c r="N153" s="7">
        <v>2638.89</v>
      </c>
      <c r="O153" s="13" t="s">
        <v>304</v>
      </c>
      <c r="P153" s="14">
        <f>M153/7</f>
        <v>-2337.3014285714285</v>
      </c>
      <c r="R153" s="7">
        <v>-2337.3014285714285</v>
      </c>
      <c r="S153" s="7">
        <v>-2337.3014285714285</v>
      </c>
      <c r="T153" s="7">
        <v>-2337.3014285714285</v>
      </c>
      <c r="U153" s="7">
        <v>-2337.3014285714285</v>
      </c>
      <c r="V153" s="7">
        <v>-2337.3014285714285</v>
      </c>
      <c r="W153" s="7">
        <v>-2337.3014285714285</v>
      </c>
      <c r="X153" s="7">
        <v>-2337.3014285714285</v>
      </c>
      <c r="Y153" s="7">
        <v>-2337.3014285714285</v>
      </c>
      <c r="Z153" s="7">
        <v>-2337.3014285714285</v>
      </c>
      <c r="AA153" s="7">
        <v>-2337.3014285714285</v>
      </c>
      <c r="AB153" s="7">
        <v>-2337.3014285714285</v>
      </c>
      <c r="AC153" s="7">
        <v>-2337.3014285714285</v>
      </c>
    </row>
    <row r="154" spans="2:29" x14ac:dyDescent="0.35">
      <c r="B154" s="2" t="s">
        <v>67</v>
      </c>
      <c r="C154" s="2" t="s">
        <v>66</v>
      </c>
      <c r="D154">
        <v>62200060</v>
      </c>
      <c r="E154" t="s">
        <v>191</v>
      </c>
      <c r="F154" t="s">
        <v>187</v>
      </c>
      <c r="G154" s="6">
        <v>400000435</v>
      </c>
      <c r="H154" s="6" t="s">
        <v>318</v>
      </c>
      <c r="K154" s="16">
        <v>44294</v>
      </c>
      <c r="L154" s="7">
        <v>6000</v>
      </c>
      <c r="M154" s="7">
        <v>-2625</v>
      </c>
      <c r="N154" s="7">
        <v>3375</v>
      </c>
      <c r="O154" s="13" t="s">
        <v>304</v>
      </c>
      <c r="P154" s="14">
        <f>M154/21</f>
        <v>-125</v>
      </c>
      <c r="R154" s="7">
        <v>-125</v>
      </c>
      <c r="S154" s="7">
        <v>-125</v>
      </c>
      <c r="T154" s="7">
        <v>-125</v>
      </c>
      <c r="U154" s="7">
        <v>-125</v>
      </c>
      <c r="V154" s="7">
        <v>-125</v>
      </c>
      <c r="W154" s="7">
        <v>-125</v>
      </c>
      <c r="X154" s="7">
        <v>-125</v>
      </c>
      <c r="Y154" s="7">
        <v>-125</v>
      </c>
      <c r="Z154" s="7">
        <v>-125</v>
      </c>
      <c r="AA154" s="7">
        <v>-125</v>
      </c>
      <c r="AB154" s="7">
        <v>-125</v>
      </c>
      <c r="AC154" s="7">
        <v>-125</v>
      </c>
    </row>
    <row r="155" spans="2:29" x14ac:dyDescent="0.35">
      <c r="B155" s="2" t="s">
        <v>67</v>
      </c>
      <c r="C155" s="2" t="s">
        <v>66</v>
      </c>
      <c r="D155">
        <v>62200060</v>
      </c>
      <c r="E155" t="s">
        <v>191</v>
      </c>
      <c r="F155" t="s">
        <v>187</v>
      </c>
      <c r="G155" s="6">
        <v>410001188</v>
      </c>
      <c r="H155" s="6" t="s">
        <v>398</v>
      </c>
      <c r="K155" s="16">
        <v>44414</v>
      </c>
      <c r="L155" s="7">
        <v>16300</v>
      </c>
      <c r="M155" s="7">
        <v>-11545.83</v>
      </c>
      <c r="N155" s="7">
        <v>4754.17</v>
      </c>
      <c r="O155" s="13" t="s">
        <v>304</v>
      </c>
      <c r="P155" s="14">
        <f>M155/17</f>
        <v>-679.16647058823526</v>
      </c>
      <c r="R155" s="7">
        <v>-679.16647058823526</v>
      </c>
      <c r="S155" s="7">
        <v>-679.16647058823526</v>
      </c>
      <c r="T155" s="7">
        <v>-679.16647058823526</v>
      </c>
      <c r="U155" s="7">
        <v>-679.16647058823526</v>
      </c>
      <c r="V155" s="7">
        <v>-679.16647058823526</v>
      </c>
      <c r="W155" s="7">
        <v>-679.16647058823526</v>
      </c>
      <c r="X155" s="7">
        <v>-679.16647058823526</v>
      </c>
      <c r="Y155" s="7">
        <v>-679.16647058823526</v>
      </c>
      <c r="Z155" s="7">
        <v>-679.16647058823526</v>
      </c>
      <c r="AA155" s="7">
        <v>-679.16647058823526</v>
      </c>
      <c r="AB155" s="7">
        <v>-679.16647058823526</v>
      </c>
      <c r="AC155" s="7">
        <v>-679.16647058823526</v>
      </c>
    </row>
    <row r="156" spans="2:29" x14ac:dyDescent="0.35">
      <c r="B156" s="2" t="s">
        <v>67</v>
      </c>
      <c r="C156" s="2" t="s">
        <v>66</v>
      </c>
      <c r="D156">
        <v>62200060</v>
      </c>
      <c r="E156" t="s">
        <v>191</v>
      </c>
      <c r="F156" t="s">
        <v>187</v>
      </c>
      <c r="G156" s="6">
        <v>1100001803</v>
      </c>
      <c r="H156" s="6" t="s">
        <v>364</v>
      </c>
      <c r="K156" s="16">
        <v>44706</v>
      </c>
      <c r="L156" s="7">
        <v>5775</v>
      </c>
      <c r="M156" s="7">
        <v>-770</v>
      </c>
      <c r="N156" s="7">
        <v>5005</v>
      </c>
      <c r="O156" s="13" t="s">
        <v>304</v>
      </c>
      <c r="P156" s="14">
        <f>M156/8</f>
        <v>-96.25</v>
      </c>
      <c r="R156" s="7">
        <v>-96.25</v>
      </c>
      <c r="S156" s="7">
        <v>-96.25</v>
      </c>
      <c r="T156" s="7">
        <v>-96.25</v>
      </c>
      <c r="U156" s="7">
        <v>-96.25</v>
      </c>
      <c r="V156" s="7">
        <v>-96.25</v>
      </c>
      <c r="W156" s="7">
        <v>-96.25</v>
      </c>
      <c r="X156" s="7">
        <v>-96.25</v>
      </c>
      <c r="Y156" s="7">
        <v>-96.25</v>
      </c>
      <c r="Z156" s="7">
        <v>-96.25</v>
      </c>
      <c r="AA156" s="7">
        <v>-96.25</v>
      </c>
      <c r="AB156" s="7">
        <v>-96.25</v>
      </c>
      <c r="AC156" s="7">
        <v>-96.25</v>
      </c>
    </row>
    <row r="157" spans="2:29" x14ac:dyDescent="0.35">
      <c r="B157" s="2" t="s">
        <v>67</v>
      </c>
      <c r="C157" s="2" t="s">
        <v>66</v>
      </c>
      <c r="D157">
        <v>62200060</v>
      </c>
      <c r="E157" t="s">
        <v>191</v>
      </c>
      <c r="F157" t="s">
        <v>187</v>
      </c>
      <c r="G157" s="6">
        <v>700001111</v>
      </c>
      <c r="H157" s="6" t="s">
        <v>412</v>
      </c>
      <c r="K157" s="16">
        <v>44838</v>
      </c>
      <c r="L157" s="7">
        <v>7500</v>
      </c>
      <c r="M157" s="7">
        <v>-375</v>
      </c>
      <c r="N157" s="7">
        <v>7125</v>
      </c>
      <c r="O157" s="13" t="s">
        <v>304</v>
      </c>
      <c r="P157" s="14">
        <f>M157/3</f>
        <v>-125</v>
      </c>
      <c r="R157" s="7">
        <v>-125</v>
      </c>
      <c r="S157" s="7">
        <v>-125</v>
      </c>
      <c r="T157" s="7">
        <v>-125</v>
      </c>
      <c r="U157" s="7">
        <v>-125</v>
      </c>
      <c r="V157" s="7">
        <v>-125</v>
      </c>
      <c r="W157" s="7">
        <v>-125</v>
      </c>
      <c r="X157" s="7">
        <v>-125</v>
      </c>
      <c r="Y157" s="7">
        <v>-125</v>
      </c>
      <c r="Z157" s="7">
        <v>-125</v>
      </c>
      <c r="AA157" s="7">
        <v>-125</v>
      </c>
      <c r="AB157" s="7">
        <v>-125</v>
      </c>
      <c r="AC157" s="7">
        <v>-125</v>
      </c>
    </row>
    <row r="158" spans="2:29" x14ac:dyDescent="0.35">
      <c r="B158" s="2" t="s">
        <v>67</v>
      </c>
      <c r="C158" s="2" t="s">
        <v>66</v>
      </c>
      <c r="D158">
        <v>62200060</v>
      </c>
      <c r="E158" t="s">
        <v>191</v>
      </c>
      <c r="F158" t="s">
        <v>187</v>
      </c>
      <c r="G158" s="6">
        <v>410001506</v>
      </c>
      <c r="H158" s="6" t="s">
        <v>308</v>
      </c>
      <c r="K158" s="16">
        <v>44768</v>
      </c>
      <c r="L158" s="7">
        <v>12800</v>
      </c>
      <c r="M158" s="7">
        <v>-3200</v>
      </c>
      <c r="N158" s="7">
        <v>9600</v>
      </c>
      <c r="O158" s="13" t="s">
        <v>304</v>
      </c>
      <c r="P158" s="14">
        <f>M158/6</f>
        <v>-533.33333333333337</v>
      </c>
      <c r="R158" s="7">
        <v>-533.33333333333337</v>
      </c>
      <c r="S158" s="7">
        <v>-533.33333333333337</v>
      </c>
      <c r="T158" s="7">
        <v>-533.33333333333337</v>
      </c>
      <c r="U158" s="7">
        <v>-533.33333333333337</v>
      </c>
      <c r="V158" s="7">
        <v>-533.33333333333337</v>
      </c>
      <c r="W158" s="7">
        <v>-533.33333333333337</v>
      </c>
      <c r="X158" s="7">
        <v>-533.33333333333337</v>
      </c>
      <c r="Y158" s="7">
        <v>-533.33333333333337</v>
      </c>
      <c r="Z158" s="7">
        <v>-533.33333333333337</v>
      </c>
      <c r="AA158" s="7">
        <v>-533.33333333333337</v>
      </c>
      <c r="AB158" s="7">
        <v>-533.33333333333337</v>
      </c>
      <c r="AC158" s="7">
        <v>-533.33333333333337</v>
      </c>
    </row>
    <row r="159" spans="2:29" x14ac:dyDescent="0.35">
      <c r="B159" s="2" t="s">
        <v>67</v>
      </c>
      <c r="C159" s="2" t="s">
        <v>66</v>
      </c>
      <c r="D159">
        <v>62200060</v>
      </c>
      <c r="E159" t="s">
        <v>191</v>
      </c>
      <c r="F159" t="s">
        <v>187</v>
      </c>
      <c r="G159" s="6">
        <v>1100001812</v>
      </c>
      <c r="H159" s="6" t="s">
        <v>414</v>
      </c>
      <c r="K159" s="16">
        <v>44644</v>
      </c>
      <c r="L159" s="7">
        <v>12500</v>
      </c>
      <c r="M159" s="7">
        <v>-2083.33</v>
      </c>
      <c r="N159" s="7">
        <v>10416.67</v>
      </c>
      <c r="O159" s="13" t="s">
        <v>304</v>
      </c>
      <c r="P159" s="14">
        <f>M159/10</f>
        <v>-208.333</v>
      </c>
      <c r="R159" s="7">
        <v>-208.333</v>
      </c>
      <c r="S159" s="7">
        <v>-208.333</v>
      </c>
      <c r="T159" s="7">
        <v>-208.333</v>
      </c>
      <c r="U159" s="7">
        <v>-208.333</v>
      </c>
      <c r="V159" s="7">
        <v>-208.333</v>
      </c>
      <c r="W159" s="7">
        <v>-208.333</v>
      </c>
      <c r="X159" s="7">
        <v>-208.333</v>
      </c>
      <c r="Y159" s="7">
        <v>-208.333</v>
      </c>
      <c r="Z159" s="7">
        <v>-208.333</v>
      </c>
      <c r="AA159" s="7">
        <v>-208.333</v>
      </c>
      <c r="AB159" s="7">
        <v>-208.333</v>
      </c>
      <c r="AC159" s="7">
        <v>-208.333</v>
      </c>
    </row>
    <row r="160" spans="2:29" x14ac:dyDescent="0.35">
      <c r="B160" s="2" t="s">
        <v>67</v>
      </c>
      <c r="C160" s="2" t="s">
        <v>66</v>
      </c>
      <c r="D160">
        <v>62200060</v>
      </c>
      <c r="E160" t="s">
        <v>191</v>
      </c>
      <c r="F160" t="s">
        <v>187</v>
      </c>
      <c r="G160" s="6">
        <v>1100001813</v>
      </c>
      <c r="H160" s="6" t="s">
        <v>414</v>
      </c>
      <c r="K160" s="16">
        <v>44644</v>
      </c>
      <c r="L160" s="7">
        <v>12500</v>
      </c>
      <c r="M160" s="7">
        <v>-2083.33</v>
      </c>
      <c r="N160" s="7">
        <v>10416.67</v>
      </c>
      <c r="O160" s="13" t="s">
        <v>304</v>
      </c>
      <c r="P160" s="14">
        <f>M160/10</f>
        <v>-208.333</v>
      </c>
      <c r="R160" s="7">
        <v>-208.333</v>
      </c>
      <c r="S160" s="7">
        <v>-208.333</v>
      </c>
      <c r="T160" s="7">
        <v>-208.333</v>
      </c>
      <c r="U160" s="7">
        <v>-208.333</v>
      </c>
      <c r="V160" s="7">
        <v>-208.333</v>
      </c>
      <c r="W160" s="7">
        <v>-208.333</v>
      </c>
      <c r="X160" s="7">
        <v>-208.333</v>
      </c>
      <c r="Y160" s="7">
        <v>-208.333</v>
      </c>
      <c r="Z160" s="7">
        <v>-208.333</v>
      </c>
      <c r="AA160" s="7">
        <v>-208.333</v>
      </c>
      <c r="AB160" s="7">
        <v>-208.333</v>
      </c>
      <c r="AC160" s="7">
        <v>-208.333</v>
      </c>
    </row>
    <row r="161" spans="2:29" x14ac:dyDescent="0.35">
      <c r="B161" s="2" t="s">
        <v>67</v>
      </c>
      <c r="C161" s="2" t="s">
        <v>66</v>
      </c>
      <c r="D161">
        <v>62200060</v>
      </c>
      <c r="E161" t="s">
        <v>191</v>
      </c>
      <c r="F161" t="s">
        <v>187</v>
      </c>
      <c r="G161" s="6">
        <v>700001108</v>
      </c>
      <c r="H161" s="6" t="s">
        <v>410</v>
      </c>
      <c r="K161" s="16">
        <v>44838</v>
      </c>
      <c r="L161" s="7">
        <v>13500</v>
      </c>
      <c r="M161" s="7">
        <v>-675</v>
      </c>
      <c r="N161" s="7">
        <v>12825</v>
      </c>
      <c r="O161" s="13" t="s">
        <v>304</v>
      </c>
      <c r="P161" s="14">
        <f>M161/3</f>
        <v>-225</v>
      </c>
      <c r="R161" s="7">
        <v>-225</v>
      </c>
      <c r="S161" s="7">
        <v>-225</v>
      </c>
      <c r="T161" s="7">
        <v>-225</v>
      </c>
      <c r="U161" s="7">
        <v>-225</v>
      </c>
      <c r="V161" s="7">
        <v>-225</v>
      </c>
      <c r="W161" s="7">
        <v>-225</v>
      </c>
      <c r="X161" s="7">
        <v>-225</v>
      </c>
      <c r="Y161" s="7">
        <v>-225</v>
      </c>
      <c r="Z161" s="7">
        <v>-225</v>
      </c>
      <c r="AA161" s="7">
        <v>-225</v>
      </c>
      <c r="AB161" s="7">
        <v>-225</v>
      </c>
      <c r="AC161" s="7">
        <v>-225</v>
      </c>
    </row>
    <row r="162" spans="2:29" x14ac:dyDescent="0.35">
      <c r="B162" s="2" t="s">
        <v>67</v>
      </c>
      <c r="C162" s="2" t="s">
        <v>66</v>
      </c>
      <c r="D162">
        <v>62200060</v>
      </c>
      <c r="E162" t="s">
        <v>191</v>
      </c>
      <c r="F162" t="s">
        <v>187</v>
      </c>
      <c r="G162" s="6">
        <v>700001109</v>
      </c>
      <c r="H162" s="6" t="s">
        <v>410</v>
      </c>
      <c r="K162" s="16">
        <v>44838</v>
      </c>
      <c r="L162" s="7">
        <v>13500</v>
      </c>
      <c r="M162" s="7">
        <v>-675</v>
      </c>
      <c r="N162" s="7">
        <v>12825</v>
      </c>
      <c r="O162" s="13" t="s">
        <v>304</v>
      </c>
      <c r="P162" s="14">
        <f>M162/3</f>
        <v>-225</v>
      </c>
      <c r="R162" s="7">
        <v>-225</v>
      </c>
      <c r="S162" s="7">
        <v>-225</v>
      </c>
      <c r="T162" s="7">
        <v>-225</v>
      </c>
      <c r="U162" s="7">
        <v>-225</v>
      </c>
      <c r="V162" s="7">
        <v>-225</v>
      </c>
      <c r="W162" s="7">
        <v>-225</v>
      </c>
      <c r="X162" s="7">
        <v>-225</v>
      </c>
      <c r="Y162" s="7">
        <v>-225</v>
      </c>
      <c r="Z162" s="7">
        <v>-225</v>
      </c>
      <c r="AA162" s="7">
        <v>-225</v>
      </c>
      <c r="AB162" s="7">
        <v>-225</v>
      </c>
      <c r="AC162" s="7">
        <v>-225</v>
      </c>
    </row>
    <row r="163" spans="2:29" x14ac:dyDescent="0.35">
      <c r="B163" s="2" t="s">
        <v>67</v>
      </c>
      <c r="C163" s="2" t="s">
        <v>66</v>
      </c>
      <c r="D163">
        <v>62200060</v>
      </c>
      <c r="E163" t="s">
        <v>191</v>
      </c>
      <c r="F163" t="s">
        <v>187</v>
      </c>
      <c r="G163" s="6">
        <v>410001505</v>
      </c>
      <c r="H163" s="6" t="s">
        <v>307</v>
      </c>
      <c r="K163" s="16">
        <v>44768</v>
      </c>
      <c r="L163" s="7">
        <v>17100</v>
      </c>
      <c r="M163" s="7">
        <v>-4275</v>
      </c>
      <c r="N163" s="7">
        <v>12825</v>
      </c>
      <c r="O163" s="13" t="s">
        <v>304</v>
      </c>
      <c r="P163" s="14">
        <f>M163/6</f>
        <v>-712.5</v>
      </c>
      <c r="R163" s="7">
        <v>-712.5</v>
      </c>
      <c r="S163" s="7">
        <v>-712.5</v>
      </c>
      <c r="T163" s="7">
        <v>-712.5</v>
      </c>
      <c r="U163" s="7">
        <v>-712.5</v>
      </c>
      <c r="V163" s="7">
        <v>-712.5</v>
      </c>
      <c r="W163" s="7">
        <v>-712.5</v>
      </c>
      <c r="X163" s="7">
        <v>-712.5</v>
      </c>
      <c r="Y163" s="7">
        <v>-712.5</v>
      </c>
      <c r="Z163" s="7">
        <v>-712.5</v>
      </c>
      <c r="AA163" s="7">
        <v>-712.5</v>
      </c>
      <c r="AB163" s="7">
        <v>-712.5</v>
      </c>
      <c r="AC163" s="7">
        <v>-712.5</v>
      </c>
    </row>
    <row r="164" spans="2:29" x14ac:dyDescent="0.35">
      <c r="B164" s="2" t="s">
        <v>67</v>
      </c>
      <c r="C164" s="2" t="s">
        <v>66</v>
      </c>
      <c r="D164">
        <v>62200060</v>
      </c>
      <c r="E164" t="s">
        <v>191</v>
      </c>
      <c r="F164" t="s">
        <v>187</v>
      </c>
      <c r="G164" s="6">
        <v>1100001822</v>
      </c>
      <c r="H164" s="6" t="s">
        <v>362</v>
      </c>
      <c r="K164" s="16">
        <v>44631</v>
      </c>
      <c r="L164" s="7">
        <v>20000</v>
      </c>
      <c r="M164" s="7">
        <v>-3333.33</v>
      </c>
      <c r="N164" s="7">
        <v>16666.669999999998</v>
      </c>
      <c r="O164" s="13" t="s">
        <v>304</v>
      </c>
      <c r="P164" s="14">
        <f>M164/10</f>
        <v>-333.33299999999997</v>
      </c>
      <c r="R164" s="7">
        <v>-333.33299999999997</v>
      </c>
      <c r="S164" s="7">
        <v>-333.33299999999997</v>
      </c>
      <c r="T164" s="7">
        <v>-333.33299999999997</v>
      </c>
      <c r="U164" s="7">
        <v>-333.33299999999997</v>
      </c>
      <c r="V164" s="7">
        <v>-333.33299999999997</v>
      </c>
      <c r="W164" s="7">
        <v>-333.33299999999997</v>
      </c>
      <c r="X164" s="7">
        <v>-333.33299999999997</v>
      </c>
      <c r="Y164" s="7">
        <v>-333.33299999999997</v>
      </c>
      <c r="Z164" s="7">
        <v>-333.33299999999997</v>
      </c>
      <c r="AA164" s="7">
        <v>-333.33299999999997</v>
      </c>
      <c r="AB164" s="7">
        <v>-333.33299999999997</v>
      </c>
      <c r="AC164" s="7">
        <v>-333.33299999999997</v>
      </c>
    </row>
    <row r="165" spans="2:29" x14ac:dyDescent="0.35">
      <c r="B165" s="2" t="s">
        <v>67</v>
      </c>
      <c r="C165" s="2" t="s">
        <v>66</v>
      </c>
      <c r="D165">
        <v>62200060</v>
      </c>
      <c r="E165" t="s">
        <v>191</v>
      </c>
      <c r="F165" t="s">
        <v>187</v>
      </c>
      <c r="G165" s="6">
        <v>700001074</v>
      </c>
      <c r="H165" s="6" t="s">
        <v>406</v>
      </c>
      <c r="K165" s="16">
        <v>44627</v>
      </c>
      <c r="L165" s="7">
        <v>18499.21</v>
      </c>
      <c r="M165" s="7">
        <v>-1541.6</v>
      </c>
      <c r="N165" s="7">
        <v>16957.61</v>
      </c>
      <c r="O165" s="13" t="s">
        <v>304</v>
      </c>
      <c r="P165" s="14">
        <f>M165/10</f>
        <v>-154.16</v>
      </c>
      <c r="R165" s="7">
        <v>-154.16</v>
      </c>
      <c r="S165" s="7">
        <v>-154.16</v>
      </c>
      <c r="T165" s="7">
        <v>-154.16</v>
      </c>
      <c r="U165" s="7">
        <v>-154.16</v>
      </c>
      <c r="V165" s="7">
        <v>-154.16</v>
      </c>
      <c r="W165" s="7">
        <v>-154.16</v>
      </c>
      <c r="X165" s="7">
        <v>-154.16</v>
      </c>
      <c r="Y165" s="7">
        <v>-154.16</v>
      </c>
      <c r="Z165" s="7">
        <v>-154.16</v>
      </c>
      <c r="AA165" s="7">
        <v>-154.16</v>
      </c>
      <c r="AB165" s="7">
        <v>-154.16</v>
      </c>
      <c r="AC165" s="7">
        <v>-154.16</v>
      </c>
    </row>
    <row r="166" spans="2:29" x14ac:dyDescent="0.35">
      <c r="B166" s="2" t="s">
        <v>67</v>
      </c>
      <c r="C166" s="2" t="s">
        <v>66</v>
      </c>
      <c r="D166">
        <v>62200060</v>
      </c>
      <c r="E166" t="s">
        <v>191</v>
      </c>
      <c r="F166" t="s">
        <v>187</v>
      </c>
      <c r="G166" s="6">
        <v>1100001823</v>
      </c>
      <c r="H166" s="6" t="s">
        <v>415</v>
      </c>
      <c r="K166" s="16">
        <v>44649</v>
      </c>
      <c r="L166" s="7">
        <v>22400</v>
      </c>
      <c r="M166" s="7">
        <v>-3733.33</v>
      </c>
      <c r="N166" s="7">
        <v>18666.669999999998</v>
      </c>
      <c r="O166" s="13" t="s">
        <v>304</v>
      </c>
      <c r="P166" s="14">
        <f>M166/10</f>
        <v>-373.33299999999997</v>
      </c>
      <c r="R166" s="7">
        <v>-373.33299999999997</v>
      </c>
      <c r="S166" s="7">
        <v>-373.33299999999997</v>
      </c>
      <c r="T166" s="7">
        <v>-373.33299999999997</v>
      </c>
      <c r="U166" s="7">
        <v>-373.33299999999997</v>
      </c>
      <c r="V166" s="7">
        <v>-373.33299999999997</v>
      </c>
      <c r="W166" s="7">
        <v>-373.33299999999997</v>
      </c>
      <c r="X166" s="7">
        <v>-373.33299999999997</v>
      </c>
      <c r="Y166" s="7">
        <v>-373.33299999999997</v>
      </c>
      <c r="Z166" s="7">
        <v>-373.33299999999997</v>
      </c>
      <c r="AA166" s="7">
        <v>-373.33299999999997</v>
      </c>
      <c r="AB166" s="7">
        <v>-373.33299999999997</v>
      </c>
      <c r="AC166" s="7">
        <v>-373.33299999999997</v>
      </c>
    </row>
    <row r="167" spans="2:29" x14ac:dyDescent="0.35">
      <c r="B167" s="2" t="s">
        <v>67</v>
      </c>
      <c r="C167" s="2" t="s">
        <v>66</v>
      </c>
      <c r="D167">
        <v>62200060</v>
      </c>
      <c r="E167" t="s">
        <v>191</v>
      </c>
      <c r="F167" t="s">
        <v>187</v>
      </c>
      <c r="G167" s="6">
        <v>1100001824</v>
      </c>
      <c r="H167" s="6" t="s">
        <v>415</v>
      </c>
      <c r="K167" s="16">
        <v>44649</v>
      </c>
      <c r="L167" s="7">
        <v>22400</v>
      </c>
      <c r="M167" s="7">
        <v>-3733.33</v>
      </c>
      <c r="N167" s="7">
        <v>18666.669999999998</v>
      </c>
      <c r="O167" s="13" t="s">
        <v>304</v>
      </c>
      <c r="P167" s="14">
        <f>M167/10</f>
        <v>-373.33299999999997</v>
      </c>
      <c r="R167" s="7">
        <v>-373.33299999999997</v>
      </c>
      <c r="S167" s="7">
        <v>-373.33299999999997</v>
      </c>
      <c r="T167" s="7">
        <v>-373.33299999999997</v>
      </c>
      <c r="U167" s="7">
        <v>-373.33299999999997</v>
      </c>
      <c r="V167" s="7">
        <v>-373.33299999999997</v>
      </c>
      <c r="W167" s="7">
        <v>-373.33299999999997</v>
      </c>
      <c r="X167" s="7">
        <v>-373.33299999999997</v>
      </c>
      <c r="Y167" s="7">
        <v>-373.33299999999997</v>
      </c>
      <c r="Z167" s="7">
        <v>-373.33299999999997</v>
      </c>
      <c r="AA167" s="7">
        <v>-373.33299999999997</v>
      </c>
      <c r="AB167" s="7">
        <v>-373.33299999999997</v>
      </c>
      <c r="AC167" s="7">
        <v>-373.33299999999997</v>
      </c>
    </row>
    <row r="168" spans="2:29" x14ac:dyDescent="0.35">
      <c r="B168" s="2" t="s">
        <v>67</v>
      </c>
      <c r="C168" s="2" t="s">
        <v>66</v>
      </c>
      <c r="D168">
        <v>62200060</v>
      </c>
      <c r="E168" t="s">
        <v>191</v>
      </c>
      <c r="F168" t="s">
        <v>187</v>
      </c>
      <c r="G168" s="6">
        <v>1100001816</v>
      </c>
      <c r="H168" s="6" t="s">
        <v>417</v>
      </c>
      <c r="K168" s="16">
        <v>44644</v>
      </c>
      <c r="L168" s="7">
        <v>26880</v>
      </c>
      <c r="M168" s="7">
        <v>-4480</v>
      </c>
      <c r="N168" s="7">
        <v>22400</v>
      </c>
      <c r="O168" s="13" t="s">
        <v>304</v>
      </c>
      <c r="P168" s="14">
        <f>M168/10</f>
        <v>-448</v>
      </c>
      <c r="R168" s="7">
        <v>-448</v>
      </c>
      <c r="S168" s="7">
        <v>-448</v>
      </c>
      <c r="T168" s="7">
        <v>-448</v>
      </c>
      <c r="U168" s="7">
        <v>-448</v>
      </c>
      <c r="V168" s="7">
        <v>-448</v>
      </c>
      <c r="W168" s="7">
        <v>-448</v>
      </c>
      <c r="X168" s="7">
        <v>-448</v>
      </c>
      <c r="Y168" s="7">
        <v>-448</v>
      </c>
      <c r="Z168" s="7">
        <v>-448</v>
      </c>
      <c r="AA168" s="7">
        <v>-448</v>
      </c>
      <c r="AB168" s="7">
        <v>-448</v>
      </c>
      <c r="AC168" s="7">
        <v>-448</v>
      </c>
    </row>
    <row r="169" spans="2:29" x14ac:dyDescent="0.35">
      <c r="B169" s="2" t="s">
        <v>67</v>
      </c>
      <c r="C169" s="2" t="s">
        <v>66</v>
      </c>
      <c r="D169">
        <v>62200060</v>
      </c>
      <c r="E169" t="s">
        <v>191</v>
      </c>
      <c r="F169" t="s">
        <v>187</v>
      </c>
      <c r="G169" s="6">
        <v>1100001817</v>
      </c>
      <c r="H169" s="6" t="s">
        <v>417</v>
      </c>
      <c r="K169" s="16">
        <v>44644</v>
      </c>
      <c r="L169" s="7">
        <v>26880</v>
      </c>
      <c r="M169" s="7">
        <v>-4480</v>
      </c>
      <c r="N169" s="7">
        <v>22400</v>
      </c>
      <c r="O169" s="13" t="s">
        <v>304</v>
      </c>
      <c r="P169" s="14">
        <f>M169/10</f>
        <v>-448</v>
      </c>
      <c r="R169" s="7">
        <v>-448</v>
      </c>
      <c r="S169" s="7">
        <v>-448</v>
      </c>
      <c r="T169" s="7">
        <v>-448</v>
      </c>
      <c r="U169" s="7">
        <v>-448</v>
      </c>
      <c r="V169" s="7">
        <v>-448</v>
      </c>
      <c r="W169" s="7">
        <v>-448</v>
      </c>
      <c r="X169" s="7">
        <v>-448</v>
      </c>
      <c r="Y169" s="7">
        <v>-448</v>
      </c>
      <c r="Z169" s="7">
        <v>-448</v>
      </c>
      <c r="AA169" s="7">
        <v>-448</v>
      </c>
      <c r="AB169" s="7">
        <v>-448</v>
      </c>
      <c r="AC169" s="7">
        <v>-448</v>
      </c>
    </row>
    <row r="170" spans="2:29" x14ac:dyDescent="0.35">
      <c r="B170" s="2" t="s">
        <v>67</v>
      </c>
      <c r="C170" s="2" t="s">
        <v>66</v>
      </c>
      <c r="D170">
        <v>62200060</v>
      </c>
      <c r="E170" t="s">
        <v>191</v>
      </c>
      <c r="F170" t="s">
        <v>187</v>
      </c>
      <c r="G170" s="6">
        <v>700001129</v>
      </c>
      <c r="H170" s="6" t="s">
        <v>413</v>
      </c>
      <c r="K170" s="16">
        <v>44838</v>
      </c>
      <c r="L170" s="7">
        <v>30600</v>
      </c>
      <c r="M170" s="7">
        <v>-765</v>
      </c>
      <c r="N170" s="7">
        <v>29835</v>
      </c>
      <c r="O170" s="13" t="s">
        <v>304</v>
      </c>
      <c r="P170" s="14">
        <f>M170/3</f>
        <v>-255</v>
      </c>
      <c r="R170" s="7">
        <v>-255</v>
      </c>
      <c r="S170" s="7">
        <v>-255</v>
      </c>
      <c r="T170" s="7">
        <v>-255</v>
      </c>
      <c r="U170" s="7">
        <v>-255</v>
      </c>
      <c r="V170" s="7">
        <v>-255</v>
      </c>
      <c r="W170" s="7">
        <v>-255</v>
      </c>
      <c r="X170" s="7">
        <v>-255</v>
      </c>
      <c r="Y170" s="7">
        <v>-255</v>
      </c>
      <c r="Z170" s="7">
        <v>-255</v>
      </c>
      <c r="AA170" s="7">
        <v>-255</v>
      </c>
      <c r="AB170" s="7">
        <v>-255</v>
      </c>
      <c r="AC170" s="7">
        <v>-255</v>
      </c>
    </row>
    <row r="171" spans="2:29" x14ac:dyDescent="0.35">
      <c r="B171" s="2" t="s">
        <v>67</v>
      </c>
      <c r="C171" s="2" t="s">
        <v>66</v>
      </c>
      <c r="D171">
        <v>62200060</v>
      </c>
      <c r="E171" t="s">
        <v>191</v>
      </c>
      <c r="F171" t="s">
        <v>187</v>
      </c>
      <c r="G171" s="6">
        <v>1200002299</v>
      </c>
      <c r="H171" s="6" t="s">
        <v>399</v>
      </c>
      <c r="K171" s="16">
        <v>44826</v>
      </c>
      <c r="L171" s="7">
        <v>36000</v>
      </c>
      <c r="M171" s="7">
        <v>-2400</v>
      </c>
      <c r="N171" s="7">
        <v>33600</v>
      </c>
      <c r="O171" s="13" t="s">
        <v>304</v>
      </c>
      <c r="P171" s="14">
        <f>M171/4</f>
        <v>-600</v>
      </c>
      <c r="R171" s="7">
        <v>-600</v>
      </c>
      <c r="S171" s="7">
        <v>-600</v>
      </c>
      <c r="T171" s="7">
        <v>-600</v>
      </c>
      <c r="U171" s="7">
        <v>-600</v>
      </c>
      <c r="V171" s="7">
        <v>-600</v>
      </c>
      <c r="W171" s="7">
        <v>-600</v>
      </c>
      <c r="X171" s="7">
        <v>-600</v>
      </c>
      <c r="Y171" s="7">
        <v>-600</v>
      </c>
      <c r="Z171" s="7">
        <v>-600</v>
      </c>
      <c r="AA171" s="7">
        <v>-600</v>
      </c>
      <c r="AB171" s="7">
        <v>-600</v>
      </c>
      <c r="AC171" s="7">
        <v>-600</v>
      </c>
    </row>
    <row r="172" spans="2:29" x14ac:dyDescent="0.35">
      <c r="B172" s="2" t="s">
        <v>67</v>
      </c>
      <c r="C172" s="2" t="s">
        <v>66</v>
      </c>
      <c r="D172">
        <v>62200060</v>
      </c>
      <c r="E172" t="s">
        <v>191</v>
      </c>
      <c r="F172" t="s">
        <v>187</v>
      </c>
      <c r="G172" s="6">
        <v>700000974</v>
      </c>
      <c r="H172" s="6" t="s">
        <v>400</v>
      </c>
      <c r="K172" s="16">
        <v>44804</v>
      </c>
      <c r="L172" s="7">
        <v>45000</v>
      </c>
      <c r="M172" s="7">
        <v>-1875</v>
      </c>
      <c r="N172" s="7">
        <v>43125</v>
      </c>
      <c r="O172" s="13" t="s">
        <v>304</v>
      </c>
      <c r="P172" s="14">
        <f>M172/5</f>
        <v>-375</v>
      </c>
      <c r="R172" s="7">
        <v>-375</v>
      </c>
      <c r="S172" s="7">
        <v>-375</v>
      </c>
      <c r="T172" s="7">
        <v>-375</v>
      </c>
      <c r="U172" s="7">
        <v>-375</v>
      </c>
      <c r="V172" s="7">
        <v>-375</v>
      </c>
      <c r="W172" s="7">
        <v>-375</v>
      </c>
      <c r="X172" s="7">
        <v>-375</v>
      </c>
      <c r="Y172" s="7">
        <v>-375</v>
      </c>
      <c r="Z172" s="7">
        <v>-375</v>
      </c>
      <c r="AA172" s="7">
        <v>-375</v>
      </c>
      <c r="AB172" s="7">
        <v>-375</v>
      </c>
      <c r="AC172" s="7">
        <v>-375</v>
      </c>
    </row>
    <row r="173" spans="2:29" x14ac:dyDescent="0.35">
      <c r="B173" s="2" t="s">
        <v>67</v>
      </c>
      <c r="C173" s="2" t="s">
        <v>66</v>
      </c>
      <c r="D173">
        <v>62200060</v>
      </c>
      <c r="E173" t="s">
        <v>191</v>
      </c>
      <c r="F173" t="s">
        <v>187</v>
      </c>
      <c r="G173" s="6">
        <v>700000975</v>
      </c>
      <c r="H173" s="6" t="s">
        <v>400</v>
      </c>
      <c r="K173" s="16">
        <v>44804</v>
      </c>
      <c r="L173" s="7">
        <v>45000</v>
      </c>
      <c r="M173" s="7">
        <v>-1875</v>
      </c>
      <c r="N173" s="7">
        <v>43125</v>
      </c>
      <c r="O173" s="13" t="s">
        <v>304</v>
      </c>
      <c r="P173" s="14">
        <f>M173/5</f>
        <v>-375</v>
      </c>
      <c r="R173" s="7">
        <v>-375</v>
      </c>
      <c r="S173" s="7">
        <v>-375</v>
      </c>
      <c r="T173" s="7">
        <v>-375</v>
      </c>
      <c r="U173" s="7">
        <v>-375</v>
      </c>
      <c r="V173" s="7">
        <v>-375</v>
      </c>
      <c r="W173" s="7">
        <v>-375</v>
      </c>
      <c r="X173" s="7">
        <v>-375</v>
      </c>
      <c r="Y173" s="7">
        <v>-375</v>
      </c>
      <c r="Z173" s="7">
        <v>-375</v>
      </c>
      <c r="AA173" s="7">
        <v>-375</v>
      </c>
      <c r="AB173" s="7">
        <v>-375</v>
      </c>
      <c r="AC173" s="7">
        <v>-375</v>
      </c>
    </row>
    <row r="174" spans="2:29" x14ac:dyDescent="0.35">
      <c r="B174" s="2" t="s">
        <v>67</v>
      </c>
      <c r="C174" s="2" t="s">
        <v>66</v>
      </c>
      <c r="D174">
        <v>62200060</v>
      </c>
      <c r="E174" t="s">
        <v>191</v>
      </c>
      <c r="F174" t="s">
        <v>187</v>
      </c>
      <c r="G174" s="6">
        <v>700001128</v>
      </c>
      <c r="H174" s="6" t="s">
        <v>413</v>
      </c>
      <c r="K174" s="16">
        <v>44838</v>
      </c>
      <c r="L174" s="7">
        <v>47700</v>
      </c>
      <c r="M174" s="7">
        <v>-1192.5</v>
      </c>
      <c r="N174" s="7">
        <v>46507.5</v>
      </c>
      <c r="O174" s="13" t="s">
        <v>304</v>
      </c>
      <c r="P174" s="14">
        <f>M174/3</f>
        <v>-397.5</v>
      </c>
      <c r="R174" s="7">
        <v>-397.5</v>
      </c>
      <c r="S174" s="7">
        <v>-397.5</v>
      </c>
      <c r="T174" s="7">
        <v>-397.5</v>
      </c>
      <c r="U174" s="7">
        <v>-397.5</v>
      </c>
      <c r="V174" s="7">
        <v>-397.5</v>
      </c>
      <c r="W174" s="7">
        <v>-397.5</v>
      </c>
      <c r="X174" s="7">
        <v>-397.5</v>
      </c>
      <c r="Y174" s="7">
        <v>-397.5</v>
      </c>
      <c r="Z174" s="7">
        <v>-397.5</v>
      </c>
      <c r="AA174" s="7">
        <v>-397.5</v>
      </c>
      <c r="AB174" s="7">
        <v>-397.5</v>
      </c>
      <c r="AC174" s="7">
        <v>-397.5</v>
      </c>
    </row>
    <row r="175" spans="2:29" x14ac:dyDescent="0.35">
      <c r="B175" s="2" t="s">
        <v>67</v>
      </c>
      <c r="C175" s="2" t="s">
        <v>66</v>
      </c>
      <c r="D175">
        <v>62200060</v>
      </c>
      <c r="E175" t="s">
        <v>191</v>
      </c>
      <c r="F175" t="s">
        <v>187</v>
      </c>
      <c r="G175" s="6">
        <v>1100000755</v>
      </c>
      <c r="H175" s="6" t="s">
        <v>420</v>
      </c>
      <c r="K175" s="16">
        <v>42985</v>
      </c>
      <c r="L175" s="7">
        <v>315000</v>
      </c>
      <c r="M175" s="7">
        <v>-168000</v>
      </c>
      <c r="N175" s="7">
        <v>147000</v>
      </c>
      <c r="O175" s="13" t="s">
        <v>304</v>
      </c>
      <c r="P175" s="14">
        <f>M175/65</f>
        <v>-2584.6153846153848</v>
      </c>
      <c r="R175" s="7">
        <v>-2584.6153846153848</v>
      </c>
      <c r="S175" s="7">
        <v>-2584.6153846153848</v>
      </c>
      <c r="T175" s="7">
        <v>-2584.6153846153848</v>
      </c>
      <c r="U175" s="7">
        <v>-2584.6153846153848</v>
      </c>
      <c r="V175" s="7">
        <v>-2584.6153846153848</v>
      </c>
      <c r="W175" s="7">
        <v>-2584.6153846153848</v>
      </c>
      <c r="X175" s="7">
        <v>-2584.6153846153848</v>
      </c>
      <c r="Y175" s="7">
        <v>-2584.6153846153848</v>
      </c>
      <c r="Z175" s="7">
        <v>-2584.6153846153848</v>
      </c>
      <c r="AA175" s="7">
        <v>-2584.6153846153848</v>
      </c>
      <c r="AB175" s="7">
        <v>-2584.6153846153848</v>
      </c>
      <c r="AC175" s="7">
        <v>-2584.6153846153848</v>
      </c>
    </row>
    <row r="176" spans="2:29" x14ac:dyDescent="0.35">
      <c r="B176" s="2" t="s">
        <v>67</v>
      </c>
      <c r="C176" s="2" t="s">
        <v>66</v>
      </c>
      <c r="D176">
        <v>62200060</v>
      </c>
      <c r="E176" t="s">
        <v>191</v>
      </c>
      <c r="F176" t="s">
        <v>187</v>
      </c>
      <c r="G176" s="6">
        <v>1000013125</v>
      </c>
      <c r="H176" s="6" t="s">
        <v>421</v>
      </c>
      <c r="K176" s="16">
        <v>44834</v>
      </c>
      <c r="L176" s="7">
        <v>2928247.13</v>
      </c>
      <c r="M176" s="7">
        <v>-195216.48</v>
      </c>
      <c r="N176" s="7">
        <v>2733030.65</v>
      </c>
      <c r="O176" s="13" t="s">
        <v>304</v>
      </c>
      <c r="P176" s="14">
        <f>M176/5</f>
        <v>-39043.296000000002</v>
      </c>
      <c r="R176" s="7">
        <v>-39043.296000000002</v>
      </c>
      <c r="S176" s="7">
        <v>-39043.296000000002</v>
      </c>
      <c r="T176" s="7">
        <v>-39043.296000000002</v>
      </c>
      <c r="U176" s="7">
        <v>-39043.296000000002</v>
      </c>
      <c r="V176" s="7">
        <v>-39043.296000000002</v>
      </c>
      <c r="W176" s="7">
        <v>-39043.296000000002</v>
      </c>
      <c r="X176" s="7">
        <v>-39043.296000000002</v>
      </c>
      <c r="Y176" s="7">
        <v>-39043.296000000002</v>
      </c>
      <c r="Z176" s="7">
        <v>-39043.296000000002</v>
      </c>
      <c r="AA176" s="7">
        <v>-39043.296000000002</v>
      </c>
      <c r="AB176" s="7">
        <v>-39043.296000000002</v>
      </c>
      <c r="AC176" s="7">
        <v>-39043.296000000002</v>
      </c>
    </row>
    <row r="177" spans="2:29" x14ac:dyDescent="0.35">
      <c r="B177" s="2" t="s">
        <v>67</v>
      </c>
      <c r="C177" s="2" t="s">
        <v>66</v>
      </c>
      <c r="D177">
        <v>62200150</v>
      </c>
      <c r="E177" t="s">
        <v>198</v>
      </c>
      <c r="F177" t="s">
        <v>187</v>
      </c>
      <c r="G177" s="6">
        <v>1100001819</v>
      </c>
      <c r="H177" s="6" t="s">
        <v>363</v>
      </c>
      <c r="K177" s="16">
        <v>44642</v>
      </c>
      <c r="L177" s="7">
        <v>6542.5</v>
      </c>
      <c r="M177" s="7">
        <v>-1090.42</v>
      </c>
      <c r="N177" s="7">
        <v>5452.08</v>
      </c>
      <c r="O177" s="13" t="s">
        <v>304</v>
      </c>
      <c r="P177" s="14">
        <f>M177/10</f>
        <v>-109.042</v>
      </c>
      <c r="R177" s="7">
        <v>-109.042</v>
      </c>
      <c r="S177" s="7">
        <v>-109.042</v>
      </c>
      <c r="T177" s="7">
        <v>-109.042</v>
      </c>
      <c r="U177" s="7">
        <v>-109.042</v>
      </c>
      <c r="V177" s="7">
        <v>-109.042</v>
      </c>
      <c r="W177" s="7">
        <v>-109.042</v>
      </c>
      <c r="X177" s="7">
        <v>-109.042</v>
      </c>
      <c r="Y177" s="7">
        <v>-109.042</v>
      </c>
      <c r="Z177" s="7">
        <v>-109.042</v>
      </c>
      <c r="AA177" s="7">
        <v>-109.042</v>
      </c>
      <c r="AB177" s="7">
        <v>-109.042</v>
      </c>
      <c r="AC177" s="7">
        <v>-109.042</v>
      </c>
    </row>
    <row r="178" spans="2:29" x14ac:dyDescent="0.35">
      <c r="B178" s="2" t="s">
        <v>67</v>
      </c>
      <c r="C178" s="2" t="s">
        <v>66</v>
      </c>
      <c r="D178">
        <v>62200150</v>
      </c>
      <c r="E178" t="s">
        <v>198</v>
      </c>
      <c r="F178" t="s">
        <v>187</v>
      </c>
      <c r="G178" s="6">
        <v>1100001790</v>
      </c>
      <c r="H178" s="6" t="s">
        <v>419</v>
      </c>
      <c r="K178" s="16">
        <v>44723</v>
      </c>
      <c r="L178" s="7">
        <v>149999.57</v>
      </c>
      <c r="M178" s="7">
        <v>-17499.95</v>
      </c>
      <c r="N178" s="7">
        <v>132499.62</v>
      </c>
      <c r="O178" s="13" t="s">
        <v>304</v>
      </c>
      <c r="P178" s="14">
        <f>M178/6</f>
        <v>-2916.6583333333333</v>
      </c>
      <c r="R178" s="7">
        <v>-2916.6583333333333</v>
      </c>
      <c r="S178" s="7">
        <v>-2916.6583333333333</v>
      </c>
      <c r="T178" s="7">
        <v>-2916.6583333333333</v>
      </c>
      <c r="U178" s="7">
        <v>-2916.6583333333333</v>
      </c>
      <c r="V178" s="7">
        <v>-2916.6583333333333</v>
      </c>
      <c r="W178" s="7">
        <v>-2916.6583333333333</v>
      </c>
      <c r="X178" s="7">
        <v>-2916.6583333333333</v>
      </c>
      <c r="Y178" s="7">
        <v>-2916.6583333333333</v>
      </c>
      <c r="Z178" s="7">
        <v>-2916.6583333333333</v>
      </c>
      <c r="AA178" s="7">
        <v>-2916.6583333333333</v>
      </c>
      <c r="AB178" s="7">
        <v>-2916.6583333333333</v>
      </c>
      <c r="AC178" s="7">
        <v>-2916.6583333333333</v>
      </c>
    </row>
    <row r="179" spans="2:29" x14ac:dyDescent="0.35">
      <c r="B179" s="2" t="s">
        <v>67</v>
      </c>
      <c r="C179" s="2" t="s">
        <v>66</v>
      </c>
      <c r="D179">
        <v>62200160</v>
      </c>
      <c r="E179" t="s">
        <v>199</v>
      </c>
      <c r="F179" t="s">
        <v>187</v>
      </c>
      <c r="G179" s="6">
        <v>1100001814</v>
      </c>
      <c r="H179" s="6" t="s">
        <v>414</v>
      </c>
      <c r="K179" s="16">
        <v>44644</v>
      </c>
      <c r="L179" s="7">
        <v>12500</v>
      </c>
      <c r="M179" s="7">
        <v>-2083.33</v>
      </c>
      <c r="N179" s="7">
        <v>10416.67</v>
      </c>
      <c r="O179" s="13" t="s">
        <v>304</v>
      </c>
      <c r="P179" s="14">
        <f>M179/10</f>
        <v>-208.333</v>
      </c>
      <c r="R179" s="7">
        <v>-208.333</v>
      </c>
      <c r="S179" s="7">
        <v>-208.333</v>
      </c>
      <c r="T179" s="7">
        <v>-208.333</v>
      </c>
      <c r="U179" s="7">
        <v>-208.333</v>
      </c>
      <c r="V179" s="7">
        <v>-208.333</v>
      </c>
      <c r="W179" s="7">
        <v>-208.333</v>
      </c>
      <c r="X179" s="7">
        <v>-208.333</v>
      </c>
      <c r="Y179" s="7">
        <v>-208.333</v>
      </c>
      <c r="Z179" s="7">
        <v>-208.333</v>
      </c>
      <c r="AA179" s="7">
        <v>-208.333</v>
      </c>
      <c r="AB179" s="7">
        <v>-208.333</v>
      </c>
      <c r="AC179" s="7">
        <v>-208.333</v>
      </c>
    </row>
    <row r="180" spans="2:29" x14ac:dyDescent="0.35">
      <c r="B180" s="2" t="s">
        <v>67</v>
      </c>
      <c r="C180" s="2" t="s">
        <v>66</v>
      </c>
      <c r="D180">
        <v>62200160</v>
      </c>
      <c r="E180" t="s">
        <v>199</v>
      </c>
      <c r="F180" t="s">
        <v>187</v>
      </c>
      <c r="G180" s="6">
        <v>700001075</v>
      </c>
      <c r="H180" s="6" t="s">
        <v>407</v>
      </c>
      <c r="K180" s="16">
        <v>44637</v>
      </c>
      <c r="L180" s="7">
        <v>11879.07</v>
      </c>
      <c r="M180" s="7">
        <v>-989.93</v>
      </c>
      <c r="N180" s="7">
        <v>10889.14</v>
      </c>
      <c r="O180" s="13" t="s">
        <v>304</v>
      </c>
      <c r="P180" s="14">
        <f>M180/10</f>
        <v>-98.992999999999995</v>
      </c>
      <c r="R180" s="7">
        <v>-98.992999999999995</v>
      </c>
      <c r="S180" s="7">
        <v>-98.992999999999995</v>
      </c>
      <c r="T180" s="7">
        <v>-98.992999999999995</v>
      </c>
      <c r="U180" s="7">
        <v>-98.992999999999995</v>
      </c>
      <c r="V180" s="7">
        <v>-98.992999999999995</v>
      </c>
      <c r="W180" s="7">
        <v>-98.992999999999995</v>
      </c>
      <c r="X180" s="7">
        <v>-98.992999999999995</v>
      </c>
      <c r="Y180" s="7">
        <v>-98.992999999999995</v>
      </c>
      <c r="Z180" s="7">
        <v>-98.992999999999995</v>
      </c>
      <c r="AA180" s="7">
        <v>-98.992999999999995</v>
      </c>
      <c r="AB180" s="7">
        <v>-98.992999999999995</v>
      </c>
      <c r="AC180" s="7">
        <v>-98.992999999999995</v>
      </c>
    </row>
    <row r="181" spans="2:29" x14ac:dyDescent="0.35">
      <c r="B181" s="2" t="s">
        <v>67</v>
      </c>
      <c r="C181" s="2" t="s">
        <v>66</v>
      </c>
      <c r="D181">
        <v>62200160</v>
      </c>
      <c r="E181" t="s">
        <v>199</v>
      </c>
      <c r="F181" t="s">
        <v>187</v>
      </c>
      <c r="G181" s="6">
        <v>410001116</v>
      </c>
      <c r="H181" s="6" t="s">
        <v>397</v>
      </c>
      <c r="K181" s="16">
        <v>44293</v>
      </c>
      <c r="L181" s="7">
        <v>27999</v>
      </c>
      <c r="M181" s="7">
        <v>-16332.75</v>
      </c>
      <c r="N181" s="7">
        <v>11666.25</v>
      </c>
      <c r="O181" s="13" t="s">
        <v>304</v>
      </c>
      <c r="P181" s="14">
        <f>M181/21</f>
        <v>-777.75</v>
      </c>
      <c r="R181" s="7">
        <v>-777.75</v>
      </c>
      <c r="S181" s="7">
        <v>-777.75</v>
      </c>
      <c r="T181" s="7">
        <v>-777.75</v>
      </c>
      <c r="U181" s="7">
        <v>-777.75</v>
      </c>
      <c r="V181" s="7">
        <v>-777.75</v>
      </c>
      <c r="W181" s="7">
        <v>-777.75</v>
      </c>
      <c r="X181" s="7">
        <v>-777.75</v>
      </c>
      <c r="Y181" s="7">
        <v>-777.75</v>
      </c>
      <c r="Z181" s="7">
        <v>-777.75</v>
      </c>
      <c r="AA181" s="7">
        <v>-777.75</v>
      </c>
      <c r="AB181" s="7">
        <v>-777.75</v>
      </c>
      <c r="AC181" s="7">
        <v>-777.75</v>
      </c>
    </row>
    <row r="182" spans="2:29" x14ac:dyDescent="0.35">
      <c r="B182" s="2" t="s">
        <v>67</v>
      </c>
      <c r="C182" s="2" t="s">
        <v>66</v>
      </c>
      <c r="D182">
        <v>62200160</v>
      </c>
      <c r="E182" t="s">
        <v>199</v>
      </c>
      <c r="F182" t="s">
        <v>187</v>
      </c>
      <c r="G182" s="6">
        <v>700001067</v>
      </c>
      <c r="H182" s="6" t="s">
        <v>401</v>
      </c>
      <c r="K182" s="16">
        <v>44698</v>
      </c>
      <c r="L182" s="7">
        <v>13800</v>
      </c>
      <c r="M182" s="7">
        <v>-920</v>
      </c>
      <c r="N182" s="7">
        <v>12880</v>
      </c>
      <c r="O182" s="13" t="s">
        <v>304</v>
      </c>
      <c r="P182" s="14">
        <f>M182/8</f>
        <v>-115</v>
      </c>
      <c r="R182" s="7">
        <v>-115</v>
      </c>
      <c r="S182" s="7">
        <v>-115</v>
      </c>
      <c r="T182" s="7">
        <v>-115</v>
      </c>
      <c r="U182" s="7">
        <v>-115</v>
      </c>
      <c r="V182" s="7">
        <v>-115</v>
      </c>
      <c r="W182" s="7">
        <v>-115</v>
      </c>
      <c r="X182" s="7">
        <v>-115</v>
      </c>
      <c r="Y182" s="7">
        <v>-115</v>
      </c>
      <c r="Z182" s="7">
        <v>-115</v>
      </c>
      <c r="AA182" s="7">
        <v>-115</v>
      </c>
      <c r="AB182" s="7">
        <v>-115</v>
      </c>
      <c r="AC182" s="7">
        <v>-115</v>
      </c>
    </row>
    <row r="183" spans="2:29" x14ac:dyDescent="0.35">
      <c r="B183" s="2" t="s">
        <v>67</v>
      </c>
      <c r="C183" s="2" t="s">
        <v>66</v>
      </c>
      <c r="D183">
        <v>62200160</v>
      </c>
      <c r="E183" t="s">
        <v>199</v>
      </c>
      <c r="F183" t="s">
        <v>187</v>
      </c>
      <c r="G183" s="6">
        <v>1100001801</v>
      </c>
      <c r="H183" s="6" t="s">
        <v>362</v>
      </c>
      <c r="K183" s="16">
        <v>44616</v>
      </c>
      <c r="L183" s="7">
        <v>20000</v>
      </c>
      <c r="M183" s="7">
        <v>-3666.67</v>
      </c>
      <c r="N183" s="7">
        <v>16333.33</v>
      </c>
      <c r="O183" s="13" t="s">
        <v>304</v>
      </c>
      <c r="P183" s="14">
        <f>M183/11</f>
        <v>-333.33363636363634</v>
      </c>
      <c r="R183" s="7">
        <v>-333.33363636363634</v>
      </c>
      <c r="S183" s="7">
        <v>-333.33363636363634</v>
      </c>
      <c r="T183" s="7">
        <v>-333.33363636363634</v>
      </c>
      <c r="U183" s="7">
        <v>-333.33363636363634</v>
      </c>
      <c r="V183" s="7">
        <v>-333.33363636363634</v>
      </c>
      <c r="W183" s="7">
        <v>-333.33363636363634</v>
      </c>
      <c r="X183" s="7">
        <v>-333.33363636363634</v>
      </c>
      <c r="Y183" s="7">
        <v>-333.33363636363634</v>
      </c>
      <c r="Z183" s="7">
        <v>-333.33363636363634</v>
      </c>
      <c r="AA183" s="7">
        <v>-333.33363636363634</v>
      </c>
      <c r="AB183" s="7">
        <v>-333.33363636363634</v>
      </c>
      <c r="AC183" s="7">
        <v>-333.33363636363634</v>
      </c>
    </row>
    <row r="184" spans="2:29" x14ac:dyDescent="0.35">
      <c r="B184" s="2" t="s">
        <v>67</v>
      </c>
      <c r="C184" s="2" t="s">
        <v>66</v>
      </c>
      <c r="D184">
        <v>62200160</v>
      </c>
      <c r="E184" t="s">
        <v>199</v>
      </c>
      <c r="F184" t="s">
        <v>187</v>
      </c>
      <c r="G184" s="6">
        <v>1100001802</v>
      </c>
      <c r="H184" s="6" t="s">
        <v>362</v>
      </c>
      <c r="K184" s="16">
        <v>44616</v>
      </c>
      <c r="L184" s="7">
        <v>20000</v>
      </c>
      <c r="M184" s="7">
        <v>-3666.67</v>
      </c>
      <c r="N184" s="7">
        <v>16333.33</v>
      </c>
      <c r="O184" s="13" t="s">
        <v>304</v>
      </c>
      <c r="P184" s="14">
        <f>M184/11</f>
        <v>-333.33363636363634</v>
      </c>
      <c r="R184" s="7">
        <v>-333.33363636363634</v>
      </c>
      <c r="S184" s="7">
        <v>-333.33363636363634</v>
      </c>
      <c r="T184" s="7">
        <v>-333.33363636363634</v>
      </c>
      <c r="U184" s="7">
        <v>-333.33363636363634</v>
      </c>
      <c r="V184" s="7">
        <v>-333.33363636363634</v>
      </c>
      <c r="W184" s="7">
        <v>-333.33363636363634</v>
      </c>
      <c r="X184" s="7">
        <v>-333.33363636363634</v>
      </c>
      <c r="Y184" s="7">
        <v>-333.33363636363634</v>
      </c>
      <c r="Z184" s="7">
        <v>-333.33363636363634</v>
      </c>
      <c r="AA184" s="7">
        <v>-333.33363636363634</v>
      </c>
      <c r="AB184" s="7">
        <v>-333.33363636363634</v>
      </c>
      <c r="AC184" s="7">
        <v>-333.33363636363634</v>
      </c>
    </row>
    <row r="185" spans="2:29" x14ac:dyDescent="0.35">
      <c r="B185" s="2" t="s">
        <v>67</v>
      </c>
      <c r="C185" s="2" t="s">
        <v>66</v>
      </c>
      <c r="D185">
        <v>62200160</v>
      </c>
      <c r="E185" t="s">
        <v>199</v>
      </c>
      <c r="F185" t="s">
        <v>187</v>
      </c>
      <c r="G185" s="6">
        <v>700001071</v>
      </c>
      <c r="H185" s="6" t="s">
        <v>403</v>
      </c>
      <c r="K185" s="16">
        <v>44627</v>
      </c>
      <c r="L185" s="7">
        <v>18000</v>
      </c>
      <c r="M185" s="7">
        <v>-1500</v>
      </c>
      <c r="N185" s="7">
        <v>16500</v>
      </c>
      <c r="O185" s="13" t="s">
        <v>304</v>
      </c>
      <c r="P185" s="14">
        <f>M185/10</f>
        <v>-150</v>
      </c>
      <c r="R185" s="7">
        <v>-150</v>
      </c>
      <c r="S185" s="7">
        <v>-150</v>
      </c>
      <c r="T185" s="7">
        <v>-150</v>
      </c>
      <c r="U185" s="7">
        <v>-150</v>
      </c>
      <c r="V185" s="7">
        <v>-150</v>
      </c>
      <c r="W185" s="7">
        <v>-150</v>
      </c>
      <c r="X185" s="7">
        <v>-150</v>
      </c>
      <c r="Y185" s="7">
        <v>-150</v>
      </c>
      <c r="Z185" s="7">
        <v>-150</v>
      </c>
      <c r="AA185" s="7">
        <v>-150</v>
      </c>
      <c r="AB185" s="7">
        <v>-150</v>
      </c>
      <c r="AC185" s="7">
        <v>-150</v>
      </c>
    </row>
    <row r="186" spans="2:29" x14ac:dyDescent="0.35">
      <c r="B186" s="2" t="s">
        <v>67</v>
      </c>
      <c r="C186" s="2" t="s">
        <v>66</v>
      </c>
      <c r="D186">
        <v>62200160</v>
      </c>
      <c r="E186" t="s">
        <v>199</v>
      </c>
      <c r="F186" t="s">
        <v>187</v>
      </c>
      <c r="G186" s="6">
        <v>700001077</v>
      </c>
      <c r="H186" s="6" t="s">
        <v>408</v>
      </c>
      <c r="K186" s="16">
        <v>44627</v>
      </c>
      <c r="L186" s="7">
        <v>18000</v>
      </c>
      <c r="M186" s="7">
        <v>-1500</v>
      </c>
      <c r="N186" s="7">
        <v>16500</v>
      </c>
      <c r="O186" s="13" t="s">
        <v>304</v>
      </c>
      <c r="P186" s="14">
        <f>M186/10</f>
        <v>-150</v>
      </c>
      <c r="R186" s="7">
        <v>-150</v>
      </c>
      <c r="S186" s="7">
        <v>-150</v>
      </c>
      <c r="T186" s="7">
        <v>-150</v>
      </c>
      <c r="U186" s="7">
        <v>-150</v>
      </c>
      <c r="V186" s="7">
        <v>-150</v>
      </c>
      <c r="W186" s="7">
        <v>-150</v>
      </c>
      <c r="X186" s="7">
        <v>-150</v>
      </c>
      <c r="Y186" s="7">
        <v>-150</v>
      </c>
      <c r="Z186" s="7">
        <v>-150</v>
      </c>
      <c r="AA186" s="7">
        <v>-150</v>
      </c>
      <c r="AB186" s="7">
        <v>-150</v>
      </c>
      <c r="AC186" s="7">
        <v>-150</v>
      </c>
    </row>
    <row r="187" spans="2:29" x14ac:dyDescent="0.35">
      <c r="B187" s="2" t="s">
        <v>67</v>
      </c>
      <c r="C187" s="2" t="s">
        <v>66</v>
      </c>
      <c r="D187">
        <v>62200160</v>
      </c>
      <c r="E187" t="s">
        <v>199</v>
      </c>
      <c r="F187" t="s">
        <v>187</v>
      </c>
      <c r="G187" s="6">
        <v>1100001821</v>
      </c>
      <c r="H187" s="6" t="s">
        <v>362</v>
      </c>
      <c r="K187" s="16">
        <v>44631</v>
      </c>
      <c r="L187" s="7">
        <v>19999.29</v>
      </c>
      <c r="M187" s="7">
        <v>-3333.22</v>
      </c>
      <c r="N187" s="7">
        <v>16666.07</v>
      </c>
      <c r="O187" s="13" t="s">
        <v>304</v>
      </c>
      <c r="P187" s="14">
        <f>M187/10</f>
        <v>-333.322</v>
      </c>
      <c r="R187" s="7">
        <v>-333.322</v>
      </c>
      <c r="S187" s="7">
        <v>-333.322</v>
      </c>
      <c r="T187" s="7">
        <v>-333.322</v>
      </c>
      <c r="U187" s="7">
        <v>-333.322</v>
      </c>
      <c r="V187" s="7">
        <v>-333.322</v>
      </c>
      <c r="W187" s="7">
        <v>-333.322</v>
      </c>
      <c r="X187" s="7">
        <v>-333.322</v>
      </c>
      <c r="Y187" s="7">
        <v>-333.322</v>
      </c>
      <c r="Z187" s="7">
        <v>-333.322</v>
      </c>
      <c r="AA187" s="7">
        <v>-333.322</v>
      </c>
      <c r="AB187" s="7">
        <v>-333.322</v>
      </c>
      <c r="AC187" s="7">
        <v>-333.322</v>
      </c>
    </row>
    <row r="188" spans="2:29" x14ac:dyDescent="0.35">
      <c r="B188" s="2" t="s">
        <v>67</v>
      </c>
      <c r="C188" s="2" t="s">
        <v>66</v>
      </c>
      <c r="D188">
        <v>62200160</v>
      </c>
      <c r="E188" t="s">
        <v>199</v>
      </c>
      <c r="F188" t="s">
        <v>187</v>
      </c>
      <c r="G188" s="6">
        <v>700001073</v>
      </c>
      <c r="H188" s="6" t="s">
        <v>405</v>
      </c>
      <c r="K188" s="16">
        <v>44631</v>
      </c>
      <c r="L188" s="7">
        <v>18500</v>
      </c>
      <c r="M188" s="7">
        <v>-1541.67</v>
      </c>
      <c r="N188" s="7">
        <v>16958.330000000002</v>
      </c>
      <c r="O188" s="13" t="s">
        <v>304</v>
      </c>
      <c r="P188" s="14">
        <f>M188/10</f>
        <v>-154.167</v>
      </c>
      <c r="R188" s="7">
        <v>-154.167</v>
      </c>
      <c r="S188" s="7">
        <v>-154.167</v>
      </c>
      <c r="T188" s="7">
        <v>-154.167</v>
      </c>
      <c r="U188" s="7">
        <v>-154.167</v>
      </c>
      <c r="V188" s="7">
        <v>-154.167</v>
      </c>
      <c r="W188" s="7">
        <v>-154.167</v>
      </c>
      <c r="X188" s="7">
        <v>-154.167</v>
      </c>
      <c r="Y188" s="7">
        <v>-154.167</v>
      </c>
      <c r="Z188" s="7">
        <v>-154.167</v>
      </c>
      <c r="AA188" s="7">
        <v>-154.167</v>
      </c>
      <c r="AB188" s="7">
        <v>-154.167</v>
      </c>
      <c r="AC188" s="7">
        <v>-154.167</v>
      </c>
    </row>
    <row r="189" spans="2:29" x14ac:dyDescent="0.35">
      <c r="B189" s="2" t="s">
        <v>67</v>
      </c>
      <c r="C189" s="2" t="s">
        <v>66</v>
      </c>
      <c r="D189">
        <v>62200160</v>
      </c>
      <c r="E189" t="s">
        <v>199</v>
      </c>
      <c r="F189" t="s">
        <v>187</v>
      </c>
      <c r="G189" s="6">
        <v>700001110</v>
      </c>
      <c r="H189" s="6" t="s">
        <v>411</v>
      </c>
      <c r="K189" s="16">
        <v>44838</v>
      </c>
      <c r="L189" s="7">
        <v>18500</v>
      </c>
      <c r="M189" s="7">
        <v>-925</v>
      </c>
      <c r="N189" s="7">
        <v>17575</v>
      </c>
      <c r="O189" s="13" t="s">
        <v>304</v>
      </c>
      <c r="P189" s="14">
        <f>M189/3</f>
        <v>-308.33333333333331</v>
      </c>
      <c r="R189" s="7">
        <v>-308.33333333333331</v>
      </c>
      <c r="S189" s="7">
        <v>-308.33333333333331</v>
      </c>
      <c r="T189" s="7">
        <v>-308.33333333333331</v>
      </c>
      <c r="U189" s="7">
        <v>-308.33333333333331</v>
      </c>
      <c r="V189" s="7">
        <v>-308.33333333333331</v>
      </c>
      <c r="W189" s="7">
        <v>-308.33333333333331</v>
      </c>
      <c r="X189" s="7">
        <v>-308.33333333333331</v>
      </c>
      <c r="Y189" s="7">
        <v>-308.33333333333331</v>
      </c>
      <c r="Z189" s="7">
        <v>-308.33333333333331</v>
      </c>
      <c r="AA189" s="7">
        <v>-308.33333333333331</v>
      </c>
      <c r="AB189" s="7">
        <v>-308.33333333333331</v>
      </c>
      <c r="AC189" s="7">
        <v>-308.33333333333331</v>
      </c>
    </row>
    <row r="190" spans="2:29" x14ac:dyDescent="0.35">
      <c r="B190" s="2" t="s">
        <v>67</v>
      </c>
      <c r="C190" s="2" t="s">
        <v>66</v>
      </c>
      <c r="D190">
        <v>62200160</v>
      </c>
      <c r="E190" t="s">
        <v>199</v>
      </c>
      <c r="F190" t="s">
        <v>187</v>
      </c>
      <c r="G190" s="6">
        <v>1100001804</v>
      </c>
      <c r="H190" s="6" t="s">
        <v>415</v>
      </c>
      <c r="K190" s="16">
        <v>44649</v>
      </c>
      <c r="L190" s="7">
        <v>22400</v>
      </c>
      <c r="M190" s="7">
        <v>-3733.33</v>
      </c>
      <c r="N190" s="7">
        <v>18666.669999999998</v>
      </c>
      <c r="O190" s="13" t="s">
        <v>304</v>
      </c>
      <c r="P190" s="14">
        <f>M190/10</f>
        <v>-373.33299999999997</v>
      </c>
      <c r="R190" s="7">
        <v>-373.33299999999997</v>
      </c>
      <c r="S190" s="7">
        <v>-373.33299999999997</v>
      </c>
      <c r="T190" s="7">
        <v>-373.33299999999997</v>
      </c>
      <c r="U190" s="7">
        <v>-373.33299999999997</v>
      </c>
      <c r="V190" s="7">
        <v>-373.33299999999997</v>
      </c>
      <c r="W190" s="7">
        <v>-373.33299999999997</v>
      </c>
      <c r="X190" s="7">
        <v>-373.33299999999997</v>
      </c>
      <c r="Y190" s="7">
        <v>-373.33299999999997</v>
      </c>
      <c r="Z190" s="7">
        <v>-373.33299999999997</v>
      </c>
      <c r="AA190" s="7">
        <v>-373.33299999999997</v>
      </c>
      <c r="AB190" s="7">
        <v>-373.33299999999997</v>
      </c>
      <c r="AC190" s="7">
        <v>-373.33299999999997</v>
      </c>
    </row>
    <row r="191" spans="2:29" x14ac:dyDescent="0.35">
      <c r="B191" s="2" t="s">
        <v>67</v>
      </c>
      <c r="C191" s="2" t="s">
        <v>66</v>
      </c>
      <c r="D191">
        <v>62200160</v>
      </c>
      <c r="E191" t="s">
        <v>199</v>
      </c>
      <c r="F191" t="s">
        <v>187</v>
      </c>
      <c r="G191" s="6">
        <v>1100001818</v>
      </c>
      <c r="H191" s="6" t="s">
        <v>416</v>
      </c>
      <c r="K191" s="16">
        <v>44676</v>
      </c>
      <c r="L191" s="7">
        <v>22000</v>
      </c>
      <c r="M191" s="7">
        <v>-3300</v>
      </c>
      <c r="N191" s="7">
        <v>18700</v>
      </c>
      <c r="O191" s="13" t="s">
        <v>304</v>
      </c>
      <c r="P191" s="14">
        <f>M191/9</f>
        <v>-366.66666666666669</v>
      </c>
      <c r="R191" s="7">
        <v>-366.66666666666669</v>
      </c>
      <c r="S191" s="7">
        <v>-366.66666666666669</v>
      </c>
      <c r="T191" s="7">
        <v>-366.66666666666669</v>
      </c>
      <c r="U191" s="7">
        <v>-366.66666666666669</v>
      </c>
      <c r="V191" s="7">
        <v>-366.66666666666669</v>
      </c>
      <c r="W191" s="7">
        <v>-366.66666666666669</v>
      </c>
      <c r="X191" s="7">
        <v>-366.66666666666669</v>
      </c>
      <c r="Y191" s="7">
        <v>-366.66666666666669</v>
      </c>
      <c r="Z191" s="7">
        <v>-366.66666666666669</v>
      </c>
      <c r="AA191" s="7">
        <v>-366.66666666666669</v>
      </c>
      <c r="AB191" s="7">
        <v>-366.66666666666669</v>
      </c>
      <c r="AC191" s="7">
        <v>-366.66666666666669</v>
      </c>
    </row>
    <row r="192" spans="2:29" x14ac:dyDescent="0.35">
      <c r="B192" s="2" t="s">
        <v>67</v>
      </c>
      <c r="C192" s="2" t="s">
        <v>66</v>
      </c>
      <c r="D192">
        <v>62200160</v>
      </c>
      <c r="E192" t="s">
        <v>199</v>
      </c>
      <c r="F192" t="s">
        <v>187</v>
      </c>
      <c r="G192" s="6">
        <v>700001072</v>
      </c>
      <c r="H192" s="6" t="s">
        <v>404</v>
      </c>
      <c r="K192" s="16">
        <v>44627</v>
      </c>
      <c r="L192" s="7">
        <v>22000</v>
      </c>
      <c r="M192" s="7">
        <v>-1833.33</v>
      </c>
      <c r="N192" s="7">
        <v>20166.669999999998</v>
      </c>
      <c r="O192" s="13" t="s">
        <v>304</v>
      </c>
      <c r="P192" s="14">
        <f>M192/10</f>
        <v>-183.333</v>
      </c>
      <c r="R192" s="7">
        <v>-183.333</v>
      </c>
      <c r="S192" s="7">
        <v>-183.333</v>
      </c>
      <c r="T192" s="7">
        <v>-183.333</v>
      </c>
      <c r="U192" s="7">
        <v>-183.333</v>
      </c>
      <c r="V192" s="7">
        <v>-183.333</v>
      </c>
      <c r="W192" s="7">
        <v>-183.333</v>
      </c>
      <c r="X192" s="7">
        <v>-183.333</v>
      </c>
      <c r="Y192" s="7">
        <v>-183.333</v>
      </c>
      <c r="Z192" s="7">
        <v>-183.333</v>
      </c>
      <c r="AA192" s="7">
        <v>-183.333</v>
      </c>
      <c r="AB192" s="7">
        <v>-183.333</v>
      </c>
      <c r="AC192" s="7">
        <v>-183.333</v>
      </c>
    </row>
    <row r="193" spans="2:29" x14ac:dyDescent="0.35">
      <c r="B193" s="2" t="s">
        <v>67</v>
      </c>
      <c r="C193" s="2" t="s">
        <v>66</v>
      </c>
      <c r="D193">
        <v>62200160</v>
      </c>
      <c r="E193" t="s">
        <v>199</v>
      </c>
      <c r="F193" t="s">
        <v>187</v>
      </c>
      <c r="G193" s="6">
        <v>1100001815</v>
      </c>
      <c r="H193" s="6" t="s">
        <v>417</v>
      </c>
      <c r="K193" s="16">
        <v>44644</v>
      </c>
      <c r="L193" s="7">
        <v>26880</v>
      </c>
      <c r="M193" s="7">
        <v>-4480</v>
      </c>
      <c r="N193" s="7">
        <v>22400</v>
      </c>
      <c r="O193" s="13" t="s">
        <v>304</v>
      </c>
      <c r="P193" s="14">
        <f>M193/10</f>
        <v>-448</v>
      </c>
      <c r="R193" s="7">
        <v>-448</v>
      </c>
      <c r="S193" s="7">
        <v>-448</v>
      </c>
      <c r="T193" s="7">
        <v>-448</v>
      </c>
      <c r="U193" s="7">
        <v>-448</v>
      </c>
      <c r="V193" s="7">
        <v>-448</v>
      </c>
      <c r="W193" s="7">
        <v>-448</v>
      </c>
      <c r="X193" s="7">
        <v>-448</v>
      </c>
      <c r="Y193" s="7">
        <v>-448</v>
      </c>
      <c r="Z193" s="7">
        <v>-448</v>
      </c>
      <c r="AA193" s="7">
        <v>-448</v>
      </c>
      <c r="AB193" s="7">
        <v>-448</v>
      </c>
      <c r="AC193" s="7">
        <v>-448</v>
      </c>
    </row>
    <row r="194" spans="2:29" x14ac:dyDescent="0.35">
      <c r="B194" s="2" t="s">
        <v>67</v>
      </c>
      <c r="C194" s="2" t="s">
        <v>66</v>
      </c>
      <c r="D194">
        <v>62200160</v>
      </c>
      <c r="E194" t="s">
        <v>199</v>
      </c>
      <c r="F194" t="s">
        <v>187</v>
      </c>
      <c r="G194" s="6">
        <v>700000973</v>
      </c>
      <c r="H194" s="6" t="s">
        <v>400</v>
      </c>
      <c r="K194" s="16">
        <v>44779</v>
      </c>
      <c r="L194" s="7">
        <v>44999.79</v>
      </c>
      <c r="M194" s="7">
        <v>-1874.99</v>
      </c>
      <c r="N194" s="7">
        <v>43124.800000000003</v>
      </c>
      <c r="O194" s="13" t="s">
        <v>304</v>
      </c>
      <c r="P194" s="14">
        <f>M194/5</f>
        <v>-374.99799999999999</v>
      </c>
      <c r="R194" s="7">
        <v>-374.99799999999999</v>
      </c>
      <c r="S194" s="7">
        <v>-374.99799999999999</v>
      </c>
      <c r="T194" s="7">
        <v>-374.99799999999999</v>
      </c>
      <c r="U194" s="7">
        <v>-374.99799999999999</v>
      </c>
      <c r="V194" s="7">
        <v>-374.99799999999999</v>
      </c>
      <c r="W194" s="7">
        <v>-374.99799999999999</v>
      </c>
      <c r="X194" s="7">
        <v>-374.99799999999999</v>
      </c>
      <c r="Y194" s="7">
        <v>-374.99799999999999</v>
      </c>
      <c r="Z194" s="7">
        <v>-374.99799999999999</v>
      </c>
      <c r="AA194" s="7">
        <v>-374.99799999999999</v>
      </c>
      <c r="AB194" s="7">
        <v>-374.99799999999999</v>
      </c>
      <c r="AC194" s="7">
        <v>-374.99799999999999</v>
      </c>
    </row>
    <row r="195" spans="2:29" x14ac:dyDescent="0.35">
      <c r="B195" s="2" t="s">
        <v>67</v>
      </c>
      <c r="C195" s="2" t="s">
        <v>66</v>
      </c>
      <c r="D195">
        <v>62200160</v>
      </c>
      <c r="E195" t="s">
        <v>199</v>
      </c>
      <c r="F195" t="s">
        <v>187</v>
      </c>
      <c r="G195" s="6">
        <v>1100001789</v>
      </c>
      <c r="H195" s="6" t="s">
        <v>418</v>
      </c>
      <c r="K195" s="16">
        <v>44684</v>
      </c>
      <c r="L195" s="7">
        <v>149999.29</v>
      </c>
      <c r="M195" s="7">
        <v>-19999.91</v>
      </c>
      <c r="N195" s="7">
        <v>129999.38</v>
      </c>
      <c r="O195" s="13" t="s">
        <v>304</v>
      </c>
      <c r="P195" s="14">
        <f>M195/8</f>
        <v>-2499.98875</v>
      </c>
      <c r="R195" s="7">
        <v>-2499.98875</v>
      </c>
      <c r="S195" s="7">
        <v>-2499.98875</v>
      </c>
      <c r="T195" s="7">
        <v>-2499.98875</v>
      </c>
      <c r="U195" s="7">
        <v>-2499.98875</v>
      </c>
      <c r="V195" s="7">
        <v>-2499.98875</v>
      </c>
      <c r="W195" s="7">
        <v>-2499.98875</v>
      </c>
      <c r="X195" s="7">
        <v>-2499.98875</v>
      </c>
      <c r="Y195" s="7">
        <v>-2499.98875</v>
      </c>
      <c r="Z195" s="7">
        <v>-2499.98875</v>
      </c>
      <c r="AA195" s="7">
        <v>-2499.98875</v>
      </c>
      <c r="AB195" s="7">
        <v>-2499.98875</v>
      </c>
      <c r="AC195" s="7">
        <v>-2499.98875</v>
      </c>
    </row>
    <row r="196" spans="2:29" x14ac:dyDescent="0.35">
      <c r="B196" s="2" t="s">
        <v>67</v>
      </c>
      <c r="C196" s="2" t="s">
        <v>66</v>
      </c>
      <c r="D196">
        <v>62200160</v>
      </c>
      <c r="E196" t="s">
        <v>199</v>
      </c>
      <c r="F196" t="s">
        <v>187</v>
      </c>
      <c r="G196" s="6">
        <v>1100001791</v>
      </c>
      <c r="H196" s="6" t="s">
        <v>419</v>
      </c>
      <c r="K196" s="16">
        <v>44723</v>
      </c>
      <c r="L196" s="7">
        <v>150000</v>
      </c>
      <c r="M196" s="7">
        <v>-17500</v>
      </c>
      <c r="N196" s="7">
        <v>132500</v>
      </c>
      <c r="O196" s="13" t="s">
        <v>304</v>
      </c>
      <c r="P196" s="14">
        <f>M196/6</f>
        <v>-2916.6666666666665</v>
      </c>
      <c r="R196" s="7">
        <v>-2916.6666666666665</v>
      </c>
      <c r="S196" s="7">
        <v>-2916.6666666666665</v>
      </c>
      <c r="T196" s="7">
        <v>-2916.6666666666665</v>
      </c>
      <c r="U196" s="7">
        <v>-2916.6666666666665</v>
      </c>
      <c r="V196" s="7">
        <v>-2916.6666666666665</v>
      </c>
      <c r="W196" s="7">
        <v>-2916.6666666666665</v>
      </c>
      <c r="X196" s="7">
        <v>-2916.6666666666665</v>
      </c>
      <c r="Y196" s="7">
        <v>-2916.6666666666665</v>
      </c>
      <c r="Z196" s="7">
        <v>-2916.6666666666665</v>
      </c>
      <c r="AA196" s="7">
        <v>-2916.6666666666665</v>
      </c>
      <c r="AB196" s="7">
        <v>-2916.6666666666665</v>
      </c>
      <c r="AC196" s="7">
        <v>-2916.6666666666665</v>
      </c>
    </row>
    <row r="197" spans="2:29" x14ac:dyDescent="0.35">
      <c r="B197" s="2" t="s">
        <v>67</v>
      </c>
      <c r="C197" s="2" t="s">
        <v>66</v>
      </c>
      <c r="D197">
        <v>62200160</v>
      </c>
      <c r="E197" t="s">
        <v>199</v>
      </c>
      <c r="F197" t="s">
        <v>187</v>
      </c>
      <c r="G197" s="6">
        <v>1100000752</v>
      </c>
      <c r="H197" s="6" t="s">
        <v>420</v>
      </c>
      <c r="K197" s="16">
        <v>42985</v>
      </c>
      <c r="L197" s="7">
        <v>315000</v>
      </c>
      <c r="M197" s="7">
        <v>-168000</v>
      </c>
      <c r="N197" s="7">
        <v>147000</v>
      </c>
      <c r="O197" s="13" t="s">
        <v>304</v>
      </c>
      <c r="P197" s="14">
        <f>M197/65</f>
        <v>-2584.6153846153848</v>
      </c>
      <c r="R197" s="7">
        <v>-2584.6153846153848</v>
      </c>
      <c r="S197" s="7">
        <v>-2584.6153846153848</v>
      </c>
      <c r="T197" s="7">
        <v>-2584.6153846153848</v>
      </c>
      <c r="U197" s="7">
        <v>-2584.6153846153848</v>
      </c>
      <c r="V197" s="7">
        <v>-2584.6153846153848</v>
      </c>
      <c r="W197" s="7">
        <v>-2584.6153846153848</v>
      </c>
      <c r="X197" s="7">
        <v>-2584.6153846153848</v>
      </c>
      <c r="Y197" s="7">
        <v>-2584.6153846153848</v>
      </c>
      <c r="Z197" s="7">
        <v>-2584.6153846153848</v>
      </c>
      <c r="AA197" s="7">
        <v>-2584.6153846153848</v>
      </c>
      <c r="AB197" s="7">
        <v>-2584.6153846153848</v>
      </c>
      <c r="AC197" s="7">
        <v>-2584.6153846153848</v>
      </c>
    </row>
    <row r="198" spans="2:29" x14ac:dyDescent="0.35">
      <c r="B198" s="2" t="s">
        <v>67</v>
      </c>
      <c r="C198" s="2" t="s">
        <v>66</v>
      </c>
      <c r="D198">
        <v>62200160</v>
      </c>
      <c r="E198" t="s">
        <v>199</v>
      </c>
      <c r="F198" t="s">
        <v>187</v>
      </c>
      <c r="G198" s="6">
        <v>1100000753</v>
      </c>
      <c r="H198" s="6" t="s">
        <v>420</v>
      </c>
      <c r="K198" s="16">
        <v>42985</v>
      </c>
      <c r="L198" s="7">
        <v>315000</v>
      </c>
      <c r="M198" s="7">
        <v>-168000</v>
      </c>
      <c r="N198" s="7">
        <v>147000</v>
      </c>
      <c r="O198" s="13" t="s">
        <v>304</v>
      </c>
      <c r="P198" s="14">
        <f>M198/65</f>
        <v>-2584.6153846153848</v>
      </c>
      <c r="R198" s="7">
        <v>-2584.6153846153848</v>
      </c>
      <c r="S198" s="7">
        <v>-2584.6153846153848</v>
      </c>
      <c r="T198" s="7">
        <v>-2584.6153846153848</v>
      </c>
      <c r="U198" s="7">
        <v>-2584.6153846153848</v>
      </c>
      <c r="V198" s="7">
        <v>-2584.6153846153848</v>
      </c>
      <c r="W198" s="7">
        <v>-2584.6153846153848</v>
      </c>
      <c r="X198" s="7">
        <v>-2584.6153846153848</v>
      </c>
      <c r="Y198" s="7">
        <v>-2584.6153846153848</v>
      </c>
      <c r="Z198" s="7">
        <v>-2584.6153846153848</v>
      </c>
      <c r="AA198" s="7">
        <v>-2584.6153846153848</v>
      </c>
      <c r="AB198" s="7">
        <v>-2584.6153846153848</v>
      </c>
      <c r="AC198" s="7">
        <v>-2584.6153846153848</v>
      </c>
    </row>
    <row r="199" spans="2:29" x14ac:dyDescent="0.35">
      <c r="B199" s="2" t="s">
        <v>67</v>
      </c>
      <c r="C199" s="2" t="s">
        <v>66</v>
      </c>
      <c r="D199">
        <v>62200160</v>
      </c>
      <c r="E199" t="s">
        <v>199</v>
      </c>
      <c r="F199" t="s">
        <v>187</v>
      </c>
      <c r="G199" s="6">
        <v>1100000754</v>
      </c>
      <c r="H199" s="6" t="s">
        <v>420</v>
      </c>
      <c r="K199" s="16">
        <v>42985</v>
      </c>
      <c r="L199" s="7">
        <v>315000</v>
      </c>
      <c r="M199" s="7">
        <v>-168000</v>
      </c>
      <c r="N199" s="7">
        <v>147000</v>
      </c>
      <c r="O199" s="13" t="s">
        <v>304</v>
      </c>
      <c r="P199" s="14">
        <f>M199/65</f>
        <v>-2584.6153846153848</v>
      </c>
      <c r="R199" s="7">
        <v>-2584.6153846153848</v>
      </c>
      <c r="S199" s="7">
        <v>-2584.6153846153848</v>
      </c>
      <c r="T199" s="7">
        <v>-2584.6153846153848</v>
      </c>
      <c r="U199" s="7">
        <v>-2584.6153846153848</v>
      </c>
      <c r="V199" s="7">
        <v>-2584.6153846153848</v>
      </c>
      <c r="W199" s="7">
        <v>-2584.6153846153848</v>
      </c>
      <c r="X199" s="7">
        <v>-2584.6153846153848</v>
      </c>
      <c r="Y199" s="7">
        <v>-2584.6153846153848</v>
      </c>
      <c r="Z199" s="7">
        <v>-2584.6153846153848</v>
      </c>
      <c r="AA199" s="7">
        <v>-2584.6153846153848</v>
      </c>
      <c r="AB199" s="7">
        <v>-2584.6153846153848</v>
      </c>
      <c r="AC199" s="7">
        <v>-2584.6153846153848</v>
      </c>
    </row>
    <row r="200" spans="2:29" x14ac:dyDescent="0.35">
      <c r="K200" s="3"/>
      <c r="N200" s="7"/>
    </row>
    <row r="201" spans="2:29" x14ac:dyDescent="0.35">
      <c r="K201" s="3"/>
    </row>
    <row r="202" spans="2:29" x14ac:dyDescent="0.35">
      <c r="K202" s="3"/>
    </row>
    <row r="203" spans="2:29" x14ac:dyDescent="0.35">
      <c r="K203" s="3"/>
    </row>
    <row r="204" spans="2:29" x14ac:dyDescent="0.35">
      <c r="K204" s="3"/>
    </row>
    <row r="205" spans="2:29" x14ac:dyDescent="0.35">
      <c r="K205" s="3"/>
    </row>
    <row r="206" spans="2:29" x14ac:dyDescent="0.35">
      <c r="K206" s="3"/>
    </row>
    <row r="207" spans="2:29" x14ac:dyDescent="0.35">
      <c r="K207" s="3"/>
    </row>
    <row r="208" spans="2:29" x14ac:dyDescent="0.35">
      <c r="K208" s="3"/>
    </row>
    <row r="209" spans="11:11" x14ac:dyDescent="0.35">
      <c r="K209" s="3"/>
    </row>
    <row r="210" spans="11:11" x14ac:dyDescent="0.35">
      <c r="K210" s="3"/>
    </row>
    <row r="211" spans="11:11" x14ac:dyDescent="0.35">
      <c r="K211" s="3"/>
    </row>
    <row r="212" spans="11:11" x14ac:dyDescent="0.35">
      <c r="K212" s="3"/>
    </row>
    <row r="213" spans="11:11" x14ac:dyDescent="0.35">
      <c r="K213" s="3"/>
    </row>
    <row r="214" spans="11:11" x14ac:dyDescent="0.35">
      <c r="K214" s="3"/>
    </row>
  </sheetData>
  <sheetProtection password="8FB5" formatCells="0" formatColumns="0" formatRows="0" insertColumns="0" insertRows="0" insertHyperlinks="0" deleteColumns="0" deleteRows="0" sort="0" autoFilter="0" pivotTables="0"/>
  <sortState xmlns:xlrd2="http://schemas.microsoft.com/office/spreadsheetml/2017/richdata2" ref="A3:AC199">
    <sortCondition ref="C3:C1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2" sqref="B2"/>
    </sheetView>
  </sheetViews>
  <sheetFormatPr defaultRowHeight="14.5" x14ac:dyDescent="0.35"/>
  <cols>
    <col min="1" max="1" width="38.81640625" bestFit="1" customWidth="1"/>
    <col min="2" max="2" width="14" bestFit="1" customWidth="1"/>
    <col min="3" max="3" width="8.1796875" bestFit="1" customWidth="1"/>
  </cols>
  <sheetData>
    <row r="1" spans="1:3" x14ac:dyDescent="0.35">
      <c r="A1" s="1" t="s">
        <v>30</v>
      </c>
      <c r="B1" s="1" t="s">
        <v>2</v>
      </c>
      <c r="C1" s="1" t="s">
        <v>31</v>
      </c>
    </row>
    <row r="2" spans="1:3" x14ac:dyDescent="0.35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topLeftCell="A4" workbookViewId="0">
      <selection activeCell="A15" sqref="A15:B15"/>
    </sheetView>
  </sheetViews>
  <sheetFormatPr defaultRowHeight="14.5" x14ac:dyDescent="0.35"/>
  <cols>
    <col min="1" max="1" width="38.81640625" bestFit="1" customWidth="1"/>
    <col min="2" max="2" width="20" bestFit="1" customWidth="1"/>
    <col min="3" max="3" width="38.81640625" bestFit="1" customWidth="1"/>
    <col min="4" max="4" width="14" bestFit="1" customWidth="1"/>
    <col min="5" max="5" width="10.54296875" bestFit="1" customWidth="1"/>
    <col min="6" max="6" width="7" bestFit="1" customWidth="1"/>
    <col min="7" max="7" width="8.1796875" bestFit="1" customWidth="1"/>
  </cols>
  <sheetData>
    <row r="1" spans="1:7" x14ac:dyDescent="0.3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31</v>
      </c>
    </row>
    <row r="2" spans="1:7" x14ac:dyDescent="0.35">
      <c r="A2" s="2" t="s">
        <v>32</v>
      </c>
      <c r="B2" s="2" t="s">
        <v>33</v>
      </c>
      <c r="C2" s="2" t="s">
        <v>32</v>
      </c>
      <c r="D2" s="2" t="s">
        <v>41</v>
      </c>
      <c r="E2" s="2" t="s">
        <v>37</v>
      </c>
      <c r="F2" s="2"/>
      <c r="G2" s="2" t="s">
        <v>34</v>
      </c>
    </row>
    <row r="3" spans="1:7" x14ac:dyDescent="0.35">
      <c r="A3" s="2" t="s">
        <v>32</v>
      </c>
      <c r="B3" s="2" t="s">
        <v>42</v>
      </c>
      <c r="C3" s="2" t="s">
        <v>32</v>
      </c>
      <c r="D3" s="2" t="s">
        <v>41</v>
      </c>
      <c r="E3" s="2" t="s">
        <v>43</v>
      </c>
      <c r="F3" s="2"/>
      <c r="G3" s="2" t="s">
        <v>34</v>
      </c>
    </row>
    <row r="4" spans="1:7" x14ac:dyDescent="0.35">
      <c r="A4" s="2" t="s">
        <v>44</v>
      </c>
      <c r="B4" s="2" t="s">
        <v>45</v>
      </c>
      <c r="C4" s="2" t="s">
        <v>32</v>
      </c>
      <c r="D4" s="2" t="s">
        <v>41</v>
      </c>
      <c r="E4" s="2" t="s">
        <v>43</v>
      </c>
      <c r="F4" s="2"/>
      <c r="G4" s="2" t="s">
        <v>34</v>
      </c>
    </row>
    <row r="5" spans="1:7" x14ac:dyDescent="0.35">
      <c r="A5" s="2" t="s">
        <v>46</v>
      </c>
      <c r="B5" s="2" t="s">
        <v>47</v>
      </c>
      <c r="C5" s="2" t="s">
        <v>32</v>
      </c>
      <c r="D5" s="2" t="s">
        <v>41</v>
      </c>
      <c r="E5" s="2" t="s">
        <v>43</v>
      </c>
      <c r="F5" s="2"/>
      <c r="G5" s="2" t="s">
        <v>34</v>
      </c>
    </row>
    <row r="6" spans="1:7" x14ac:dyDescent="0.35">
      <c r="A6" s="2" t="s">
        <v>48</v>
      </c>
      <c r="B6" s="2" t="s">
        <v>49</v>
      </c>
      <c r="C6" s="2" t="s">
        <v>32</v>
      </c>
      <c r="D6" s="2" t="s">
        <v>41</v>
      </c>
      <c r="E6" s="2" t="s">
        <v>43</v>
      </c>
      <c r="F6" s="2"/>
      <c r="G6" s="2" t="s">
        <v>34</v>
      </c>
    </row>
    <row r="7" spans="1:7" x14ac:dyDescent="0.35">
      <c r="A7" s="2" t="s">
        <v>50</v>
      </c>
      <c r="B7" s="2" t="s">
        <v>51</v>
      </c>
      <c r="C7" s="2" t="s">
        <v>32</v>
      </c>
      <c r="D7" s="2" t="s">
        <v>41</v>
      </c>
      <c r="E7" s="2" t="s">
        <v>43</v>
      </c>
      <c r="F7" s="2"/>
      <c r="G7" s="2" t="s">
        <v>34</v>
      </c>
    </row>
    <row r="8" spans="1:7" x14ac:dyDescent="0.35">
      <c r="A8" s="2" t="s">
        <v>52</v>
      </c>
      <c r="B8" s="2" t="s">
        <v>53</v>
      </c>
      <c r="C8" s="2" t="s">
        <v>32</v>
      </c>
      <c r="D8" s="2" t="s">
        <v>41</v>
      </c>
      <c r="E8" s="2" t="s">
        <v>43</v>
      </c>
      <c r="F8" s="2"/>
      <c r="G8" s="2" t="s">
        <v>34</v>
      </c>
    </row>
    <row r="9" spans="1:7" x14ac:dyDescent="0.35">
      <c r="A9" s="2" t="s">
        <v>54</v>
      </c>
      <c r="B9" s="2" t="s">
        <v>55</v>
      </c>
      <c r="C9" s="2" t="s">
        <v>32</v>
      </c>
      <c r="D9" s="2" t="s">
        <v>41</v>
      </c>
      <c r="E9" s="2" t="s">
        <v>43</v>
      </c>
      <c r="F9" s="2"/>
      <c r="G9" s="2" t="s">
        <v>34</v>
      </c>
    </row>
    <row r="10" spans="1:7" x14ac:dyDescent="0.35">
      <c r="A10" s="2" t="s">
        <v>56</v>
      </c>
      <c r="B10" s="2" t="s">
        <v>57</v>
      </c>
      <c r="C10" s="2" t="s">
        <v>32</v>
      </c>
      <c r="D10" s="2" t="s">
        <v>41</v>
      </c>
      <c r="E10" s="2" t="s">
        <v>43</v>
      </c>
      <c r="F10" s="2"/>
      <c r="G10" s="2" t="s">
        <v>34</v>
      </c>
    </row>
    <row r="11" spans="1:7" x14ac:dyDescent="0.35">
      <c r="A11" s="2" t="s">
        <v>58</v>
      </c>
      <c r="B11" s="2" t="s">
        <v>59</v>
      </c>
      <c r="C11" s="2" t="s">
        <v>32</v>
      </c>
      <c r="D11" s="2" t="s">
        <v>41</v>
      </c>
      <c r="E11" s="2" t="s">
        <v>43</v>
      </c>
      <c r="F11" s="2"/>
      <c r="G11" s="2" t="s">
        <v>34</v>
      </c>
    </row>
    <row r="12" spans="1:7" x14ac:dyDescent="0.35">
      <c r="A12" s="2" t="s">
        <v>60</v>
      </c>
      <c r="B12" s="2" t="s">
        <v>61</v>
      </c>
      <c r="C12" s="2" t="s">
        <v>32</v>
      </c>
      <c r="D12" s="2" t="s">
        <v>41</v>
      </c>
      <c r="E12" s="2" t="s">
        <v>43</v>
      </c>
      <c r="F12" s="2"/>
      <c r="G12" s="2" t="s">
        <v>34</v>
      </c>
    </row>
    <row r="13" spans="1:7" x14ac:dyDescent="0.35">
      <c r="A13" s="2" t="s">
        <v>62</v>
      </c>
      <c r="B13" s="2" t="s">
        <v>63</v>
      </c>
      <c r="C13" s="2" t="s">
        <v>32</v>
      </c>
      <c r="D13" s="2" t="s">
        <v>41</v>
      </c>
      <c r="E13" s="2" t="s">
        <v>43</v>
      </c>
      <c r="F13" s="2"/>
      <c r="G13" s="2" t="s">
        <v>34</v>
      </c>
    </row>
    <row r="14" spans="1:7" x14ac:dyDescent="0.35">
      <c r="A14" s="2" t="s">
        <v>64</v>
      </c>
      <c r="B14" s="2" t="s">
        <v>65</v>
      </c>
      <c r="C14" s="2" t="s">
        <v>32</v>
      </c>
      <c r="D14" s="2" t="s">
        <v>41</v>
      </c>
      <c r="E14" s="2" t="s">
        <v>43</v>
      </c>
      <c r="F14" s="2"/>
      <c r="G14" s="2" t="s">
        <v>34</v>
      </c>
    </row>
    <row r="15" spans="1:7" x14ac:dyDescent="0.35">
      <c r="A15" s="2" t="s">
        <v>66</v>
      </c>
      <c r="B15" s="2" t="s">
        <v>67</v>
      </c>
      <c r="C15" s="2" t="s">
        <v>32</v>
      </c>
      <c r="D15" s="2" t="s">
        <v>41</v>
      </c>
      <c r="E15" s="2" t="s">
        <v>43</v>
      </c>
      <c r="F15" s="2"/>
      <c r="G15" s="2" t="s">
        <v>34</v>
      </c>
    </row>
    <row r="16" spans="1:7" x14ac:dyDescent="0.35">
      <c r="A16" s="2" t="s">
        <v>68</v>
      </c>
      <c r="B16" s="2" t="s">
        <v>69</v>
      </c>
      <c r="C16" s="2" t="s">
        <v>32</v>
      </c>
      <c r="D16" s="2" t="s">
        <v>41</v>
      </c>
      <c r="E16" s="2" t="s">
        <v>43</v>
      </c>
      <c r="F16" s="2"/>
      <c r="G16" s="2" t="s">
        <v>34</v>
      </c>
    </row>
    <row r="17" spans="1:7" x14ac:dyDescent="0.35">
      <c r="A17" s="2" t="s">
        <v>70</v>
      </c>
      <c r="B17" s="2" t="s">
        <v>71</v>
      </c>
      <c r="C17" s="2" t="s">
        <v>32</v>
      </c>
      <c r="D17" s="2" t="s">
        <v>41</v>
      </c>
      <c r="E17" s="2" t="s">
        <v>43</v>
      </c>
      <c r="F17" s="2"/>
      <c r="G17" s="2" t="s">
        <v>34</v>
      </c>
    </row>
    <row r="18" spans="1:7" x14ac:dyDescent="0.35">
      <c r="A18" s="2" t="s">
        <v>72</v>
      </c>
      <c r="B18" s="2" t="s">
        <v>73</v>
      </c>
      <c r="C18" s="2" t="s">
        <v>32</v>
      </c>
      <c r="D18" s="2" t="s">
        <v>41</v>
      </c>
      <c r="E18" s="2" t="s">
        <v>43</v>
      </c>
      <c r="F18" s="2"/>
      <c r="G18" s="2" t="s">
        <v>34</v>
      </c>
    </row>
    <row r="19" spans="1:7" x14ac:dyDescent="0.35">
      <c r="A19" s="2" t="s">
        <v>74</v>
      </c>
      <c r="B19" s="2" t="s">
        <v>75</v>
      </c>
      <c r="C19" s="2" t="s">
        <v>32</v>
      </c>
      <c r="D19" s="2" t="s">
        <v>41</v>
      </c>
      <c r="E19" s="2" t="s">
        <v>43</v>
      </c>
      <c r="F19" s="2"/>
      <c r="G19" s="2" t="s">
        <v>34</v>
      </c>
    </row>
    <row r="20" spans="1:7" x14ac:dyDescent="0.35">
      <c r="A20" s="2" t="s">
        <v>76</v>
      </c>
      <c r="B20" s="2" t="s">
        <v>77</v>
      </c>
      <c r="C20" s="2" t="s">
        <v>32</v>
      </c>
      <c r="D20" s="2" t="s">
        <v>41</v>
      </c>
      <c r="E20" s="2" t="s">
        <v>43</v>
      </c>
      <c r="F20" s="2"/>
      <c r="G20" s="2" t="s">
        <v>34</v>
      </c>
    </row>
    <row r="21" spans="1:7" x14ac:dyDescent="0.35">
      <c r="A21" s="2" t="s">
        <v>78</v>
      </c>
      <c r="B21" s="2" t="s">
        <v>79</v>
      </c>
      <c r="C21" s="2" t="s">
        <v>32</v>
      </c>
      <c r="D21" s="2" t="s">
        <v>41</v>
      </c>
      <c r="E21" s="2" t="s">
        <v>43</v>
      </c>
      <c r="F21" s="2"/>
      <c r="G21" s="2" t="s">
        <v>34</v>
      </c>
    </row>
    <row r="22" spans="1:7" x14ac:dyDescent="0.35">
      <c r="A22" s="2"/>
      <c r="B22" s="2"/>
      <c r="C22" s="2"/>
      <c r="D22" s="2"/>
      <c r="E22" s="2"/>
      <c r="F22" s="2"/>
      <c r="G22" s="2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9"/>
  <sheetViews>
    <sheetView topLeftCell="A95" workbookViewId="0">
      <selection activeCell="A101" sqref="A101:C101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1" t="s">
        <v>4</v>
      </c>
      <c r="B1" s="1" t="s">
        <v>5</v>
      </c>
      <c r="C1" s="1" t="s">
        <v>6</v>
      </c>
      <c r="D1" s="1" t="s">
        <v>31</v>
      </c>
    </row>
    <row r="2" spans="1:4" x14ac:dyDescent="0.35">
      <c r="A2">
        <v>60700010</v>
      </c>
      <c r="B2" t="s">
        <v>80</v>
      </c>
      <c r="C2" t="s">
        <v>81</v>
      </c>
      <c r="D2" t="s">
        <v>34</v>
      </c>
    </row>
    <row r="3" spans="1:4" x14ac:dyDescent="0.35">
      <c r="A3">
        <v>60700020</v>
      </c>
      <c r="B3" t="s">
        <v>82</v>
      </c>
      <c r="C3" t="s">
        <v>81</v>
      </c>
      <c r="D3" t="s">
        <v>34</v>
      </c>
    </row>
    <row r="4" spans="1:4" x14ac:dyDescent="0.35">
      <c r="A4">
        <v>60800010</v>
      </c>
      <c r="B4" t="s">
        <v>83</v>
      </c>
      <c r="C4" t="s">
        <v>84</v>
      </c>
      <c r="D4" t="s">
        <v>34</v>
      </c>
    </row>
    <row r="5" spans="1:4" x14ac:dyDescent="0.35">
      <c r="A5">
        <v>60800020</v>
      </c>
      <c r="B5" t="s">
        <v>85</v>
      </c>
      <c r="C5" t="s">
        <v>84</v>
      </c>
      <c r="D5" t="s">
        <v>34</v>
      </c>
    </row>
    <row r="6" spans="1:4" x14ac:dyDescent="0.35">
      <c r="A6">
        <v>60800030</v>
      </c>
      <c r="B6" t="s">
        <v>86</v>
      </c>
      <c r="C6" t="s">
        <v>84</v>
      </c>
      <c r="D6" t="s">
        <v>34</v>
      </c>
    </row>
    <row r="7" spans="1:4" x14ac:dyDescent="0.35">
      <c r="A7">
        <v>60800040</v>
      </c>
      <c r="B7" t="s">
        <v>87</v>
      </c>
      <c r="C7" t="s">
        <v>84</v>
      </c>
      <c r="D7" t="s">
        <v>34</v>
      </c>
    </row>
    <row r="8" spans="1:4" x14ac:dyDescent="0.35">
      <c r="A8">
        <v>60800050</v>
      </c>
      <c r="B8" t="s">
        <v>88</v>
      </c>
      <c r="C8" t="s">
        <v>84</v>
      </c>
      <c r="D8" t="s">
        <v>34</v>
      </c>
    </row>
    <row r="9" spans="1:4" x14ac:dyDescent="0.35">
      <c r="A9">
        <v>60800060</v>
      </c>
      <c r="B9" t="s">
        <v>89</v>
      </c>
      <c r="C9" t="s">
        <v>84</v>
      </c>
      <c r="D9" t="s">
        <v>34</v>
      </c>
    </row>
    <row r="10" spans="1:4" x14ac:dyDescent="0.35">
      <c r="A10">
        <v>60800070</v>
      </c>
      <c r="B10" t="s">
        <v>90</v>
      </c>
      <c r="C10" t="s">
        <v>84</v>
      </c>
      <c r="D10" t="s">
        <v>34</v>
      </c>
    </row>
    <row r="11" spans="1:4" x14ac:dyDescent="0.35">
      <c r="A11">
        <v>60800080</v>
      </c>
      <c r="B11" t="s">
        <v>91</v>
      </c>
      <c r="C11" t="s">
        <v>84</v>
      </c>
      <c r="D11" t="s">
        <v>34</v>
      </c>
    </row>
    <row r="12" spans="1:4" x14ac:dyDescent="0.35">
      <c r="A12">
        <v>60800090</v>
      </c>
      <c r="B12" t="s">
        <v>92</v>
      </c>
      <c r="C12" t="s">
        <v>84</v>
      </c>
      <c r="D12" t="s">
        <v>34</v>
      </c>
    </row>
    <row r="13" spans="1:4" x14ac:dyDescent="0.35">
      <c r="A13">
        <v>60900010</v>
      </c>
      <c r="B13" t="s">
        <v>93</v>
      </c>
      <c r="C13" t="s">
        <v>94</v>
      </c>
      <c r="D13" t="s">
        <v>34</v>
      </c>
    </row>
    <row r="14" spans="1:4" x14ac:dyDescent="0.35">
      <c r="A14">
        <v>60900020</v>
      </c>
      <c r="B14" t="s">
        <v>95</v>
      </c>
      <c r="C14" t="s">
        <v>94</v>
      </c>
      <c r="D14" t="s">
        <v>34</v>
      </c>
    </row>
    <row r="15" spans="1:4" x14ac:dyDescent="0.35">
      <c r="A15">
        <v>60900030</v>
      </c>
      <c r="B15" t="s">
        <v>96</v>
      </c>
      <c r="C15" t="s">
        <v>94</v>
      </c>
      <c r="D15" t="s">
        <v>34</v>
      </c>
    </row>
    <row r="16" spans="1:4" x14ac:dyDescent="0.35">
      <c r="A16">
        <v>60900040</v>
      </c>
      <c r="B16" t="s">
        <v>97</v>
      </c>
      <c r="C16" t="s">
        <v>94</v>
      </c>
      <c r="D16" t="s">
        <v>34</v>
      </c>
    </row>
    <row r="17" spans="1:4" x14ac:dyDescent="0.35">
      <c r="A17">
        <v>60900050</v>
      </c>
      <c r="B17" t="s">
        <v>98</v>
      </c>
      <c r="C17" t="s">
        <v>94</v>
      </c>
      <c r="D17" t="s">
        <v>34</v>
      </c>
    </row>
    <row r="18" spans="1:4" x14ac:dyDescent="0.35">
      <c r="A18">
        <v>60900060</v>
      </c>
      <c r="B18" t="s">
        <v>99</v>
      </c>
      <c r="C18" t="s">
        <v>94</v>
      </c>
      <c r="D18" t="s">
        <v>34</v>
      </c>
    </row>
    <row r="19" spans="1:4" x14ac:dyDescent="0.35">
      <c r="A19">
        <v>60900070</v>
      </c>
      <c r="B19" t="s">
        <v>100</v>
      </c>
      <c r="C19" t="s">
        <v>94</v>
      </c>
      <c r="D19" t="s">
        <v>34</v>
      </c>
    </row>
    <row r="20" spans="1:4" x14ac:dyDescent="0.35">
      <c r="A20">
        <v>60900080</v>
      </c>
      <c r="B20" t="s">
        <v>101</v>
      </c>
      <c r="C20" t="s">
        <v>94</v>
      </c>
      <c r="D20" t="s">
        <v>34</v>
      </c>
    </row>
    <row r="21" spans="1:4" x14ac:dyDescent="0.35">
      <c r="A21">
        <v>60900090</v>
      </c>
      <c r="B21" t="s">
        <v>102</v>
      </c>
      <c r="C21" t="s">
        <v>94</v>
      </c>
      <c r="D21" t="s">
        <v>34</v>
      </c>
    </row>
    <row r="22" spans="1:4" x14ac:dyDescent="0.35">
      <c r="A22">
        <v>60900100</v>
      </c>
      <c r="B22" t="s">
        <v>103</v>
      </c>
      <c r="C22" t="s">
        <v>94</v>
      </c>
      <c r="D22" t="s">
        <v>34</v>
      </c>
    </row>
    <row r="23" spans="1:4" x14ac:dyDescent="0.35">
      <c r="A23">
        <v>60900110</v>
      </c>
      <c r="B23" t="s">
        <v>104</v>
      </c>
      <c r="C23" t="s">
        <v>94</v>
      </c>
      <c r="D23" t="s">
        <v>34</v>
      </c>
    </row>
    <row r="24" spans="1:4" x14ac:dyDescent="0.35">
      <c r="A24">
        <v>60900120</v>
      </c>
      <c r="B24" t="s">
        <v>105</v>
      </c>
      <c r="C24" t="s">
        <v>94</v>
      </c>
      <c r="D24" t="s">
        <v>34</v>
      </c>
    </row>
    <row r="25" spans="1:4" x14ac:dyDescent="0.35">
      <c r="A25">
        <v>60900130</v>
      </c>
      <c r="B25" t="s">
        <v>106</v>
      </c>
      <c r="C25" t="s">
        <v>94</v>
      </c>
      <c r="D25" t="s">
        <v>34</v>
      </c>
    </row>
    <row r="26" spans="1:4" x14ac:dyDescent="0.35">
      <c r="A26">
        <v>61000010</v>
      </c>
      <c r="B26" t="s">
        <v>107</v>
      </c>
      <c r="C26" t="s">
        <v>108</v>
      </c>
      <c r="D26" t="s">
        <v>34</v>
      </c>
    </row>
    <row r="27" spans="1:4" x14ac:dyDescent="0.35">
      <c r="A27">
        <v>61000020</v>
      </c>
      <c r="B27" t="s">
        <v>109</v>
      </c>
      <c r="C27" t="s">
        <v>108</v>
      </c>
      <c r="D27" t="s">
        <v>34</v>
      </c>
    </row>
    <row r="28" spans="1:4" x14ac:dyDescent="0.35">
      <c r="A28">
        <v>61000030</v>
      </c>
      <c r="B28" t="s">
        <v>108</v>
      </c>
      <c r="C28" t="s">
        <v>108</v>
      </c>
      <c r="D28" t="s">
        <v>34</v>
      </c>
    </row>
    <row r="29" spans="1:4" x14ac:dyDescent="0.35">
      <c r="A29">
        <v>61100010</v>
      </c>
      <c r="B29" t="s">
        <v>110</v>
      </c>
      <c r="C29" t="s">
        <v>111</v>
      </c>
      <c r="D29" t="s">
        <v>34</v>
      </c>
    </row>
    <row r="30" spans="1:4" x14ac:dyDescent="0.35">
      <c r="A30">
        <v>61100020</v>
      </c>
      <c r="B30" t="s">
        <v>112</v>
      </c>
      <c r="C30" t="s">
        <v>111</v>
      </c>
      <c r="D30" t="s">
        <v>34</v>
      </c>
    </row>
    <row r="31" spans="1:4" x14ac:dyDescent="0.35">
      <c r="A31">
        <v>61100030</v>
      </c>
      <c r="B31" t="s">
        <v>113</v>
      </c>
      <c r="C31" t="s">
        <v>111</v>
      </c>
      <c r="D31" t="s">
        <v>34</v>
      </c>
    </row>
    <row r="32" spans="1:4" x14ac:dyDescent="0.35">
      <c r="A32">
        <v>61100040</v>
      </c>
      <c r="B32" t="s">
        <v>114</v>
      </c>
      <c r="C32" t="s">
        <v>111</v>
      </c>
      <c r="D32" t="s">
        <v>34</v>
      </c>
    </row>
    <row r="33" spans="1:4" x14ac:dyDescent="0.35">
      <c r="A33">
        <v>61200010</v>
      </c>
      <c r="B33" t="s">
        <v>115</v>
      </c>
      <c r="C33" t="s">
        <v>116</v>
      </c>
      <c r="D33" t="s">
        <v>34</v>
      </c>
    </row>
    <row r="34" spans="1:4" x14ac:dyDescent="0.35">
      <c r="A34">
        <v>61200020</v>
      </c>
      <c r="B34" t="s">
        <v>117</v>
      </c>
      <c r="C34" t="s">
        <v>116</v>
      </c>
      <c r="D34" t="s">
        <v>34</v>
      </c>
    </row>
    <row r="35" spans="1:4" x14ac:dyDescent="0.35">
      <c r="A35">
        <v>61200030</v>
      </c>
      <c r="B35" t="s">
        <v>118</v>
      </c>
      <c r="C35" t="s">
        <v>116</v>
      </c>
      <c r="D35" t="s">
        <v>34</v>
      </c>
    </row>
    <row r="36" spans="1:4" x14ac:dyDescent="0.35">
      <c r="A36">
        <v>61300010</v>
      </c>
      <c r="B36" t="s">
        <v>119</v>
      </c>
      <c r="C36" t="s">
        <v>120</v>
      </c>
      <c r="D36" t="s">
        <v>34</v>
      </c>
    </row>
    <row r="37" spans="1:4" x14ac:dyDescent="0.35">
      <c r="A37">
        <v>61300020</v>
      </c>
      <c r="B37" t="s">
        <v>121</v>
      </c>
      <c r="C37" t="s">
        <v>120</v>
      </c>
      <c r="D37" t="s">
        <v>34</v>
      </c>
    </row>
    <row r="38" spans="1:4" x14ac:dyDescent="0.35">
      <c r="A38">
        <v>61300030</v>
      </c>
      <c r="B38" t="s">
        <v>122</v>
      </c>
      <c r="C38" t="s">
        <v>120</v>
      </c>
      <c r="D38" t="s">
        <v>34</v>
      </c>
    </row>
    <row r="39" spans="1:4" x14ac:dyDescent="0.35">
      <c r="A39">
        <v>61300040</v>
      </c>
      <c r="B39" t="s">
        <v>123</v>
      </c>
      <c r="C39" t="s">
        <v>120</v>
      </c>
      <c r="D39" t="s">
        <v>34</v>
      </c>
    </row>
    <row r="40" spans="1:4" x14ac:dyDescent="0.35">
      <c r="A40">
        <v>61300050</v>
      </c>
      <c r="B40" t="s">
        <v>124</v>
      </c>
      <c r="C40" t="s">
        <v>120</v>
      </c>
      <c r="D40" t="s">
        <v>34</v>
      </c>
    </row>
    <row r="41" spans="1:4" x14ac:dyDescent="0.35">
      <c r="A41">
        <v>61300060</v>
      </c>
      <c r="B41" t="s">
        <v>125</v>
      </c>
      <c r="C41" t="s">
        <v>120</v>
      </c>
      <c r="D41" t="s">
        <v>34</v>
      </c>
    </row>
    <row r="42" spans="1:4" x14ac:dyDescent="0.35">
      <c r="A42">
        <v>61400010</v>
      </c>
      <c r="B42" t="s">
        <v>126</v>
      </c>
      <c r="C42" t="s">
        <v>127</v>
      </c>
      <c r="D42" t="s">
        <v>34</v>
      </c>
    </row>
    <row r="43" spans="1:4" x14ac:dyDescent="0.35">
      <c r="A43">
        <v>61400020</v>
      </c>
      <c r="B43" t="s">
        <v>128</v>
      </c>
      <c r="C43" t="s">
        <v>127</v>
      </c>
      <c r="D43" t="s">
        <v>34</v>
      </c>
    </row>
    <row r="44" spans="1:4" x14ac:dyDescent="0.35">
      <c r="A44">
        <v>61400030</v>
      </c>
      <c r="B44" t="s">
        <v>129</v>
      </c>
      <c r="C44" t="s">
        <v>127</v>
      </c>
      <c r="D44" t="s">
        <v>34</v>
      </c>
    </row>
    <row r="45" spans="1:4" x14ac:dyDescent="0.35">
      <c r="A45">
        <v>61400040</v>
      </c>
      <c r="B45" t="s">
        <v>130</v>
      </c>
      <c r="C45" t="s">
        <v>127</v>
      </c>
      <c r="D45" t="s">
        <v>34</v>
      </c>
    </row>
    <row r="46" spans="1:4" x14ac:dyDescent="0.35">
      <c r="A46">
        <v>61400050</v>
      </c>
      <c r="B46" t="s">
        <v>131</v>
      </c>
      <c r="C46" t="s">
        <v>127</v>
      </c>
      <c r="D46" t="s">
        <v>34</v>
      </c>
    </row>
    <row r="47" spans="1:4" x14ac:dyDescent="0.35">
      <c r="A47">
        <v>61400060</v>
      </c>
      <c r="B47" t="s">
        <v>132</v>
      </c>
      <c r="C47" t="s">
        <v>127</v>
      </c>
      <c r="D47" t="s">
        <v>34</v>
      </c>
    </row>
    <row r="48" spans="1:4" x14ac:dyDescent="0.35">
      <c r="A48">
        <v>61400120</v>
      </c>
      <c r="B48" t="s">
        <v>133</v>
      </c>
      <c r="C48" t="s">
        <v>127</v>
      </c>
      <c r="D48" t="s">
        <v>34</v>
      </c>
    </row>
    <row r="49" spans="1:4" x14ac:dyDescent="0.35">
      <c r="A49">
        <v>61400130</v>
      </c>
      <c r="B49" t="s">
        <v>134</v>
      </c>
      <c r="C49" t="s">
        <v>127</v>
      </c>
      <c r="D49" t="s">
        <v>34</v>
      </c>
    </row>
    <row r="50" spans="1:4" x14ac:dyDescent="0.35">
      <c r="A50">
        <v>61400140</v>
      </c>
      <c r="B50" t="s">
        <v>135</v>
      </c>
      <c r="C50" t="s">
        <v>127</v>
      </c>
      <c r="D50" t="s">
        <v>34</v>
      </c>
    </row>
    <row r="51" spans="1:4" x14ac:dyDescent="0.35">
      <c r="A51">
        <v>61400150</v>
      </c>
      <c r="B51" t="s">
        <v>136</v>
      </c>
      <c r="C51" t="s">
        <v>127</v>
      </c>
      <c r="D51" t="s">
        <v>34</v>
      </c>
    </row>
    <row r="52" spans="1:4" x14ac:dyDescent="0.35">
      <c r="A52">
        <v>61400160</v>
      </c>
      <c r="B52" t="s">
        <v>137</v>
      </c>
      <c r="C52" t="s">
        <v>127</v>
      </c>
      <c r="D52" t="s">
        <v>34</v>
      </c>
    </row>
    <row r="53" spans="1:4" x14ac:dyDescent="0.35">
      <c r="A53">
        <v>61400170</v>
      </c>
      <c r="B53" t="s">
        <v>138</v>
      </c>
      <c r="C53" t="s">
        <v>127</v>
      </c>
      <c r="D53" t="s">
        <v>34</v>
      </c>
    </row>
    <row r="54" spans="1:4" x14ac:dyDescent="0.35">
      <c r="A54">
        <v>61400180</v>
      </c>
      <c r="B54" t="s">
        <v>139</v>
      </c>
      <c r="C54" t="s">
        <v>127</v>
      </c>
      <c r="D54" t="s">
        <v>34</v>
      </c>
    </row>
    <row r="55" spans="1:4" x14ac:dyDescent="0.35">
      <c r="A55">
        <v>61500010</v>
      </c>
      <c r="B55" t="s">
        <v>140</v>
      </c>
      <c r="C55" t="s">
        <v>141</v>
      </c>
      <c r="D55" t="s">
        <v>34</v>
      </c>
    </row>
    <row r="56" spans="1:4" x14ac:dyDescent="0.35">
      <c r="A56">
        <v>61500020</v>
      </c>
      <c r="B56" t="s">
        <v>142</v>
      </c>
      <c r="C56" t="s">
        <v>141</v>
      </c>
      <c r="D56" t="s">
        <v>34</v>
      </c>
    </row>
    <row r="57" spans="1:4" x14ac:dyDescent="0.35">
      <c r="A57">
        <v>61500030</v>
      </c>
      <c r="B57" t="s">
        <v>143</v>
      </c>
      <c r="C57" t="s">
        <v>141</v>
      </c>
      <c r="D57" t="s">
        <v>34</v>
      </c>
    </row>
    <row r="58" spans="1:4" x14ac:dyDescent="0.35">
      <c r="A58">
        <v>61500040</v>
      </c>
      <c r="B58" t="s">
        <v>144</v>
      </c>
      <c r="C58" t="s">
        <v>141</v>
      </c>
      <c r="D58" t="s">
        <v>34</v>
      </c>
    </row>
    <row r="59" spans="1:4" x14ac:dyDescent="0.35">
      <c r="A59">
        <v>61500050</v>
      </c>
      <c r="B59" t="s">
        <v>145</v>
      </c>
      <c r="C59" t="s">
        <v>141</v>
      </c>
      <c r="D59" t="s">
        <v>34</v>
      </c>
    </row>
    <row r="60" spans="1:4" x14ac:dyDescent="0.35">
      <c r="A60">
        <v>61600010</v>
      </c>
      <c r="B60" t="s">
        <v>146</v>
      </c>
      <c r="C60" t="s">
        <v>147</v>
      </c>
      <c r="D60" t="s">
        <v>34</v>
      </c>
    </row>
    <row r="61" spans="1:4" x14ac:dyDescent="0.35">
      <c r="A61">
        <v>61600020</v>
      </c>
      <c r="B61" t="s">
        <v>148</v>
      </c>
      <c r="C61" t="s">
        <v>147</v>
      </c>
      <c r="D61" t="s">
        <v>34</v>
      </c>
    </row>
    <row r="62" spans="1:4" x14ac:dyDescent="0.35">
      <c r="A62">
        <v>61600030</v>
      </c>
      <c r="B62" t="s">
        <v>149</v>
      </c>
      <c r="C62" t="s">
        <v>147</v>
      </c>
      <c r="D62" t="s">
        <v>34</v>
      </c>
    </row>
    <row r="63" spans="1:4" x14ac:dyDescent="0.35">
      <c r="A63">
        <v>61600040</v>
      </c>
      <c r="B63" t="s">
        <v>150</v>
      </c>
      <c r="C63" t="s">
        <v>147</v>
      </c>
      <c r="D63" t="s">
        <v>34</v>
      </c>
    </row>
    <row r="64" spans="1:4" x14ac:dyDescent="0.35">
      <c r="A64">
        <v>61600050</v>
      </c>
      <c r="B64" t="s">
        <v>151</v>
      </c>
      <c r="C64" t="s">
        <v>147</v>
      </c>
      <c r="D64" t="s">
        <v>34</v>
      </c>
    </row>
    <row r="65" spans="1:4" x14ac:dyDescent="0.35">
      <c r="A65">
        <v>61600060</v>
      </c>
      <c r="B65" t="s">
        <v>152</v>
      </c>
      <c r="C65" t="s">
        <v>147</v>
      </c>
      <c r="D65" t="s">
        <v>34</v>
      </c>
    </row>
    <row r="66" spans="1:4" x14ac:dyDescent="0.35">
      <c r="A66">
        <v>61600070</v>
      </c>
      <c r="B66" t="s">
        <v>153</v>
      </c>
      <c r="C66" t="s">
        <v>147</v>
      </c>
      <c r="D66" t="s">
        <v>34</v>
      </c>
    </row>
    <row r="67" spans="1:4" x14ac:dyDescent="0.35">
      <c r="A67">
        <v>61600080</v>
      </c>
      <c r="B67" t="s">
        <v>154</v>
      </c>
      <c r="C67" t="s">
        <v>147</v>
      </c>
      <c r="D67" t="s">
        <v>34</v>
      </c>
    </row>
    <row r="68" spans="1:4" x14ac:dyDescent="0.35">
      <c r="A68">
        <v>61600090</v>
      </c>
      <c r="B68" t="s">
        <v>155</v>
      </c>
      <c r="C68" t="s">
        <v>147</v>
      </c>
      <c r="D68" t="s">
        <v>34</v>
      </c>
    </row>
    <row r="69" spans="1:4" x14ac:dyDescent="0.35">
      <c r="A69">
        <v>61600100</v>
      </c>
      <c r="B69" t="s">
        <v>156</v>
      </c>
      <c r="C69" t="s">
        <v>147</v>
      </c>
      <c r="D69" t="s">
        <v>34</v>
      </c>
    </row>
    <row r="70" spans="1:4" x14ac:dyDescent="0.35">
      <c r="A70">
        <v>61600110</v>
      </c>
      <c r="B70" t="s">
        <v>157</v>
      </c>
      <c r="C70" t="s">
        <v>147</v>
      </c>
      <c r="D70" t="s">
        <v>34</v>
      </c>
    </row>
    <row r="71" spans="1:4" x14ac:dyDescent="0.35">
      <c r="A71">
        <v>61700010</v>
      </c>
      <c r="B71" t="s">
        <v>158</v>
      </c>
      <c r="C71" t="s">
        <v>159</v>
      </c>
      <c r="D71" t="s">
        <v>34</v>
      </c>
    </row>
    <row r="72" spans="1:4" x14ac:dyDescent="0.35">
      <c r="A72">
        <v>61700020</v>
      </c>
      <c r="B72" t="s">
        <v>160</v>
      </c>
      <c r="C72" t="s">
        <v>159</v>
      </c>
      <c r="D72" t="s">
        <v>34</v>
      </c>
    </row>
    <row r="73" spans="1:4" x14ac:dyDescent="0.35">
      <c r="A73">
        <v>61700030</v>
      </c>
      <c r="B73" t="s">
        <v>161</v>
      </c>
      <c r="C73" t="s">
        <v>159</v>
      </c>
      <c r="D73" t="s">
        <v>34</v>
      </c>
    </row>
    <row r="74" spans="1:4" x14ac:dyDescent="0.35">
      <c r="A74">
        <v>61700040</v>
      </c>
      <c r="B74" t="s">
        <v>162</v>
      </c>
      <c r="C74" t="s">
        <v>159</v>
      </c>
      <c r="D74" t="s">
        <v>34</v>
      </c>
    </row>
    <row r="75" spans="1:4" x14ac:dyDescent="0.35">
      <c r="A75">
        <v>61700050</v>
      </c>
      <c r="B75" t="s">
        <v>163</v>
      </c>
      <c r="C75" t="s">
        <v>159</v>
      </c>
      <c r="D75" t="s">
        <v>34</v>
      </c>
    </row>
    <row r="76" spans="1:4" x14ac:dyDescent="0.35">
      <c r="A76">
        <v>61700060</v>
      </c>
      <c r="B76" t="s">
        <v>164</v>
      </c>
      <c r="C76" t="s">
        <v>159</v>
      </c>
      <c r="D76" t="s">
        <v>34</v>
      </c>
    </row>
    <row r="77" spans="1:4" x14ac:dyDescent="0.35">
      <c r="A77">
        <v>61800010</v>
      </c>
      <c r="B77" t="s">
        <v>165</v>
      </c>
      <c r="C77" t="s">
        <v>166</v>
      </c>
      <c r="D77" t="s">
        <v>34</v>
      </c>
    </row>
    <row r="78" spans="1:4" x14ac:dyDescent="0.35">
      <c r="A78">
        <v>61800020</v>
      </c>
      <c r="B78" t="s">
        <v>167</v>
      </c>
      <c r="C78" t="s">
        <v>166</v>
      </c>
      <c r="D78" t="s">
        <v>34</v>
      </c>
    </row>
    <row r="79" spans="1:4" x14ac:dyDescent="0.35">
      <c r="A79">
        <v>61800030</v>
      </c>
      <c r="B79" t="s">
        <v>168</v>
      </c>
      <c r="C79" t="s">
        <v>166</v>
      </c>
      <c r="D79" t="s">
        <v>34</v>
      </c>
    </row>
    <row r="80" spans="1:4" x14ac:dyDescent="0.35">
      <c r="A80">
        <v>61800040</v>
      </c>
      <c r="B80" t="s">
        <v>169</v>
      </c>
      <c r="C80" t="s">
        <v>166</v>
      </c>
      <c r="D80" t="s">
        <v>34</v>
      </c>
    </row>
    <row r="81" spans="1:4" x14ac:dyDescent="0.35">
      <c r="A81">
        <v>61800050</v>
      </c>
      <c r="B81" t="s">
        <v>170</v>
      </c>
      <c r="C81" t="s">
        <v>166</v>
      </c>
      <c r="D81" t="s">
        <v>34</v>
      </c>
    </row>
    <row r="82" spans="1:4" x14ac:dyDescent="0.35">
      <c r="A82">
        <v>61900010</v>
      </c>
      <c r="B82" t="s">
        <v>171</v>
      </c>
      <c r="C82" t="s">
        <v>172</v>
      </c>
      <c r="D82" t="s">
        <v>34</v>
      </c>
    </row>
    <row r="83" spans="1:4" x14ac:dyDescent="0.35">
      <c r="A83">
        <v>61900020</v>
      </c>
      <c r="B83" t="s">
        <v>173</v>
      </c>
      <c r="C83" t="s">
        <v>172</v>
      </c>
      <c r="D83" t="s">
        <v>34</v>
      </c>
    </row>
    <row r="84" spans="1:4" x14ac:dyDescent="0.35">
      <c r="A84">
        <v>61900030</v>
      </c>
      <c r="B84" t="s">
        <v>174</v>
      </c>
      <c r="C84" t="s">
        <v>172</v>
      </c>
      <c r="D84" t="s">
        <v>34</v>
      </c>
    </row>
    <row r="85" spans="1:4" x14ac:dyDescent="0.35">
      <c r="A85">
        <v>61900040</v>
      </c>
      <c r="B85" t="s">
        <v>175</v>
      </c>
      <c r="C85" t="s">
        <v>172</v>
      </c>
      <c r="D85" t="s">
        <v>34</v>
      </c>
    </row>
    <row r="86" spans="1:4" x14ac:dyDescent="0.35">
      <c r="A86">
        <v>62000010</v>
      </c>
      <c r="B86" t="s">
        <v>176</v>
      </c>
      <c r="C86" t="s">
        <v>177</v>
      </c>
      <c r="D86" t="s">
        <v>34</v>
      </c>
    </row>
    <row r="87" spans="1:4" x14ac:dyDescent="0.35">
      <c r="A87">
        <v>62000020</v>
      </c>
      <c r="B87" t="s">
        <v>178</v>
      </c>
      <c r="C87" t="s">
        <v>177</v>
      </c>
      <c r="D87" t="s">
        <v>34</v>
      </c>
    </row>
    <row r="88" spans="1:4" x14ac:dyDescent="0.35">
      <c r="A88">
        <v>62000030</v>
      </c>
      <c r="B88" t="s">
        <v>179</v>
      </c>
      <c r="C88" t="s">
        <v>177</v>
      </c>
      <c r="D88" t="s">
        <v>34</v>
      </c>
    </row>
    <row r="89" spans="1:4" x14ac:dyDescent="0.35">
      <c r="A89">
        <v>62000040</v>
      </c>
      <c r="B89" t="s">
        <v>180</v>
      </c>
      <c r="C89" t="s">
        <v>177</v>
      </c>
      <c r="D89" t="s">
        <v>34</v>
      </c>
    </row>
    <row r="90" spans="1:4" x14ac:dyDescent="0.35">
      <c r="A90">
        <v>62000050</v>
      </c>
      <c r="B90" t="s">
        <v>181</v>
      </c>
      <c r="C90" t="s">
        <v>177</v>
      </c>
      <c r="D90" t="s">
        <v>34</v>
      </c>
    </row>
    <row r="91" spans="1:4" x14ac:dyDescent="0.35">
      <c r="A91">
        <v>62000060</v>
      </c>
      <c r="B91" t="s">
        <v>182</v>
      </c>
      <c r="C91" t="s">
        <v>177</v>
      </c>
      <c r="D91" t="s">
        <v>34</v>
      </c>
    </row>
    <row r="92" spans="1:4" x14ac:dyDescent="0.35">
      <c r="A92">
        <v>62100010</v>
      </c>
      <c r="B92" t="s">
        <v>183</v>
      </c>
      <c r="C92" t="s">
        <v>184</v>
      </c>
      <c r="D92" t="s">
        <v>34</v>
      </c>
    </row>
    <row r="93" spans="1:4" x14ac:dyDescent="0.35">
      <c r="A93">
        <v>62100020</v>
      </c>
      <c r="B93" t="s">
        <v>185</v>
      </c>
      <c r="C93" t="s">
        <v>184</v>
      </c>
      <c r="D93" t="s">
        <v>34</v>
      </c>
    </row>
    <row r="94" spans="1:4" x14ac:dyDescent="0.35">
      <c r="A94">
        <v>62200010</v>
      </c>
      <c r="B94" t="s">
        <v>186</v>
      </c>
      <c r="C94" t="s">
        <v>187</v>
      </c>
      <c r="D94" t="s">
        <v>34</v>
      </c>
    </row>
    <row r="95" spans="1:4" x14ac:dyDescent="0.35">
      <c r="A95">
        <v>62200020</v>
      </c>
      <c r="B95" t="s">
        <v>188</v>
      </c>
      <c r="C95" t="s">
        <v>187</v>
      </c>
      <c r="D95" t="s">
        <v>34</v>
      </c>
    </row>
    <row r="96" spans="1:4" x14ac:dyDescent="0.35">
      <c r="A96">
        <v>62200030</v>
      </c>
      <c r="B96" t="s">
        <v>189</v>
      </c>
      <c r="C96" t="s">
        <v>187</v>
      </c>
      <c r="D96" t="s">
        <v>34</v>
      </c>
    </row>
    <row r="97" spans="1:4" x14ac:dyDescent="0.35">
      <c r="A97">
        <v>62200050</v>
      </c>
      <c r="B97" t="s">
        <v>190</v>
      </c>
      <c r="C97" t="s">
        <v>187</v>
      </c>
      <c r="D97" t="s">
        <v>34</v>
      </c>
    </row>
    <row r="98" spans="1:4" x14ac:dyDescent="0.35">
      <c r="A98">
        <v>62200060</v>
      </c>
      <c r="B98" t="s">
        <v>191</v>
      </c>
      <c r="C98" t="s">
        <v>187</v>
      </c>
      <c r="D98" t="s">
        <v>34</v>
      </c>
    </row>
    <row r="99" spans="1:4" x14ac:dyDescent="0.35">
      <c r="A99">
        <v>62200080</v>
      </c>
      <c r="B99" t="s">
        <v>192</v>
      </c>
      <c r="C99" t="s">
        <v>187</v>
      </c>
      <c r="D99" t="s">
        <v>34</v>
      </c>
    </row>
    <row r="100" spans="1:4" x14ac:dyDescent="0.35">
      <c r="A100">
        <v>62200100</v>
      </c>
      <c r="B100" t="s">
        <v>193</v>
      </c>
      <c r="C100" t="s">
        <v>187</v>
      </c>
      <c r="D100" t="s">
        <v>34</v>
      </c>
    </row>
    <row r="101" spans="1:4" x14ac:dyDescent="0.35">
      <c r="A101">
        <v>62200110</v>
      </c>
      <c r="B101" t="s">
        <v>194</v>
      </c>
      <c r="C101" t="s">
        <v>187</v>
      </c>
      <c r="D101" t="s">
        <v>34</v>
      </c>
    </row>
    <row r="102" spans="1:4" x14ac:dyDescent="0.35">
      <c r="A102">
        <v>62200120</v>
      </c>
      <c r="B102" t="s">
        <v>195</v>
      </c>
      <c r="C102" t="s">
        <v>187</v>
      </c>
      <c r="D102" t="s">
        <v>34</v>
      </c>
    </row>
    <row r="103" spans="1:4" x14ac:dyDescent="0.35">
      <c r="A103">
        <v>62200130</v>
      </c>
      <c r="B103" t="s">
        <v>196</v>
      </c>
      <c r="C103" t="s">
        <v>187</v>
      </c>
      <c r="D103" t="s">
        <v>34</v>
      </c>
    </row>
    <row r="104" spans="1:4" x14ac:dyDescent="0.35">
      <c r="A104">
        <v>62200140</v>
      </c>
      <c r="B104" t="s">
        <v>197</v>
      </c>
      <c r="C104" t="s">
        <v>187</v>
      </c>
      <c r="D104" t="s">
        <v>34</v>
      </c>
    </row>
    <row r="105" spans="1:4" x14ac:dyDescent="0.35">
      <c r="A105">
        <v>62200150</v>
      </c>
      <c r="B105" t="s">
        <v>198</v>
      </c>
      <c r="C105" t="s">
        <v>187</v>
      </c>
      <c r="D105" t="s">
        <v>34</v>
      </c>
    </row>
    <row r="106" spans="1:4" x14ac:dyDescent="0.35">
      <c r="A106">
        <v>62200160</v>
      </c>
      <c r="B106" t="s">
        <v>199</v>
      </c>
      <c r="C106" t="s">
        <v>187</v>
      </c>
      <c r="D106" t="s">
        <v>34</v>
      </c>
    </row>
    <row r="107" spans="1:4" x14ac:dyDescent="0.35">
      <c r="A107">
        <v>62200170</v>
      </c>
      <c r="B107" t="s">
        <v>200</v>
      </c>
      <c r="C107" t="s">
        <v>187</v>
      </c>
      <c r="D107" t="s">
        <v>34</v>
      </c>
    </row>
    <row r="108" spans="1:4" x14ac:dyDescent="0.35">
      <c r="A108">
        <v>62200180</v>
      </c>
      <c r="B108" t="s">
        <v>201</v>
      </c>
      <c r="C108" t="s">
        <v>187</v>
      </c>
      <c r="D108" t="s">
        <v>34</v>
      </c>
    </row>
    <row r="109" spans="1:4" x14ac:dyDescent="0.35">
      <c r="A109">
        <v>62200190</v>
      </c>
      <c r="B109" t="s">
        <v>202</v>
      </c>
      <c r="C109" t="s">
        <v>187</v>
      </c>
      <c r="D109" t="s">
        <v>34</v>
      </c>
    </row>
    <row r="110" spans="1:4" x14ac:dyDescent="0.35">
      <c r="A110">
        <v>62205000</v>
      </c>
      <c r="B110" t="s">
        <v>203</v>
      </c>
      <c r="C110" t="s">
        <v>187</v>
      </c>
      <c r="D110" t="s">
        <v>34</v>
      </c>
    </row>
    <row r="111" spans="1:4" x14ac:dyDescent="0.35">
      <c r="A111">
        <v>62205010</v>
      </c>
      <c r="B111" t="s">
        <v>204</v>
      </c>
      <c r="C111" t="s">
        <v>187</v>
      </c>
      <c r="D111" t="s">
        <v>34</v>
      </c>
    </row>
    <row r="112" spans="1:4" x14ac:dyDescent="0.35">
      <c r="A112">
        <v>62205020</v>
      </c>
      <c r="B112" t="s">
        <v>205</v>
      </c>
      <c r="C112" t="s">
        <v>187</v>
      </c>
      <c r="D112" t="s">
        <v>34</v>
      </c>
    </row>
    <row r="113" spans="1:4" x14ac:dyDescent="0.35">
      <c r="A113">
        <v>62300010</v>
      </c>
      <c r="B113" t="s">
        <v>206</v>
      </c>
      <c r="C113" t="s">
        <v>207</v>
      </c>
      <c r="D113" t="s">
        <v>34</v>
      </c>
    </row>
    <row r="114" spans="1:4" x14ac:dyDescent="0.35">
      <c r="A114">
        <v>62300020</v>
      </c>
      <c r="B114" t="s">
        <v>208</v>
      </c>
      <c r="C114" t="s">
        <v>207</v>
      </c>
      <c r="D114" t="s">
        <v>34</v>
      </c>
    </row>
    <row r="115" spans="1:4" x14ac:dyDescent="0.35">
      <c r="A115">
        <v>62300030</v>
      </c>
      <c r="B115" t="s">
        <v>209</v>
      </c>
      <c r="C115" t="s">
        <v>207</v>
      </c>
      <c r="D115" t="s">
        <v>34</v>
      </c>
    </row>
    <row r="116" spans="1:4" x14ac:dyDescent="0.35">
      <c r="A116">
        <v>62400010</v>
      </c>
      <c r="B116" t="s">
        <v>210</v>
      </c>
      <c r="C116" t="s">
        <v>211</v>
      </c>
      <c r="D116" t="s">
        <v>34</v>
      </c>
    </row>
    <row r="117" spans="1:4" x14ac:dyDescent="0.35">
      <c r="A117">
        <v>62400020</v>
      </c>
      <c r="B117" t="s">
        <v>212</v>
      </c>
      <c r="C117" t="s">
        <v>211</v>
      </c>
      <c r="D117" t="s">
        <v>34</v>
      </c>
    </row>
    <row r="118" spans="1:4" x14ac:dyDescent="0.35">
      <c r="A118">
        <v>62400030</v>
      </c>
      <c r="B118" t="s">
        <v>213</v>
      </c>
      <c r="C118" t="s">
        <v>211</v>
      </c>
      <c r="D118" t="s">
        <v>34</v>
      </c>
    </row>
    <row r="119" spans="1:4" x14ac:dyDescent="0.35">
      <c r="A119">
        <v>62500010</v>
      </c>
      <c r="B119" t="s">
        <v>214</v>
      </c>
      <c r="C119" t="s">
        <v>215</v>
      </c>
      <c r="D119" t="s">
        <v>34</v>
      </c>
    </row>
    <row r="120" spans="1:4" x14ac:dyDescent="0.35">
      <c r="A120">
        <v>62500020</v>
      </c>
      <c r="B120" t="s">
        <v>216</v>
      </c>
      <c r="C120" t="s">
        <v>215</v>
      </c>
      <c r="D120" t="s">
        <v>34</v>
      </c>
    </row>
    <row r="121" spans="1:4" x14ac:dyDescent="0.35">
      <c r="A121">
        <v>62500030</v>
      </c>
      <c r="B121" t="s">
        <v>217</v>
      </c>
      <c r="C121" t="s">
        <v>215</v>
      </c>
      <c r="D121" t="s">
        <v>34</v>
      </c>
    </row>
    <row r="122" spans="1:4" x14ac:dyDescent="0.35">
      <c r="A122">
        <v>62500040</v>
      </c>
      <c r="B122" t="s">
        <v>218</v>
      </c>
      <c r="C122" t="s">
        <v>215</v>
      </c>
      <c r="D122" t="s">
        <v>34</v>
      </c>
    </row>
    <row r="123" spans="1:4" x14ac:dyDescent="0.35">
      <c r="A123">
        <v>62500050</v>
      </c>
      <c r="B123" t="s">
        <v>219</v>
      </c>
      <c r="C123" t="s">
        <v>215</v>
      </c>
      <c r="D123" t="s">
        <v>34</v>
      </c>
    </row>
    <row r="124" spans="1:4" x14ac:dyDescent="0.35">
      <c r="A124">
        <v>62500060</v>
      </c>
      <c r="B124" t="s">
        <v>220</v>
      </c>
      <c r="C124" t="s">
        <v>215</v>
      </c>
      <c r="D124" t="s">
        <v>34</v>
      </c>
    </row>
    <row r="125" spans="1:4" x14ac:dyDescent="0.35">
      <c r="A125">
        <v>62500070</v>
      </c>
      <c r="B125" t="s">
        <v>221</v>
      </c>
      <c r="C125" t="s">
        <v>215</v>
      </c>
      <c r="D125" t="s">
        <v>34</v>
      </c>
    </row>
    <row r="126" spans="1:4" x14ac:dyDescent="0.35">
      <c r="A126">
        <v>62500080</v>
      </c>
      <c r="B126" t="s">
        <v>222</v>
      </c>
      <c r="C126" t="s">
        <v>215</v>
      </c>
      <c r="D126" t="s">
        <v>34</v>
      </c>
    </row>
    <row r="127" spans="1:4" x14ac:dyDescent="0.35">
      <c r="A127">
        <v>62600010</v>
      </c>
      <c r="B127" t="s">
        <v>223</v>
      </c>
      <c r="C127" t="s">
        <v>224</v>
      </c>
      <c r="D127" t="s">
        <v>34</v>
      </c>
    </row>
    <row r="128" spans="1:4" x14ac:dyDescent="0.35">
      <c r="A128">
        <v>62600020</v>
      </c>
      <c r="B128" t="s">
        <v>225</v>
      </c>
      <c r="C128" t="s">
        <v>224</v>
      </c>
      <c r="D128" t="s">
        <v>34</v>
      </c>
    </row>
    <row r="129" spans="1:4" x14ac:dyDescent="0.35">
      <c r="A129">
        <v>62600030</v>
      </c>
      <c r="B129" t="s">
        <v>226</v>
      </c>
      <c r="C129" t="s">
        <v>224</v>
      </c>
      <c r="D129" t="s">
        <v>34</v>
      </c>
    </row>
    <row r="130" spans="1:4" x14ac:dyDescent="0.35">
      <c r="A130">
        <v>62600040</v>
      </c>
      <c r="B130" t="s">
        <v>227</v>
      </c>
      <c r="C130" t="s">
        <v>224</v>
      </c>
      <c r="D130" t="s">
        <v>34</v>
      </c>
    </row>
    <row r="131" spans="1:4" x14ac:dyDescent="0.35">
      <c r="A131">
        <v>62700040</v>
      </c>
      <c r="B131" t="s">
        <v>228</v>
      </c>
      <c r="C131" t="s">
        <v>229</v>
      </c>
      <c r="D131" t="s">
        <v>34</v>
      </c>
    </row>
    <row r="132" spans="1:4" x14ac:dyDescent="0.35">
      <c r="A132">
        <v>62800010</v>
      </c>
      <c r="B132" t="s">
        <v>230</v>
      </c>
      <c r="C132" t="s">
        <v>230</v>
      </c>
      <c r="D132" t="s">
        <v>34</v>
      </c>
    </row>
    <row r="133" spans="1:4" x14ac:dyDescent="0.35">
      <c r="A133">
        <v>62900010</v>
      </c>
      <c r="B133" t="s">
        <v>231</v>
      </c>
      <c r="C133" t="s">
        <v>232</v>
      </c>
      <c r="D133" t="s">
        <v>34</v>
      </c>
    </row>
    <row r="134" spans="1:4" x14ac:dyDescent="0.35">
      <c r="A134">
        <v>62900020</v>
      </c>
      <c r="B134" t="s">
        <v>233</v>
      </c>
      <c r="C134" t="s">
        <v>232</v>
      </c>
      <c r="D134" t="s">
        <v>34</v>
      </c>
    </row>
    <row r="135" spans="1:4" x14ac:dyDescent="0.35">
      <c r="A135">
        <v>62900040</v>
      </c>
      <c r="B135" t="s">
        <v>234</v>
      </c>
      <c r="C135" t="s">
        <v>232</v>
      </c>
      <c r="D135" t="s">
        <v>34</v>
      </c>
    </row>
    <row r="136" spans="1:4" x14ac:dyDescent="0.35">
      <c r="A136">
        <v>62900050</v>
      </c>
      <c r="B136" t="s">
        <v>235</v>
      </c>
      <c r="C136" t="s">
        <v>232</v>
      </c>
      <c r="D136" t="s">
        <v>34</v>
      </c>
    </row>
    <row r="137" spans="1:4" x14ac:dyDescent="0.35">
      <c r="A137">
        <v>62900060</v>
      </c>
      <c r="B137" t="s">
        <v>236</v>
      </c>
      <c r="C137" t="s">
        <v>232</v>
      </c>
      <c r="D137" t="s">
        <v>34</v>
      </c>
    </row>
    <row r="138" spans="1:4" x14ac:dyDescent="0.35">
      <c r="A138">
        <v>62900070</v>
      </c>
      <c r="B138" t="s">
        <v>237</v>
      </c>
      <c r="C138" t="s">
        <v>232</v>
      </c>
      <c r="D138" t="s">
        <v>34</v>
      </c>
    </row>
    <row r="139" spans="1:4" x14ac:dyDescent="0.35">
      <c r="A139">
        <v>62900080</v>
      </c>
      <c r="B139" t="s">
        <v>238</v>
      </c>
      <c r="C139" t="s">
        <v>232</v>
      </c>
      <c r="D139" t="s">
        <v>34</v>
      </c>
    </row>
    <row r="140" spans="1:4" x14ac:dyDescent="0.35">
      <c r="A140">
        <v>62900090</v>
      </c>
      <c r="B140" t="s">
        <v>239</v>
      </c>
      <c r="C140" t="s">
        <v>232</v>
      </c>
      <c r="D140" t="s">
        <v>34</v>
      </c>
    </row>
    <row r="141" spans="1:4" x14ac:dyDescent="0.35">
      <c r="A141">
        <v>62900100</v>
      </c>
      <c r="B141" t="s">
        <v>240</v>
      </c>
      <c r="C141" t="s">
        <v>232</v>
      </c>
      <c r="D141" t="s">
        <v>34</v>
      </c>
    </row>
    <row r="142" spans="1:4" x14ac:dyDescent="0.35">
      <c r="A142">
        <v>62900110</v>
      </c>
      <c r="B142" t="s">
        <v>241</v>
      </c>
      <c r="C142" t="s">
        <v>232</v>
      </c>
      <c r="D142" t="s">
        <v>34</v>
      </c>
    </row>
    <row r="143" spans="1:4" x14ac:dyDescent="0.35">
      <c r="A143">
        <v>62900130</v>
      </c>
      <c r="B143" t="s">
        <v>242</v>
      </c>
      <c r="C143" t="s">
        <v>232</v>
      </c>
      <c r="D143" t="s">
        <v>34</v>
      </c>
    </row>
    <row r="144" spans="1:4" x14ac:dyDescent="0.35">
      <c r="A144">
        <v>65000030</v>
      </c>
      <c r="B144" t="s">
        <v>243</v>
      </c>
      <c r="C144" t="s">
        <v>244</v>
      </c>
      <c r="D144" t="s">
        <v>34</v>
      </c>
    </row>
    <row r="145" spans="1:4" x14ac:dyDescent="0.35">
      <c r="A145">
        <v>60000010</v>
      </c>
      <c r="B145" t="s">
        <v>245</v>
      </c>
      <c r="C145" t="s">
        <v>246</v>
      </c>
      <c r="D145" t="s">
        <v>34</v>
      </c>
    </row>
    <row r="146" spans="1:4" x14ac:dyDescent="0.35">
      <c r="A146">
        <v>60000020</v>
      </c>
      <c r="B146" t="s">
        <v>247</v>
      </c>
      <c r="C146" t="s">
        <v>246</v>
      </c>
      <c r="D146" t="s">
        <v>34</v>
      </c>
    </row>
    <row r="147" spans="1:4" x14ac:dyDescent="0.35">
      <c r="A147">
        <v>60000030</v>
      </c>
      <c r="B147" t="s">
        <v>248</v>
      </c>
      <c r="C147" t="s">
        <v>246</v>
      </c>
      <c r="D147" t="s">
        <v>34</v>
      </c>
    </row>
    <row r="148" spans="1:4" x14ac:dyDescent="0.35">
      <c r="A148">
        <v>60000040</v>
      </c>
      <c r="B148" t="s">
        <v>249</v>
      </c>
      <c r="C148" t="s">
        <v>246</v>
      </c>
      <c r="D148" t="s">
        <v>34</v>
      </c>
    </row>
    <row r="149" spans="1:4" x14ac:dyDescent="0.35">
      <c r="A149">
        <v>60000050</v>
      </c>
      <c r="B149" t="s">
        <v>250</v>
      </c>
      <c r="C149" t="s">
        <v>246</v>
      </c>
      <c r="D149" t="s">
        <v>34</v>
      </c>
    </row>
    <row r="150" spans="1:4" x14ac:dyDescent="0.35">
      <c r="A150">
        <v>60100010</v>
      </c>
      <c r="B150" t="s">
        <v>251</v>
      </c>
      <c r="C150" t="s">
        <v>252</v>
      </c>
      <c r="D150" t="s">
        <v>34</v>
      </c>
    </row>
    <row r="151" spans="1:4" x14ac:dyDescent="0.35">
      <c r="A151">
        <v>60100020</v>
      </c>
      <c r="B151" t="s">
        <v>253</v>
      </c>
      <c r="C151" t="s">
        <v>252</v>
      </c>
      <c r="D151" t="s">
        <v>34</v>
      </c>
    </row>
    <row r="152" spans="1:4" x14ac:dyDescent="0.35">
      <c r="A152">
        <v>60100030</v>
      </c>
      <c r="B152" t="s">
        <v>254</v>
      </c>
      <c r="C152" t="s">
        <v>252</v>
      </c>
      <c r="D152" t="s">
        <v>34</v>
      </c>
    </row>
    <row r="153" spans="1:4" x14ac:dyDescent="0.35">
      <c r="A153">
        <v>60100040</v>
      </c>
      <c r="B153" t="s">
        <v>255</v>
      </c>
      <c r="C153" t="s">
        <v>252</v>
      </c>
      <c r="D153" t="s">
        <v>34</v>
      </c>
    </row>
    <row r="154" spans="1:4" x14ac:dyDescent="0.35">
      <c r="A154">
        <v>60100050</v>
      </c>
      <c r="B154" t="s">
        <v>256</v>
      </c>
      <c r="C154" t="s">
        <v>252</v>
      </c>
      <c r="D154" t="s">
        <v>34</v>
      </c>
    </row>
    <row r="155" spans="1:4" x14ac:dyDescent="0.35">
      <c r="A155">
        <v>60100060</v>
      </c>
      <c r="B155" t="s">
        <v>257</v>
      </c>
      <c r="C155" t="s">
        <v>252</v>
      </c>
      <c r="D155" t="s">
        <v>34</v>
      </c>
    </row>
    <row r="156" spans="1:4" x14ac:dyDescent="0.35">
      <c r="A156">
        <v>60100070</v>
      </c>
      <c r="B156" t="s">
        <v>258</v>
      </c>
      <c r="C156" t="s">
        <v>252</v>
      </c>
      <c r="D156" t="s">
        <v>34</v>
      </c>
    </row>
    <row r="157" spans="1:4" x14ac:dyDescent="0.35">
      <c r="A157">
        <v>60100080</v>
      </c>
      <c r="B157" t="s">
        <v>259</v>
      </c>
      <c r="C157" t="s">
        <v>252</v>
      </c>
      <c r="D157" t="s">
        <v>34</v>
      </c>
    </row>
    <row r="158" spans="1:4" x14ac:dyDescent="0.35">
      <c r="A158">
        <v>60100090</v>
      </c>
      <c r="B158" t="s">
        <v>260</v>
      </c>
      <c r="C158" t="s">
        <v>252</v>
      </c>
      <c r="D158" t="s">
        <v>34</v>
      </c>
    </row>
    <row r="159" spans="1:4" x14ac:dyDescent="0.35">
      <c r="A159">
        <v>60100100</v>
      </c>
      <c r="B159" t="s">
        <v>261</v>
      </c>
      <c r="C159" t="s">
        <v>252</v>
      </c>
      <c r="D159" t="s">
        <v>34</v>
      </c>
    </row>
    <row r="160" spans="1:4" x14ac:dyDescent="0.35">
      <c r="A160">
        <v>60100110</v>
      </c>
      <c r="B160" t="s">
        <v>262</v>
      </c>
      <c r="C160" t="s">
        <v>252</v>
      </c>
      <c r="D160" t="s">
        <v>34</v>
      </c>
    </row>
    <row r="161" spans="1:4" x14ac:dyDescent="0.35">
      <c r="A161">
        <v>60100120</v>
      </c>
      <c r="B161" t="s">
        <v>263</v>
      </c>
      <c r="C161" t="s">
        <v>252</v>
      </c>
      <c r="D161" t="s">
        <v>34</v>
      </c>
    </row>
    <row r="162" spans="1:4" x14ac:dyDescent="0.35">
      <c r="A162">
        <v>60100130</v>
      </c>
      <c r="B162" t="s">
        <v>264</v>
      </c>
      <c r="C162" t="s">
        <v>252</v>
      </c>
      <c r="D162" t="s">
        <v>34</v>
      </c>
    </row>
    <row r="163" spans="1:4" x14ac:dyDescent="0.35">
      <c r="A163">
        <v>60100140</v>
      </c>
      <c r="B163" t="s">
        <v>265</v>
      </c>
      <c r="C163" t="s">
        <v>252</v>
      </c>
      <c r="D163" t="s">
        <v>34</v>
      </c>
    </row>
    <row r="164" spans="1:4" x14ac:dyDescent="0.35">
      <c r="A164">
        <v>60100150</v>
      </c>
      <c r="B164" t="s">
        <v>266</v>
      </c>
      <c r="C164" t="s">
        <v>252</v>
      </c>
      <c r="D164" t="s">
        <v>34</v>
      </c>
    </row>
    <row r="165" spans="1:4" x14ac:dyDescent="0.35">
      <c r="A165">
        <v>60100160</v>
      </c>
      <c r="B165" t="s">
        <v>267</v>
      </c>
      <c r="C165" t="s">
        <v>252</v>
      </c>
      <c r="D165" t="s">
        <v>34</v>
      </c>
    </row>
    <row r="166" spans="1:4" x14ac:dyDescent="0.35">
      <c r="A166">
        <v>60100170</v>
      </c>
      <c r="B166" t="s">
        <v>268</v>
      </c>
      <c r="C166" t="s">
        <v>252</v>
      </c>
      <c r="D166" t="s">
        <v>34</v>
      </c>
    </row>
    <row r="167" spans="1:4" x14ac:dyDescent="0.35">
      <c r="A167">
        <v>60100180</v>
      </c>
      <c r="B167" t="s">
        <v>269</v>
      </c>
      <c r="C167" t="s">
        <v>252</v>
      </c>
      <c r="D167" t="s">
        <v>34</v>
      </c>
    </row>
    <row r="168" spans="1:4" x14ac:dyDescent="0.35">
      <c r="A168">
        <v>60100190</v>
      </c>
      <c r="B168" t="s">
        <v>270</v>
      </c>
      <c r="C168" t="s">
        <v>252</v>
      </c>
      <c r="D168" t="s">
        <v>34</v>
      </c>
    </row>
    <row r="169" spans="1:4" x14ac:dyDescent="0.35">
      <c r="A169">
        <v>60100200</v>
      </c>
      <c r="B169" t="s">
        <v>271</v>
      </c>
      <c r="C169" t="s">
        <v>252</v>
      </c>
      <c r="D169" t="s">
        <v>34</v>
      </c>
    </row>
    <row r="170" spans="1:4" x14ac:dyDescent="0.35">
      <c r="A170">
        <v>60100210</v>
      </c>
      <c r="B170" t="s">
        <v>272</v>
      </c>
      <c r="C170" t="s">
        <v>252</v>
      </c>
      <c r="D170" t="s">
        <v>34</v>
      </c>
    </row>
    <row r="171" spans="1:4" x14ac:dyDescent="0.35">
      <c r="A171">
        <v>60100220</v>
      </c>
      <c r="B171" t="s">
        <v>273</v>
      </c>
      <c r="C171" t="s">
        <v>252</v>
      </c>
      <c r="D171" t="s">
        <v>34</v>
      </c>
    </row>
    <row r="172" spans="1:4" x14ac:dyDescent="0.35">
      <c r="A172">
        <v>60200010</v>
      </c>
      <c r="B172" t="s">
        <v>274</v>
      </c>
      <c r="C172" t="s">
        <v>275</v>
      </c>
      <c r="D172" t="s">
        <v>34</v>
      </c>
    </row>
    <row r="173" spans="1:4" x14ac:dyDescent="0.35">
      <c r="A173">
        <v>60200020</v>
      </c>
      <c r="B173" t="s">
        <v>276</v>
      </c>
      <c r="C173" t="s">
        <v>275</v>
      </c>
      <c r="D173" t="s">
        <v>34</v>
      </c>
    </row>
    <row r="174" spans="1:4" x14ac:dyDescent="0.35">
      <c r="A174">
        <v>60200030</v>
      </c>
      <c r="B174" t="s">
        <v>277</v>
      </c>
      <c r="C174" t="s">
        <v>275</v>
      </c>
      <c r="D174" t="s">
        <v>34</v>
      </c>
    </row>
    <row r="175" spans="1:4" x14ac:dyDescent="0.35">
      <c r="A175">
        <v>60300010</v>
      </c>
      <c r="B175" t="s">
        <v>278</v>
      </c>
      <c r="C175" t="s">
        <v>279</v>
      </c>
      <c r="D175" t="s">
        <v>34</v>
      </c>
    </row>
    <row r="176" spans="1:4" x14ac:dyDescent="0.35">
      <c r="A176">
        <v>60300020</v>
      </c>
      <c r="B176" t="s">
        <v>280</v>
      </c>
      <c r="C176" t="s">
        <v>279</v>
      </c>
      <c r="D176" t="s">
        <v>34</v>
      </c>
    </row>
    <row r="177" spans="1:4" x14ac:dyDescent="0.35">
      <c r="A177">
        <v>60300030</v>
      </c>
      <c r="B177" t="s">
        <v>281</v>
      </c>
      <c r="C177" t="s">
        <v>279</v>
      </c>
      <c r="D177" t="s">
        <v>34</v>
      </c>
    </row>
    <row r="178" spans="1:4" x14ac:dyDescent="0.35">
      <c r="A178">
        <v>60300040</v>
      </c>
      <c r="B178" t="s">
        <v>282</v>
      </c>
      <c r="C178" t="s">
        <v>279</v>
      </c>
      <c r="D178" t="s">
        <v>34</v>
      </c>
    </row>
    <row r="179" spans="1:4" x14ac:dyDescent="0.35">
      <c r="A179">
        <v>60300050</v>
      </c>
      <c r="B179" t="s">
        <v>283</v>
      </c>
      <c r="C179" t="s">
        <v>279</v>
      </c>
      <c r="D179" t="s">
        <v>34</v>
      </c>
    </row>
    <row r="180" spans="1:4" x14ac:dyDescent="0.35">
      <c r="A180">
        <v>60300060</v>
      </c>
      <c r="B180" t="s">
        <v>284</v>
      </c>
      <c r="C180" t="s">
        <v>279</v>
      </c>
      <c r="D180" t="s">
        <v>34</v>
      </c>
    </row>
    <row r="181" spans="1:4" x14ac:dyDescent="0.35">
      <c r="A181">
        <v>60300070</v>
      </c>
      <c r="B181" t="s">
        <v>285</v>
      </c>
      <c r="C181" t="s">
        <v>279</v>
      </c>
      <c r="D181" t="s">
        <v>34</v>
      </c>
    </row>
    <row r="182" spans="1:4" x14ac:dyDescent="0.35">
      <c r="A182">
        <v>60300080</v>
      </c>
      <c r="B182" t="s">
        <v>286</v>
      </c>
      <c r="C182" t="s">
        <v>279</v>
      </c>
      <c r="D182" t="s">
        <v>34</v>
      </c>
    </row>
    <row r="183" spans="1:4" x14ac:dyDescent="0.35">
      <c r="A183">
        <v>60300090</v>
      </c>
      <c r="B183" t="s">
        <v>287</v>
      </c>
      <c r="C183" t="s">
        <v>279</v>
      </c>
      <c r="D183" t="s">
        <v>34</v>
      </c>
    </row>
    <row r="184" spans="1:4" x14ac:dyDescent="0.35">
      <c r="A184">
        <v>60300100</v>
      </c>
      <c r="B184" t="s">
        <v>288</v>
      </c>
      <c r="C184" t="s">
        <v>279</v>
      </c>
      <c r="D184" t="s">
        <v>34</v>
      </c>
    </row>
    <row r="185" spans="1:4" x14ac:dyDescent="0.35">
      <c r="A185">
        <v>60400010</v>
      </c>
      <c r="B185" t="s">
        <v>289</v>
      </c>
      <c r="C185" t="s">
        <v>289</v>
      </c>
      <c r="D185" t="s">
        <v>34</v>
      </c>
    </row>
    <row r="186" spans="1:4" x14ac:dyDescent="0.35">
      <c r="A186">
        <v>60400020</v>
      </c>
      <c r="B186" t="s">
        <v>290</v>
      </c>
      <c r="C186" t="s">
        <v>289</v>
      </c>
      <c r="D186" t="s">
        <v>34</v>
      </c>
    </row>
    <row r="187" spans="1:4" x14ac:dyDescent="0.35">
      <c r="A187">
        <v>60400030</v>
      </c>
      <c r="B187" t="s">
        <v>291</v>
      </c>
      <c r="C187" t="s">
        <v>289</v>
      </c>
      <c r="D187" t="s">
        <v>34</v>
      </c>
    </row>
    <row r="188" spans="1:4" x14ac:dyDescent="0.35">
      <c r="A188">
        <v>60400040</v>
      </c>
      <c r="B188" t="s">
        <v>292</v>
      </c>
      <c r="C188" t="s">
        <v>289</v>
      </c>
      <c r="D188" t="s">
        <v>34</v>
      </c>
    </row>
    <row r="189" spans="1:4" x14ac:dyDescent="0.35">
      <c r="A189">
        <v>60400050</v>
      </c>
      <c r="B189" t="s">
        <v>293</v>
      </c>
      <c r="C189" t="s">
        <v>289</v>
      </c>
      <c r="D189" t="s">
        <v>34</v>
      </c>
    </row>
    <row r="190" spans="1:4" x14ac:dyDescent="0.35">
      <c r="A190">
        <v>60400060</v>
      </c>
      <c r="B190" t="s">
        <v>294</v>
      </c>
      <c r="C190" t="s">
        <v>289</v>
      </c>
      <c r="D190" t="s">
        <v>34</v>
      </c>
    </row>
    <row r="191" spans="1:4" x14ac:dyDescent="0.35">
      <c r="A191">
        <v>60500010</v>
      </c>
      <c r="B191" t="s">
        <v>295</v>
      </c>
      <c r="C191" t="s">
        <v>295</v>
      </c>
      <c r="D191" t="s">
        <v>34</v>
      </c>
    </row>
    <row r="192" spans="1:4" x14ac:dyDescent="0.35">
      <c r="A192">
        <v>60600010</v>
      </c>
      <c r="B192" t="s">
        <v>296</v>
      </c>
      <c r="C192" t="s">
        <v>296</v>
      </c>
      <c r="D192" t="s">
        <v>34</v>
      </c>
    </row>
    <row r="193" spans="1:4" x14ac:dyDescent="0.35">
      <c r="A193">
        <v>60600020</v>
      </c>
      <c r="B193" t="s">
        <v>297</v>
      </c>
      <c r="C193" t="s">
        <v>296</v>
      </c>
      <c r="D193" t="s">
        <v>34</v>
      </c>
    </row>
    <row r="194" spans="1:4" x14ac:dyDescent="0.35">
      <c r="A194">
        <v>60600030</v>
      </c>
      <c r="B194" t="s">
        <v>298</v>
      </c>
      <c r="C194" t="s">
        <v>296</v>
      </c>
      <c r="D194" t="s">
        <v>34</v>
      </c>
    </row>
    <row r="195" spans="1:4" x14ac:dyDescent="0.35">
      <c r="A195">
        <v>60600040</v>
      </c>
      <c r="B195" t="s">
        <v>299</v>
      </c>
      <c r="C195" t="s">
        <v>296</v>
      </c>
      <c r="D195" t="s">
        <v>34</v>
      </c>
    </row>
    <row r="196" spans="1:4" x14ac:dyDescent="0.35">
      <c r="A196">
        <v>62600050</v>
      </c>
      <c r="B196" t="s">
        <v>300</v>
      </c>
      <c r="C196" t="s">
        <v>224</v>
      </c>
      <c r="D196" t="s">
        <v>34</v>
      </c>
    </row>
    <row r="197" spans="1:4" x14ac:dyDescent="0.35">
      <c r="A197">
        <v>62600060</v>
      </c>
      <c r="B197" t="s">
        <v>301</v>
      </c>
      <c r="C197" t="s">
        <v>224</v>
      </c>
      <c r="D197" t="s">
        <v>34</v>
      </c>
    </row>
    <row r="198" spans="1:4" x14ac:dyDescent="0.35">
      <c r="A198">
        <v>62600070</v>
      </c>
      <c r="B198" t="s">
        <v>302</v>
      </c>
      <c r="C198" t="s">
        <v>224</v>
      </c>
      <c r="D198" t="s">
        <v>34</v>
      </c>
    </row>
    <row r="199" spans="1:4" x14ac:dyDescent="0.35">
      <c r="A199">
        <v>62600080</v>
      </c>
      <c r="B199" t="s">
        <v>303</v>
      </c>
      <c r="C199" t="s">
        <v>224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Liziel M Tecson</cp:lastModifiedBy>
  <dcterms:created xsi:type="dcterms:W3CDTF">2023-10-13T05:35:31Z</dcterms:created>
  <dcterms:modified xsi:type="dcterms:W3CDTF">2023-11-06T16:29:08Z</dcterms:modified>
  <cp:category/>
</cp:coreProperties>
</file>