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paris-my.sharepoint.com/personal/beth60662_eleve_isep_fr/Documents/"/>
    </mc:Choice>
  </mc:AlternateContent>
  <xr:revisionPtr revIDLastSave="535" documentId="8_{4ED8075D-AFB6-4808-ADEF-C728E4E62A85}" xr6:coauthVersionLast="47" xr6:coauthVersionMax="47" xr10:uidLastSave="{7B5FBFF1-CC3B-4350-A30A-EBC800FE0731}"/>
  <bookViews>
    <workbookView xWindow="-108" yWindow="-108" windowWidth="23256" windowHeight="12576" tabRatio="904" firstSheet="6" activeTab="10" xr2:uid="{00000000-000D-0000-FFFF-FFFF00000000}"/>
  </bookViews>
  <sheets>
    <sheet name="Configuration" sheetId="25" state="hidden" r:id="rId1"/>
    <sheet name="Equipe" sheetId="26" r:id="rId2"/>
    <sheet name="Synthèse" sheetId="30" r:id="rId3"/>
    <sheet name="Vue d'ensemble" sheetId="31" r:id="rId4"/>
    <sheet name="Générales E-S" sheetId="12" r:id="rId5"/>
    <sheet name="Electronique" sheetId="21" r:id="rId6"/>
    <sheet name="Signal" sheetId="20" r:id="rId7"/>
    <sheet name="Générales I-T" sheetId="29" r:id="rId8"/>
    <sheet name="Informatique" sheetId="14" r:id="rId9"/>
    <sheet name="Télécommunications" sheetId="22" r:id="rId10"/>
    <sheet name="Intégration" sheetId="28" r:id="rId11"/>
    <sheet name="Présences" sheetId="24" r:id="rId12"/>
    <sheet name="Présentations client" sheetId="32" r:id="rId13"/>
    <sheet name="Remarques" sheetId="16" r:id="rId14"/>
  </sheet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21" l="1"/>
  <c r="C3" i="24"/>
  <c r="D3" i="24"/>
  <c r="E3" i="24"/>
  <c r="F3" i="24"/>
  <c r="G3" i="24"/>
  <c r="H3" i="24"/>
  <c r="C4" i="24"/>
  <c r="D4" i="24"/>
  <c r="E4" i="24"/>
  <c r="F4" i="24"/>
  <c r="G4" i="24"/>
  <c r="H4" i="24"/>
  <c r="C5" i="24"/>
  <c r="D5" i="24"/>
  <c r="E5" i="24"/>
  <c r="F5" i="24"/>
  <c r="G5" i="24"/>
  <c r="H5" i="24"/>
  <c r="B4" i="24"/>
  <c r="B5" i="24"/>
  <c r="L38" i="21"/>
  <c r="L37" i="21"/>
  <c r="L35" i="21"/>
  <c r="L34" i="21"/>
  <c r="L33" i="21"/>
  <c r="L32" i="21"/>
  <c r="L52" i="12"/>
  <c r="L51" i="12"/>
  <c r="L49" i="12"/>
  <c r="L48" i="12"/>
  <c r="L47" i="12"/>
  <c r="L46" i="12"/>
  <c r="B3" i="24" l="1"/>
  <c r="D20" i="30" l="1"/>
  <c r="D19" i="30"/>
  <c r="D18" i="30"/>
  <c r="D17" i="30"/>
  <c r="D29" i="30"/>
  <c r="D28" i="30"/>
  <c r="D27" i="30"/>
  <c r="D26" i="30"/>
  <c r="D25" i="30"/>
  <c r="D24" i="30"/>
  <c r="D23" i="30"/>
  <c r="D16" i="30"/>
  <c r="D15" i="30"/>
  <c r="D14" i="30"/>
  <c r="C29" i="30"/>
  <c r="C28" i="30"/>
  <c r="C27" i="30"/>
  <c r="C26" i="30"/>
  <c r="C25" i="30"/>
  <c r="C24" i="30"/>
  <c r="C23" i="30"/>
  <c r="C20" i="30"/>
  <c r="C19" i="30"/>
  <c r="C18" i="30"/>
  <c r="C17" i="30"/>
  <c r="C16" i="30"/>
  <c r="C15" i="30"/>
  <c r="C14" i="30"/>
  <c r="B29" i="30"/>
  <c r="B28" i="30"/>
  <c r="B27" i="30"/>
  <c r="B26" i="30"/>
  <c r="B20" i="30"/>
  <c r="B19" i="30"/>
  <c r="B18" i="30"/>
  <c r="B17" i="30"/>
  <c r="B25" i="30"/>
  <c r="B16" i="30"/>
  <c r="B24" i="30"/>
  <c r="B15" i="30"/>
  <c r="B23" i="30"/>
  <c r="B14" i="30"/>
  <c r="A28" i="30"/>
  <c r="A27" i="30"/>
  <c r="A26" i="30"/>
  <c r="A29" i="30"/>
  <c r="A25" i="30"/>
  <c r="A24" i="30"/>
  <c r="A23" i="30"/>
  <c r="A20" i="30"/>
  <c r="A19" i="30"/>
  <c r="A18" i="30"/>
  <c r="A17" i="30"/>
  <c r="A16" i="30"/>
  <c r="A15" i="30"/>
  <c r="A14" i="30"/>
  <c r="L9" i="28"/>
  <c r="L10" i="28"/>
  <c r="L12" i="28"/>
  <c r="L16" i="28"/>
  <c r="L17" i="28"/>
  <c r="L20" i="28"/>
  <c r="L23" i="28"/>
  <c r="L24" i="28"/>
  <c r="L28" i="28"/>
  <c r="L30" i="28"/>
  <c r="L31" i="28"/>
  <c r="L32" i="28"/>
  <c r="L37" i="28"/>
  <c r="L38" i="28"/>
  <c r="L40" i="28"/>
  <c r="L44" i="28"/>
  <c r="L45" i="28"/>
  <c r="D4" i="31"/>
  <c r="E4" i="31"/>
  <c r="F4" i="31"/>
  <c r="G4" i="31"/>
  <c r="K14" i="21" s="1"/>
  <c r="H4" i="31"/>
  <c r="I4" i="31"/>
  <c r="J4" i="31"/>
  <c r="L16" i="22"/>
  <c r="L31" i="14"/>
  <c r="L4" i="14"/>
  <c r="L10" i="20"/>
  <c r="L17" i="20"/>
  <c r="L24" i="20"/>
  <c r="L31" i="20"/>
  <c r="L38" i="20"/>
  <c r="L45" i="20"/>
  <c r="L52" i="20"/>
  <c r="L59" i="20"/>
  <c r="L66" i="20"/>
  <c r="L9" i="20"/>
  <c r="L16" i="20"/>
  <c r="L23" i="20"/>
  <c r="L30" i="20"/>
  <c r="L37" i="20"/>
  <c r="L44" i="20"/>
  <c r="L51" i="20"/>
  <c r="L58" i="20"/>
  <c r="L65" i="20"/>
  <c r="H3" i="20"/>
  <c r="L7" i="20" s="1"/>
  <c r="G3" i="20"/>
  <c r="F3" i="20"/>
  <c r="L42" i="20" s="1"/>
  <c r="L49" i="20"/>
  <c r="L56" i="20"/>
  <c r="L27" i="20"/>
  <c r="I3" i="20"/>
  <c r="L34" i="20" s="1"/>
  <c r="L5" i="20"/>
  <c r="L26" i="20"/>
  <c r="L33" i="20"/>
  <c r="L25" i="20"/>
  <c r="L53" i="20"/>
  <c r="L10" i="21"/>
  <c r="L17" i="21"/>
  <c r="L24" i="21"/>
  <c r="L31" i="21"/>
  <c r="L9" i="21"/>
  <c r="L16" i="21"/>
  <c r="L23" i="21"/>
  <c r="L30" i="21"/>
  <c r="F3" i="21"/>
  <c r="G3" i="21"/>
  <c r="E3" i="21"/>
  <c r="L14" i="21"/>
  <c r="L21" i="21"/>
  <c r="L28" i="21"/>
  <c r="H3" i="21"/>
  <c r="L20" i="21" s="1"/>
  <c r="L18" i="21"/>
  <c r="L10" i="12"/>
  <c r="L17" i="12"/>
  <c r="L24" i="12"/>
  <c r="H3" i="12"/>
  <c r="L25" i="12" s="1"/>
  <c r="L28" i="12"/>
  <c r="G3" i="12"/>
  <c r="L12" i="12" s="1"/>
  <c r="F3" i="12"/>
  <c r="L30" i="12"/>
  <c r="L31" i="12"/>
  <c r="L32" i="12"/>
  <c r="L35" i="12"/>
  <c r="L37" i="12"/>
  <c r="L38" i="12"/>
  <c r="L39" i="12"/>
  <c r="L44" i="12"/>
  <c r="L45" i="12"/>
  <c r="L9" i="12"/>
  <c r="L16" i="12"/>
  <c r="L23" i="12"/>
  <c r="I3" i="12"/>
  <c r="L5" i="12"/>
  <c r="L11" i="12"/>
  <c r="L18" i="12"/>
  <c r="J3" i="29"/>
  <c r="I3" i="29"/>
  <c r="L44" i="29" s="1"/>
  <c r="H3" i="29"/>
  <c r="G3" i="29"/>
  <c r="L31" i="29" s="1"/>
  <c r="F3" i="29"/>
  <c r="E3" i="29"/>
  <c r="D3" i="29"/>
  <c r="J3" i="28"/>
  <c r="J3" i="12"/>
  <c r="D11" i="30"/>
  <c r="C11" i="30"/>
  <c r="B11" i="30"/>
  <c r="A11" i="30"/>
  <c r="D10" i="30"/>
  <c r="C10" i="30"/>
  <c r="B10" i="30"/>
  <c r="A10" i="30"/>
  <c r="D9" i="30"/>
  <c r="C9" i="30"/>
  <c r="B9" i="30"/>
  <c r="A9" i="30"/>
  <c r="D8" i="30"/>
  <c r="C8" i="30"/>
  <c r="B8" i="30"/>
  <c r="A8" i="30"/>
  <c r="D7" i="30"/>
  <c r="C7" i="30"/>
  <c r="B7" i="30"/>
  <c r="A7" i="30"/>
  <c r="D6" i="30"/>
  <c r="C6" i="30"/>
  <c r="B6" i="30"/>
  <c r="A6" i="30"/>
  <c r="D5" i="30"/>
  <c r="C5" i="30"/>
  <c r="B5" i="30"/>
  <c r="A5" i="30"/>
  <c r="J3" i="22"/>
  <c r="J3" i="14"/>
  <c r="J3" i="20"/>
  <c r="J3" i="21"/>
  <c r="I3" i="28"/>
  <c r="H3" i="28"/>
  <c r="L5" i="28" s="1"/>
  <c r="G3" i="28"/>
  <c r="F3" i="28"/>
  <c r="E3" i="28"/>
  <c r="D3" i="28"/>
  <c r="E3" i="12"/>
  <c r="D3" i="12"/>
  <c r="I3" i="22"/>
  <c r="L6" i="22" s="1"/>
  <c r="H3" i="22"/>
  <c r="G3" i="22"/>
  <c r="L10" i="22" s="1"/>
  <c r="F3" i="22"/>
  <c r="L23" i="22" s="1"/>
  <c r="E3" i="22"/>
  <c r="D3" i="22"/>
  <c r="I3" i="14"/>
  <c r="L16" i="14" s="1"/>
  <c r="H3" i="14"/>
  <c r="L45" i="14" s="1"/>
  <c r="G3" i="14"/>
  <c r="L66" i="14" s="1"/>
  <c r="F3" i="14"/>
  <c r="L51" i="14" s="1"/>
  <c r="E3" i="14"/>
  <c r="D3" i="14"/>
  <c r="I3" i="21"/>
  <c r="D3" i="21"/>
  <c r="E3" i="20"/>
  <c r="D3" i="20"/>
  <c r="L26" i="21"/>
  <c r="L6" i="21"/>
  <c r="L6" i="20"/>
  <c r="K32" i="21" l="1"/>
  <c r="D18" i="31" s="1"/>
  <c r="K63" i="14"/>
  <c r="K37" i="21"/>
  <c r="K50" i="12"/>
  <c r="K36" i="21"/>
  <c r="K52" i="12"/>
  <c r="K38" i="21"/>
  <c r="K48" i="12"/>
  <c r="K34" i="21"/>
  <c r="K49" i="12"/>
  <c r="K35" i="21"/>
  <c r="K47" i="12"/>
  <c r="K33" i="21"/>
  <c r="K45" i="28"/>
  <c r="K46" i="12"/>
  <c r="D12" i="31" s="1"/>
  <c r="K21" i="28"/>
  <c r="K28" i="28"/>
  <c r="K6" i="29"/>
  <c r="K6" i="14"/>
  <c r="K13" i="14"/>
  <c r="K27" i="20"/>
  <c r="K35" i="29"/>
  <c r="K21" i="12"/>
  <c r="K21" i="14"/>
  <c r="K56" i="29"/>
  <c r="G6" i="24"/>
  <c r="K51" i="12"/>
  <c r="B2" i="32"/>
  <c r="B6" i="24"/>
  <c r="B5" i="32"/>
  <c r="E6" i="24"/>
  <c r="K36" i="29"/>
  <c r="F6" i="24"/>
  <c r="H6" i="24"/>
  <c r="B4" i="32"/>
  <c r="D6" i="24"/>
  <c r="K12" i="28"/>
  <c r="C6" i="24"/>
  <c r="K10" i="12"/>
  <c r="K31" i="22"/>
  <c r="K17" i="21"/>
  <c r="J66" i="31"/>
  <c r="K90" i="14"/>
  <c r="K76" i="14"/>
  <c r="K20" i="21"/>
  <c r="K6" i="22"/>
  <c r="K20" i="20"/>
  <c r="K20" i="12"/>
  <c r="K34" i="28"/>
  <c r="K13" i="28"/>
  <c r="K20" i="28"/>
  <c r="K55" i="14"/>
  <c r="K35" i="20"/>
  <c r="K7" i="29"/>
  <c r="K84" i="14"/>
  <c r="K7" i="21"/>
  <c r="K70" i="14"/>
  <c r="K28" i="20"/>
  <c r="K23" i="20"/>
  <c r="B7" i="32"/>
  <c r="K36" i="12"/>
  <c r="K42" i="14"/>
  <c r="K14" i="20"/>
  <c r="K35" i="28"/>
  <c r="K39" i="29"/>
  <c r="K43" i="22"/>
  <c r="K43" i="29"/>
  <c r="K8" i="29"/>
  <c r="K8" i="28"/>
  <c r="K18" i="21"/>
  <c r="D16" i="31" s="1"/>
  <c r="K15" i="22"/>
  <c r="K21" i="22"/>
  <c r="K49" i="29"/>
  <c r="K42" i="12"/>
  <c r="G66" i="31"/>
  <c r="K21" i="21"/>
  <c r="K28" i="14"/>
  <c r="K37" i="12"/>
  <c r="K25" i="28"/>
  <c r="K53" i="29"/>
  <c r="K30" i="20"/>
  <c r="K32" i="20"/>
  <c r="K8" i="12"/>
  <c r="K18" i="28"/>
  <c r="K16" i="12"/>
  <c r="K44" i="22"/>
  <c r="K16" i="20"/>
  <c r="K32" i="22"/>
  <c r="K4" i="29"/>
  <c r="K4" i="12"/>
  <c r="K22" i="22"/>
  <c r="K32" i="12"/>
  <c r="D10" i="31" s="1"/>
  <c r="K30" i="21"/>
  <c r="K11" i="29"/>
  <c r="K29" i="14"/>
  <c r="K7" i="28"/>
  <c r="K16" i="22"/>
  <c r="K28" i="29"/>
  <c r="K7" i="20"/>
  <c r="K14" i="12"/>
  <c r="K14" i="14"/>
  <c r="K9" i="21"/>
  <c r="K56" i="14"/>
  <c r="K14" i="22"/>
  <c r="K32" i="14"/>
  <c r="K46" i="29"/>
  <c r="K4" i="28"/>
  <c r="K11" i="12"/>
  <c r="D7" i="31" s="1"/>
  <c r="K44" i="20"/>
  <c r="I66" i="31"/>
  <c r="K16" i="28"/>
  <c r="K53" i="14"/>
  <c r="K18" i="22"/>
  <c r="K81" i="14"/>
  <c r="D66" i="31"/>
  <c r="K22" i="12"/>
  <c r="K39" i="28"/>
  <c r="K30" i="22"/>
  <c r="K9" i="22"/>
  <c r="K11" i="14"/>
  <c r="K39" i="14"/>
  <c r="K18" i="20"/>
  <c r="K53" i="20"/>
  <c r="D27" i="31" s="1"/>
  <c r="K25" i="12"/>
  <c r="D9" i="31" s="1"/>
  <c r="K39" i="12"/>
  <c r="D11" i="31" s="1"/>
  <c r="K39" i="20"/>
  <c r="K4" i="22"/>
  <c r="K23" i="28"/>
  <c r="K86" i="14"/>
  <c r="K23" i="12"/>
  <c r="K37" i="28"/>
  <c r="K39" i="22"/>
  <c r="K25" i="20"/>
  <c r="D23" i="31" s="1"/>
  <c r="K18" i="29"/>
  <c r="K4" i="20"/>
  <c r="K11" i="20"/>
  <c r="K18" i="12"/>
  <c r="D8" i="31" s="1"/>
  <c r="K25" i="22"/>
  <c r="K25" i="21"/>
  <c r="K65" i="20"/>
  <c r="K29" i="28"/>
  <c r="K36" i="22"/>
  <c r="K19" i="14"/>
  <c r="K44" i="28"/>
  <c r="K16" i="21"/>
  <c r="K30" i="28"/>
  <c r="K37" i="20"/>
  <c r="K37" i="22"/>
  <c r="K11" i="28"/>
  <c r="K74" i="14"/>
  <c r="K46" i="20"/>
  <c r="K25" i="29"/>
  <c r="K4" i="14"/>
  <c r="D39" i="31" s="1"/>
  <c r="K46" i="14"/>
  <c r="K22" i="28"/>
  <c r="K43" i="12"/>
  <c r="K22" i="20"/>
  <c r="K9" i="28"/>
  <c r="K9" i="12"/>
  <c r="K28" i="12"/>
  <c r="K35" i="22"/>
  <c r="K79" i="14"/>
  <c r="K56" i="20"/>
  <c r="K30" i="12"/>
  <c r="K49" i="20"/>
  <c r="K9" i="20"/>
  <c r="K32" i="28"/>
  <c r="D64" i="31" s="1"/>
  <c r="K18" i="14"/>
  <c r="K88" i="14"/>
  <c r="K11" i="21"/>
  <c r="K60" i="14"/>
  <c r="K32" i="29"/>
  <c r="K60" i="20"/>
  <c r="K4" i="21"/>
  <c r="K23" i="22"/>
  <c r="K25" i="14"/>
  <c r="K22" i="29"/>
  <c r="K21" i="29"/>
  <c r="K51" i="20"/>
  <c r="K44" i="12"/>
  <c r="K23" i="21"/>
  <c r="K58" i="20"/>
  <c r="K67" i="14"/>
  <c r="K20" i="29"/>
  <c r="K41" i="22"/>
  <c r="K17" i="28"/>
  <c r="K27" i="21"/>
  <c r="K41" i="29"/>
  <c r="K34" i="20"/>
  <c r="K34" i="29"/>
  <c r="K55" i="20"/>
  <c r="K13" i="29"/>
  <c r="K27" i="12"/>
  <c r="K34" i="12"/>
  <c r="K41" i="20"/>
  <c r="K38" i="22"/>
  <c r="K17" i="12"/>
  <c r="K24" i="22"/>
  <c r="K31" i="12"/>
  <c r="K24" i="12"/>
  <c r="K10" i="21"/>
  <c r="L18" i="20"/>
  <c r="L19" i="20"/>
  <c r="L24" i="29"/>
  <c r="L19" i="14"/>
  <c r="L79" i="14"/>
  <c r="L12" i="22"/>
  <c r="L31" i="22"/>
  <c r="K11" i="22"/>
  <c r="L39" i="28"/>
  <c r="L35" i="28"/>
  <c r="L27" i="28"/>
  <c r="L19" i="28"/>
  <c r="L11" i="28"/>
  <c r="L7" i="28"/>
  <c r="K27" i="28"/>
  <c r="K6" i="28"/>
  <c r="L21" i="20"/>
  <c r="K69" i="14"/>
  <c r="K13" i="22"/>
  <c r="K73" i="14"/>
  <c r="K34" i="22"/>
  <c r="K6" i="21"/>
  <c r="K20" i="22"/>
  <c r="K48" i="29"/>
  <c r="K62" i="20"/>
  <c r="K27" i="14"/>
  <c r="K13" i="12"/>
  <c r="K27" i="29"/>
  <c r="K41" i="12"/>
  <c r="K48" i="20"/>
  <c r="K24" i="28"/>
  <c r="K10" i="28"/>
  <c r="K17" i="20"/>
  <c r="K59" i="20"/>
  <c r="K38" i="20"/>
  <c r="K45" i="12"/>
  <c r="L60" i="20"/>
  <c r="L61" i="20"/>
  <c r="L63" i="20"/>
  <c r="L28" i="20"/>
  <c r="L40" i="29"/>
  <c r="L20" i="14"/>
  <c r="L87" i="14"/>
  <c r="L27" i="22"/>
  <c r="L42" i="28"/>
  <c r="L34" i="28"/>
  <c r="L26" i="28"/>
  <c r="L18" i="28"/>
  <c r="L14" i="28"/>
  <c r="L6" i="28"/>
  <c r="K41" i="14"/>
  <c r="K41" i="28"/>
  <c r="K45" i="22"/>
  <c r="K34" i="14"/>
  <c r="K13" i="21"/>
  <c r="K27" i="22"/>
  <c r="K83" i="14"/>
  <c r="K55" i="29"/>
  <c r="K6" i="12"/>
  <c r="K48" i="14"/>
  <c r="K6" i="20"/>
  <c r="K20" i="14"/>
  <c r="K13" i="20"/>
  <c r="F66" i="31"/>
  <c r="K62" i="14"/>
  <c r="K38" i="28"/>
  <c r="K31" i="28"/>
  <c r="K31" i="20"/>
  <c r="K66" i="20"/>
  <c r="K45" i="20"/>
  <c r="L62" i="20"/>
  <c r="L60" i="14"/>
  <c r="L35" i="14"/>
  <c r="L44" i="22"/>
  <c r="L4" i="28"/>
  <c r="L41" i="28"/>
  <c r="L33" i="28"/>
  <c r="L25" i="28"/>
  <c r="L21" i="28"/>
  <c r="L13" i="28"/>
  <c r="L28" i="29"/>
  <c r="L25" i="22"/>
  <c r="L42" i="22"/>
  <c r="K50" i="14"/>
  <c r="K36" i="20"/>
  <c r="K36" i="28"/>
  <c r="K57" i="20"/>
  <c r="L21" i="12"/>
  <c r="L42" i="12"/>
  <c r="L27" i="12"/>
  <c r="L11" i="21"/>
  <c r="L46" i="20"/>
  <c r="L54" i="20"/>
  <c r="L20" i="20"/>
  <c r="L33" i="29"/>
  <c r="L20" i="29"/>
  <c r="L58" i="29"/>
  <c r="L39" i="14"/>
  <c r="L75" i="14"/>
  <c r="L83" i="14"/>
  <c r="L91" i="14"/>
  <c r="L28" i="14"/>
  <c r="L72" i="14"/>
  <c r="L80" i="14"/>
  <c r="L10" i="14"/>
  <c r="L18" i="22"/>
  <c r="L33" i="22"/>
  <c r="L5" i="22"/>
  <c r="L20" i="22"/>
  <c r="L35" i="22"/>
  <c r="L7" i="22"/>
  <c r="L37" i="22"/>
  <c r="L9" i="22"/>
  <c r="L24" i="22"/>
  <c r="L38" i="29"/>
  <c r="L40" i="22"/>
  <c r="K8" i="21"/>
  <c r="K15" i="21"/>
  <c r="K22" i="14"/>
  <c r="K50" i="29"/>
  <c r="K26" i="20"/>
  <c r="K57" i="14"/>
  <c r="K92" i="14"/>
  <c r="K29" i="29"/>
  <c r="K64" i="14"/>
  <c r="K78" i="14"/>
  <c r="K29" i="12"/>
  <c r="K15" i="28"/>
  <c r="K29" i="20"/>
  <c r="K43" i="14"/>
  <c r="K22" i="21"/>
  <c r="B6" i="32"/>
  <c r="E66" i="31"/>
  <c r="K29" i="22"/>
  <c r="K50" i="20"/>
  <c r="K36" i="14"/>
  <c r="K57" i="29"/>
  <c r="L4" i="12"/>
  <c r="L20" i="12"/>
  <c r="L41" i="12"/>
  <c r="L34" i="12"/>
  <c r="L26" i="12"/>
  <c r="L39" i="20"/>
  <c r="L11" i="20"/>
  <c r="L47" i="20"/>
  <c r="L55" i="20"/>
  <c r="L13" i="20"/>
  <c r="L35" i="20"/>
  <c r="L14" i="20"/>
  <c r="L55" i="29"/>
  <c r="L13" i="29"/>
  <c r="L88" i="14"/>
  <c r="L32" i="14"/>
  <c r="L68" i="14"/>
  <c r="L76" i="14"/>
  <c r="L84" i="14"/>
  <c r="L7" i="14"/>
  <c r="L23" i="14"/>
  <c r="L39" i="22"/>
  <c r="L11" i="22"/>
  <c r="L26" i="22"/>
  <c r="L41" i="22"/>
  <c r="L13" i="22"/>
  <c r="L28" i="22"/>
  <c r="L30" i="22"/>
  <c r="L45" i="22"/>
  <c r="L17" i="22"/>
  <c r="K31" i="21"/>
  <c r="K59" i="29"/>
  <c r="K52" i="29"/>
  <c r="K38" i="29"/>
  <c r="K31" i="29"/>
  <c r="K24" i="29"/>
  <c r="K10" i="29"/>
  <c r="K52" i="14"/>
  <c r="K10" i="14"/>
  <c r="K17" i="14"/>
  <c r="K45" i="14"/>
  <c r="K24" i="14"/>
  <c r="K94" i="14"/>
  <c r="K59" i="14"/>
  <c r="K45" i="29"/>
  <c r="K17" i="29"/>
  <c r="K66" i="14"/>
  <c r="K38" i="14"/>
  <c r="K87" i="14"/>
  <c r="K31" i="14"/>
  <c r="L14" i="22"/>
  <c r="K8" i="14"/>
  <c r="K29" i="21"/>
  <c r="K15" i="14"/>
  <c r="K71" i="14"/>
  <c r="K85" i="14"/>
  <c r="K43" i="20"/>
  <c r="K64" i="20"/>
  <c r="K8" i="20"/>
  <c r="K15" i="12"/>
  <c r="K15" i="20"/>
  <c r="K43" i="28"/>
  <c r="K15" i="29"/>
  <c r="H66" i="31"/>
  <c r="K8" i="22"/>
  <c r="L19" i="12"/>
  <c r="L6" i="12"/>
  <c r="L40" i="12"/>
  <c r="L33" i="12"/>
  <c r="L32" i="20"/>
  <c r="L4" i="20"/>
  <c r="L40" i="20"/>
  <c r="L12" i="20"/>
  <c r="L18" i="29"/>
  <c r="L23" i="29"/>
  <c r="L67" i="14"/>
  <c r="L11" i="14"/>
  <c r="L40" i="14"/>
  <c r="L27" i="14"/>
  <c r="L63" i="14"/>
  <c r="L38" i="14"/>
  <c r="L32" i="22"/>
  <c r="L4" i="22"/>
  <c r="L19" i="22"/>
  <c r="L34" i="22"/>
  <c r="L21" i="22"/>
  <c r="L38" i="22"/>
  <c r="K30" i="14"/>
  <c r="K72" i="14"/>
  <c r="K44" i="14"/>
  <c r="K16" i="14"/>
  <c r="K58" i="29"/>
  <c r="K51" i="29"/>
  <c r="K37" i="29"/>
  <c r="K30" i="29"/>
  <c r="K23" i="29"/>
  <c r="K9" i="29"/>
  <c r="K65" i="14"/>
  <c r="K37" i="14"/>
  <c r="K58" i="14"/>
  <c r="K44" i="29"/>
  <c r="K51" i="14"/>
  <c r="K23" i="14"/>
  <c r="K16" i="29"/>
  <c r="K93" i="14"/>
  <c r="K9" i="14"/>
  <c r="K12" i="20"/>
  <c r="K40" i="28"/>
  <c r="K33" i="20"/>
  <c r="K19" i="21"/>
  <c r="K26" i="21"/>
  <c r="K26" i="29"/>
  <c r="K12" i="12"/>
  <c r="K33" i="28"/>
  <c r="K12" i="22"/>
  <c r="K26" i="28"/>
  <c r="K89" i="14"/>
  <c r="K47" i="29"/>
  <c r="K12" i="21"/>
  <c r="K33" i="29"/>
  <c r="K26" i="14"/>
  <c r="K5" i="22"/>
  <c r="K54" i="20"/>
  <c r="K33" i="12"/>
  <c r="K33" i="22"/>
  <c r="K26" i="22"/>
  <c r="K26" i="12"/>
  <c r="K33" i="14"/>
  <c r="K47" i="20"/>
  <c r="K40" i="14"/>
  <c r="K5" i="20"/>
  <c r="K5" i="21"/>
  <c r="K54" i="29"/>
  <c r="K40" i="29"/>
  <c r="K19" i="29"/>
  <c r="K47" i="14"/>
  <c r="K5" i="29"/>
  <c r="K61" i="20"/>
  <c r="K5" i="14"/>
  <c r="K75" i="14"/>
  <c r="B3" i="32"/>
  <c r="K68" i="14"/>
  <c r="K12" i="14"/>
  <c r="K19" i="20"/>
  <c r="K82" i="14"/>
  <c r="K40" i="20"/>
  <c r="K19" i="12"/>
  <c r="K19" i="22"/>
  <c r="K19" i="28"/>
  <c r="K5" i="28"/>
  <c r="K40" i="22"/>
  <c r="K61" i="14"/>
  <c r="K5" i="12"/>
  <c r="K54" i="14"/>
  <c r="K12" i="29"/>
  <c r="K40" i="12"/>
  <c r="L13" i="21"/>
  <c r="L27" i="21"/>
  <c r="L5" i="21"/>
  <c r="L19" i="21"/>
  <c r="L12" i="21"/>
  <c r="L54" i="14"/>
  <c r="L18" i="14"/>
  <c r="L37" i="14"/>
  <c r="L65" i="14"/>
  <c r="L49" i="14"/>
  <c r="L59" i="14"/>
  <c r="L56" i="14"/>
  <c r="L47" i="14"/>
  <c r="L17" i="14"/>
  <c r="L14" i="14"/>
  <c r="L34" i="14"/>
  <c r="L62" i="14"/>
  <c r="L13" i="14"/>
  <c r="L41" i="14"/>
  <c r="L81" i="14"/>
  <c r="L9" i="29"/>
  <c r="L51" i="29"/>
  <c r="L35" i="29"/>
  <c r="L56" i="29"/>
  <c r="L26" i="29"/>
  <c r="L47" i="29"/>
  <c r="L11" i="29"/>
  <c r="L25" i="29"/>
  <c r="L17" i="29"/>
  <c r="L52" i="29"/>
  <c r="L16" i="29"/>
  <c r="L27" i="29"/>
  <c r="L48" i="29"/>
  <c r="L12" i="29"/>
  <c r="L46" i="29"/>
  <c r="L53" i="29"/>
  <c r="L25" i="21"/>
  <c r="L7" i="21"/>
  <c r="L32" i="29"/>
  <c r="L4" i="29"/>
  <c r="L34" i="29"/>
  <c r="L14" i="29"/>
  <c r="L59" i="29"/>
  <c r="L10" i="29"/>
  <c r="L55" i="14"/>
  <c r="K10" i="20"/>
  <c r="K24" i="21"/>
  <c r="K52" i="20"/>
  <c r="K24" i="20"/>
  <c r="K80" i="14"/>
  <c r="K38" i="12"/>
  <c r="K10" i="22"/>
  <c r="K17" i="22"/>
  <c r="K49" i="14"/>
  <c r="K28" i="22"/>
  <c r="K77" i="14"/>
  <c r="K42" i="20"/>
  <c r="K42" i="28"/>
  <c r="K91" i="14"/>
  <c r="K63" i="20"/>
  <c r="K42" i="29"/>
  <c r="K35" i="14"/>
  <c r="K7" i="22"/>
  <c r="K35" i="12"/>
  <c r="K7" i="12"/>
  <c r="K7" i="14"/>
  <c r="K28" i="21"/>
  <c r="K21" i="20"/>
  <c r="K14" i="29"/>
  <c r="K42" i="22"/>
  <c r="K14" i="28"/>
  <c r="L30" i="14"/>
  <c r="L58" i="14"/>
  <c r="L24" i="14"/>
  <c r="L52" i="14"/>
  <c r="L45" i="29"/>
  <c r="L21" i="29"/>
  <c r="L41" i="29"/>
  <c r="L5" i="29"/>
  <c r="L39" i="29"/>
  <c r="L42" i="29"/>
  <c r="L6" i="29"/>
  <c r="L7" i="12"/>
  <c r="L14" i="12"/>
  <c r="L13" i="12"/>
  <c r="L41" i="20"/>
  <c r="L48" i="20"/>
  <c r="L54" i="29"/>
  <c r="L19" i="29"/>
  <c r="L49" i="29"/>
  <c r="L7" i="29"/>
  <c r="L37" i="29"/>
  <c r="L12" i="14"/>
  <c r="L48" i="14"/>
  <c r="L44" i="14"/>
  <c r="L53" i="14"/>
  <c r="L25" i="14"/>
  <c r="L89" i="14"/>
  <c r="L61" i="14"/>
  <c r="L33" i="14"/>
  <c r="L5" i="14"/>
  <c r="L69" i="14"/>
  <c r="L77" i="14"/>
  <c r="L21" i="14"/>
  <c r="L93" i="14"/>
  <c r="L9" i="14"/>
  <c r="L73" i="14"/>
  <c r="L30" i="29"/>
  <c r="L74" i="14"/>
  <c r="L46" i="14"/>
  <c r="L82" i="14"/>
  <c r="L26" i="14"/>
  <c r="L90" i="14"/>
  <c r="L6" i="14"/>
  <c r="L70" i="14"/>
  <c r="L42" i="14"/>
  <c r="L86" i="14"/>
  <c r="L94" i="14"/>
  <c r="D56" i="31" l="1"/>
  <c r="G23" i="31"/>
  <c r="I18" i="31"/>
  <c r="H18" i="31"/>
  <c r="F18" i="31"/>
  <c r="E18" i="31"/>
  <c r="J18" i="31"/>
  <c r="G18" i="31"/>
  <c r="E25" i="31"/>
  <c r="H60" i="31"/>
  <c r="J12" i="31"/>
  <c r="G12" i="31"/>
  <c r="F12" i="31"/>
  <c r="H12" i="31"/>
  <c r="E12" i="31"/>
  <c r="I12" i="31"/>
  <c r="D46" i="31"/>
  <c r="D57" i="31"/>
  <c r="D48" i="31"/>
  <c r="D25" i="31"/>
  <c r="G27" i="31"/>
  <c r="D41" i="31"/>
  <c r="D61" i="31"/>
  <c r="H34" i="31"/>
  <c r="E53" i="31"/>
  <c r="D15" i="31"/>
  <c r="D31" i="31"/>
  <c r="D55" i="31"/>
  <c r="D14" i="31"/>
  <c r="E16" i="31"/>
  <c r="E64" i="31"/>
  <c r="D47" i="31"/>
  <c r="E61" i="31"/>
  <c r="D65" i="31"/>
  <c r="I27" i="31"/>
  <c r="H33" i="31"/>
  <c r="F61" i="31"/>
  <c r="E62" i="31"/>
  <c r="G50" i="31"/>
  <c r="H36" i="31"/>
  <c r="E39" i="31"/>
  <c r="E44" i="31"/>
  <c r="I8" i="31"/>
  <c r="J54" i="31"/>
  <c r="D34" i="31"/>
  <c r="E20" i="31"/>
  <c r="E9" i="31"/>
  <c r="E7" i="31"/>
  <c r="D40" i="31"/>
  <c r="D35" i="31"/>
  <c r="E30" i="31"/>
  <c r="E33" i="31"/>
  <c r="D20" i="31"/>
  <c r="D30" i="31"/>
  <c r="E63" i="31"/>
  <c r="J61" i="31"/>
  <c r="E65" i="31"/>
  <c r="J60" i="31"/>
  <c r="E57" i="31"/>
  <c r="E41" i="31"/>
  <c r="D51" i="31"/>
  <c r="E35" i="31"/>
  <c r="D28" i="31"/>
  <c r="I20" i="31"/>
  <c r="E24" i="31"/>
  <c r="E21" i="31"/>
  <c r="D6" i="31"/>
  <c r="D5" i="31" s="1" a="1"/>
  <c r="D5" i="31" s="1"/>
  <c r="F42" i="31"/>
  <c r="D36" i="31"/>
  <c r="D50" i="31"/>
  <c r="E6" i="31"/>
  <c r="E56" i="31"/>
  <c r="F23" i="31"/>
  <c r="E23" i="31"/>
  <c r="D32" i="31"/>
  <c r="D24" i="31"/>
  <c r="D44" i="31"/>
  <c r="D45" i="31"/>
  <c r="G41" i="31"/>
  <c r="E32" i="31"/>
  <c r="H51" i="31"/>
  <c r="D49" i="31"/>
  <c r="I56" i="31"/>
  <c r="D17" i="31"/>
  <c r="F41" i="31"/>
  <c r="E17" i="31"/>
  <c r="D43" i="31"/>
  <c r="E10" i="31"/>
  <c r="E15" i="31"/>
  <c r="J57" i="31"/>
  <c r="F15" i="31"/>
  <c r="F57" i="31"/>
  <c r="E60" i="31"/>
  <c r="D62" i="31"/>
  <c r="E37" i="31"/>
  <c r="D33" i="31"/>
  <c r="H62" i="31"/>
  <c r="J62" i="31"/>
  <c r="E50" i="31"/>
  <c r="H50" i="31"/>
  <c r="D37" i="31"/>
  <c r="E36" i="31"/>
  <c r="D60" i="31"/>
  <c r="I11" i="31"/>
  <c r="D53" i="31"/>
  <c r="D63" i="31"/>
  <c r="J15" i="31"/>
  <c r="E28" i="31"/>
  <c r="D58" i="31"/>
  <c r="D21" i="31"/>
  <c r="J23" i="31"/>
  <c r="I54" i="31"/>
  <c r="D22" i="31"/>
  <c r="E22" i="31"/>
  <c r="D42" i="31"/>
  <c r="D54" i="31"/>
  <c r="D26" i="31"/>
  <c r="J41" i="31"/>
  <c r="G57" i="31"/>
  <c r="G39" i="31"/>
  <c r="G54" i="31"/>
  <c r="E14" i="31"/>
  <c r="J39" i="31"/>
  <c r="H41" i="31"/>
  <c r="G15" i="31"/>
  <c r="E31" i="31"/>
  <c r="F54" i="31"/>
  <c r="H54" i="31"/>
  <c r="F39" i="31"/>
  <c r="E54" i="31"/>
  <c r="I39" i="31"/>
  <c r="H39" i="31"/>
  <c r="J6" i="31"/>
  <c r="H15" i="31"/>
  <c r="I15" i="31"/>
  <c r="I41" i="31"/>
  <c r="E27" i="31"/>
  <c r="H27" i="31"/>
  <c r="I23" i="31"/>
  <c r="I51" i="31"/>
  <c r="G61" i="31"/>
  <c r="F45" i="31"/>
  <c r="E45" i="31"/>
  <c r="H23" i="31"/>
  <c r="G55" i="31"/>
  <c r="E49" i="31"/>
  <c r="G33" i="31"/>
  <c r="J47" i="31"/>
  <c r="G47" i="31"/>
  <c r="F47" i="31"/>
  <c r="I47" i="31"/>
  <c r="F16" i="31"/>
  <c r="H16" i="31"/>
  <c r="I16" i="31"/>
  <c r="H47" i="31"/>
  <c r="J16" i="31"/>
  <c r="G51" i="31"/>
  <c r="F11" i="31"/>
  <c r="H55" i="31"/>
  <c r="E42" i="31"/>
  <c r="H8" i="31"/>
  <c r="G8" i="31"/>
  <c r="J8" i="31"/>
  <c r="F8" i="31"/>
  <c r="J48" i="31"/>
  <c r="I48" i="31"/>
  <c r="H48" i="31"/>
  <c r="G48" i="31"/>
  <c r="F48" i="31"/>
  <c r="I45" i="31"/>
  <c r="J45" i="31"/>
  <c r="G45" i="31"/>
  <c r="H45" i="31"/>
  <c r="E11" i="31"/>
  <c r="F56" i="31"/>
  <c r="H56" i="31"/>
  <c r="F10" i="31"/>
  <c r="G10" i="31"/>
  <c r="I10" i="31"/>
  <c r="H10" i="31"/>
  <c r="J10" i="31"/>
  <c r="F34" i="31"/>
  <c r="J34" i="31"/>
  <c r="I34" i="31"/>
  <c r="G34" i="31"/>
  <c r="F7" i="31"/>
  <c r="H7" i="31"/>
  <c r="J7" i="31"/>
  <c r="G7" i="31"/>
  <c r="I7" i="31"/>
  <c r="E48" i="31"/>
  <c r="H61" i="31"/>
  <c r="J46" i="31"/>
  <c r="F46" i="31"/>
  <c r="I46" i="31"/>
  <c r="G46" i="31"/>
  <c r="H46" i="31"/>
  <c r="J40" i="31"/>
  <c r="H40" i="31"/>
  <c r="I40" i="31"/>
  <c r="H49" i="31"/>
  <c r="J49" i="31"/>
  <c r="F49" i="31"/>
  <c r="I49" i="31"/>
  <c r="G49" i="31"/>
  <c r="E40" i="31"/>
  <c r="I21" i="31"/>
  <c r="H21" i="31"/>
  <c r="G21" i="31"/>
  <c r="J21" i="31"/>
  <c r="F21" i="31"/>
  <c r="G40" i="31"/>
  <c r="H6" i="31"/>
  <c r="J56" i="31"/>
  <c r="J51" i="31"/>
  <c r="F31" i="31"/>
  <c r="J31" i="31"/>
  <c r="I31" i="31"/>
  <c r="G31" i="31"/>
  <c r="H31" i="31"/>
  <c r="H11" i="31"/>
  <c r="J11" i="31"/>
  <c r="G62" i="31"/>
  <c r="F62" i="31"/>
  <c r="I62" i="31"/>
  <c r="H25" i="31"/>
  <c r="J25" i="31"/>
  <c r="I25" i="31"/>
  <c r="F25" i="31"/>
  <c r="G25" i="31"/>
  <c r="H28" i="31"/>
  <c r="J28" i="31"/>
  <c r="F28" i="31"/>
  <c r="I28" i="31"/>
  <c r="G28" i="31"/>
  <c r="G32" i="31"/>
  <c r="J32" i="31"/>
  <c r="I32" i="31"/>
  <c r="H32" i="31"/>
  <c r="F32" i="31"/>
  <c r="E46" i="31"/>
  <c r="H14" i="31"/>
  <c r="G14" i="31"/>
  <c r="I14" i="31"/>
  <c r="J14" i="31"/>
  <c r="F14" i="31"/>
  <c r="H20" i="31"/>
  <c r="F20" i="31"/>
  <c r="J20" i="31"/>
  <c r="G20" i="31"/>
  <c r="I26" i="31"/>
  <c r="J26" i="31"/>
  <c r="F26" i="31"/>
  <c r="H26" i="31"/>
  <c r="G26" i="31"/>
  <c r="E8" i="31"/>
  <c r="J27" i="31"/>
  <c r="F27" i="31"/>
  <c r="H63" i="31"/>
  <c r="I63" i="31"/>
  <c r="J63" i="31"/>
  <c r="G63" i="31"/>
  <c r="F63" i="31"/>
  <c r="F33" i="31"/>
  <c r="I33" i="31"/>
  <c r="J33" i="31"/>
  <c r="G16" i="31"/>
  <c r="J24" i="31"/>
  <c r="H24" i="31"/>
  <c r="G24" i="31"/>
  <c r="I24" i="31"/>
  <c r="F24" i="31"/>
  <c r="E26" i="31"/>
  <c r="G11" i="31"/>
  <c r="I61" i="31"/>
  <c r="G56" i="31"/>
  <c r="J55" i="31"/>
  <c r="F55" i="31"/>
  <c r="I9" i="31"/>
  <c r="F9" i="31"/>
  <c r="J9" i="31"/>
  <c r="H9" i="31"/>
  <c r="G9" i="31"/>
  <c r="I42" i="31"/>
  <c r="H42" i="31"/>
  <c r="G42" i="31"/>
  <c r="J42" i="31"/>
  <c r="J64" i="31"/>
  <c r="I64" i="31"/>
  <c r="F64" i="31"/>
  <c r="H64" i="31"/>
  <c r="G64" i="31"/>
  <c r="F40" i="31"/>
  <c r="F51" i="31"/>
  <c r="I55" i="31"/>
  <c r="F6" i="31"/>
  <c r="I6" i="31"/>
  <c r="G6" i="31"/>
  <c r="H58" i="31"/>
  <c r="G58" i="31"/>
  <c r="I58" i="31"/>
  <c r="E58" i="31"/>
  <c r="F58" i="31"/>
  <c r="J58" i="31"/>
  <c r="E47" i="31"/>
  <c r="I60" i="31"/>
  <c r="F60" i="31"/>
  <c r="G60" i="31"/>
  <c r="E55" i="31"/>
  <c r="J50" i="31"/>
  <c r="F50" i="31"/>
  <c r="I50" i="31"/>
  <c r="H22" i="31"/>
  <c r="G22" i="31"/>
  <c r="F22" i="31"/>
  <c r="I22" i="31"/>
  <c r="J22" i="31"/>
  <c r="F30" i="31"/>
  <c r="G30" i="31"/>
  <c r="H30" i="31"/>
  <c r="J30" i="31"/>
  <c r="I30" i="31"/>
  <c r="J35" i="31"/>
  <c r="I35" i="31"/>
  <c r="F35" i="31"/>
  <c r="H35" i="31"/>
  <c r="G35" i="31"/>
  <c r="E51" i="31"/>
  <c r="J37" i="31"/>
  <c r="G37" i="31"/>
  <c r="I37" i="31"/>
  <c r="H37" i="31"/>
  <c r="F37" i="31"/>
  <c r="H44" i="31"/>
  <c r="I44" i="31"/>
  <c r="F44" i="31"/>
  <c r="J44" i="31"/>
  <c r="G44" i="31"/>
  <c r="G43" i="31"/>
  <c r="H43" i="31"/>
  <c r="I43" i="31"/>
  <c r="F43" i="31"/>
  <c r="E43" i="31"/>
  <c r="J43" i="31"/>
  <c r="E34" i="31"/>
  <c r="H57" i="31"/>
  <c r="I57" i="31"/>
  <c r="G53" i="31"/>
  <c r="J53" i="31"/>
  <c r="F53" i="31"/>
  <c r="I53" i="31"/>
  <c r="H53" i="31"/>
  <c r="G36" i="31"/>
  <c r="J36" i="31"/>
  <c r="I36" i="31"/>
  <c r="F36" i="31"/>
  <c r="G17" i="31"/>
  <c r="H17" i="31"/>
  <c r="I17" i="31"/>
  <c r="J17" i="31"/>
  <c r="F17" i="31"/>
  <c r="I65" i="31"/>
  <c r="G65" i="31"/>
  <c r="J65" i="31"/>
  <c r="H65" i="31"/>
  <c r="F65" i="31"/>
  <c r="E59" i="31" l="1" a="1"/>
  <c r="E59" i="31" s="1"/>
  <c r="E24" i="30" s="1"/>
  <c r="D38" i="31" a="1"/>
  <c r="D38" i="31" s="1"/>
  <c r="H52" i="31" a="1"/>
  <c r="H52" i="31" s="1"/>
  <c r="G52" i="31" a="1"/>
  <c r="G52" i="31" s="1"/>
  <c r="G17" i="30" s="1"/>
  <c r="G59" i="31" a="1"/>
  <c r="G59" i="31" s="1"/>
  <c r="E26" i="30" s="1"/>
  <c r="I13" i="31" a="1"/>
  <c r="I13" i="31" s="1"/>
  <c r="E13" i="31" a="1"/>
  <c r="E13" i="31" s="1"/>
  <c r="G38" i="31" a="1"/>
  <c r="G38" i="31" s="1"/>
  <c r="F17" i="30" s="1"/>
  <c r="I19" i="31" a="1"/>
  <c r="I19" i="31" s="1"/>
  <c r="G10" i="30" s="1"/>
  <c r="I52" i="31" a="1"/>
  <c r="I52" i="31" s="1"/>
  <c r="G29" i="31" a="1"/>
  <c r="G29" i="31" s="1"/>
  <c r="E17" i="30" s="1"/>
  <c r="F59" i="31" a="1"/>
  <c r="F59" i="31" s="1"/>
  <c r="E25" i="30" s="1"/>
  <c r="H19" i="31" a="1"/>
  <c r="H19" i="31" s="1"/>
  <c r="G9" i="30" s="1"/>
  <c r="G13" i="31" a="1"/>
  <c r="G13" i="31" s="1"/>
  <c r="I38" i="31" a="1"/>
  <c r="I38" i="31" s="1"/>
  <c r="F19" i="30" s="1"/>
  <c r="J38" i="31" a="1"/>
  <c r="J38" i="31" s="1"/>
  <c r="F20" i="30" s="1"/>
  <c r="D59" i="31" a="1"/>
  <c r="D59" i="31" s="1"/>
  <c r="E23" i="30" s="1"/>
  <c r="E29" i="31" a="1"/>
  <c r="E29" i="31" s="1"/>
  <c r="H29" i="31" a="1"/>
  <c r="H29" i="31" s="1"/>
  <c r="E18" i="30" s="1"/>
  <c r="H38" i="31" a="1"/>
  <c r="H38" i="31" s="1"/>
  <c r="F18" i="30" s="1"/>
  <c r="F52" i="31" a="1"/>
  <c r="F52" i="31" s="1"/>
  <c r="G16" i="30" s="1"/>
  <c r="I29" i="31" a="1"/>
  <c r="I29" i="31" s="1"/>
  <c r="E19" i="30" s="1"/>
  <c r="F29" i="31" a="1"/>
  <c r="F29" i="31" s="1"/>
  <c r="E16" i="30" s="1"/>
  <c r="I59" i="31" a="1"/>
  <c r="I59" i="31" s="1"/>
  <c r="E28" i="30" s="1"/>
  <c r="G19" i="31" a="1"/>
  <c r="G19" i="31" s="1"/>
  <c r="G8" i="30" s="1"/>
  <c r="F13" i="31" a="1"/>
  <c r="F13" i="31" s="1"/>
  <c r="F7" i="30" s="1"/>
  <c r="H13" i="31" a="1"/>
  <c r="H13" i="31" s="1"/>
  <c r="F9" i="30" s="1"/>
  <c r="J59" i="31" a="1"/>
  <c r="J59" i="31" s="1"/>
  <c r="E29" i="30" s="1"/>
  <c r="D29" i="31" a="1"/>
  <c r="D29" i="31" s="1"/>
  <c r="E14" i="30" s="1"/>
  <c r="E19" i="31" a="1"/>
  <c r="E19" i="31" s="1"/>
  <c r="G6" i="30" s="1"/>
  <c r="H59" i="31" a="1"/>
  <c r="H59" i="31" s="1"/>
  <c r="E27" i="30" s="1"/>
  <c r="F19" i="31" a="1"/>
  <c r="F19" i="31" s="1"/>
  <c r="G7" i="30" s="1"/>
  <c r="J52" i="31" a="1"/>
  <c r="J52" i="31" s="1"/>
  <c r="G20" i="30" s="1"/>
  <c r="J29" i="31" a="1"/>
  <c r="J29" i="31" s="1"/>
  <c r="E20" i="30" s="1"/>
  <c r="J19" i="31" a="1"/>
  <c r="J19" i="31" s="1"/>
  <c r="G11" i="30" s="1"/>
  <c r="J13" i="31" a="1"/>
  <c r="J13" i="31" s="1"/>
  <c r="F11" i="30" s="1"/>
  <c r="F38" i="31" a="1"/>
  <c r="F38" i="31" s="1"/>
  <c r="F16" i="30" s="1"/>
  <c r="D52" i="31" a="1"/>
  <c r="D52" i="31" s="1"/>
  <c r="G14" i="30" s="1"/>
  <c r="D19" i="31" a="1"/>
  <c r="D19" i="31" s="1"/>
  <c r="G5" i="30" s="1"/>
  <c r="E38" i="31" a="1"/>
  <c r="E38" i="31" s="1"/>
  <c r="F15" i="30" s="1"/>
  <c r="D13" i="31" a="1"/>
  <c r="D13" i="31" s="1"/>
  <c r="F5" i="30" s="1"/>
  <c r="E52" i="31" a="1"/>
  <c r="E52" i="31" s="1"/>
  <c r="G15" i="30" s="1"/>
  <c r="J5" i="31" a="1"/>
  <c r="J5" i="31" s="1"/>
  <c r="E11" i="30" s="1"/>
  <c r="E5" i="31" a="1"/>
  <c r="E5" i="31" s="1"/>
  <c r="E6" i="30" s="1"/>
  <c r="I5" i="31" a="1"/>
  <c r="I5" i="31" s="1"/>
  <c r="E10" i="30" s="1"/>
  <c r="G5" i="31" a="1"/>
  <c r="G5" i="31" s="1"/>
  <c r="E8" i="30" s="1"/>
  <c r="H5" i="31" a="1"/>
  <c r="H5" i="31" s="1"/>
  <c r="E9" i="30" s="1"/>
  <c r="F5" i="31" a="1"/>
  <c r="F5" i="31" s="1"/>
  <c r="E7" i="30" s="1"/>
  <c r="E5" i="30"/>
  <c r="F6" i="30"/>
  <c r="E15" i="30"/>
  <c r="F14" i="30"/>
  <c r="G19" i="30"/>
  <c r="F10" i="30"/>
  <c r="F8" i="30"/>
  <c r="G18" i="30"/>
  <c r="H5" i="30" l="1"/>
  <c r="H20" i="30"/>
  <c r="H17" i="30"/>
  <c r="H18" i="30"/>
  <c r="H14" i="30"/>
  <c r="H15" i="30"/>
  <c r="H9" i="30"/>
  <c r="H7" i="30"/>
  <c r="H19" i="30"/>
  <c r="H11" i="30"/>
  <c r="H16" i="30"/>
  <c r="H8" i="30"/>
  <c r="H10" i="30"/>
  <c r="H6" i="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<sst xmlns="http://schemas.openxmlformats.org/spreadsheetml/2006/main" count="691" uniqueCount="229">
  <si>
    <t>Niveau de compétence</t>
  </si>
  <si>
    <t>Note associée</t>
  </si>
  <si>
    <t>Non Acquis</t>
  </si>
  <si>
    <t>Loin</t>
  </si>
  <si>
    <t>Proche</t>
  </si>
  <si>
    <t>Très proche</t>
  </si>
  <si>
    <t>Attendu</t>
  </si>
  <si>
    <t>Au-delà</t>
  </si>
  <si>
    <t>Évaluation manquante</t>
  </si>
  <si>
    <t>-</t>
  </si>
  <si>
    <t>Pas d'objet</t>
  </si>
  <si>
    <t>Composante</t>
  </si>
  <si>
    <t>% semestre</t>
  </si>
  <si>
    <t>Générales E-S</t>
  </si>
  <si>
    <t>Electronique</t>
  </si>
  <si>
    <t>Signal</t>
  </si>
  <si>
    <t>Générales I-T</t>
  </si>
  <si>
    <t>Informatique</t>
  </si>
  <si>
    <t>Télécommunications</t>
  </si>
  <si>
    <t>Intégration</t>
  </si>
  <si>
    <t>Note minimum de compensation</t>
  </si>
  <si>
    <t>Évaluation de l'Apprentissage Par Projet par l'Approche Par Compétence</t>
  </si>
  <si>
    <t>Équipe</t>
  </si>
  <si>
    <t>Équipe :</t>
  </si>
  <si>
    <t>G1E</t>
  </si>
  <si>
    <t>Tuteur informatique :</t>
  </si>
  <si>
    <t>Tuteur Électronique :</t>
  </si>
  <si>
    <t>Date :</t>
  </si>
  <si>
    <t>Tuteur Télécom :</t>
  </si>
  <si>
    <t>Tuteur Signal :</t>
  </si>
  <si>
    <t>Numéro étudiant :</t>
  </si>
  <si>
    <t>Nom :</t>
  </si>
  <si>
    <t>DARSON</t>
  </si>
  <si>
    <t>FAGET</t>
  </si>
  <si>
    <t>KERGOURLAY</t>
  </si>
  <si>
    <t>MENSAH ASSIAKOLEY</t>
  </si>
  <si>
    <t>SASAKI--PERICOU</t>
  </si>
  <si>
    <t>THOMAS</t>
  </si>
  <si>
    <t>Prénom :</t>
  </si>
  <si>
    <t>Simon</t>
  </si>
  <si>
    <t>Baptiste</t>
  </si>
  <si>
    <t>Guillaume</t>
  </si>
  <si>
    <t>Alexandre</t>
  </si>
  <si>
    <t>François</t>
  </si>
  <si>
    <t>Benoit</t>
  </si>
  <si>
    <t>Photo :</t>
  </si>
  <si>
    <t>Synthèse</t>
  </si>
  <si>
    <t>Equipe</t>
  </si>
  <si>
    <t>Numéro</t>
  </si>
  <si>
    <t>Nom</t>
  </si>
  <si>
    <t>Prénom</t>
  </si>
  <si>
    <t>Électronique</t>
  </si>
  <si>
    <t>Evaluation du semestre E-S</t>
  </si>
  <si>
    <t>Télécom.</t>
  </si>
  <si>
    <t>Evaluation du semestre I-T</t>
  </si>
  <si>
    <t>Vue d'ensemble</t>
  </si>
  <si>
    <t>Coef.</t>
  </si>
  <si>
    <t>Communiquer à l'oral</t>
  </si>
  <si>
    <t>Communiquer à l'écrit</t>
  </si>
  <si>
    <t>Travailler en équipe</t>
  </si>
  <si>
    <t>Probité</t>
  </si>
  <si>
    <t>Autonomie</t>
  </si>
  <si>
    <t>Remarques du client/tuteur</t>
  </si>
  <si>
    <t>Cahier des charges</t>
  </si>
  <si>
    <t>Vue systémique</t>
  </si>
  <si>
    <t>Conception analogique</t>
  </si>
  <si>
    <t>Conception numérique</t>
  </si>
  <si>
    <t>Tests et réalisation pratique</t>
  </si>
  <si>
    <t>Contextualisation et regard critique</t>
  </si>
  <si>
    <t>Traitement du signal</t>
  </si>
  <si>
    <t>Vue sytémique</t>
  </si>
  <si>
    <t>Formalisation</t>
  </si>
  <si>
    <t>Calcul de puissance</t>
  </si>
  <si>
    <t>Analyse fréquentielle</t>
  </si>
  <si>
    <t>Numérisation</t>
  </si>
  <si>
    <t>Filtrage</t>
  </si>
  <si>
    <t>Algorithme et simulation</t>
  </si>
  <si>
    <t>Méthode expérimentale</t>
  </si>
  <si>
    <t>Implémentation matérielle</t>
  </si>
  <si>
    <t>Planifier et suivre le projet</t>
  </si>
  <si>
    <t>Répondre au cahier des charges</t>
  </si>
  <si>
    <t>Spécifications des besoins</t>
  </si>
  <si>
    <t>Conception visuelle</t>
  </si>
  <si>
    <t>Conception des données</t>
  </si>
  <si>
    <t>Mise en place d'un SGBD</t>
  </si>
  <si>
    <t>HTML/CSS</t>
  </si>
  <si>
    <t>PHP</t>
  </si>
  <si>
    <t>SQL</t>
  </si>
  <si>
    <t>Javascript</t>
  </si>
  <si>
    <t>Organisation du code</t>
  </si>
  <si>
    <t>Test et Validation</t>
  </si>
  <si>
    <t>Sécurité</t>
  </si>
  <si>
    <t>Déploiement</t>
  </si>
  <si>
    <t>Outils de contrôle de version</t>
  </si>
  <si>
    <t>Spécification</t>
  </si>
  <si>
    <t>Bilan Liaison radio</t>
  </si>
  <si>
    <t>Capacité d'un lien</t>
  </si>
  <si>
    <t>RF et antennes</t>
  </si>
  <si>
    <t>Intégration &amp; Synthèse</t>
  </si>
  <si>
    <t>Compréhension générale</t>
  </si>
  <si>
    <t>Etat des lieux</t>
  </si>
  <si>
    <t>Sujets connexes</t>
  </si>
  <si>
    <t>Esprit critique</t>
  </si>
  <si>
    <t>Qualité de la présentation</t>
  </si>
  <si>
    <t>Aisance à l'oral</t>
  </si>
  <si>
    <t>Compétences générales (Semestre Electronique et Signal)</t>
  </si>
  <si>
    <t>Observations sur l'équipe</t>
  </si>
  <si>
    <t>Observations individuelles</t>
  </si>
  <si>
    <t>Niveau individuel</t>
  </si>
  <si>
    <t>Élèves</t>
  </si>
  <si>
    <t>x</t>
  </si>
  <si>
    <t>Concernant le discours, mais également le support de présentation
- Savoir communiquer, de façon claire et structurée, en français ou en anglais, sur un sujet technique
- Savoir analyser et synthétiser ses idées scientifiques de façon pertinente tout en s'adaptant à son public</t>
  </si>
  <si>
    <r>
      <t xml:space="preserve">- Savoir communiquer, de </t>
    </r>
    <r>
      <rPr>
        <b/>
        <sz val="10"/>
        <color theme="1"/>
        <rFont val="Century Gothic"/>
        <family val="2"/>
      </rPr>
      <t>façon claire et structurée</t>
    </r>
    <r>
      <rPr>
        <sz val="10"/>
        <color theme="1"/>
        <rFont val="Century Gothic"/>
        <family val="2"/>
      </rPr>
      <t xml:space="preserve">, en français ou en anglais, sur un sujet technique
- Savoir </t>
    </r>
    <r>
      <rPr>
        <b/>
        <sz val="10"/>
        <color theme="1"/>
        <rFont val="Century Gothic"/>
        <family val="2"/>
      </rPr>
      <t>analyser et synthétiser</t>
    </r>
    <r>
      <rPr>
        <sz val="10"/>
        <color theme="1"/>
        <rFont val="Century Gothic"/>
        <family val="2"/>
      </rPr>
      <t xml:space="preserve"> ses idées scientifiques de façon pertinente tout en </t>
    </r>
    <r>
      <rPr>
        <b/>
        <sz val="10"/>
        <color theme="1"/>
        <rFont val="Century Gothic"/>
        <family val="2"/>
      </rPr>
      <t>s'adaptant à son public</t>
    </r>
  </si>
  <si>
    <t>X</t>
  </si>
  <si>
    <t>l</t>
  </si>
  <si>
    <t>Agir en acteur dynamique et efficace dans une équipe</t>
  </si>
  <si>
    <r>
      <rPr>
        <b/>
        <sz val="10"/>
        <color theme="1"/>
        <rFont val="Century Gothic"/>
        <family val="2"/>
      </rPr>
      <t xml:space="preserve">Travailler ensemble
</t>
    </r>
    <r>
      <rPr>
        <sz val="10"/>
        <color theme="1"/>
        <rFont val="Century Gothic"/>
        <family val="2"/>
      </rPr>
      <t xml:space="preserve">- Accepter la diversité et les différences
- Admettre que l'autre peut avoir raison
- Se montrer ouvert, collaboratif et participatif
- Agir avec coordination et entraide
- Utiliser des outils de travail collaboratif
</t>
    </r>
    <r>
      <rPr>
        <b/>
        <sz val="10"/>
        <color theme="1"/>
        <rFont val="Century Gothic"/>
        <family val="2"/>
      </rPr>
      <t xml:space="preserve">
Échanger
</t>
    </r>
    <r>
      <rPr>
        <sz val="10"/>
        <color theme="1"/>
        <rFont val="Century Gothic"/>
        <family val="2"/>
      </rPr>
      <t xml:space="preserve">- Savoir réunir les conditions d'un dialogue et l'engager
- Être disposé à l'écoute et être capable d'exposer son point de vue
- Dialoguer, argumenter et convaincre
- Emettre une idée pertinente 
- Justifier et défendre une idée
- Avancer des arguments convaincants qui font évoluer les positions des interlocuteurs 
</t>
    </r>
    <r>
      <rPr>
        <b/>
        <sz val="10"/>
        <color theme="1"/>
        <rFont val="Century Gothic"/>
        <family val="2"/>
      </rPr>
      <t>Animer</t>
    </r>
    <r>
      <rPr>
        <sz val="10"/>
        <color theme="1"/>
        <rFont val="Century Gothic"/>
        <family val="2"/>
      </rPr>
      <t xml:space="preserve">
- Animer en maintenant la cohésion de l'équipe et un minimum d'intérêt 
- Motiver les membres de l'équipe</t>
    </r>
  </si>
  <si>
    <t>m</t>
  </si>
  <si>
    <t>Agir avec probité et honnêteté intellectuelle</t>
  </si>
  <si>
    <r>
      <t xml:space="preserve">- Etre </t>
    </r>
    <r>
      <rPr>
        <b/>
        <sz val="10"/>
        <color theme="1"/>
        <rFont val="Century Gothic"/>
        <family val="2"/>
      </rPr>
      <t>présent</t>
    </r>
    <r>
      <rPr>
        <sz val="10"/>
        <color theme="1"/>
        <rFont val="Century Gothic"/>
        <family val="2"/>
      </rPr>
      <t xml:space="preserve"> au travail, </t>
    </r>
    <r>
      <rPr>
        <b/>
        <sz val="10"/>
        <color theme="1"/>
        <rFont val="Century Gothic"/>
        <family val="2"/>
      </rPr>
      <t>ponctuel</t>
    </r>
    <r>
      <rPr>
        <sz val="10"/>
        <color theme="1"/>
        <rFont val="Century Gothic"/>
        <family val="2"/>
      </rPr>
      <t xml:space="preserve"> et </t>
    </r>
    <r>
      <rPr>
        <b/>
        <sz val="10"/>
        <color theme="1"/>
        <rFont val="Century Gothic"/>
        <family val="2"/>
      </rPr>
      <t xml:space="preserve">participatif
</t>
    </r>
    <r>
      <rPr>
        <i/>
        <sz val="10"/>
        <color theme="1"/>
        <rFont val="Century Gothic"/>
        <family val="2"/>
      </rPr>
      <t>[Tout retard/absence non justifié réduit le niveau de compétence]
- Accomplir les tâches demandées dans le temps imparti
[Tout retard non justifié de rendu réduit le niveau de compétence]</t>
    </r>
    <r>
      <rPr>
        <sz val="10"/>
        <color theme="1"/>
        <rFont val="Century Gothic"/>
        <family val="2"/>
      </rPr>
      <t xml:space="preserve">
- Réaliser son travail, et assumer ses </t>
    </r>
    <r>
      <rPr>
        <b/>
        <sz val="10"/>
        <color theme="1"/>
        <rFont val="Century Gothic"/>
        <family val="2"/>
      </rPr>
      <t>responsabilités</t>
    </r>
    <r>
      <rPr>
        <sz val="10"/>
        <color theme="1"/>
        <rFont val="Century Gothic"/>
        <family val="2"/>
      </rPr>
      <t xml:space="preserve"> individuelles et collectives</t>
    </r>
  </si>
  <si>
    <t>Faire preuve d’autonomie</t>
  </si>
  <si>
    <r>
      <t xml:space="preserve">- Savoir faire face aux difficultés de la prise en main du projet, et en cas de problème, savoir le </t>
    </r>
    <r>
      <rPr>
        <b/>
        <sz val="10"/>
        <color theme="1"/>
        <rFont val="Century Gothic"/>
        <family val="2"/>
      </rPr>
      <t>formuler et limiter son périmètre</t>
    </r>
    <r>
      <rPr>
        <sz val="10"/>
        <color theme="1"/>
        <rFont val="Century Gothic"/>
        <family val="2"/>
      </rPr>
      <t xml:space="preserve">
- Faire des recherches par soi-même et </t>
    </r>
    <r>
      <rPr>
        <b/>
        <sz val="10"/>
        <color theme="1"/>
        <rFont val="Century Gothic"/>
        <family val="2"/>
      </rPr>
      <t xml:space="preserve">solliciter le tuteur à bon escient </t>
    </r>
    <r>
      <rPr>
        <sz val="10"/>
        <color theme="1"/>
        <rFont val="Century Gothic"/>
        <family val="2"/>
      </rPr>
      <t xml:space="preserve">
- Savoir répartir la charge de travail entre les membres de l'équipe et savoir gérer les imprévus et les retards induits</t>
    </r>
  </si>
  <si>
    <t>Tenir compte des remarques du client/tuteur</t>
  </si>
  <si>
    <r>
      <t xml:space="preserve">- </t>
    </r>
    <r>
      <rPr>
        <b/>
        <sz val="10"/>
        <color theme="1"/>
        <rFont val="Century Gothic"/>
        <family val="2"/>
      </rPr>
      <t>Être à l'écoute</t>
    </r>
    <r>
      <rPr>
        <sz val="10"/>
        <color theme="1"/>
        <rFont val="Century Gothic"/>
        <family val="2"/>
      </rPr>
      <t xml:space="preserve"> du client/tuteur, se montrer ouvert à ses remarques et en tenir compte
- Discuter avec le client de la </t>
    </r>
    <r>
      <rPr>
        <b/>
        <sz val="10"/>
        <color theme="1"/>
        <rFont val="Century Gothic"/>
        <family val="2"/>
      </rPr>
      <t>faisabilité</t>
    </r>
    <r>
      <rPr>
        <sz val="10"/>
        <color theme="1"/>
        <rFont val="Century Gothic"/>
        <family val="2"/>
      </rPr>
      <t xml:space="preserve"> de ses demandes et l'</t>
    </r>
    <r>
      <rPr>
        <b/>
        <sz val="10"/>
        <color theme="1"/>
        <rFont val="Century Gothic"/>
        <family val="2"/>
      </rPr>
      <t>éclairer sur les options</t>
    </r>
    <r>
      <rPr>
        <sz val="10"/>
        <color theme="1"/>
        <rFont val="Century Gothic"/>
        <family val="2"/>
      </rPr>
      <t xml:space="preserve"> à prendre</t>
    </r>
  </si>
  <si>
    <r>
      <t>- Réaliser les</t>
    </r>
    <r>
      <rPr>
        <b/>
        <sz val="10"/>
        <color theme="1"/>
        <rFont val="Century Gothic"/>
        <family val="2"/>
      </rPr>
      <t xml:space="preserve"> fonctionnalités principales </t>
    </r>
    <r>
      <rPr>
        <sz val="10"/>
        <color theme="1"/>
        <rFont val="Century Gothic"/>
        <family val="2"/>
      </rPr>
      <t xml:space="preserve">
- Réaliser les fonctionnalités de </t>
    </r>
    <r>
      <rPr>
        <b/>
        <sz val="10"/>
        <color theme="1"/>
        <rFont val="Century Gothic"/>
        <family val="2"/>
      </rPr>
      <t>confort</t>
    </r>
    <r>
      <rPr>
        <sz val="10"/>
        <color theme="1"/>
        <rFont val="Century Gothic"/>
        <family val="2"/>
      </rPr>
      <t xml:space="preserve">
- Réaliser les fonctionnalités de </t>
    </r>
    <r>
      <rPr>
        <b/>
        <sz val="10"/>
        <color theme="1"/>
        <rFont val="Century Gothic"/>
        <family val="2"/>
      </rPr>
      <t>luxe</t>
    </r>
  </si>
  <si>
    <t>Composante Électronique</t>
  </si>
  <si>
    <r>
      <rPr>
        <b/>
        <sz val="10"/>
        <color theme="1"/>
        <rFont val="Century Gothic"/>
        <family val="2"/>
      </rPr>
      <t>Loin :</t>
    </r>
    <r>
      <rPr>
        <sz val="10"/>
        <color theme="1"/>
        <rFont val="Century Gothic"/>
        <family val="2"/>
      </rPr>
      <t xml:space="preserve"> Identifier les entrées et sorties du système électronique (niveau A0)
</t>
    </r>
    <r>
      <rPr>
        <b/>
        <sz val="10"/>
        <color theme="1"/>
        <rFont val="Century Gothic"/>
        <family val="2"/>
      </rPr>
      <t>Proche</t>
    </r>
    <r>
      <rPr>
        <sz val="10"/>
        <color theme="1"/>
        <rFont val="Century Gothic"/>
        <family val="2"/>
      </rPr>
      <t xml:space="preserve"> : Décomposer le système en blocs fonctionnels des chaînes d'énergie et d'information (niveau A1)
</t>
    </r>
    <r>
      <rPr>
        <b/>
        <sz val="10"/>
        <color theme="1"/>
        <rFont val="Century Gothic"/>
        <family val="2"/>
      </rPr>
      <t xml:space="preserve">
Très proche</t>
    </r>
    <r>
      <rPr>
        <sz val="10"/>
        <color theme="1"/>
        <rFont val="Century Gothic"/>
        <family val="2"/>
      </rPr>
      <t xml:space="preserve"> : Spécifier les caractéristiques (niveau, nature, fréquence...) des signaux d'entrée et de sortie des différents blocs fonctionnels
</t>
    </r>
    <r>
      <rPr>
        <b/>
        <sz val="10"/>
        <color theme="1"/>
        <rFont val="Century Gothic"/>
        <family val="2"/>
      </rPr>
      <t xml:space="preserve">
Attendu</t>
    </r>
    <r>
      <rPr>
        <sz val="10"/>
        <color theme="1"/>
        <rFont val="Century Gothic"/>
        <family val="2"/>
      </rPr>
      <t xml:space="preserve"> : Décrire l'architecture interne des différents blocs identifiés précédemment
</t>
    </r>
    <r>
      <rPr>
        <b/>
        <sz val="10"/>
        <color theme="1"/>
        <rFont val="Century Gothic"/>
        <family val="2"/>
      </rPr>
      <t xml:space="preserve">
Au-delà</t>
    </r>
    <r>
      <rPr>
        <sz val="10"/>
        <color theme="1"/>
        <rFont val="Century Gothic"/>
        <family val="2"/>
      </rPr>
      <t xml:space="preserve"> : Critiquer les choix technologiques précédents (analyser les limites et proposer des solutions)</t>
    </r>
  </si>
  <si>
    <t>i</t>
  </si>
  <si>
    <r>
      <rPr>
        <b/>
        <sz val="10"/>
        <color theme="1"/>
        <rFont val="Century Gothic"/>
        <family val="2"/>
      </rPr>
      <t>Proche</t>
    </r>
    <r>
      <rPr>
        <sz val="10"/>
        <color theme="1"/>
        <rFont val="Century Gothic"/>
        <family val="2"/>
      </rPr>
      <t xml:space="preserve"> : Connaître les principaux montages permettant de réaliser des fonctions simples (cf présentation Niveau 0)
</t>
    </r>
    <r>
      <rPr>
        <b/>
        <sz val="10"/>
        <color theme="1"/>
        <rFont val="Century Gothic"/>
        <family val="2"/>
      </rPr>
      <t xml:space="preserve">
Très proche</t>
    </r>
    <r>
      <rPr>
        <sz val="10"/>
        <color theme="1"/>
        <rFont val="Century Gothic"/>
        <family val="2"/>
      </rPr>
      <t xml:space="preserve"> : Etre capable de construire les modèles de comportement idéaux de ces montages avec de l'aide  et savoir utiliser un simulateur (cf présentation Niveau 1)
</t>
    </r>
    <r>
      <rPr>
        <b/>
        <sz val="10"/>
        <color theme="1"/>
        <rFont val="Century Gothic"/>
        <family val="2"/>
      </rPr>
      <t xml:space="preserve">
Attendu</t>
    </r>
    <r>
      <rPr>
        <sz val="10"/>
        <color theme="1"/>
        <rFont val="Century Gothic"/>
        <family val="2"/>
      </rPr>
      <t xml:space="preserve"> : Connaître et comprendre les modèles de comportement idéaux de ces montages (cf présentation Niveau 1)
</t>
    </r>
    <r>
      <rPr>
        <b/>
        <sz val="10"/>
        <color theme="1"/>
        <rFont val="Century Gothic"/>
        <family val="2"/>
      </rPr>
      <t xml:space="preserve">
Au-delà</t>
    </r>
    <r>
      <rPr>
        <sz val="10"/>
        <color theme="1"/>
        <rFont val="Century Gothic"/>
        <family val="2"/>
      </rPr>
      <t xml:space="preserve"> : Maîtriser les limites des modèles idéaux et leurs conséquences sur les circuits (cf présentation Niveau 2)</t>
    </r>
  </si>
  <si>
    <t>y</t>
  </si>
  <si>
    <t>Proche :  Programmer un microcontrôleur en utilisant les structures fondamentales du langage C (déclarer des variables, programmer des boucles, afficher des résultats sur le terminal, appeler des fonctions)
Très proche : Utiliser des entrées/sorties tout ou rien pour acquérir et générer des signaux numériques. Programmer une application utilisant des fonctions de gestion du temps.
Attendu :  Programmer une application utilisant des fonctions d'accès à différents périphériques (bluetooth,...). Régler la fréquence d'échantillonage d'un convertisseur analogique/numérique et convertir le nombre lu en tension.
Au-delà : Charger et utiliser une bibliothèque pour gérer un périphérique intégré. (par exemple le SPI ou l'I2c), Déboguer un programme complexe (utiliser un IDE permettant le débogage).</t>
  </si>
  <si>
    <r>
      <rPr>
        <b/>
        <sz val="10"/>
        <color theme="1"/>
        <rFont val="Century Gothic"/>
        <family val="2"/>
      </rPr>
      <t>Loin</t>
    </r>
    <r>
      <rPr>
        <sz val="10"/>
        <color theme="1"/>
        <rFont val="Century Gothic"/>
        <family val="2"/>
      </rPr>
      <t xml:space="preserve"> : identifier un problème de câblage ou de soudure ou d'alimentation (en visuel ou avec multimètre)
</t>
    </r>
    <r>
      <rPr>
        <b/>
        <sz val="10"/>
        <color theme="1"/>
        <rFont val="Century Gothic"/>
        <family val="2"/>
      </rPr>
      <t xml:space="preserve">
Proche </t>
    </r>
    <r>
      <rPr>
        <sz val="10"/>
        <color theme="1"/>
        <rFont val="Century Gothic"/>
        <family val="2"/>
      </rPr>
      <t xml:space="preserve">: identifier un problème numérique
</t>
    </r>
    <r>
      <rPr>
        <b/>
        <sz val="10"/>
        <color theme="1"/>
        <rFont val="Century Gothic"/>
        <family val="2"/>
      </rPr>
      <t xml:space="preserve">
Très proche</t>
    </r>
    <r>
      <rPr>
        <sz val="10"/>
        <color theme="1"/>
        <rFont val="Century Gothic"/>
        <family val="2"/>
      </rPr>
      <t xml:space="preserve"> : Utiliser un oscilloscope (trigger, mode AC/DC, calibres horizontal et vertical)
</t>
    </r>
    <r>
      <rPr>
        <b/>
        <sz val="10"/>
        <color theme="1"/>
        <rFont val="Century Gothic"/>
        <family val="2"/>
      </rPr>
      <t xml:space="preserve">
Attendu</t>
    </r>
    <r>
      <rPr>
        <sz val="10"/>
        <color theme="1"/>
        <rFont val="Century Gothic"/>
        <family val="2"/>
      </rPr>
      <t xml:space="preserve"> : Déterminer la source d'un problème de fonctionnement dans un circuit analogique
</t>
    </r>
    <r>
      <rPr>
        <b/>
        <sz val="10"/>
        <color theme="1"/>
        <rFont val="Century Gothic"/>
        <family val="2"/>
      </rPr>
      <t xml:space="preserve">
Au-delà</t>
    </r>
    <r>
      <rPr>
        <sz val="10"/>
        <color theme="1"/>
        <rFont val="Century Gothic"/>
        <family val="2"/>
      </rPr>
      <t xml:space="preserve"> : amélioration des performanaces</t>
    </r>
  </si>
  <si>
    <t>p</t>
  </si>
  <si>
    <t>- Contextualiser les tests en situation réelle
- Exercer un regard critique sur les niveaux et critères du CDC
- Faire fonctionner le système en gardant ce contexte en tête</t>
  </si>
  <si>
    <t>Composante Traitement du signal</t>
  </si>
  <si>
    <t>- fournir le schéma fonctionnel d’un système d’analyse de signaux numériques
- Identifier les principales fonctions et fournir un schéma-bloc
- Prendre en compte les contraintes d’implémentation</t>
  </si>
  <si>
    <t>- Décrire par des équations mathématiques les traitements appliqués aux signaux
- Savoir formaliser les fonctions élémentaires (calcul de puissance, seuillage, filtrage) 
- Savoir définir les paramètres du système par des variables. 
- Savoir décrire l’intégralité du système</t>
  </si>
  <si>
    <t>Calcul d’une puissance</t>
  </si>
  <si>
    <t>- Savoir estimer la puissance moyenne d’un signal en W et en dBm
- Savoir estimer la puissance instantanée d’un signal stochastique 
- savoir détecter la présence ou l’absence d’un signal utile</t>
  </si>
  <si>
    <t>- Savoir calculer le contenu fréquentiel d’un signal par simulation
- Savoir interpréter le résultat des calculs</t>
  </si>
  <si>
    <t>j</t>
  </si>
  <si>
    <t>Numérisation d’un signal analogique</t>
  </si>
  <si>
    <t>- Savoir choisir la fréquence d’échantillonnage d’un signal analogique pour garantir sa restitution sans distorsion. 
- Connaître l’influence du choix du nombre de bits de quantification. 
- Savoir calculer un débit binaire
- Être capable d’optimiser les paramètres de la numérisation (choix de la fréquence d’échantillonnage et du nombre de bits de quantification) en fonction de l’application ciblée. 
- Savoir estimer le rapport signal à bruit de quantification par simulation</t>
  </si>
  <si>
    <t>f</t>
  </si>
  <si>
    <t>- Savoir définir un gabarit répondant au problème posé et interpréter le résultat d’un filtrage
- Savoir coder l’équation de filtrage</t>
  </si>
  <si>
    <t>h</t>
  </si>
  <si>
    <t>Algorithmique et simulation sous Matlab</t>
  </si>
  <si>
    <t>- Savoir implémenter sous Matlab un système de traitement du signal, comprenant des opérations élémentaires : génération d’un signal sinusoïdal, estimation d’une puissance, calcul d’une transformée de Fourier, filtrage d’un signal...
- Savoir proposer une programmation propre, modulaire et bien structurée d’un système complet, en définissant correctement les variables</t>
  </si>
  <si>
    <t xml:space="preserve">- Savoir tester et évaluer expérimentalement un algorithme
- Être capable d’optimiser l’algorithme en termes de résultats et de complexité
</t>
  </si>
  <si>
    <t>LOin</t>
  </si>
  <si>
    <t>Implémentation matérielle sur DSP</t>
  </si>
  <si>
    <t>- Savoir transcrire en langage C des opérations simples de traitement du signal, comme le stockage dans un buffer et le calcul de puissance
- Savoir implémenter un système plus complexe
- Être capable d’interpréter les écarts entre les résultats de simulation et les résultats obtenus sur la carte numérique</t>
  </si>
  <si>
    <t>Compétences générales (Semestre Informatique et Télécommunications)</t>
  </si>
  <si>
    <r>
      <rPr>
        <i/>
        <sz val="10"/>
        <color theme="1"/>
        <rFont val="Century Gothic"/>
        <family val="2"/>
      </rPr>
      <t>Concerna le discours, mais également le support de présentation</t>
    </r>
    <r>
      <rPr>
        <sz val="10"/>
        <color theme="1"/>
        <rFont val="Century Gothic"/>
        <family val="2"/>
      </rPr>
      <t xml:space="preserve">
- Savoir communiquer, de</t>
    </r>
    <r>
      <rPr>
        <b/>
        <sz val="10"/>
        <color theme="1"/>
        <rFont val="Century Gothic"/>
        <family val="2"/>
      </rPr>
      <t xml:space="preserve"> façon claire et structurée</t>
    </r>
    <r>
      <rPr>
        <sz val="10"/>
        <color theme="1"/>
        <rFont val="Century Gothic"/>
        <family val="2"/>
      </rPr>
      <t xml:space="preserve">, en français ou en anglais, sur un sujet technique
- Savoir </t>
    </r>
    <r>
      <rPr>
        <b/>
        <sz val="10"/>
        <color theme="1"/>
        <rFont val="Century Gothic"/>
        <family val="2"/>
      </rPr>
      <t>analyser et synthétiser</t>
    </r>
    <r>
      <rPr>
        <sz val="10"/>
        <color theme="1"/>
        <rFont val="Century Gothic"/>
        <family val="2"/>
      </rPr>
      <t xml:space="preserve"> ses idées scientifiques de façon pertinente tout en</t>
    </r>
    <r>
      <rPr>
        <b/>
        <sz val="10"/>
        <color theme="1"/>
        <rFont val="Century Gothic"/>
        <family val="2"/>
      </rPr>
      <t xml:space="preserve"> s'adaptant à son public</t>
    </r>
  </si>
  <si>
    <t>k</t>
  </si>
  <si>
    <t>Planifier et suivre un projet</t>
  </si>
  <si>
    <r>
      <rPr>
        <b/>
        <sz val="10"/>
        <color theme="1"/>
        <rFont val="Century Gothic"/>
        <family val="2"/>
      </rPr>
      <t xml:space="preserve">Planifier : 
</t>
    </r>
    <r>
      <rPr>
        <sz val="10"/>
        <color theme="1"/>
        <rFont val="Century Gothic"/>
        <family val="2"/>
      </rPr>
      <t xml:space="preserve">- </t>
    </r>
    <r>
      <rPr>
        <b/>
        <sz val="10"/>
        <color theme="1"/>
        <rFont val="Century Gothic"/>
        <family val="2"/>
      </rPr>
      <t>Découper</t>
    </r>
    <r>
      <rPr>
        <sz val="10"/>
        <color theme="1"/>
        <rFont val="Century Gothic"/>
        <family val="2"/>
      </rPr>
      <t xml:space="preserve"> le projet en tâches, les </t>
    </r>
    <r>
      <rPr>
        <b/>
        <sz val="10"/>
        <color theme="1"/>
        <rFont val="Century Gothic"/>
        <family val="2"/>
      </rPr>
      <t>affecter</t>
    </r>
    <r>
      <rPr>
        <sz val="10"/>
        <color theme="1"/>
        <rFont val="Century Gothic"/>
        <family val="2"/>
      </rPr>
      <t xml:space="preserve"> aux membres et définir un ordre chronologique de réalisation
- Identifier pour chaque tâche sa </t>
    </r>
    <r>
      <rPr>
        <b/>
        <sz val="10"/>
        <color theme="1"/>
        <rFont val="Century Gothic"/>
        <family val="2"/>
      </rPr>
      <t>priorité,</t>
    </r>
    <r>
      <rPr>
        <sz val="10"/>
        <color theme="1"/>
        <rFont val="Century Gothic"/>
        <family val="2"/>
      </rPr>
      <t xml:space="preserve"> un responsable, une charge et une date de fin de tâche
- Tenir compte des priorités et des compétences des membre de l'équipe pour planifier et répartir le travail </t>
    </r>
    <r>
      <rPr>
        <b/>
        <sz val="10"/>
        <color theme="1"/>
        <rFont val="Century Gothic"/>
        <family val="2"/>
      </rPr>
      <t xml:space="preserve">de façon à ce que chaque membre monte en compétence
</t>
    </r>
    <r>
      <rPr>
        <b/>
        <i/>
        <sz val="10"/>
        <color theme="1"/>
        <rFont val="Century Gothic"/>
        <family val="2"/>
      </rPr>
      <t>Suivre :</t>
    </r>
    <r>
      <rPr>
        <i/>
        <sz val="10"/>
        <color theme="1"/>
        <rFont val="Century Gothic"/>
        <family val="2"/>
      </rPr>
      <t xml:space="preserve">
- Faire un </t>
    </r>
    <r>
      <rPr>
        <b/>
        <i/>
        <sz val="10"/>
        <color theme="1"/>
        <rFont val="Century Gothic"/>
        <family val="2"/>
      </rPr>
      <t>debrieffing</t>
    </r>
    <r>
      <rPr>
        <i/>
        <sz val="10"/>
        <color theme="1"/>
        <rFont val="Century Gothic"/>
        <family val="2"/>
      </rPr>
      <t xml:space="preserve"> </t>
    </r>
    <r>
      <rPr>
        <b/>
        <i/>
        <sz val="10"/>
        <color theme="1"/>
        <rFont val="Century Gothic"/>
        <family val="2"/>
      </rPr>
      <t>hebdomadaire</t>
    </r>
    <r>
      <rPr>
        <i/>
        <sz val="10"/>
        <color theme="1"/>
        <rFont val="Century Gothic"/>
        <family val="2"/>
      </rPr>
      <t xml:space="preserve">
- Mettre à jour chaque semaine un </t>
    </r>
    <r>
      <rPr>
        <b/>
        <i/>
        <sz val="10"/>
        <color theme="1"/>
        <rFont val="Century Gothic"/>
        <family val="2"/>
      </rPr>
      <t>document de suivi</t>
    </r>
    <r>
      <rPr>
        <i/>
        <sz val="10"/>
        <color theme="1"/>
        <rFont val="Century Gothic"/>
        <family val="2"/>
      </rPr>
      <t xml:space="preserve"> (taux d'avancement de la réalisation des tâches, répartition du travail, faits marquants / points durs de la semaine)
- Chaque tâche est écoulée dans le temps, les retards sont identifiés et des mesures sont mises en place pour les combler
- Mettre en place des</t>
    </r>
    <r>
      <rPr>
        <b/>
        <i/>
        <sz val="10"/>
        <color theme="1"/>
        <rFont val="Century Gothic"/>
        <family val="2"/>
      </rPr>
      <t xml:space="preserve"> tableaux de bords</t>
    </r>
    <r>
      <rPr>
        <i/>
        <sz val="10"/>
        <color theme="1"/>
        <rFont val="Century Gothic"/>
        <family val="2"/>
      </rPr>
      <t xml:space="preserve"> avec pourcentage de réalisation, retards et gestion du temps
L'utilisation d'outils dédiés est un plus (GanttProject, Microsoft Project, Jira, ...)</t>
    </r>
  </si>
  <si>
    <t>Composante Informatique : concevoir et réaliser un site web</t>
  </si>
  <si>
    <t>Spécification des besoins (MOA)</t>
  </si>
  <si>
    <r>
      <t xml:space="preserve">- </t>
    </r>
    <r>
      <rPr>
        <b/>
        <sz val="10"/>
        <color theme="1"/>
        <rFont val="Century Gothic"/>
        <family val="2"/>
      </rPr>
      <t>Extraire et comprendre</t>
    </r>
    <r>
      <rPr>
        <sz val="10"/>
        <color theme="1"/>
        <rFont val="Century Gothic"/>
        <family val="2"/>
      </rPr>
      <t xml:space="preserve"> les besoins fonctionnels et non fonctionnels
- </t>
    </r>
    <r>
      <rPr>
        <b/>
        <sz val="10"/>
        <color theme="1"/>
        <rFont val="Century Gothic"/>
        <family val="2"/>
      </rPr>
      <t>Modéliser</t>
    </r>
    <r>
      <rPr>
        <sz val="10"/>
        <color theme="1"/>
        <rFont val="Century Gothic"/>
        <family val="2"/>
      </rPr>
      <t xml:space="preserve"> les fonctionnalités (UML, scénario basique, algorithme, processus, langage naturel, etc.)</t>
    </r>
  </si>
  <si>
    <t>Conception visuelle (MOE)</t>
  </si>
  <si>
    <r>
      <t xml:space="preserve">- Traduire les besoins en </t>
    </r>
    <r>
      <rPr>
        <b/>
        <sz val="10"/>
        <color theme="1"/>
        <rFont val="Century Gothic"/>
        <family val="2"/>
      </rPr>
      <t>interfaces</t>
    </r>
    <r>
      <rPr>
        <sz val="10"/>
        <color theme="1"/>
        <rFont val="Century Gothic"/>
        <family val="2"/>
      </rPr>
      <t xml:space="preserve"> et définir leur enchainement (charte graphique, logo, plan du site)
- Tenir compte de </t>
    </r>
    <r>
      <rPr>
        <b/>
        <sz val="10"/>
        <color theme="1"/>
        <rFont val="Century Gothic"/>
        <family val="2"/>
      </rPr>
      <t>l'ergonomie</t>
    </r>
    <r>
      <rPr>
        <sz val="10"/>
        <color theme="1"/>
        <rFont val="Century Gothic"/>
        <family val="2"/>
      </rPr>
      <t xml:space="preserve"> et de la </t>
    </r>
    <r>
      <rPr>
        <b/>
        <sz val="10"/>
        <color theme="1"/>
        <rFont val="Century Gothic"/>
        <family val="2"/>
      </rPr>
      <t>fluidité</t>
    </r>
    <r>
      <rPr>
        <sz val="10"/>
        <color theme="1"/>
        <rFont val="Century Gothic"/>
        <family val="2"/>
      </rPr>
      <t xml:space="preserve"> de la navigation</t>
    </r>
  </si>
  <si>
    <t>Spécification et Conception des données (MOE)</t>
  </si>
  <si>
    <r>
      <rPr>
        <b/>
        <sz val="10"/>
        <color theme="1"/>
        <rFont val="Century Gothic"/>
        <family val="2"/>
      </rPr>
      <t xml:space="preserve">Attendu :
</t>
    </r>
    <r>
      <rPr>
        <sz val="10"/>
        <color theme="1"/>
        <rFont val="Century Gothic"/>
        <family val="2"/>
      </rPr>
      <t xml:space="preserve">- Identifier les </t>
    </r>
    <r>
      <rPr>
        <b/>
        <sz val="10"/>
        <color theme="1"/>
        <rFont val="Century Gothic"/>
        <family val="2"/>
      </rPr>
      <t>Entités</t>
    </r>
    <r>
      <rPr>
        <sz val="10"/>
        <color theme="1"/>
        <rFont val="Century Gothic"/>
        <family val="2"/>
      </rPr>
      <t xml:space="preserve"> et les </t>
    </r>
    <r>
      <rPr>
        <b/>
        <sz val="10"/>
        <color theme="1"/>
        <rFont val="Century Gothic"/>
        <family val="2"/>
      </rPr>
      <t>Attributs</t>
    </r>
    <r>
      <rPr>
        <sz val="10"/>
        <color theme="1"/>
        <rFont val="Century Gothic"/>
        <family val="2"/>
      </rPr>
      <t xml:space="preserve">
- Identifier les </t>
    </r>
    <r>
      <rPr>
        <b/>
        <sz val="10"/>
        <color theme="1"/>
        <rFont val="Century Gothic"/>
        <family val="2"/>
      </rPr>
      <t>Associations</t>
    </r>
    <r>
      <rPr>
        <sz val="10"/>
        <color theme="1"/>
        <rFont val="Century Gothic"/>
        <family val="2"/>
      </rPr>
      <t xml:space="preserve"> et les </t>
    </r>
    <r>
      <rPr>
        <b/>
        <sz val="10"/>
        <color theme="1"/>
        <rFont val="Century Gothic"/>
        <family val="2"/>
      </rPr>
      <t>Cardinalités</t>
    </r>
    <r>
      <rPr>
        <sz val="10"/>
        <color theme="1"/>
        <rFont val="Century Gothic"/>
        <family val="2"/>
      </rPr>
      <t xml:space="preserve">
- </t>
    </r>
    <r>
      <rPr>
        <b/>
        <sz val="10"/>
        <color theme="1"/>
        <rFont val="Century Gothic"/>
        <family val="2"/>
      </rPr>
      <t>Structurer</t>
    </r>
    <r>
      <rPr>
        <sz val="10"/>
        <color theme="1"/>
        <rFont val="Century Gothic"/>
        <family val="2"/>
      </rPr>
      <t xml:space="preserve"> les données en utilisant le modèle Entité/Association
</t>
    </r>
    <r>
      <rPr>
        <b/>
        <sz val="10"/>
        <color theme="1"/>
        <rFont val="Century Gothic"/>
        <family val="2"/>
      </rPr>
      <t xml:space="preserve">Au-delà </t>
    </r>
    <r>
      <rPr>
        <sz val="10"/>
        <color theme="1"/>
        <rFont val="Century Gothic"/>
        <family val="2"/>
      </rPr>
      <t>:
- Maitrise des associations avec attributs
- Maitrise des association n-aires</t>
    </r>
  </si>
  <si>
    <t>ù</t>
  </si>
  <si>
    <r>
      <rPr>
        <b/>
        <sz val="10"/>
        <color theme="1"/>
        <rFont val="Century Gothic"/>
        <family val="2"/>
      </rPr>
      <t>Attendu</t>
    </r>
    <r>
      <rPr>
        <sz val="10"/>
        <color theme="1"/>
        <rFont val="Century Gothic"/>
        <family val="2"/>
      </rPr>
      <t xml:space="preserve"> :
- Réaliser le mapping d'un modèle E/A vers le modèle relationnel, notamment associations 1-1, 1-* et *-*
- Implémenter une BD dans un SGBD (phpMyAdmin) à partir d'un modèle relationnel donné
</t>
    </r>
    <r>
      <rPr>
        <b/>
        <sz val="10"/>
        <color theme="1"/>
        <rFont val="Century Gothic"/>
        <family val="2"/>
      </rPr>
      <t xml:space="preserve">Au-delà :
</t>
    </r>
    <r>
      <rPr>
        <sz val="10"/>
        <color theme="1"/>
        <rFont val="Century Gothic"/>
        <family val="2"/>
      </rPr>
      <t xml:space="preserve">- </t>
    </r>
    <r>
      <rPr>
        <sz val="10"/>
        <color theme="1"/>
        <rFont val="Century Gothic"/>
        <family val="2"/>
      </rPr>
      <t>Mettre en place des contraintes dans le SGB (unicité, cascade...)</t>
    </r>
  </si>
  <si>
    <t>Développement (MOE) : HTML et CSS</t>
  </si>
  <si>
    <r>
      <rPr>
        <b/>
        <sz val="10"/>
        <color theme="1"/>
        <rFont val="Century Gothic"/>
        <family val="2"/>
      </rPr>
      <t xml:space="preserve">Attendu : </t>
    </r>
    <r>
      <rPr>
        <sz val="10"/>
        <color theme="1"/>
        <rFont val="Century Gothic"/>
        <family val="2"/>
      </rPr>
      <t xml:space="preserve">
- Maitriser la syntaxe et l'environnement de développement
- HTML : balises et attributs (div, span, h1, img, a, etc.), formulaires
- CSS : style, box model, gabarit, menu déroulant, galerie d'images...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HTML : HTML 5 (media, graphique, etc.)
- CSS : responsive design, accessibilité</t>
    </r>
  </si>
  <si>
    <t>Développement (MOE) : PHP</t>
  </si>
  <si>
    <r>
      <rPr>
        <b/>
        <sz val="10"/>
        <color theme="1"/>
        <rFont val="Century Gothic"/>
        <family val="2"/>
      </rPr>
      <t xml:space="preserve">Attendu : </t>
    </r>
    <r>
      <rPr>
        <sz val="10"/>
        <color theme="1"/>
        <rFont val="Century Gothic"/>
        <family val="2"/>
      </rPr>
      <t xml:space="preserve">
- Maitriser la syntaxe et l'environnement de développement
- Générer des pages HTML
- Traiter des variables (get, post)
- Se connecter, récupérer et afficher des données de la BDD (mySQLi, PDO)
</t>
    </r>
    <r>
      <rPr>
        <b/>
        <sz val="10"/>
        <color theme="1"/>
        <rFont val="Century Gothic"/>
        <family val="2"/>
      </rPr>
      <t xml:space="preserve">Au-delà : </t>
    </r>
    <r>
      <rPr>
        <sz val="10"/>
        <color theme="1"/>
        <rFont val="Century Gothic"/>
        <family val="2"/>
      </rPr>
      <t xml:space="preserve">
- fonctions et factorisation, POO</t>
    </r>
    <r>
      <rPr>
        <sz val="10"/>
        <color theme="1"/>
        <rFont val="Century Gothic"/>
        <family val="2"/>
      </rPr>
      <t xml:space="preserve"> (pas seulement PDO), réécriture d'URL</t>
    </r>
  </si>
  <si>
    <t>Développement (MOE) : SQL</t>
  </si>
  <si>
    <r>
      <rPr>
        <b/>
        <sz val="10"/>
        <color theme="1"/>
        <rFont val="Century Gothic"/>
        <family val="2"/>
      </rPr>
      <t xml:space="preserve">Attendu : 
</t>
    </r>
    <r>
      <rPr>
        <sz val="10"/>
        <color theme="1"/>
        <rFont val="Century Gothic"/>
        <family val="2"/>
      </rPr>
      <t xml:space="preserve">- Maitriser la syntaxe et l'environnement de développement
- Recherche basique SELECT, FROM, WHERE, ORDER BY
- Modification basique des données : UPDATE, DELETE, INSERT
- Jointure entre 2 tables (naturelle, condition dans le WHERE ou INNER JOIN)
- Agrégat : GROUP BY, AVERAGE, COUNT...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jointure multiple, union
- requêtes imbriquées</t>
    </r>
  </si>
  <si>
    <t>Développement (MOE) : JavaScript / jQuery</t>
  </si>
  <si>
    <r>
      <rPr>
        <b/>
        <sz val="10"/>
        <color theme="1"/>
        <rFont val="Century Gothic"/>
        <family val="2"/>
      </rPr>
      <t xml:space="preserve">Attendu : </t>
    </r>
    <r>
      <rPr>
        <sz val="10"/>
        <color theme="1"/>
        <rFont val="Century Gothic"/>
        <family val="2"/>
      </rPr>
      <t xml:space="preserve">
- Maitriser la syntaxe et l'environnement de développement
- Accéder aux éléments d'un document (DOM), variables, affectations, inner HTML
- Modifier le style des éléments
- Ajouter ou supprimer des éléments au document
- Utiliser date, tableau, regex
</t>
    </r>
    <r>
      <rPr>
        <b/>
        <sz val="10"/>
        <color theme="1"/>
        <rFont val="Century Gothic"/>
        <family val="2"/>
      </rPr>
      <t xml:space="preserve">
Au-delà : 
</t>
    </r>
    <r>
      <rPr>
        <sz val="10"/>
        <color theme="1"/>
        <rFont val="Century Gothic"/>
        <family val="2"/>
      </rPr>
      <t>- AJAX
- event listener</t>
    </r>
  </si>
  <si>
    <t>Qualité et organisation du code</t>
  </si>
  <si>
    <r>
      <rPr>
        <b/>
        <sz val="10"/>
        <color theme="1"/>
        <rFont val="Century Gothic"/>
        <family val="2"/>
      </rPr>
      <t xml:space="preserve">Attendu : </t>
    </r>
    <r>
      <rPr>
        <sz val="10"/>
        <color theme="1"/>
        <rFont val="Century Gothic"/>
        <family val="2"/>
      </rPr>
      <t xml:space="preserve">
- Respecter les conventions de nommage
- Commenter/documenter le code.
- Séparer HTML, CSS et javascript
- Factoriser le code à l'aide de fonctions, include et require
- Savoir suivre une structure en MVC (mise en place par quelqu'un)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Structurer le site en MVC</t>
    </r>
  </si>
  <si>
    <t>Test et validation</t>
  </si>
  <si>
    <r>
      <rPr>
        <b/>
        <sz val="10"/>
        <color theme="1"/>
        <rFont val="Century Gothic"/>
        <family val="2"/>
      </rPr>
      <t xml:space="preserve">Attendu : 
</t>
    </r>
    <r>
      <rPr>
        <sz val="10"/>
        <color theme="1"/>
        <rFont val="Century Gothic"/>
        <family val="2"/>
      </rPr>
      <t xml:space="preserve">- Éviter les erreurs d'affichage (encodage, erreur PHP...)
- Tests fonctionnels (formulaires, fonctions, sessions, …)
- Tests de déploiement (plusieurs navigateurs)
- Tests d'intégration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Tests de charge, de robustesse et de performance
- Mise en place d'un plan de validation (liste de fonctionnalités avec ok/nok)</t>
    </r>
  </si>
  <si>
    <r>
      <rPr>
        <b/>
        <sz val="10"/>
        <color theme="1"/>
        <rFont val="Century Gothic"/>
        <family val="2"/>
      </rPr>
      <t xml:space="preserve">Attendu : </t>
    </r>
    <r>
      <rPr>
        <sz val="10"/>
        <color theme="1"/>
        <rFont val="Century Gothic"/>
        <family val="2"/>
      </rPr>
      <t xml:space="preserve">
- Chiffrer les mots de passe
- Gérer des droits d'accès en fonction du profil utilisateur
- Protéger le site contre Injection HTML, failles XSS, injection SQL...
- Utiliser htmlentities, échappement de caractères, requêtes préparées...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Mettre en place des fonctions de sécurisation appelées systématiquement
- Utiliser la réécriture d'URL</t>
    </r>
  </si>
  <si>
    <r>
      <rPr>
        <b/>
        <sz val="10"/>
        <color theme="1"/>
        <rFont val="Century Gothic"/>
        <family val="2"/>
      </rPr>
      <t xml:space="preserve">Attendu : 
</t>
    </r>
    <r>
      <rPr>
        <sz val="10"/>
        <color theme="1"/>
        <rFont val="Century Gothic"/>
        <family val="2"/>
      </rPr>
      <t xml:space="preserve">- Mettre en place les outils nécessaires à un déploiement local (xAMP, Débug)
- Déployer localement un projet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Déployer sur un environnement externalisé (hébergeur)</t>
    </r>
  </si>
  <si>
    <t>Utiliser des outils de contrôle de version</t>
  </si>
  <si>
    <r>
      <rPr>
        <b/>
        <sz val="10"/>
        <color theme="1"/>
        <rFont val="Century Gothic"/>
        <family val="2"/>
      </rPr>
      <t>Loin</t>
    </r>
    <r>
      <rPr>
        <sz val="10"/>
        <color theme="1"/>
        <rFont val="Century Gothic"/>
        <family val="2"/>
      </rPr>
      <t xml:space="preserve"> : envoie du code par mail, réseaux sociaux ou clé USEB
</t>
    </r>
    <r>
      <rPr>
        <b/>
        <sz val="10"/>
        <color theme="1"/>
        <rFont val="Century Gothic"/>
        <family val="2"/>
      </rPr>
      <t>Proche</t>
    </r>
    <r>
      <rPr>
        <sz val="10"/>
        <color theme="1"/>
        <rFont val="Century Gothic"/>
        <family val="2"/>
      </rPr>
      <t xml:space="preserve"> : partage de fichier via Dropbox, OneDrive...
</t>
    </r>
    <r>
      <rPr>
        <b/>
        <sz val="10"/>
        <color theme="1"/>
        <rFont val="Century Gothic"/>
        <family val="2"/>
      </rPr>
      <t xml:space="preserve">
Attendu :</t>
    </r>
    <r>
      <rPr>
        <sz val="10"/>
        <color theme="1"/>
        <rFont val="Century Gothic"/>
        <family val="2"/>
      </rPr>
      <t xml:space="preserve">
- Utiliser </t>
    </r>
    <r>
      <rPr>
        <b/>
        <sz val="10"/>
        <color theme="1"/>
        <rFont val="Century Gothic"/>
        <family val="2"/>
      </rPr>
      <t>systématiquement</t>
    </r>
    <r>
      <rPr>
        <sz val="10"/>
        <color theme="1"/>
        <rFont val="Century Gothic"/>
        <family val="2"/>
      </rPr>
      <t xml:space="preserve"> des outils de partage et de suivi de code (Forge, Git, SVN)
</t>
    </r>
    <r>
      <rPr>
        <b/>
        <sz val="10"/>
        <color theme="1"/>
        <rFont val="Century Gothic"/>
        <family val="2"/>
      </rPr>
      <t>Au-delà :</t>
    </r>
    <r>
      <rPr>
        <sz val="10"/>
        <color theme="1"/>
        <rFont val="Century Gothic"/>
        <family val="2"/>
      </rPr>
      <t xml:space="preserve">
- Gestion avancée des outils dédiés (gestion de conflits, gestion de branches de développement)</t>
    </r>
  </si>
  <si>
    <t>Composante Télécommunications</t>
  </si>
  <si>
    <t>- Spécifier l'architecture générale d'un réseau de capteurs
- Etude et compréhension d'une architecture et des technologies sélectionnées
- Spécification d'une architecture évoluée et prise en compte des éléments clivants des technologies sélectionnées</t>
  </si>
  <si>
    <t>ç</t>
  </si>
  <si>
    <t>Bilan de liaison radio</t>
  </si>
  <si>
    <t xml:space="preserve">- Application d'un modèle de propagation à l'estimation d'une puissance reçue
- Prise en compte des phénomènes affectant la propagation des ondes pour l'estimation d'une puissance reçue
</t>
  </si>
  <si>
    <t>- Estimer la qualité d'une liaison (rapport entre les Puissances reçues du Signal utile et du Bruit)
- Estimer de la capacité et de l'efficacité d'un lien</t>
  </si>
  <si>
    <t>Radio-Fréquences et Antennes</t>
  </si>
  <si>
    <t>- Caractéristiques des antennes, 
- Règlementation et périmètre de sécurité</t>
  </si>
  <si>
    <t>Tests et Validation dans un réseau de capteurs</t>
  </si>
  <si>
    <t xml:space="preserve">Mesures de puissances et de débits </t>
  </si>
  <si>
    <t>Déploiement d'un réseau de capteurs</t>
  </si>
  <si>
    <t>- Identification des paramètres et calculs de dimensionnement
- Planification</t>
  </si>
  <si>
    <t>o</t>
  </si>
  <si>
    <t>Architecture et Compréhension générale</t>
  </si>
  <si>
    <r>
      <rPr>
        <sz val="10"/>
        <color theme="1"/>
        <rFont val="Century Gothic"/>
        <family val="2"/>
      </rPr>
      <t xml:space="preserve">- Donner une </t>
    </r>
    <r>
      <rPr>
        <b/>
        <sz val="10"/>
        <color theme="1"/>
        <rFont val="Century Gothic"/>
        <family val="2"/>
      </rPr>
      <t>vue</t>
    </r>
    <r>
      <rPr>
        <sz val="10"/>
        <color theme="1"/>
        <rFont val="Century Gothic"/>
        <family val="2"/>
      </rPr>
      <t xml:space="preserve"> </t>
    </r>
    <r>
      <rPr>
        <b/>
        <sz val="10"/>
        <color theme="1"/>
        <rFont val="Century Gothic"/>
        <family val="2"/>
      </rPr>
      <t>globale</t>
    </r>
    <r>
      <rPr>
        <sz val="10"/>
        <color theme="1"/>
        <rFont val="Century Gothic"/>
        <family val="2"/>
      </rPr>
      <t xml:space="preserve"> du système et de la problématique
- Préciser l'</t>
    </r>
    <r>
      <rPr>
        <b/>
        <sz val="10"/>
        <color theme="1"/>
        <rFont val="Century Gothic"/>
        <family val="2"/>
      </rPr>
      <t>articulation</t>
    </r>
    <r>
      <rPr>
        <sz val="10"/>
        <color theme="1"/>
        <rFont val="Century Gothic"/>
        <family val="2"/>
      </rPr>
      <t xml:space="preserve"> des différentes composantes entre elles
- Expliciter les </t>
    </r>
    <r>
      <rPr>
        <b/>
        <sz val="10"/>
        <color theme="1"/>
        <rFont val="Century Gothic"/>
        <family val="2"/>
      </rPr>
      <t>propriétés des technologies de communications</t>
    </r>
    <r>
      <rPr>
        <sz val="10"/>
        <color theme="1"/>
        <rFont val="Century Gothic"/>
        <family val="2"/>
      </rPr>
      <t xml:space="preserve"> appropriées au cas d'usage
</t>
    </r>
    <r>
      <rPr>
        <i/>
        <sz val="10"/>
        <color theme="1"/>
        <rFont val="Century Gothic"/>
        <family val="2"/>
      </rPr>
      <t>Il s'agit plutôt d'une évaluation d'équipe, mais les réponses aux questions permettent éventuellement de distinguer les évaluations.</t>
    </r>
  </si>
  <si>
    <t>Réalisation technique : Etat des lieux</t>
  </si>
  <si>
    <r>
      <t xml:space="preserve">- </t>
    </r>
    <r>
      <rPr>
        <b/>
        <sz val="10"/>
        <color theme="1"/>
        <rFont val="Century Gothic"/>
        <family val="2"/>
      </rPr>
      <t>Axe montant</t>
    </r>
    <r>
      <rPr>
        <sz val="10"/>
        <color theme="1"/>
        <rFont val="Century Gothic"/>
        <family val="2"/>
      </rPr>
      <t xml:space="preserve"> : une mesure est faite par un capteur, remontée via la passerelle vers le site web qui l'affiche
- </t>
    </r>
    <r>
      <rPr>
        <b/>
        <sz val="10"/>
        <color theme="1"/>
        <rFont val="Century Gothic"/>
        <family val="2"/>
      </rPr>
      <t>Axe descendant</t>
    </r>
    <r>
      <rPr>
        <sz val="10"/>
        <color theme="1"/>
        <rFont val="Century Gothic"/>
        <family val="2"/>
      </rPr>
      <t xml:space="preserve"> : une action sur le site web provoque une réaction sur un effecteur de la carte
- </t>
    </r>
    <r>
      <rPr>
        <b/>
        <sz val="10"/>
        <color theme="1"/>
        <rFont val="Century Gothic"/>
        <family val="2"/>
      </rPr>
      <t>Implémentation matérielle</t>
    </r>
    <r>
      <rPr>
        <sz val="10"/>
        <color theme="1"/>
        <rFont val="Century Gothic"/>
        <family val="2"/>
      </rPr>
      <t xml:space="preserve"> (de la partie Traitement du signal vue en Matlab)
</t>
    </r>
    <r>
      <rPr>
        <i/>
        <sz val="10"/>
        <color theme="1"/>
        <rFont val="Century Gothic"/>
        <family val="2"/>
      </rPr>
      <t xml:space="preserve">Le niveau ATTENDU est atteint </t>
    </r>
    <r>
      <rPr>
        <b/>
        <i/>
        <sz val="10"/>
        <color theme="1"/>
        <rFont val="Century Gothic"/>
        <family val="2"/>
      </rPr>
      <t>si les 2 premiers points sont validés</t>
    </r>
    <r>
      <rPr>
        <i/>
        <sz val="10"/>
        <color theme="1"/>
        <rFont val="Century Gothic"/>
        <family val="2"/>
      </rPr>
      <t xml:space="preserve">. 
Il s'agit plutôt d'une évaluation d'équipe, mais ne pas hésiter à </t>
    </r>
    <r>
      <rPr>
        <b/>
        <i/>
        <sz val="10"/>
        <color theme="1"/>
        <rFont val="Century Gothic"/>
        <family val="2"/>
      </rPr>
      <t>demander qui à fait quoi</t>
    </r>
    <r>
      <rPr>
        <i/>
        <sz val="10"/>
        <color theme="1"/>
        <rFont val="Century Gothic"/>
        <family val="2"/>
      </rPr>
      <t>.</t>
    </r>
  </si>
  <si>
    <t>Réalisation technique : sujets connexes</t>
  </si>
  <si>
    <r>
      <t xml:space="preserve">Problématiques et aspects techniques liés à :
- la </t>
    </r>
    <r>
      <rPr>
        <b/>
        <sz val="10"/>
        <color theme="1"/>
        <rFont val="Century Gothic"/>
        <family val="2"/>
      </rPr>
      <t>sécurité</t>
    </r>
    <r>
      <rPr>
        <sz val="10"/>
        <color theme="1"/>
        <rFont val="Century Gothic"/>
        <family val="2"/>
      </rPr>
      <t xml:space="preserve">
- la </t>
    </r>
    <r>
      <rPr>
        <b/>
        <sz val="10"/>
        <color theme="1"/>
        <rFont val="Century Gothic"/>
        <family val="2"/>
      </rPr>
      <t>latence</t>
    </r>
    <r>
      <rPr>
        <sz val="10"/>
        <color theme="1"/>
        <rFont val="Century Gothic"/>
        <family val="2"/>
      </rPr>
      <t xml:space="preserve">
- la </t>
    </r>
    <r>
      <rPr>
        <b/>
        <sz val="10"/>
        <color theme="1"/>
        <rFont val="Century Gothic"/>
        <family val="2"/>
      </rPr>
      <t>consommation d'énergie</t>
    </r>
    <r>
      <rPr>
        <sz val="10"/>
        <color theme="1"/>
        <rFont val="Century Gothic"/>
        <family val="2"/>
      </rPr>
      <t xml:space="preserve">
</t>
    </r>
    <r>
      <rPr>
        <i/>
        <sz val="10"/>
        <color theme="1"/>
        <rFont val="Century Gothic"/>
        <family val="2"/>
      </rPr>
      <t>Il s'agit plutôt d'une évaluation d'équipe, mais les réponses aux questions permettent éventuellement de distinguer les évaluations, ne pas hésiter à demander qui à fait quoi.</t>
    </r>
    <r>
      <rPr>
        <sz val="10"/>
        <color theme="1"/>
        <rFont val="Century Gothic"/>
        <family val="2"/>
      </rPr>
      <t xml:space="preserve">
</t>
    </r>
    <r>
      <rPr>
        <i/>
        <sz val="10"/>
        <color theme="1"/>
        <rFont val="Century Gothic"/>
        <family val="2"/>
      </rPr>
      <t xml:space="preserve">Ne pas hésiter à poser des questions sur la </t>
    </r>
    <r>
      <rPr>
        <b/>
        <i/>
        <sz val="10"/>
        <color theme="1"/>
        <rFont val="Century Gothic"/>
        <family val="2"/>
      </rPr>
      <t>Cohérence des données</t>
    </r>
    <r>
      <rPr>
        <i/>
        <sz val="10"/>
        <color theme="1"/>
        <rFont val="Century Gothic"/>
        <family val="2"/>
      </rPr>
      <t xml:space="preserve">, et </t>
    </r>
    <r>
      <rPr>
        <b/>
        <i/>
        <sz val="10"/>
        <color theme="1"/>
        <rFont val="Century Gothic"/>
        <family val="2"/>
      </rPr>
      <t>vérification des trames</t>
    </r>
  </si>
  <si>
    <t>s</t>
  </si>
  <si>
    <r>
      <t xml:space="preserve">- </t>
    </r>
    <r>
      <rPr>
        <b/>
        <sz val="10"/>
        <color theme="1"/>
        <rFont val="Century Gothic"/>
        <family val="2"/>
      </rPr>
      <t>Analyse critique de la solution développée</t>
    </r>
    <r>
      <rPr>
        <sz val="10"/>
        <color theme="1"/>
        <rFont val="Century Gothic"/>
        <family val="2"/>
      </rPr>
      <t xml:space="preserve">
- </t>
    </r>
    <r>
      <rPr>
        <b/>
        <sz val="10"/>
        <color theme="1"/>
        <rFont val="Century Gothic"/>
        <family val="2"/>
      </rPr>
      <t>Proposition d'une solution alternative</t>
    </r>
    <r>
      <rPr>
        <sz val="10"/>
        <color theme="1"/>
        <rFont val="Century Gothic"/>
        <family val="2"/>
      </rPr>
      <t xml:space="preserve">
</t>
    </r>
    <r>
      <rPr>
        <i/>
        <sz val="10"/>
        <color theme="1"/>
        <rFont val="Century Gothic"/>
        <family val="2"/>
      </rPr>
      <t>Il s'agit plutôt d'une évaluation d'équipe, mais les réponses aux questions permettent éventuellement de distinguer les évaluations.
Ne pas hésiter à poser des questions sur :
- les choix imposés par l'ISEP
- le fonctionnement de l'équipe (répartition du travail, implication des membres, gestion du projet...)</t>
    </r>
  </si>
  <si>
    <r>
      <t xml:space="preserve">- Structure de l'exposé, équilibre des différentes parties
- Respect de la durée d'exposition fixée par le jury
- Esprit d'analyse
- Esprit de synthèse
- Qualité rédactionnelle
- Usage d'outils de projection et pertinence des documents exposés
</t>
    </r>
    <r>
      <rPr>
        <i/>
        <sz val="10"/>
        <color theme="1"/>
        <rFont val="Century Gothic"/>
        <family val="2"/>
      </rPr>
      <t>Il s'agit plutôt d'une évaluation d'équipe.</t>
    </r>
  </si>
  <si>
    <r>
      <t xml:space="preserve">- Aisance à l'oral, audibilité, débit et tonalité adaptés au discours
- Expression non verbale (gestuelle, occupation de l'espace, maintien de l'intérêt de l'auditoire)
</t>
    </r>
    <r>
      <rPr>
        <i/>
        <sz val="10"/>
        <color theme="1"/>
        <rFont val="Century Gothic"/>
        <family val="2"/>
      </rPr>
      <t>Il s'agit d'une évaluation individuelle</t>
    </r>
  </si>
  <si>
    <t>Présences</t>
  </si>
  <si>
    <t>Légende - P: présent / R : retard non justifié / A : absence non justifiée</t>
  </si>
  <si>
    <t>#présent - p</t>
  </si>
  <si>
    <t>#retard - r</t>
  </si>
  <si>
    <t>#absent - a</t>
  </si>
  <si>
    <t>date</t>
  </si>
  <si>
    <t>Présence :</t>
  </si>
  <si>
    <t>Présentation #1</t>
  </si>
  <si>
    <t>Présentation #2</t>
  </si>
  <si>
    <t>Réunion 1</t>
  </si>
  <si>
    <t>Réunion 2</t>
  </si>
  <si>
    <t>Début de la réunion</t>
  </si>
  <si>
    <t>Fin de la réunion</t>
  </si>
  <si>
    <t>Nom de la solution</t>
  </si>
  <si>
    <t>Logo de la solution</t>
  </si>
  <si>
    <t>Nom de  l'équipe</t>
  </si>
  <si>
    <t>Scénario choisi</t>
  </si>
  <si>
    <t>Capteurs choisis</t>
  </si>
  <si>
    <t>Effecteurs choisis</t>
  </si>
  <si>
    <t>Processus d'inscription d'un nouveau client</t>
  </si>
  <si>
    <t>Qualité du Powerpoint et des supports</t>
  </si>
  <si>
    <t>Qualité du livrable</t>
  </si>
  <si>
    <t>Liste des fonctionnalités</t>
  </si>
  <si>
    <t>Mes remarques / demandes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</si>
</sst>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2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entury Gothic"/>
      <family val="2"/>
    </font>
    <font>
      <b/>
      <sz val="16"/>
      <color theme="0"/>
      <name val="Century Gothic"/>
      <family val="2"/>
    </font>
    <font>
      <sz val="12"/>
      <color theme="1"/>
      <name val="Century Gothic"/>
      <family val="2"/>
    </font>
    <font>
      <sz val="12"/>
      <color theme="0"/>
      <name val="Century Gothic"/>
      <family val="2"/>
    </font>
    <font>
      <sz val="10"/>
      <color theme="1"/>
      <name val="Century Gothic"/>
      <family val="2"/>
    </font>
    <font>
      <b/>
      <sz val="14"/>
      <color theme="0"/>
      <name val="Century Gothic"/>
      <family val="2"/>
    </font>
    <font>
      <b/>
      <sz val="10"/>
      <color theme="1"/>
      <name val="Century Gothic"/>
      <family val="2"/>
    </font>
    <font>
      <sz val="14"/>
      <color theme="1"/>
      <name val="Century Gothic"/>
      <family val="2"/>
    </font>
    <font>
      <sz val="10"/>
      <color theme="0"/>
      <name val="Century Gothic"/>
      <family val="2"/>
    </font>
    <font>
      <sz val="10"/>
      <name val="Century Gothic"/>
      <family val="2"/>
    </font>
    <font>
      <b/>
      <sz val="12"/>
      <color theme="1"/>
      <name val="Century Gothic"/>
      <family val="2"/>
    </font>
    <font>
      <b/>
      <sz val="12"/>
      <name val="Century Gothic"/>
      <family val="2"/>
    </font>
    <font>
      <sz val="12"/>
      <name val="Century Gothic"/>
      <family val="2"/>
    </font>
    <font>
      <b/>
      <sz val="14"/>
      <color rgb="FF000000"/>
      <name val="Century Gothic"/>
      <family val="2"/>
    </font>
    <font>
      <i/>
      <sz val="10"/>
      <color theme="1"/>
      <name val="Century Gothic"/>
      <family val="2"/>
    </font>
    <font>
      <b/>
      <sz val="12"/>
      <color theme="0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i/>
      <sz val="10"/>
      <color theme="0" tint="-0.34998626667073579"/>
      <name val="Century Gothic"/>
      <family val="2"/>
    </font>
    <font>
      <i/>
      <sz val="10"/>
      <color theme="0" tint="-0.249977111117893"/>
      <name val="Century Gothic"/>
      <family val="2"/>
    </font>
    <font>
      <sz val="12"/>
      <color theme="1"/>
      <name val="Century Gothic"/>
      <family val="2"/>
    </font>
    <font>
      <sz val="12"/>
      <color theme="0" tint="-0.249977111117893"/>
      <name val="Century Gothic"/>
      <family val="2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sz val="8"/>
      <color theme="1"/>
      <name val="Century Gothic"/>
      <family val="2"/>
    </font>
    <font>
      <b/>
      <sz val="10"/>
      <color theme="0"/>
      <name val="Century Gothic"/>
      <family val="2"/>
    </font>
    <font>
      <sz val="8"/>
      <color theme="0"/>
      <name val="Century Gothic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C00000"/>
      <name val="Century Gothic"/>
      <family val="2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0"/>
      <name val="Century Gothic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4472C4"/>
      <name val="Century Gothic"/>
      <family val="2"/>
    </font>
    <font>
      <b/>
      <i/>
      <sz val="10"/>
      <color theme="1"/>
      <name val="Century Gothic"/>
      <family val="2"/>
    </font>
    <font>
      <sz val="10"/>
      <color rgb="FFFF0000"/>
      <name val="Century Gothic"/>
      <family val="2"/>
    </font>
    <font>
      <i/>
      <sz val="10"/>
      <color theme="0" tint="-0.249977111117893"/>
      <name val="Century Gothic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8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Dot">
        <color auto="1"/>
      </left>
      <right/>
      <top style="medium">
        <color auto="1"/>
      </top>
      <bottom/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Dot">
        <color auto="1"/>
      </bottom>
      <diagonal/>
    </border>
    <border>
      <left style="thin">
        <color auto="1"/>
      </left>
      <right style="medium">
        <color auto="1"/>
      </right>
      <top/>
      <bottom style="dashDot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theme="9"/>
      </left>
      <right style="thin">
        <color theme="9"/>
      </right>
      <top style="medium">
        <color indexed="64"/>
      </top>
      <bottom style="thin">
        <color theme="9"/>
      </bottom>
      <diagonal/>
    </border>
    <border>
      <left style="thin">
        <color theme="9"/>
      </left>
      <right style="medium">
        <color indexed="64"/>
      </right>
      <top style="medium">
        <color indexed="64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indexed="64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indexed="64"/>
      </bottom>
      <diagonal/>
    </border>
    <border>
      <left style="thin">
        <color theme="9"/>
      </left>
      <right style="medium">
        <color indexed="64"/>
      </right>
      <top style="thin">
        <color theme="9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theme="9"/>
      </right>
      <top style="medium">
        <color indexed="64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</borders>
  <cellStyleXfs count="37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</cellStyleXfs>
  <cellXfs count="508">
    <xf numFmtId="0" fontId="0" fillId="0" borderId="0" xfId="0"/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14" fillId="0" borderId="22" xfId="0" applyFont="1" applyFill="1" applyBorder="1" applyAlignment="1">
      <alignment horizontal="left" vertical="center" wrapText="1"/>
    </xf>
    <xf numFmtId="0" fontId="21" fillId="2" borderId="0" xfId="0" applyFont="1" applyFill="1"/>
    <xf numFmtId="0" fontId="21" fillId="2" borderId="0" xfId="0" applyFont="1" applyFill="1" applyAlignment="1"/>
    <xf numFmtId="0" fontId="22" fillId="2" borderId="0" xfId="0" applyFont="1" applyFill="1" applyAlignment="1">
      <alignment horizontal="left"/>
    </xf>
    <xf numFmtId="0" fontId="23" fillId="2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center" vertical="center"/>
    </xf>
    <xf numFmtId="0" fontId="7" fillId="2" borderId="0" xfId="0" applyFont="1" applyFill="1" applyAlignment="1"/>
    <xf numFmtId="0" fontId="24" fillId="2" borderId="0" xfId="0" applyFont="1" applyFill="1" applyAlignment="1">
      <alignment horizontal="left" vertical="center"/>
    </xf>
    <xf numFmtId="0" fontId="25" fillId="2" borderId="0" xfId="0" applyFont="1" applyFill="1"/>
    <xf numFmtId="0" fontId="25" fillId="2" borderId="0" xfId="0" applyFont="1" applyFill="1" applyAlignment="1">
      <alignment vertical="center"/>
    </xf>
    <xf numFmtId="0" fontId="25" fillId="2" borderId="0" xfId="0" applyFont="1" applyFill="1" applyAlignment="1">
      <alignment horizontal="left"/>
    </xf>
    <xf numFmtId="0" fontId="24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26" fillId="2" borderId="0" xfId="0" applyFont="1" applyFill="1"/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9" fillId="2" borderId="0" xfId="0" applyFont="1" applyFill="1"/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0" fontId="15" fillId="9" borderId="0" xfId="0" applyFont="1" applyFill="1" applyAlignment="1">
      <alignment horizontal="right" vertical="center"/>
    </xf>
    <xf numFmtId="0" fontId="7" fillId="9" borderId="0" xfId="0" applyFont="1" applyFill="1" applyAlignment="1">
      <alignment horizontal="right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4" fontId="7" fillId="0" borderId="41" xfId="0" applyNumberFormat="1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left" vertical="center"/>
    </xf>
    <xf numFmtId="0" fontId="16" fillId="9" borderId="4" xfId="0" applyFont="1" applyFill="1" applyBorder="1" applyAlignment="1">
      <alignment horizontal="right" vertical="center" wrapText="1"/>
    </xf>
    <xf numFmtId="0" fontId="17" fillId="0" borderId="29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horizontal="right" vertical="center" wrapText="1"/>
    </xf>
    <xf numFmtId="0" fontId="17" fillId="0" borderId="13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right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20" fillId="3" borderId="19" xfId="0" applyFont="1" applyFill="1" applyBorder="1" applyAlignment="1">
      <alignment horizontal="center" vertical="center" wrapText="1"/>
    </xf>
    <xf numFmtId="0" fontId="20" fillId="7" borderId="19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0" fontId="20" fillId="4" borderId="19" xfId="0" quotePrefix="1" applyFont="1" applyFill="1" applyBorder="1" applyAlignment="1">
      <alignment horizontal="center" vertical="center" wrapText="1"/>
    </xf>
    <xf numFmtId="0" fontId="20" fillId="6" borderId="19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29" fillId="2" borderId="7" xfId="0" applyFont="1" applyFill="1" applyBorder="1" applyAlignment="1">
      <alignment horizontal="center"/>
    </xf>
    <xf numFmtId="2" fontId="30" fillId="3" borderId="20" xfId="0" applyNumberFormat="1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0" fontId="31" fillId="7" borderId="12" xfId="0" applyFont="1" applyFill="1" applyBorder="1" applyAlignment="1">
      <alignment horizontal="left" vertical="center"/>
    </xf>
    <xf numFmtId="0" fontId="31" fillId="8" borderId="14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2" fontId="30" fillId="5" borderId="20" xfId="0" applyNumberFormat="1" applyFont="1" applyFill="1" applyBorder="1" applyAlignment="1">
      <alignment horizontal="center" vertical="center"/>
    </xf>
    <xf numFmtId="0" fontId="31" fillId="5" borderId="12" xfId="0" applyFont="1" applyFill="1" applyBorder="1" applyAlignment="1">
      <alignment horizontal="left" vertical="center"/>
    </xf>
    <xf numFmtId="0" fontId="31" fillId="5" borderId="6" xfId="0" applyFont="1" applyFill="1" applyBorder="1" applyAlignment="1">
      <alignment horizontal="left" vertical="center"/>
    </xf>
    <xf numFmtId="2" fontId="30" fillId="4" borderId="20" xfId="0" applyNumberFormat="1" applyFont="1" applyFill="1" applyBorder="1" applyAlignment="1">
      <alignment horizontal="center" vertical="center"/>
    </xf>
    <xf numFmtId="0" fontId="31" fillId="4" borderId="12" xfId="0" applyFont="1" applyFill="1" applyBorder="1" applyAlignment="1">
      <alignment horizontal="left" vertical="center"/>
    </xf>
    <xf numFmtId="0" fontId="31" fillId="4" borderId="6" xfId="0" applyFont="1" applyFill="1" applyBorder="1" applyAlignment="1">
      <alignment horizontal="left" vertical="center"/>
    </xf>
    <xf numFmtId="2" fontId="30" fillId="6" borderId="20" xfId="0" applyNumberFormat="1" applyFont="1" applyFill="1" applyBorder="1" applyAlignment="1">
      <alignment horizontal="center" vertical="center"/>
    </xf>
    <xf numFmtId="0" fontId="31" fillId="6" borderId="12" xfId="0" applyFont="1" applyFill="1" applyBorder="1" applyAlignment="1">
      <alignment horizontal="left" vertical="center"/>
    </xf>
    <xf numFmtId="2" fontId="30" fillId="3" borderId="20" xfId="0" applyNumberFormat="1" applyFont="1" applyFill="1" applyBorder="1" applyAlignment="1">
      <alignment horizontal="center" vertical="center"/>
    </xf>
    <xf numFmtId="0" fontId="32" fillId="2" borderId="0" xfId="0" applyFont="1" applyFill="1"/>
    <xf numFmtId="0" fontId="33" fillId="2" borderId="0" xfId="0" applyFont="1" applyFill="1"/>
    <xf numFmtId="0" fontId="31" fillId="8" borderId="44" xfId="0" applyFont="1" applyFill="1" applyBorder="1" applyAlignment="1">
      <alignment horizontal="center" vertical="center"/>
    </xf>
    <xf numFmtId="0" fontId="31" fillId="3" borderId="43" xfId="0" applyFont="1" applyFill="1" applyBorder="1" applyAlignment="1">
      <alignment horizontal="right" vertical="center"/>
    </xf>
    <xf numFmtId="0" fontId="31" fillId="3" borderId="0" xfId="0" applyFont="1" applyFill="1" applyBorder="1" applyAlignment="1">
      <alignment horizontal="right" vertical="center"/>
    </xf>
    <xf numFmtId="0" fontId="31" fillId="3" borderId="7" xfId="0" applyFont="1" applyFill="1" applyBorder="1" applyAlignment="1">
      <alignment horizontal="right" vertical="center"/>
    </xf>
    <xf numFmtId="0" fontId="31" fillId="5" borderId="0" xfId="0" applyFont="1" applyFill="1" applyBorder="1" applyAlignment="1">
      <alignment horizontal="right" vertical="center"/>
    </xf>
    <xf numFmtId="0" fontId="31" fillId="5" borderId="7" xfId="0" applyFont="1" applyFill="1" applyBorder="1" applyAlignment="1">
      <alignment horizontal="right" vertical="center"/>
    </xf>
    <xf numFmtId="0" fontId="31" fillId="4" borderId="0" xfId="0" applyFont="1" applyFill="1" applyBorder="1" applyAlignment="1">
      <alignment horizontal="right" vertical="center"/>
    </xf>
    <xf numFmtId="0" fontId="31" fillId="4" borderId="7" xfId="0" applyFont="1" applyFill="1" applyBorder="1" applyAlignment="1">
      <alignment horizontal="right" vertical="center"/>
    </xf>
    <xf numFmtId="0" fontId="31" fillId="6" borderId="0" xfId="0" applyFont="1" applyFill="1" applyBorder="1" applyAlignment="1">
      <alignment horizontal="right" vertical="center"/>
    </xf>
    <xf numFmtId="0" fontId="18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center" wrapText="1"/>
    </xf>
    <xf numFmtId="0" fontId="15" fillId="9" borderId="10" xfId="0" applyFont="1" applyFill="1" applyBorder="1" applyAlignment="1">
      <alignment horizontal="center" vertical="center" wrapText="1"/>
    </xf>
    <xf numFmtId="0" fontId="15" fillId="9" borderId="15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35" fillId="2" borderId="0" xfId="0" applyFont="1" applyFill="1" applyAlignment="1">
      <alignment vertical="center"/>
    </xf>
    <xf numFmtId="0" fontId="36" fillId="2" borderId="0" xfId="0" applyFont="1" applyFill="1" applyAlignment="1">
      <alignment vertical="center"/>
    </xf>
    <xf numFmtId="0" fontId="37" fillId="9" borderId="1" xfId="0" applyFont="1" applyFill="1" applyBorder="1" applyAlignment="1">
      <alignment horizontal="center" vertical="center" wrapText="1"/>
    </xf>
    <xf numFmtId="0" fontId="38" fillId="2" borderId="0" xfId="0" applyFont="1" applyFill="1" applyAlignment="1">
      <alignment vertical="center" wrapText="1"/>
    </xf>
    <xf numFmtId="0" fontId="39" fillId="2" borderId="0" xfId="0" applyFont="1" applyFill="1"/>
    <xf numFmtId="0" fontId="21" fillId="2" borderId="0" xfId="0" applyFont="1" applyFill="1" applyAlignment="1">
      <alignment horizontal="left"/>
    </xf>
    <xf numFmtId="0" fontId="20" fillId="4" borderId="10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/>
    </xf>
    <xf numFmtId="0" fontId="7" fillId="0" borderId="24" xfId="0" applyFont="1" applyFill="1" applyBorder="1" applyAlignment="1">
      <alignment vertical="center"/>
    </xf>
    <xf numFmtId="0" fontId="7" fillId="0" borderId="23" xfId="0" applyFont="1" applyFill="1" applyBorder="1" applyAlignment="1">
      <alignment vertical="center"/>
    </xf>
    <xf numFmtId="0" fontId="14" fillId="0" borderId="22" xfId="0" applyFont="1" applyFill="1" applyBorder="1" applyAlignment="1">
      <alignment vertical="center" wrapText="1"/>
    </xf>
    <xf numFmtId="0" fontId="39" fillId="2" borderId="0" xfId="0" applyFont="1" applyFill="1" applyAlignment="1">
      <alignment horizontal="center"/>
    </xf>
    <xf numFmtId="2" fontId="29" fillId="9" borderId="20" xfId="0" applyNumberFormat="1" applyFont="1" applyFill="1" applyBorder="1" applyAlignment="1">
      <alignment horizontal="center" vertical="center"/>
    </xf>
    <xf numFmtId="2" fontId="29" fillId="9" borderId="21" xfId="0" applyNumberFormat="1" applyFont="1" applyFill="1" applyBorder="1" applyAlignment="1">
      <alignment horizontal="center" vertical="center"/>
    </xf>
    <xf numFmtId="2" fontId="29" fillId="9" borderId="38" xfId="0" applyNumberFormat="1" applyFont="1" applyFill="1" applyBorder="1" applyAlignment="1">
      <alignment horizontal="center" vertical="center"/>
    </xf>
    <xf numFmtId="2" fontId="29" fillId="9" borderId="52" xfId="0" applyNumberFormat="1" applyFont="1" applyFill="1" applyBorder="1" applyAlignment="1">
      <alignment horizontal="center" vertical="center"/>
    </xf>
    <xf numFmtId="2" fontId="29" fillId="9" borderId="10" xfId="0" applyNumberFormat="1" applyFont="1" applyFill="1" applyBorder="1" applyAlignment="1">
      <alignment horizontal="center" vertical="center"/>
    </xf>
    <xf numFmtId="2" fontId="29" fillId="9" borderId="6" xfId="0" applyNumberFormat="1" applyFont="1" applyFill="1" applyBorder="1" applyAlignment="1">
      <alignment horizontal="center" vertical="center"/>
    </xf>
    <xf numFmtId="2" fontId="29" fillId="9" borderId="51" xfId="0" applyNumberFormat="1" applyFont="1" applyFill="1" applyBorder="1" applyAlignment="1">
      <alignment horizontal="center" vertical="center"/>
    </xf>
    <xf numFmtId="2" fontId="29" fillId="9" borderId="49" xfId="0" applyNumberFormat="1" applyFont="1" applyFill="1" applyBorder="1" applyAlignment="1">
      <alignment horizontal="center" vertical="center"/>
    </xf>
    <xf numFmtId="2" fontId="29" fillId="9" borderId="47" xfId="0" applyNumberFormat="1" applyFont="1" applyFill="1" applyBorder="1" applyAlignment="1">
      <alignment horizontal="center" vertical="center"/>
    </xf>
    <xf numFmtId="2" fontId="29" fillId="9" borderId="53" xfId="0" applyNumberFormat="1" applyFont="1" applyFill="1" applyBorder="1" applyAlignment="1">
      <alignment horizontal="center" vertical="center"/>
    </xf>
    <xf numFmtId="2" fontId="29" fillId="9" borderId="40" xfId="0" applyNumberFormat="1" applyFont="1" applyFill="1" applyBorder="1" applyAlignment="1">
      <alignment horizontal="center" vertical="center"/>
    </xf>
    <xf numFmtId="2" fontId="29" fillId="9" borderId="37" xfId="0" applyNumberFormat="1" applyFont="1" applyFill="1" applyBorder="1" applyAlignment="1">
      <alignment horizontal="center" vertical="center"/>
    </xf>
    <xf numFmtId="2" fontId="29" fillId="9" borderId="36" xfId="0" applyNumberFormat="1" applyFont="1" applyFill="1" applyBorder="1" applyAlignment="1">
      <alignment horizontal="center" vertical="center"/>
    </xf>
    <xf numFmtId="2" fontId="29" fillId="9" borderId="23" xfId="0" applyNumberFormat="1" applyFont="1" applyFill="1" applyBorder="1" applyAlignment="1">
      <alignment horizontal="center" vertical="center"/>
    </xf>
    <xf numFmtId="2" fontId="29" fillId="9" borderId="8" xfId="0" applyNumberFormat="1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1" fillId="9" borderId="9" xfId="0" applyFont="1" applyFill="1" applyBorder="1" applyAlignment="1">
      <alignment horizontal="center" vertical="center" wrapText="1"/>
    </xf>
    <xf numFmtId="0" fontId="41" fillId="2" borderId="0" xfId="0" applyFont="1" applyFill="1" applyAlignment="1">
      <alignment horizontal="center"/>
    </xf>
    <xf numFmtId="0" fontId="11" fillId="9" borderId="1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34" fillId="9" borderId="30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4" fillId="9" borderId="52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40" fillId="9" borderId="1" xfId="0" applyFont="1" applyFill="1" applyBorder="1" applyAlignment="1">
      <alignment horizontal="center" vertical="center"/>
    </xf>
    <xf numFmtId="0" fontId="43" fillId="0" borderId="0" xfId="0" applyFont="1"/>
    <xf numFmtId="0" fontId="42" fillId="0" borderId="0" xfId="0" applyFont="1" applyBorder="1" applyAlignment="1">
      <alignment horizontal="left" vertical="center" wrapText="1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0" xfId="0" applyAlignment="1">
      <alignment horizontal="left"/>
    </xf>
    <xf numFmtId="0" fontId="46" fillId="0" borderId="5" xfId="0" applyFont="1" applyBorder="1"/>
    <xf numFmtId="0" fontId="46" fillId="0" borderId="0" xfId="0" applyFont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/>
    <xf numFmtId="0" fontId="46" fillId="0" borderId="7" xfId="0" applyFont="1" applyFill="1" applyBorder="1" applyAlignment="1">
      <alignment horizontal="left"/>
    </xf>
    <xf numFmtId="0" fontId="46" fillId="0" borderId="7" xfId="0" applyFont="1" applyFill="1" applyBorder="1" applyAlignment="1"/>
    <xf numFmtId="0" fontId="46" fillId="0" borderId="0" xfId="0" applyFont="1" applyFill="1" applyBorder="1"/>
    <xf numFmtId="0" fontId="46" fillId="0" borderId="7" xfId="0" applyFont="1" applyBorder="1"/>
    <xf numFmtId="0" fontId="1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5" fillId="9" borderId="57" xfId="0" applyFont="1" applyFill="1" applyBorder="1" applyAlignment="1">
      <alignment horizontal="center" vertical="center" wrapText="1"/>
    </xf>
    <xf numFmtId="0" fontId="15" fillId="9" borderId="35" xfId="0" applyFont="1" applyFill="1" applyBorder="1" applyAlignment="1">
      <alignment horizontal="center" vertical="center" wrapText="1"/>
    </xf>
    <xf numFmtId="0" fontId="15" fillId="9" borderId="39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vertical="center" wrapText="1"/>
    </xf>
    <xf numFmtId="0" fontId="7" fillId="9" borderId="21" xfId="0" applyFont="1" applyFill="1" applyBorder="1" applyAlignment="1">
      <alignment horizontal="center" vertical="center"/>
    </xf>
    <xf numFmtId="0" fontId="17" fillId="9" borderId="54" xfId="0" applyFont="1" applyFill="1" applyBorder="1" applyAlignment="1">
      <alignment horizontal="center" vertical="center"/>
    </xf>
    <xf numFmtId="0" fontId="16" fillId="9" borderId="51" xfId="0" applyFont="1" applyFill="1" applyBorder="1" applyAlignment="1">
      <alignment horizontal="center" vertical="center"/>
    </xf>
    <xf numFmtId="0" fontId="16" fillId="9" borderId="50" xfId="0" applyFont="1" applyFill="1" applyBorder="1" applyAlignment="1">
      <alignment horizontal="center" vertical="center"/>
    </xf>
    <xf numFmtId="0" fontId="7" fillId="9" borderId="52" xfId="0" applyFont="1" applyFill="1" applyBorder="1" applyAlignment="1">
      <alignment horizontal="center" vertical="center"/>
    </xf>
    <xf numFmtId="0" fontId="17" fillId="9" borderId="55" xfId="0" applyFont="1" applyFill="1" applyBorder="1" applyAlignment="1">
      <alignment horizontal="center" vertical="center"/>
    </xf>
    <xf numFmtId="0" fontId="16" fillId="9" borderId="53" xfId="0" applyFont="1" applyFill="1" applyBorder="1" applyAlignment="1">
      <alignment horizontal="center" vertical="center"/>
    </xf>
    <xf numFmtId="0" fontId="16" fillId="9" borderId="48" xfId="0" applyFont="1" applyFill="1" applyBorder="1" applyAlignment="1">
      <alignment horizontal="center" vertical="center"/>
    </xf>
    <xf numFmtId="0" fontId="17" fillId="9" borderId="56" xfId="0" applyFont="1" applyFill="1" applyBorder="1" applyAlignment="1">
      <alignment horizontal="center" vertical="center"/>
    </xf>
    <xf numFmtId="0" fontId="16" fillId="9" borderId="36" xfId="0" applyFont="1" applyFill="1" applyBorder="1" applyAlignment="1">
      <alignment horizontal="center" vertical="center"/>
    </xf>
    <xf numFmtId="0" fontId="16" fillId="9" borderId="16" xfId="0" applyFont="1" applyFill="1" applyBorder="1" applyAlignment="1">
      <alignment horizontal="center" vertical="center"/>
    </xf>
    <xf numFmtId="0" fontId="17" fillId="9" borderId="49" xfId="0" applyFont="1" applyFill="1" applyBorder="1" applyAlignment="1">
      <alignment horizontal="center" vertical="center"/>
    </xf>
    <xf numFmtId="0" fontId="16" fillId="9" borderId="49" xfId="0" applyFont="1" applyFill="1" applyBorder="1" applyAlignment="1">
      <alignment horizontal="center" vertical="center"/>
    </xf>
    <xf numFmtId="0" fontId="17" fillId="9" borderId="40" xfId="0" applyFont="1" applyFill="1" applyBorder="1" applyAlignment="1">
      <alignment horizontal="center" vertical="center"/>
    </xf>
    <xf numFmtId="0" fontId="16" fillId="9" borderId="40" xfId="0" applyFont="1" applyFill="1" applyBorder="1" applyAlignment="1">
      <alignment horizontal="center" vertical="center"/>
    </xf>
    <xf numFmtId="0" fontId="17" fillId="9" borderId="23" xfId="0" applyFont="1" applyFill="1" applyBorder="1" applyAlignment="1">
      <alignment horizontal="center" vertical="center"/>
    </xf>
    <xf numFmtId="0" fontId="16" fillId="9" borderId="23" xfId="0" applyFont="1" applyFill="1" applyBorder="1" applyAlignment="1">
      <alignment horizontal="center" vertical="center"/>
    </xf>
    <xf numFmtId="0" fontId="32" fillId="2" borderId="0" xfId="0" applyFont="1" applyFill="1" applyAlignment="1">
      <alignment horizontal="center"/>
    </xf>
    <xf numFmtId="0" fontId="15" fillId="9" borderId="25" xfId="0" applyFont="1" applyFill="1" applyBorder="1" applyAlignment="1">
      <alignment horizontal="center" vertical="center" wrapText="1"/>
    </xf>
    <xf numFmtId="0" fontId="15" fillId="9" borderId="32" xfId="0" applyFont="1" applyFill="1" applyBorder="1" applyAlignment="1">
      <alignment horizontal="center" vertical="center" wrapText="1"/>
    </xf>
    <xf numFmtId="0" fontId="17" fillId="9" borderId="50" xfId="0" applyFont="1" applyFill="1" applyBorder="1" applyAlignment="1">
      <alignment horizontal="center" vertical="center"/>
    </xf>
    <xf numFmtId="0" fontId="16" fillId="9" borderId="58" xfId="0" applyFont="1" applyFill="1" applyBorder="1" applyAlignment="1">
      <alignment horizontal="center" vertical="center"/>
    </xf>
    <xf numFmtId="0" fontId="17" fillId="9" borderId="48" xfId="0" applyFont="1" applyFill="1" applyBorder="1" applyAlignment="1">
      <alignment horizontal="center" vertical="center"/>
    </xf>
    <xf numFmtId="0" fontId="16" fillId="9" borderId="59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6" fillId="9" borderId="3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left" vertical="center"/>
    </xf>
    <xf numFmtId="0" fontId="15" fillId="9" borderId="19" xfId="0" applyFont="1" applyFill="1" applyBorder="1" applyAlignment="1">
      <alignment horizontal="center" vertical="center" wrapText="1"/>
    </xf>
    <xf numFmtId="2" fontId="13" fillId="7" borderId="20" xfId="0" applyNumberFormat="1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20" fillId="5" borderId="19" xfId="0" applyFont="1" applyFill="1" applyBorder="1" applyAlignment="1">
      <alignment horizontal="center" vertical="center" wrapText="1"/>
    </xf>
    <xf numFmtId="0" fontId="20" fillId="5" borderId="19" xfId="0" quotePrefix="1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left"/>
    </xf>
    <xf numFmtId="0" fontId="47" fillId="0" borderId="22" xfId="0" applyFont="1" applyFill="1" applyBorder="1" applyAlignment="1">
      <alignment horizontal="left" vertical="center" wrapText="1"/>
    </xf>
    <xf numFmtId="0" fontId="7" fillId="9" borderId="6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47" fillId="0" borderId="23" xfId="0" applyFont="1" applyFill="1" applyBorder="1" applyAlignment="1">
      <alignment horizontal="left" vertical="center" wrapText="1"/>
    </xf>
    <xf numFmtId="0" fontId="14" fillId="0" borderId="24" xfId="0" applyFont="1" applyFill="1" applyBorder="1" applyAlignment="1">
      <alignment horizontal="left" vertical="center" wrapText="1"/>
    </xf>
    <xf numFmtId="0" fontId="14" fillId="0" borderId="23" xfId="0" applyFont="1" applyFill="1" applyBorder="1" applyAlignment="1">
      <alignment horizontal="left" vertical="center" wrapText="1"/>
    </xf>
    <xf numFmtId="0" fontId="47" fillId="0" borderId="24" xfId="0" applyFont="1" applyFill="1" applyBorder="1" applyAlignment="1">
      <alignment vertical="center" wrapText="1"/>
    </xf>
    <xf numFmtId="0" fontId="14" fillId="0" borderId="24" xfId="0" applyFont="1" applyFill="1" applyBorder="1" applyAlignment="1">
      <alignment vertical="center" wrapText="1"/>
    </xf>
    <xf numFmtId="0" fontId="14" fillId="0" borderId="23" xfId="0" applyFont="1" applyFill="1" applyBorder="1" applyAlignment="1">
      <alignment vertical="center" wrapText="1"/>
    </xf>
    <xf numFmtId="0" fontId="49" fillId="0" borderId="24" xfId="0" applyFont="1" applyFill="1" applyBorder="1" applyAlignment="1">
      <alignment vertical="center" wrapText="1"/>
    </xf>
    <xf numFmtId="0" fontId="49" fillId="0" borderId="23" xfId="0" applyFont="1" applyFill="1" applyBorder="1" applyAlignment="1">
      <alignment vertical="center" wrapText="1"/>
    </xf>
    <xf numFmtId="0" fontId="0" fillId="0" borderId="40" xfId="0" applyBorder="1" applyAlignment="1">
      <alignment horizontal="left"/>
    </xf>
    <xf numFmtId="0" fontId="0" fillId="0" borderId="48" xfId="0" applyBorder="1" applyAlignment="1">
      <alignment horizontal="left"/>
    </xf>
    <xf numFmtId="0" fontId="44" fillId="0" borderId="35" xfId="0" applyFont="1" applyBorder="1" applyAlignment="1">
      <alignment horizontal="left" vertical="center"/>
    </xf>
    <xf numFmtId="0" fontId="44" fillId="0" borderId="39" xfId="0" applyFont="1" applyBorder="1" applyAlignment="1">
      <alignment horizontal="left" vertical="center" wrapText="1"/>
    </xf>
    <xf numFmtId="0" fontId="44" fillId="0" borderId="25" xfId="0" applyFont="1" applyBorder="1" applyAlignment="1">
      <alignment horizontal="left" vertical="center" wrapText="1"/>
    </xf>
    <xf numFmtId="0" fontId="32" fillId="11" borderId="76" xfId="376" applyBorder="1"/>
    <xf numFmtId="0" fontId="32" fillId="11" borderId="77" xfId="376" applyBorder="1"/>
    <xf numFmtId="0" fontId="32" fillId="11" borderId="78" xfId="376" applyBorder="1" applyAlignment="1">
      <alignment wrapText="1"/>
    </xf>
    <xf numFmtId="0" fontId="32" fillId="0" borderId="0" xfId="375" applyFill="1" applyBorder="1" applyAlignment="1">
      <alignment horizontal="left"/>
    </xf>
    <xf numFmtId="0" fontId="32" fillId="0" borderId="7" xfId="375" applyFill="1" applyBorder="1" applyAlignment="1">
      <alignment horizontal="left"/>
    </xf>
    <xf numFmtId="0" fontId="46" fillId="0" borderId="5" xfId="0" applyFont="1" applyFill="1" applyBorder="1" applyAlignment="1">
      <alignment horizontal="left"/>
    </xf>
    <xf numFmtId="0" fontId="32" fillId="0" borderId="5" xfId="375" applyFill="1" applyBorder="1" applyAlignment="1">
      <alignment horizontal="left"/>
    </xf>
    <xf numFmtId="0" fontId="32" fillId="0" borderId="5" xfId="375" applyFill="1" applyBorder="1"/>
    <xf numFmtId="0" fontId="32" fillId="0" borderId="0" xfId="375" applyFill="1" applyBorder="1"/>
    <xf numFmtId="0" fontId="0" fillId="0" borderId="0" xfId="375" applyFont="1" applyFill="1" applyBorder="1"/>
    <xf numFmtId="0" fontId="32" fillId="0" borderId="7" xfId="375" applyFill="1" applyBorder="1"/>
    <xf numFmtId="0" fontId="46" fillId="0" borderId="5" xfId="0" applyFont="1" applyFill="1" applyBorder="1"/>
    <xf numFmtId="0" fontId="32" fillId="0" borderId="5" xfId="375" applyFill="1" applyBorder="1" applyAlignment="1"/>
    <xf numFmtId="0" fontId="32" fillId="0" borderId="7" xfId="375" applyFill="1" applyBorder="1" applyAlignment="1"/>
    <xf numFmtId="0" fontId="13" fillId="2" borderId="0" xfId="0" applyFont="1" applyFill="1" applyAlignment="1">
      <alignment horizontal="center" vertical="center" wrapText="1"/>
    </xf>
    <xf numFmtId="14" fontId="14" fillId="0" borderId="9" xfId="0" applyNumberFormat="1" applyFont="1" applyBorder="1" applyAlignment="1">
      <alignment horizontal="center" vertical="center" wrapText="1"/>
    </xf>
    <xf numFmtId="14" fontId="14" fillId="0" borderId="15" xfId="0" applyNumberFormat="1" applyFon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 wrapText="1"/>
    </xf>
    <xf numFmtId="2" fontId="29" fillId="9" borderId="45" xfId="0" applyNumberFormat="1" applyFont="1" applyFill="1" applyBorder="1" applyAlignment="1">
      <alignment horizontal="center" vertical="center"/>
    </xf>
    <xf numFmtId="2" fontId="29" fillId="9" borderId="15" xfId="0" applyNumberFormat="1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5" borderId="19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31" fillId="3" borderId="12" xfId="0" applyFont="1" applyFill="1" applyBorder="1" applyAlignment="1">
      <alignment horizontal="center" vertical="center" textRotation="90" wrapText="1"/>
    </xf>
    <xf numFmtId="0" fontId="31" fillId="3" borderId="33" xfId="0" applyFont="1" applyFill="1" applyBorder="1" applyAlignment="1">
      <alignment horizontal="right" vertical="center"/>
    </xf>
    <xf numFmtId="0" fontId="31" fillId="3" borderId="34" xfId="0" applyFont="1" applyFill="1" applyBorder="1" applyAlignment="1">
      <alignment horizontal="right" vertical="center"/>
    </xf>
    <xf numFmtId="0" fontId="31" fillId="7" borderId="79" xfId="0" applyFont="1" applyFill="1" applyBorder="1" applyAlignment="1">
      <alignment horizontal="right" vertical="center"/>
    </xf>
    <xf numFmtId="0" fontId="31" fillId="7" borderId="33" xfId="0" applyFont="1" applyFill="1" applyBorder="1" applyAlignment="1">
      <alignment horizontal="right" vertical="center"/>
    </xf>
    <xf numFmtId="0" fontId="31" fillId="7" borderId="34" xfId="0" applyFont="1" applyFill="1" applyBorder="1" applyAlignment="1">
      <alignment horizontal="right" vertical="center"/>
    </xf>
    <xf numFmtId="0" fontId="31" fillId="3" borderId="12" xfId="0" applyFont="1" applyFill="1" applyBorder="1" applyAlignment="1">
      <alignment vertical="center" textRotation="90" wrapText="1"/>
    </xf>
    <xf numFmtId="0" fontId="31" fillId="3" borderId="42" xfId="0" applyFont="1" applyFill="1" applyBorder="1" applyAlignment="1">
      <alignment vertical="center" textRotation="90" wrapText="1"/>
    </xf>
    <xf numFmtId="0" fontId="31" fillId="8" borderId="8" xfId="0" applyFont="1" applyFill="1" applyBorder="1" applyAlignment="1">
      <alignment horizontal="center" vertical="center"/>
    </xf>
    <xf numFmtId="2" fontId="15" fillId="9" borderId="20" xfId="0" applyNumberFormat="1" applyFont="1" applyFill="1" applyBorder="1" applyAlignment="1">
      <alignment horizontal="center" vertical="center"/>
    </xf>
    <xf numFmtId="2" fontId="15" fillId="9" borderId="38" xfId="0" applyNumberFormat="1" applyFont="1" applyFill="1" applyBorder="1" applyAlignment="1">
      <alignment horizontal="center" vertical="center"/>
    </xf>
    <xf numFmtId="2" fontId="15" fillId="9" borderId="10" xfId="0" applyNumberFormat="1" applyFont="1" applyFill="1" applyBorder="1" applyAlignment="1">
      <alignment horizontal="center" vertical="center"/>
    </xf>
    <xf numFmtId="2" fontId="15" fillId="9" borderId="47" xfId="0" applyNumberFormat="1" applyFont="1" applyFill="1" applyBorder="1" applyAlignment="1">
      <alignment horizontal="center" vertical="center"/>
    </xf>
    <xf numFmtId="2" fontId="15" fillId="9" borderId="37" xfId="0" applyNumberFormat="1" applyFont="1" applyFill="1" applyBorder="1" applyAlignment="1">
      <alignment horizontal="center" vertical="center"/>
    </xf>
    <xf numFmtId="2" fontId="15" fillId="9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0" fillId="2" borderId="0" xfId="0" applyFont="1" applyFill="1" applyAlignment="1">
      <alignment horizontal="left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1" fillId="9" borderId="14" xfId="0" applyNumberFormat="1" applyFont="1" applyFill="1" applyBorder="1" applyAlignment="1">
      <alignment horizontal="center" vertical="center"/>
    </xf>
    <xf numFmtId="9" fontId="1" fillId="9" borderId="48" xfId="0" applyNumberFormat="1" applyFont="1" applyFill="1" applyBorder="1" applyAlignment="1">
      <alignment horizontal="center" vertical="center"/>
    </xf>
    <xf numFmtId="9" fontId="1" fillId="9" borderId="16" xfId="0" applyNumberFormat="1" applyFont="1" applyFill="1" applyBorder="1" applyAlignment="1">
      <alignment horizontal="center" vertical="center"/>
    </xf>
    <xf numFmtId="2" fontId="1" fillId="9" borderId="25" xfId="0" applyNumberFormat="1" applyFont="1" applyFill="1" applyBorder="1" applyAlignment="1">
      <alignment horizontal="center" vertical="center"/>
    </xf>
    <xf numFmtId="2" fontId="1" fillId="2" borderId="47" xfId="0" applyNumberFormat="1" applyFont="1" applyFill="1" applyBorder="1" applyAlignment="1">
      <alignment vertical="center"/>
    </xf>
    <xf numFmtId="2" fontId="1" fillId="2" borderId="37" xfId="0" applyNumberFormat="1" applyFont="1" applyFill="1" applyBorder="1" applyAlignment="1">
      <alignment vertical="center"/>
    </xf>
    <xf numFmtId="2" fontId="1" fillId="2" borderId="8" xfId="0" applyNumberFormat="1" applyFont="1" applyFill="1" applyBorder="1" applyAlignment="1">
      <alignment vertical="center"/>
    </xf>
    <xf numFmtId="0" fontId="1" fillId="2" borderId="29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textRotation="90" wrapText="1"/>
    </xf>
    <xf numFmtId="0" fontId="1" fillId="9" borderId="27" xfId="0" applyFont="1" applyFill="1" applyBorder="1" applyAlignment="1">
      <alignment horizontal="center" textRotation="90"/>
    </xf>
    <xf numFmtId="0" fontId="1" fillId="9" borderId="0" xfId="0" applyFont="1" applyFill="1" applyBorder="1" applyAlignment="1">
      <alignment horizontal="center" textRotation="90"/>
    </xf>
    <xf numFmtId="0" fontId="1" fillId="9" borderId="23" xfId="0" applyFont="1" applyFill="1" applyBorder="1" applyAlignment="1">
      <alignment horizontal="center" textRotation="90"/>
    </xf>
    <xf numFmtId="0" fontId="1" fillId="0" borderId="22" xfId="0" applyFont="1" applyFill="1" applyBorder="1" applyAlignment="1">
      <alignment horizontal="left" vertical="center" wrapText="1"/>
    </xf>
    <xf numFmtId="0" fontId="1" fillId="9" borderId="11" xfId="0" applyFont="1" applyFill="1" applyBorder="1" applyAlignment="1">
      <alignment horizontal="left" vertical="center"/>
    </xf>
    <xf numFmtId="0" fontId="1" fillId="0" borderId="24" xfId="0" applyFont="1" applyFill="1" applyBorder="1" applyAlignment="1">
      <alignment horizontal="left" vertical="center" wrapText="1"/>
    </xf>
    <xf numFmtId="0" fontId="1" fillId="9" borderId="14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 wrapText="1"/>
    </xf>
    <xf numFmtId="0" fontId="1" fillId="9" borderId="16" xfId="0" applyFont="1" applyFill="1" applyBorder="1" applyAlignment="1">
      <alignment horizontal="left" vertical="center"/>
    </xf>
    <xf numFmtId="0" fontId="1" fillId="9" borderId="28" xfId="0" applyFont="1" applyFill="1" applyBorder="1" applyAlignment="1">
      <alignment horizontal="center" textRotation="90"/>
    </xf>
    <xf numFmtId="0" fontId="1" fillId="9" borderId="24" xfId="0" applyFont="1" applyFill="1" applyBorder="1" applyAlignment="1">
      <alignment horizontal="center" textRotation="90"/>
    </xf>
    <xf numFmtId="0" fontId="1" fillId="2" borderId="0" xfId="0" applyFont="1" applyFill="1"/>
    <xf numFmtId="0" fontId="1" fillId="9" borderId="27" xfId="0" applyFont="1" applyFill="1" applyBorder="1" applyAlignment="1">
      <alignment horizontal="center" textRotation="90" wrapText="1"/>
    </xf>
    <xf numFmtId="0" fontId="1" fillId="9" borderId="24" xfId="0" applyFont="1" applyFill="1" applyBorder="1" applyAlignment="1">
      <alignment horizontal="center" textRotation="90" wrapText="1"/>
    </xf>
    <xf numFmtId="0" fontId="1" fillId="2" borderId="0" xfId="0" applyFont="1" applyFill="1" applyAlignment="1">
      <alignment vertical="center"/>
    </xf>
    <xf numFmtId="0" fontId="1" fillId="0" borderId="22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9" borderId="53" xfId="0" applyFont="1" applyFill="1" applyBorder="1" applyAlignment="1">
      <alignment horizontal="left" vertical="center"/>
    </xf>
    <xf numFmtId="0" fontId="1" fillId="9" borderId="71" xfId="0" applyFont="1" applyFill="1" applyBorder="1" applyAlignment="1">
      <alignment horizontal="left" vertical="center"/>
    </xf>
    <xf numFmtId="0" fontId="1" fillId="9" borderId="72" xfId="0" applyFont="1" applyFill="1" applyBorder="1" applyAlignment="1">
      <alignment horizontal="left" vertical="center"/>
    </xf>
    <xf numFmtId="0" fontId="7" fillId="13" borderId="26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46" fillId="0" borderId="0" xfId="0" applyFont="1" applyBorder="1" applyAlignment="1">
      <alignment horizontal="left"/>
    </xf>
    <xf numFmtId="0" fontId="46" fillId="0" borderId="7" xfId="0" applyFont="1" applyBorder="1" applyAlignment="1">
      <alignment horizontal="left"/>
    </xf>
    <xf numFmtId="0" fontId="46" fillId="0" borderId="5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left" vertical="center"/>
    </xf>
    <xf numFmtId="0" fontId="6" fillId="4" borderId="46" xfId="0" applyFont="1" applyFill="1" applyBorder="1" applyAlignment="1">
      <alignment horizontal="left" vertical="center"/>
    </xf>
    <xf numFmtId="0" fontId="6" fillId="4" borderId="47" xfId="0" applyFont="1" applyFill="1" applyBorder="1" applyAlignment="1">
      <alignment horizontal="left" vertical="center"/>
    </xf>
    <xf numFmtId="0" fontId="6" fillId="6" borderId="21" xfId="0" applyFont="1" applyFill="1" applyBorder="1" applyAlignment="1">
      <alignment horizontal="left" vertical="center"/>
    </xf>
    <xf numFmtId="0" fontId="6" fillId="6" borderId="46" xfId="0" applyFont="1" applyFill="1" applyBorder="1" applyAlignment="1">
      <alignment horizontal="left" vertical="center"/>
    </xf>
    <xf numFmtId="0" fontId="6" fillId="6" borderId="47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47" xfId="0" applyFont="1" applyFill="1" applyBorder="1" applyAlignment="1">
      <alignment horizontal="left" vertical="center"/>
    </xf>
    <xf numFmtId="0" fontId="6" fillId="7" borderId="21" xfId="0" applyFont="1" applyFill="1" applyBorder="1" applyAlignment="1">
      <alignment horizontal="left" vertical="center"/>
    </xf>
    <xf numFmtId="0" fontId="6" fillId="7" borderId="46" xfId="0" applyFont="1" applyFill="1" applyBorder="1" applyAlignment="1">
      <alignment horizontal="left" vertical="center"/>
    </xf>
    <xf numFmtId="0" fontId="6" fillId="7" borderId="47" xfId="0" applyFont="1" applyFill="1" applyBorder="1" applyAlignment="1">
      <alignment horizontal="left" vertical="center"/>
    </xf>
    <xf numFmtId="0" fontId="6" fillId="5" borderId="21" xfId="0" applyFont="1" applyFill="1" applyBorder="1" applyAlignment="1">
      <alignment horizontal="left" vertical="center"/>
    </xf>
    <xf numFmtId="0" fontId="6" fillId="5" borderId="46" xfId="0" applyFont="1" applyFill="1" applyBorder="1" applyAlignment="1">
      <alignment horizontal="left" vertical="center"/>
    </xf>
    <xf numFmtId="0" fontId="6" fillId="5" borderId="47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/>
    </xf>
    <xf numFmtId="0" fontId="7" fillId="9" borderId="14" xfId="0" applyFont="1" applyFill="1" applyBorder="1" applyAlignment="1">
      <alignment horizontal="center" vertical="center"/>
    </xf>
    <xf numFmtId="0" fontId="1" fillId="9" borderId="15" xfId="0" quotePrefix="1" applyFont="1" applyFill="1" applyBorder="1" applyAlignment="1">
      <alignment horizontal="left" vertical="center" wrapText="1"/>
    </xf>
    <xf numFmtId="0" fontId="1" fillId="9" borderId="15" xfId="0" applyFont="1" applyFill="1" applyBorder="1" applyAlignment="1">
      <alignment horizontal="left" vertical="center" wrapText="1"/>
    </xf>
    <xf numFmtId="0" fontId="1" fillId="9" borderId="10" xfId="0" applyFont="1" applyFill="1" applyBorder="1" applyAlignment="1">
      <alignment horizontal="left" vertical="center" wrapText="1"/>
    </xf>
    <xf numFmtId="0" fontId="7" fillId="9" borderId="13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left" vertical="center" wrapText="1"/>
    </xf>
    <xf numFmtId="0" fontId="14" fillId="0" borderId="33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left" vertical="center" wrapText="1"/>
    </xf>
    <xf numFmtId="0" fontId="47" fillId="0" borderId="18" xfId="0" applyFont="1" applyFill="1" applyBorder="1" applyAlignment="1">
      <alignment horizontal="left" vertical="center" wrapText="1"/>
    </xf>
    <xf numFmtId="0" fontId="47" fillId="0" borderId="33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left" vertical="center" wrapText="1"/>
    </xf>
    <xf numFmtId="0" fontId="7" fillId="9" borderId="10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9" borderId="24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center" textRotation="90"/>
    </xf>
    <xf numFmtId="0" fontId="17" fillId="9" borderId="10" xfId="0" applyFont="1" applyFill="1" applyBorder="1" applyAlignment="1">
      <alignment horizontal="center" textRotation="90"/>
    </xf>
    <xf numFmtId="0" fontId="14" fillId="9" borderId="15" xfId="0" quotePrefix="1" applyFont="1" applyFill="1" applyBorder="1" applyAlignment="1">
      <alignment horizontal="left" vertical="center" wrapText="1"/>
    </xf>
    <xf numFmtId="0" fontId="14" fillId="9" borderId="10" xfId="0" quotePrefix="1" applyFont="1" applyFill="1" applyBorder="1" applyAlignment="1">
      <alignment horizontal="left" vertical="center" wrapText="1"/>
    </xf>
    <xf numFmtId="0" fontId="47" fillId="0" borderId="34" xfId="0" applyFont="1" applyFill="1" applyBorder="1" applyAlignment="1">
      <alignment horizontal="left" vertical="center" wrapText="1"/>
    </xf>
    <xf numFmtId="0" fontId="47" fillId="0" borderId="18" xfId="0" applyFont="1" applyFill="1" applyBorder="1" applyAlignment="1">
      <alignment vertical="center" wrapText="1"/>
    </xf>
    <xf numFmtId="0" fontId="47" fillId="0" borderId="33" xfId="0" applyFont="1" applyFill="1" applyBorder="1" applyAlignment="1">
      <alignment vertical="center" wrapText="1"/>
    </xf>
    <xf numFmtId="0" fontId="1" fillId="9" borderId="10" xfId="0" quotePrefix="1" applyFont="1" applyFill="1" applyBorder="1" applyAlignment="1">
      <alignment horizontal="left" vertical="center" wrapText="1"/>
    </xf>
    <xf numFmtId="0" fontId="7" fillId="9" borderId="9" xfId="0" applyFont="1" applyFill="1" applyBorder="1" applyAlignment="1">
      <alignment horizontal="center" textRotation="90"/>
    </xf>
    <xf numFmtId="0" fontId="7" fillId="9" borderId="10" xfId="0" applyFont="1" applyFill="1" applyBorder="1" applyAlignment="1">
      <alignment horizontal="center" textRotation="90"/>
    </xf>
    <xf numFmtId="0" fontId="47" fillId="0" borderId="34" xfId="0" applyFont="1" applyFill="1" applyBorder="1" applyAlignment="1">
      <alignment vertical="center" wrapText="1"/>
    </xf>
    <xf numFmtId="0" fontId="7" fillId="9" borderId="34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vertical="center" wrapText="1"/>
    </xf>
    <xf numFmtId="0" fontId="14" fillId="0" borderId="33" xfId="0" applyFont="1" applyFill="1" applyBorder="1" applyAlignment="1">
      <alignment vertical="center" wrapText="1"/>
    </xf>
    <xf numFmtId="0" fontId="14" fillId="0" borderId="34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9" borderId="80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left" vertical="center" wrapText="1"/>
    </xf>
    <xf numFmtId="0" fontId="14" fillId="9" borderId="10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vertical="center" wrapText="1"/>
    </xf>
    <xf numFmtId="0" fontId="1" fillId="0" borderId="34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1" fillId="9" borderId="15" xfId="0" quotePrefix="1" applyFont="1" applyFill="1" applyBorder="1" applyAlignment="1">
      <alignment horizontal="left" vertical="center" wrapText="1"/>
    </xf>
    <xf numFmtId="0" fontId="11" fillId="9" borderId="15" xfId="0" applyFont="1" applyFill="1" applyBorder="1" applyAlignment="1">
      <alignment horizontal="left" vertical="center" wrapText="1"/>
    </xf>
    <xf numFmtId="0" fontId="11" fillId="9" borderId="10" xfId="0" applyFont="1" applyFill="1" applyBorder="1" applyAlignment="1">
      <alignment horizontal="left" vertical="center" wrapText="1"/>
    </xf>
    <xf numFmtId="0" fontId="7" fillId="9" borderId="17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18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 wrapText="1"/>
    </xf>
    <xf numFmtId="0" fontId="7" fillId="9" borderId="2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wrapText="1"/>
    </xf>
    <xf numFmtId="0" fontId="13" fillId="2" borderId="10" xfId="0" applyFont="1" applyFill="1" applyBorder="1" applyAlignment="1">
      <alignment horizontal="center" wrapText="1"/>
    </xf>
    <xf numFmtId="0" fontId="46" fillId="0" borderId="7" xfId="0" applyFont="1" applyBorder="1" applyAlignment="1">
      <alignment horizontal="left"/>
    </xf>
    <xf numFmtId="0" fontId="46" fillId="0" borderId="8" xfId="0" applyFont="1" applyBorder="1" applyAlignment="1">
      <alignment horizontal="left"/>
    </xf>
    <xf numFmtId="0" fontId="46" fillId="0" borderId="7" xfId="0" applyFont="1" applyBorder="1" applyAlignment="1">
      <alignment horizontal="center"/>
    </xf>
    <xf numFmtId="0" fontId="46" fillId="0" borderId="8" xfId="0" applyFont="1" applyBorder="1" applyAlignment="1">
      <alignment horizontal="center"/>
    </xf>
    <xf numFmtId="0" fontId="32" fillId="10" borderId="9" xfId="375" applyBorder="1" applyAlignment="1">
      <alignment horizontal="center" vertical="center"/>
    </xf>
    <xf numFmtId="0" fontId="32" fillId="10" borderId="15" xfId="375" applyBorder="1" applyAlignment="1">
      <alignment horizontal="center" vertical="center"/>
    </xf>
    <xf numFmtId="0" fontId="32" fillId="10" borderId="10" xfId="375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2" fillId="11" borderId="9" xfId="376" applyBorder="1" applyAlignment="1">
      <alignment horizontal="center" vertical="center"/>
    </xf>
    <xf numFmtId="0" fontId="32" fillId="11" borderId="15" xfId="376" applyBorder="1" applyAlignment="1">
      <alignment horizontal="center" vertical="center"/>
    </xf>
    <xf numFmtId="0" fontId="32" fillId="11" borderId="10" xfId="376" applyBorder="1" applyAlignment="1">
      <alignment horizontal="center" vertical="center"/>
    </xf>
    <xf numFmtId="0" fontId="46" fillId="0" borderId="5" xfId="0" applyFont="1" applyBorder="1" applyAlignment="1">
      <alignment horizontal="left"/>
    </xf>
    <xf numFmtId="0" fontId="46" fillId="0" borderId="29" xfId="0" applyFont="1" applyBorder="1" applyAlignment="1">
      <alignment horizontal="left"/>
    </xf>
    <xf numFmtId="0" fontId="46" fillId="0" borderId="0" xfId="0" applyFont="1" applyBorder="1" applyAlignment="1">
      <alignment horizontal="left"/>
    </xf>
    <xf numFmtId="0" fontId="46" fillId="0" borderId="13" xfId="0" applyFont="1" applyBorder="1" applyAlignment="1">
      <alignment horizontal="left"/>
    </xf>
    <xf numFmtId="9" fontId="46" fillId="0" borderId="0" xfId="0" applyNumberFormat="1" applyFont="1" applyAlignment="1">
      <alignment horizontal="center"/>
    </xf>
    <xf numFmtId="9" fontId="46" fillId="0" borderId="70" xfId="0" applyNumberFormat="1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0" fontId="46" fillId="0" borderId="13" xfId="0" applyFont="1" applyBorder="1" applyAlignment="1">
      <alignment horizontal="center"/>
    </xf>
    <xf numFmtId="0" fontId="46" fillId="0" borderId="0" xfId="0" applyFont="1" applyAlignment="1">
      <alignment horizontal="center"/>
    </xf>
    <xf numFmtId="0" fontId="46" fillId="0" borderId="70" xfId="0" applyFont="1" applyBorder="1" applyAlignment="1">
      <alignment horizontal="center"/>
    </xf>
    <xf numFmtId="0" fontId="46" fillId="0" borderId="5" xfId="0" applyFont="1" applyBorder="1" applyAlignment="1">
      <alignment horizontal="center"/>
    </xf>
    <xf numFmtId="0" fontId="46" fillId="0" borderId="29" xfId="0" applyFont="1" applyBorder="1" applyAlignment="1">
      <alignment horizontal="center"/>
    </xf>
    <xf numFmtId="9" fontId="46" fillId="0" borderId="0" xfId="0" applyNumberFormat="1" applyFont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75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32" fillId="10" borderId="15" xfId="375" applyBorder="1" applyAlignment="1">
      <alignment horizontal="center" vertical="center" wrapText="1"/>
    </xf>
    <xf numFmtId="0" fontId="32" fillId="10" borderId="10" xfId="375" applyBorder="1" applyAlignment="1">
      <alignment horizontal="center" vertical="center" wrapText="1"/>
    </xf>
    <xf numFmtId="0" fontId="0" fillId="0" borderId="74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45" fillId="0" borderId="1" xfId="0" applyFont="1" applyBorder="1" applyAlignment="1">
      <alignment horizontal="center"/>
    </xf>
    <xf numFmtId="0" fontId="45" fillId="0" borderId="2" xfId="0" applyFont="1" applyBorder="1" applyAlignment="1">
      <alignment horizontal="center"/>
    </xf>
    <xf numFmtId="0" fontId="45" fillId="0" borderId="3" xfId="0" applyFont="1" applyBorder="1" applyAlignment="1">
      <alignment horizontal="center"/>
    </xf>
    <xf numFmtId="20" fontId="0" fillId="0" borderId="73" xfId="0" applyNumberFormat="1" applyBorder="1" applyAlignment="1">
      <alignment horizontal="left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left"/>
    </xf>
    <xf numFmtId="20" fontId="0" fillId="0" borderId="64" xfId="0" applyNumberForma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20" fontId="0" fillId="0" borderId="74" xfId="0" applyNumberFormat="1" applyBorder="1" applyAlignment="1">
      <alignment horizontal="left"/>
    </xf>
    <xf numFmtId="20" fontId="0" fillId="0" borderId="66" xfId="0" applyNumberFormat="1" applyBorder="1" applyAlignment="1">
      <alignment horizontal="center"/>
    </xf>
    <xf numFmtId="0" fontId="1" fillId="0" borderId="0" xfId="0" applyFont="1" applyAlignment="1">
      <alignment horizontal="left" vertical="center"/>
    </xf>
  </cellXfs>
  <cellStyles count="377">
    <cellStyle name="20 % - Accent5" xfId="375" builtinId="46"/>
    <cellStyle name="20 % - Accent6" xfId="376" builtinId="50"/>
    <cellStyle name="Lien hypertexte" xfId="201" builtinId="8" hidden="1"/>
    <cellStyle name="Lien hypertexte" xfId="311" builtinId="8" hidden="1"/>
    <cellStyle name="Lien hypertexte" xfId="263" builtinId="8" hidden="1"/>
    <cellStyle name="Lien hypertexte" xfId="87" builtinId="8" hidden="1"/>
    <cellStyle name="Lien hypertexte" xfId="179" builtinId="8" hidden="1"/>
    <cellStyle name="Lien hypertexte" xfId="367" builtinId="8" hidden="1"/>
    <cellStyle name="Lien hypertexte" xfId="215" builtinId="8" hidden="1"/>
    <cellStyle name="Lien hypertexte" xfId="355" builtinId="8" hidden="1"/>
    <cellStyle name="Lien hypertexte" xfId="93" builtinId="8" hidden="1"/>
    <cellStyle name="Lien hypertexte" xfId="111" builtinId="8" hidden="1"/>
    <cellStyle name="Lien hypertexte" xfId="55" builtinId="8" hidden="1"/>
    <cellStyle name="Lien hypertexte" xfId="36" builtinId="8" hidden="1"/>
    <cellStyle name="Lien hypertexte" xfId="75" builtinId="8" hidden="1"/>
    <cellStyle name="Lien hypertexte" xfId="97" builtinId="8" hidden="1"/>
    <cellStyle name="Lien hypertexte" xfId="95" builtinId="8" hidden="1"/>
    <cellStyle name="Lien hypertexte" xfId="235" builtinId="8" hidden="1"/>
    <cellStyle name="Lien hypertexte" xfId="343" builtinId="8" hidden="1"/>
    <cellStyle name="Lien hypertexte" xfId="197" builtinId="8" hidden="1"/>
    <cellStyle name="Lien hypertexte" xfId="325" builtinId="8" hidden="1"/>
    <cellStyle name="Lien hypertexte" xfId="373" builtinId="8" hidden="1"/>
    <cellStyle name="Lien hypertexte" xfId="323" builtinId="8" hidden="1"/>
    <cellStyle name="Lien hypertexte" xfId="32" builtinId="8" hidden="1"/>
    <cellStyle name="Lien hypertexte" xfId="171" builtinId="8" hidden="1"/>
    <cellStyle name="Lien hypertexte" xfId="339" builtinId="8" hidden="1"/>
    <cellStyle name="Lien hypertexte" xfId="51" builtinId="8" hidden="1"/>
    <cellStyle name="Lien hypertexte" xfId="161" builtinId="8" hidden="1"/>
    <cellStyle name="Lien hypertexte" xfId="219" builtinId="8" hidden="1"/>
    <cellStyle name="Lien hypertexte" xfId="6" builtinId="8" hidden="1"/>
    <cellStyle name="Lien hypertexte" xfId="257" builtinId="8" hidden="1"/>
    <cellStyle name="Lien hypertexte" xfId="273" builtinId="8" hidden="1"/>
    <cellStyle name="Lien hypertexte" xfId="359" builtinId="8" hidden="1"/>
    <cellStyle name="Lien hypertexte" xfId="253" builtinId="8" hidden="1"/>
    <cellStyle name="Lien hypertexte" xfId="293" builtinId="8" hidden="1"/>
    <cellStyle name="Lien hypertexte" xfId="14" builtinId="8" hidden="1"/>
    <cellStyle name="Lien hypertexte" xfId="129" builtinId="8" hidden="1"/>
    <cellStyle name="Lien hypertexte" xfId="307" builtinId="8" hidden="1"/>
    <cellStyle name="Lien hypertexte" xfId="8" builtinId="8" hidden="1"/>
    <cellStyle name="Lien hypertexte" xfId="67" builtinId="8" hidden="1"/>
    <cellStyle name="Lien hypertexte" xfId="279" builtinId="8" hidden="1"/>
    <cellStyle name="Lien hypertexte" xfId="53" builtinId="8" hidden="1"/>
    <cellStyle name="Lien hypertexte" xfId="24" builtinId="8" hidden="1"/>
    <cellStyle name="Lien hypertexte" xfId="185" builtinId="8" hidden="1"/>
    <cellStyle name="Lien hypertexte" xfId="237" builtinId="8" hidden="1"/>
    <cellStyle name="Lien hypertexte" xfId="22" builtinId="8" hidden="1"/>
    <cellStyle name="Lien hypertexte" xfId="283" builtinId="8" hidden="1"/>
    <cellStyle name="Lien hypertexte" xfId="119" builtinId="8" hidden="1"/>
    <cellStyle name="Lien hypertexte" xfId="225" builtinId="8" hidden="1"/>
    <cellStyle name="Lien hypertexte" xfId="157" builtinId="8" hidden="1"/>
    <cellStyle name="Lien hypertexte" xfId="123" builtinId="8" hidden="1"/>
    <cellStyle name="Lien hypertexte" xfId="345" builtinId="8" hidden="1"/>
    <cellStyle name="Lien hypertexte" xfId="61" builtinId="8" hidden="1"/>
    <cellStyle name="Lien hypertexte" xfId="59" builtinId="8" hidden="1"/>
    <cellStyle name="Lien hypertexte" xfId="251" builtinId="8" hidden="1"/>
    <cellStyle name="Lien hypertexte" xfId="69" builtinId="8" hidden="1"/>
    <cellStyle name="Lien hypertexte" xfId="239" builtinId="8" hidden="1"/>
    <cellStyle name="Lien hypertexte" xfId="317" builtinId="8" hidden="1"/>
    <cellStyle name="Lien hypertexte" xfId="357" builtinId="8" hidden="1"/>
    <cellStyle name="Lien hypertexte" xfId="291" builtinId="8" hidden="1"/>
    <cellStyle name="Lien hypertexte" xfId="38" builtinId="8" hidden="1"/>
    <cellStyle name="Lien hypertexte" xfId="301" builtinId="8" hidden="1"/>
    <cellStyle name="Lien hypertexte" xfId="207" builtinId="8" hidden="1"/>
    <cellStyle name="Lien hypertexte" xfId="28" builtinId="8" hidden="1"/>
    <cellStyle name="Lien hypertexte" xfId="211" builtinId="8" hidden="1"/>
    <cellStyle name="Lien hypertexte" xfId="347" builtinId="8" hidden="1"/>
    <cellStyle name="Lien hypertexte" xfId="213" builtinId="8" hidden="1"/>
    <cellStyle name="Lien hypertexte" xfId="73" builtinId="8" hidden="1"/>
    <cellStyle name="Lien hypertexte" xfId="18" builtinId="8" hidden="1"/>
    <cellStyle name="Lien hypertexte" xfId="195" builtinId="8" hidden="1"/>
    <cellStyle name="Lien hypertexte" xfId="303" builtinId="8" hidden="1"/>
    <cellStyle name="Lien hypertexte" xfId="12" builtinId="8" hidden="1"/>
    <cellStyle name="Lien hypertexte" xfId="221" builtinId="8" hidden="1"/>
    <cellStyle name="Lien hypertexte" xfId="259" builtinId="8" hidden="1"/>
    <cellStyle name="Lien hypertexte" xfId="141" builtinId="8" hidden="1"/>
    <cellStyle name="Lien hypertexte" xfId="63" builtinId="8" hidden="1"/>
    <cellStyle name="Lien hypertexte" xfId="81" builtinId="8" hidden="1"/>
    <cellStyle name="Lien hypertexte" xfId="261" builtinId="8" hidden="1"/>
    <cellStyle name="Lien hypertexte" xfId="151" builtinId="8" hidden="1"/>
    <cellStyle name="Lien hypertexte" xfId="353" builtinId="8" hidden="1"/>
    <cellStyle name="Lien hypertexte" xfId="327" builtinId="8" hidden="1"/>
    <cellStyle name="Lien hypertexte" xfId="199" builtinId="8" hidden="1"/>
    <cellStyle name="Lien hypertexte" xfId="365" builtinId="8" hidden="1"/>
    <cellStyle name="Lien hypertexte" xfId="85" builtinId="8" hidden="1"/>
    <cellStyle name="Lien hypertexte" xfId="145" builtinId="8" hidden="1"/>
    <cellStyle name="Lien hypertexte" xfId="229" builtinId="8" hidden="1"/>
    <cellStyle name="Lien hypertexte" xfId="165" builtinId="8" hidden="1"/>
    <cellStyle name="Lien hypertexte" xfId="181" builtinId="8" hidden="1"/>
    <cellStyle name="Lien hypertexte" xfId="107" builtinId="8" hidden="1"/>
    <cellStyle name="Lien hypertexte" xfId="351" builtinId="8" hidden="1"/>
    <cellStyle name="Lien hypertexte" xfId="79" builtinId="8" hidden="1"/>
    <cellStyle name="Lien hypertexte" xfId="341" builtinId="8" hidden="1"/>
    <cellStyle name="Lien hypertexte" xfId="203" builtinId="8" hidden="1"/>
    <cellStyle name="Lien hypertexte" xfId="285" builtinId="8" hidden="1"/>
    <cellStyle name="Lien hypertexte" xfId="16" builtinId="8" hidden="1"/>
    <cellStyle name="Lien hypertexte" xfId="26" builtinId="8" hidden="1"/>
    <cellStyle name="Lien hypertexte" xfId="91" builtinId="8" hidden="1"/>
    <cellStyle name="Lien hypertexte" xfId="147" builtinId="8" hidden="1"/>
    <cellStyle name="Lien hypertexte" xfId="193" builtinId="8" hidden="1"/>
    <cellStyle name="Lien hypertexte" xfId="125" builtinId="8" hidden="1"/>
    <cellStyle name="Lien hypertexte" xfId="245" builtinId="8" hidden="1"/>
    <cellStyle name="Lien hypertexte" xfId="287" builtinId="8" hidden="1"/>
    <cellStyle name="Lien hypertexte" xfId="89" builtinId="8" hidden="1"/>
    <cellStyle name="Lien hypertexte" xfId="255" builtinId="8" hidden="1"/>
    <cellStyle name="Lien hypertexte" xfId="349" builtinId="8" hidden="1"/>
    <cellStyle name="Lien hypertexte" xfId="4" builtinId="8" hidden="1"/>
    <cellStyle name="Lien hypertexte" xfId="20" builtinId="8" hidden="1"/>
    <cellStyle name="Lien hypertexte" xfId="131" builtinId="8" hidden="1"/>
    <cellStyle name="Lien hypertexte" xfId="243" builtinId="8" hidden="1"/>
    <cellStyle name="Lien hypertexte" xfId="47" builtinId="8" hidden="1"/>
    <cellStyle name="Lien hypertexte" xfId="299" builtinId="8" hidden="1"/>
    <cellStyle name="Lien hypertexte" xfId="247" builtinId="8" hidden="1"/>
    <cellStyle name="Lien hypertexte" xfId="223" builtinId="8" hidden="1"/>
    <cellStyle name="Lien hypertexte" xfId="135" builtinId="8" hidden="1"/>
    <cellStyle name="Lien hypertexte" xfId="127" builtinId="8" hidden="1"/>
    <cellStyle name="Lien hypertexte" xfId="57" builtinId="8" hidden="1"/>
    <cellStyle name="Lien hypertexte" xfId="143" builtinId="8" hidden="1"/>
    <cellStyle name="Lien hypertexte" xfId="10" builtinId="8" hidden="1"/>
    <cellStyle name="Lien hypertexte" xfId="313" builtinId="8" hidden="1"/>
    <cellStyle name="Lien hypertexte" xfId="133" builtinId="8" hidden="1"/>
    <cellStyle name="Lien hypertexte" xfId="265" builtinId="8" hidden="1"/>
    <cellStyle name="Lien hypertexte" xfId="2" builtinId="8" hidden="1"/>
    <cellStyle name="Lien hypertexte" xfId="117" builtinId="8" hidden="1"/>
    <cellStyle name="Lien hypertexte" xfId="177" builtinId="8" hidden="1"/>
    <cellStyle name="Lien hypertexte" xfId="249" builtinId="8" hidden="1"/>
    <cellStyle name="Lien hypertexte" xfId="109" builtinId="8" hidden="1"/>
    <cellStyle name="Lien hypertexte" xfId="175" builtinId="8" hidden="1"/>
    <cellStyle name="Lien hypertexte" xfId="45" builtinId="8" hidden="1"/>
    <cellStyle name="Lien hypertexte" xfId="83" builtinId="8" hidden="1"/>
    <cellStyle name="Lien hypertexte" xfId="71" builtinId="8" hidden="1"/>
    <cellStyle name="Lien hypertexte" xfId="155" builtinId="8" hidden="1"/>
    <cellStyle name="Lien hypertexte" xfId="103" builtinId="8" hidden="1"/>
    <cellStyle name="Lien hypertexte" xfId="309" builtinId="8" hidden="1"/>
    <cellStyle name="Lien hypertexte" xfId="163" builtinId="8" hidden="1"/>
    <cellStyle name="Lien hypertexte" xfId="77" builtinId="8" hidden="1"/>
    <cellStyle name="Lien hypertexte" xfId="227" builtinId="8" hidden="1"/>
    <cellStyle name="Lien hypertexte" xfId="167" builtinId="8" hidden="1"/>
    <cellStyle name="Lien hypertexte" xfId="335" builtinId="8" hidden="1"/>
    <cellStyle name="Lien hypertexte" xfId="101" builtinId="8" hidden="1"/>
    <cellStyle name="Lien hypertexte" xfId="205" builtinId="8" hidden="1"/>
    <cellStyle name="Lien hypertexte" xfId="267" builtinId="8" hidden="1"/>
    <cellStyle name="Lien hypertexte" xfId="159" builtinId="8" hidden="1"/>
    <cellStyle name="Lien hypertexte" xfId="183" builtinId="8" hidden="1"/>
    <cellStyle name="Lien hypertexte" xfId="209" builtinId="8" hidden="1"/>
    <cellStyle name="Lien hypertexte" xfId="295" builtinId="8" hidden="1"/>
    <cellStyle name="Lien hypertexte" xfId="30" builtinId="8" hidden="1"/>
    <cellStyle name="Lien hypertexte" xfId="43" builtinId="8" hidden="1"/>
    <cellStyle name="Lien hypertexte" xfId="333" builtinId="8" hidden="1"/>
    <cellStyle name="Lien hypertexte" xfId="149" builtinId="8" hidden="1"/>
    <cellStyle name="Lien hypertexte" xfId="139" builtinId="8" hidden="1"/>
    <cellStyle name="Lien hypertexte" xfId="305" builtinId="8" hidden="1"/>
    <cellStyle name="Lien hypertexte" xfId="289" builtinId="8" hidden="1"/>
    <cellStyle name="Lien hypertexte" xfId="121" builtinId="8" hidden="1"/>
    <cellStyle name="Lien hypertexte" xfId="361" builtinId="8" hidden="1"/>
    <cellStyle name="Lien hypertexte" xfId="189" builtinId="8" hidden="1"/>
    <cellStyle name="Lien hypertexte" xfId="315" builtinId="8" hidden="1"/>
    <cellStyle name="Lien hypertexte" xfId="115" builtinId="8" hidden="1"/>
    <cellStyle name="Lien hypertexte" xfId="329" builtinId="8" hidden="1"/>
    <cellStyle name="Lien hypertexte" xfId="371" builtinId="8" hidden="1"/>
    <cellStyle name="Lien hypertexte" xfId="49" builtinId="8" hidden="1"/>
    <cellStyle name="Lien hypertexte" xfId="233" builtinId="8" hidden="1"/>
    <cellStyle name="Lien hypertexte" xfId="187" builtinId="8" hidden="1"/>
    <cellStyle name="Lien hypertexte" xfId="269" builtinId="8" hidden="1"/>
    <cellStyle name="Lien hypertexte" xfId="169" builtinId="8" hidden="1"/>
    <cellStyle name="Lien hypertexte" xfId="34" builtinId="8" hidden="1"/>
    <cellStyle name="Lien hypertexte" xfId="241" builtinId="8" hidden="1"/>
    <cellStyle name="Lien hypertexte" xfId="113" builtinId="8" hidden="1"/>
    <cellStyle name="Lien hypertexte" xfId="191" builtinId="8" hidden="1"/>
    <cellStyle name="Lien hypertexte" xfId="65" builtinId="8" hidden="1"/>
    <cellStyle name="Lien hypertexte" xfId="331" builtinId="8" hidden="1"/>
    <cellStyle name="Lien hypertexte" xfId="217" builtinId="8" hidden="1"/>
    <cellStyle name="Lien hypertexte" xfId="363" builtinId="8" hidden="1"/>
    <cellStyle name="Lien hypertexte" xfId="319" builtinId="8" hidden="1"/>
    <cellStyle name="Lien hypertexte" xfId="281" builtinId="8" hidden="1"/>
    <cellStyle name="Lien hypertexte" xfId="173" builtinId="8" hidden="1"/>
    <cellStyle name="Lien hypertexte" xfId="275" builtinId="8" hidden="1"/>
    <cellStyle name="Lien hypertexte" xfId="277" builtinId="8" hidden="1"/>
    <cellStyle name="Lien hypertexte" xfId="297" builtinId="8" hidden="1"/>
    <cellStyle name="Lien hypertexte" xfId="271" builtinId="8" hidden="1"/>
    <cellStyle name="Lien hypertexte" xfId="105" builtinId="8" hidden="1"/>
    <cellStyle name="Lien hypertexte" xfId="369" builtinId="8" hidden="1"/>
    <cellStyle name="Lien hypertexte" xfId="321" builtinId="8" hidden="1"/>
    <cellStyle name="Lien hypertexte" xfId="137" builtinId="8" hidden="1"/>
    <cellStyle name="Lien hypertexte" xfId="40" builtinId="8" hidden="1"/>
    <cellStyle name="Lien hypertexte" xfId="153" builtinId="8" hidden="1"/>
    <cellStyle name="Lien hypertexte" xfId="337" builtinId="8" hidden="1"/>
    <cellStyle name="Lien hypertexte" xfId="231" builtinId="8" hidden="1"/>
    <cellStyle name="Lien hypertexte" xfId="99" builtinId="8" hidden="1"/>
    <cellStyle name="Lien hypertexte visité" xfId="348" builtinId="9" hidden="1"/>
    <cellStyle name="Lien hypertexte visité" xfId="152" builtinId="9" hidden="1"/>
    <cellStyle name="Lien hypertexte visité" xfId="5" builtinId="9" hidden="1"/>
    <cellStyle name="Lien hypertexte visité" xfId="344" builtinId="9" hidden="1"/>
    <cellStyle name="Lien hypertexte visité" xfId="78" builtinId="9" hidden="1"/>
    <cellStyle name="Lien hypertexte visité" xfId="48" builtinId="9" hidden="1"/>
    <cellStyle name="Lien hypertexte visité" xfId="19" builtinId="9" hidden="1"/>
    <cellStyle name="Lien hypertexte visité" xfId="25" builtinId="9" hidden="1"/>
    <cellStyle name="Lien hypertexte visité" xfId="146" builtinId="9" hidden="1"/>
    <cellStyle name="Lien hypertexte visité" xfId="298" builtinId="9" hidden="1"/>
    <cellStyle name="Lien hypertexte visité" xfId="60" builtinId="9" hidden="1"/>
    <cellStyle name="Lien hypertexte visité" xfId="29" builtinId="9" hidden="1"/>
    <cellStyle name="Lien hypertexte visité" xfId="192" builtinId="9" hidden="1"/>
    <cellStyle name="Lien hypertexte visité" xfId="92" builtinId="9" hidden="1"/>
    <cellStyle name="Lien hypertexte visité" xfId="246" builtinId="9" hidden="1"/>
    <cellStyle name="Lien hypertexte visité" xfId="262" builtinId="9" hidden="1"/>
    <cellStyle name="Lien hypertexte visité" xfId="274" builtinId="9" hidden="1"/>
    <cellStyle name="Lien hypertexte visité" xfId="278" builtinId="9" hidden="1"/>
    <cellStyle name="Lien hypertexte visité" xfId="226" builtinId="9" hidden="1"/>
    <cellStyle name="Lien hypertexte visité" xfId="142" builtinId="9" hidden="1"/>
    <cellStyle name="Lien hypertexte visité" xfId="258" builtinId="9" hidden="1"/>
    <cellStyle name="Lien hypertexte visité" xfId="216" builtinId="9" hidden="1"/>
    <cellStyle name="Lien hypertexte visité" xfId="186" builtinId="9" hidden="1"/>
    <cellStyle name="Lien hypertexte visité" xfId="252" builtinId="9" hidden="1"/>
    <cellStyle name="Lien hypertexte visité" xfId="198" builtinId="9" hidden="1"/>
    <cellStyle name="Lien hypertexte visité" xfId="202" builtinId="9" hidden="1"/>
    <cellStyle name="Lien hypertexte visité" xfId="33" builtinId="9" hidden="1"/>
    <cellStyle name="Lien hypertexte visité" xfId="41" builtinId="9" hidden="1"/>
    <cellStyle name="Lien hypertexte visité" xfId="304" builtinId="9" hidden="1"/>
    <cellStyle name="Lien hypertexte visité" xfId="290" builtinId="9" hidden="1"/>
    <cellStyle name="Lien hypertexte visité" xfId="328" builtinId="9" hidden="1"/>
    <cellStyle name="Lien hypertexte visité" xfId="164" builtinId="9" hidden="1"/>
    <cellStyle name="Lien hypertexte visité" xfId="102" builtinId="9" hidden="1"/>
    <cellStyle name="Lien hypertexte visité" xfId="316" builtinId="9" hidden="1"/>
    <cellStyle name="Lien hypertexte visité" xfId="338" builtinId="9" hidden="1"/>
    <cellStyle name="Lien hypertexte visité" xfId="170" builtinId="9" hidden="1"/>
    <cellStyle name="Lien hypertexte visité" xfId="214" builtinId="9" hidden="1"/>
    <cellStyle name="Lien hypertexte visité" xfId="232" builtinId="9" hidden="1"/>
    <cellStyle name="Lien hypertexte visité" xfId="15" builtinId="9" hidden="1"/>
    <cellStyle name="Lien hypertexte visité" xfId="3" builtinId="9" hidden="1"/>
    <cellStyle name="Lien hypertexte visité" xfId="80" builtinId="9" hidden="1"/>
    <cellStyle name="Lien hypertexte visité" xfId="39" builtinId="9" hidden="1"/>
    <cellStyle name="Lien hypertexte visité" xfId="340" builtinId="9" hidden="1"/>
    <cellStyle name="Lien hypertexte visité" xfId="130" builtinId="9" hidden="1"/>
    <cellStyle name="Lien hypertexte visité" xfId="254" builtinId="9" hidden="1"/>
    <cellStyle name="Lien hypertexte visité" xfId="352" builtinId="9" hidden="1"/>
    <cellStyle name="Lien hypertexte visité" xfId="90" builtinId="9" hidden="1"/>
    <cellStyle name="Lien hypertexte visité" xfId="204" builtinId="9" hidden="1"/>
    <cellStyle name="Lien hypertexte visité" xfId="94" builtinId="9" hidden="1"/>
    <cellStyle name="Lien hypertexte visité" xfId="324" builtinId="9" hidden="1"/>
    <cellStyle name="Lien hypertexte visité" xfId="288" builtinId="9" hidden="1"/>
    <cellStyle name="Lien hypertexte visité" xfId="56" builtinId="9" hidden="1"/>
    <cellStyle name="Lien hypertexte visité" xfId="354" builtinId="9" hidden="1"/>
    <cellStyle name="Lien hypertexte visité" xfId="44" builtinId="9" hidden="1"/>
    <cellStyle name="Lien hypertexte visité" xfId="250" builtinId="9" hidden="1"/>
    <cellStyle name="Lien hypertexte visité" xfId="200" builtinId="9" hidden="1"/>
    <cellStyle name="Lien hypertexte visité" xfId="136" builtinId="9" hidden="1"/>
    <cellStyle name="Lien hypertexte visité" xfId="166" builtinId="9" hidden="1"/>
    <cellStyle name="Lien hypertexte visité" xfId="236" builtinId="9" hidden="1"/>
    <cellStyle name="Lien hypertexte visité" xfId="286" builtinId="9" hidden="1"/>
    <cellStyle name="Lien hypertexte visité" xfId="234" builtinId="9" hidden="1"/>
    <cellStyle name="Lien hypertexte visité" xfId="74" builtinId="9" hidden="1"/>
    <cellStyle name="Lien hypertexte visité" xfId="64" builtinId="9" hidden="1"/>
    <cellStyle name="Lien hypertexte visité" xfId="210" builtinId="9" hidden="1"/>
    <cellStyle name="Lien hypertexte visité" xfId="212" builtinId="9" hidden="1"/>
    <cellStyle name="Lien hypertexte visité" xfId="100" builtinId="9" hidden="1"/>
    <cellStyle name="Lien hypertexte visité" xfId="240" builtinId="9" hidden="1"/>
    <cellStyle name="Lien hypertexte visité" xfId="360" builtinId="9" hidden="1"/>
    <cellStyle name="Lien hypertexte visité" xfId="248" builtinId="9" hidden="1"/>
    <cellStyle name="Lien hypertexte visité" xfId="190" builtinId="9" hidden="1"/>
    <cellStyle name="Lien hypertexte visité" xfId="294" builtinId="9" hidden="1"/>
    <cellStyle name="Lien hypertexte visité" xfId="244" builtinId="9" hidden="1"/>
    <cellStyle name="Lien hypertexte visité" xfId="13" builtinId="9" hidden="1"/>
    <cellStyle name="Lien hypertexte visité" xfId="230" builtinId="9" hidden="1"/>
    <cellStyle name="Lien hypertexte visité" xfId="140" builtinId="9" hidden="1"/>
    <cellStyle name="Lien hypertexte visité" xfId="302" builtinId="9" hidden="1"/>
    <cellStyle name="Lien hypertexte visité" xfId="284" builtinId="9" hidden="1"/>
    <cellStyle name="Lien hypertexte visité" xfId="148" builtinId="9" hidden="1"/>
    <cellStyle name="Lien hypertexte visité" xfId="23" builtinId="9" hidden="1"/>
    <cellStyle name="Lien hypertexte visité" xfId="184" builtinId="9" hidden="1"/>
    <cellStyle name="Lien hypertexte visité" xfId="144" builtinId="9" hidden="1"/>
    <cellStyle name="Lien hypertexte visité" xfId="280" builtinId="9" hidden="1"/>
    <cellStyle name="Lien hypertexte visité" xfId="172" builtinId="9" hidden="1"/>
    <cellStyle name="Lien hypertexte visité" xfId="362" builtinId="9" hidden="1"/>
    <cellStyle name="Lien hypertexte visité" xfId="256" builtinId="9" hidden="1"/>
    <cellStyle name="Lien hypertexte visité" xfId="268" builtinId="9" hidden="1"/>
    <cellStyle name="Lien hypertexte visité" xfId="320" builtinId="9" hidden="1"/>
    <cellStyle name="Lien hypertexte visité" xfId="206" builtinId="9" hidden="1"/>
    <cellStyle name="Lien hypertexte visité" xfId="158" builtinId="9" hidden="1"/>
    <cellStyle name="Lien hypertexte visité" xfId="11" builtinId="9" hidden="1"/>
    <cellStyle name="Lien hypertexte visité" xfId="9" builtinId="9" hidden="1"/>
    <cellStyle name="Lien hypertexte visité" xfId="322" builtinId="9" hidden="1"/>
    <cellStyle name="Lien hypertexte visité" xfId="88" builtinId="9" hidden="1"/>
    <cellStyle name="Lien hypertexte visité" xfId="300" builtinId="9" hidden="1"/>
    <cellStyle name="Lien hypertexte visité" xfId="84" builtinId="9" hidden="1"/>
    <cellStyle name="Lien hypertexte visité" xfId="174" builtinId="9" hidden="1"/>
    <cellStyle name="Lien hypertexte visité" xfId="156" builtinId="9" hidden="1"/>
    <cellStyle name="Lien hypertexte visité" xfId="37" builtinId="9" hidden="1"/>
    <cellStyle name="Lien hypertexte visité" xfId="314" builtinId="9" hidden="1"/>
    <cellStyle name="Lien hypertexte visité" xfId="312" builtinId="9" hidden="1"/>
    <cellStyle name="Lien hypertexte visité" xfId="196" builtinId="9" hidden="1"/>
    <cellStyle name="Lien hypertexte visité" xfId="62" builtinId="9" hidden="1"/>
    <cellStyle name="Lien hypertexte visité" xfId="118" builtinId="9" hidden="1"/>
    <cellStyle name="Lien hypertexte visité" xfId="150" builtinId="9" hidden="1"/>
    <cellStyle name="Lien hypertexte visité" xfId="180" builtinId="9" hidden="1"/>
    <cellStyle name="Lien hypertexte visité" xfId="35" builtinId="9" hidden="1"/>
    <cellStyle name="Lien hypertexte visité" xfId="58" builtinId="9" hidden="1"/>
    <cellStyle name="Lien hypertexte visité" xfId="50" builtinId="9" hidden="1"/>
    <cellStyle name="Lien hypertexte visité" xfId="242" builtinId="9" hidden="1"/>
    <cellStyle name="Lien hypertexte visité" xfId="98" builtinId="9" hidden="1"/>
    <cellStyle name="Lien hypertexte visité" xfId="154" builtinId="9" hidden="1"/>
    <cellStyle name="Lien hypertexte visité" xfId="76" builtinId="9" hidden="1"/>
    <cellStyle name="Lien hypertexte visité" xfId="52" builtinId="9" hidden="1"/>
    <cellStyle name="Lien hypertexte visité" xfId="282" builtinId="9" hidden="1"/>
    <cellStyle name="Lien hypertexte visité" xfId="266" builtinId="9" hidden="1"/>
    <cellStyle name="Lien hypertexte visité" xfId="86" builtinId="9" hidden="1"/>
    <cellStyle name="Lien hypertexte visité" xfId="66" builtinId="9" hidden="1"/>
    <cellStyle name="Lien hypertexte visité" xfId="238" builtinId="9" hidden="1"/>
    <cellStyle name="Lien hypertexte visité" xfId="374" builtinId="9" hidden="1"/>
    <cellStyle name="Lien hypertexte visité" xfId="68" builtinId="9" hidden="1"/>
    <cellStyle name="Lien hypertexte visité" xfId="110" builtinId="9" hidden="1"/>
    <cellStyle name="Lien hypertexte visité" xfId="292" builtinId="9" hidden="1"/>
    <cellStyle name="Lien hypertexte visité" xfId="122" builtinId="9" hidden="1"/>
    <cellStyle name="Lien hypertexte visité" xfId="218" builtinId="9" hidden="1"/>
    <cellStyle name="Lien hypertexte visité" xfId="296" builtinId="9" hidden="1"/>
    <cellStyle name="Lien hypertexte visité" xfId="27" builtinId="9" hidden="1"/>
    <cellStyle name="Lien hypertexte visité" xfId="346" builtinId="9" hidden="1"/>
    <cellStyle name="Lien hypertexte visité" xfId="260" builtinId="9" hidden="1"/>
    <cellStyle name="Lien hypertexte visité" xfId="356" builtinId="9" hidden="1"/>
    <cellStyle name="Lien hypertexte visité" xfId="134" builtinId="9" hidden="1"/>
    <cellStyle name="Lien hypertexte visité" xfId="128" builtinId="9" hidden="1"/>
    <cellStyle name="Lien hypertexte visité" xfId="120" builtinId="9" hidden="1"/>
    <cellStyle name="Lien hypertexte visité" xfId="178" builtinId="9" hidden="1"/>
    <cellStyle name="Lien hypertexte visité" xfId="96" builtinId="9" hidden="1"/>
    <cellStyle name="Lien hypertexte visité" xfId="54" builtinId="9" hidden="1"/>
    <cellStyle name="Lien hypertexte visité" xfId="182" builtinId="9" hidden="1"/>
    <cellStyle name="Lien hypertexte visité" xfId="160" builtinId="9" hidden="1"/>
    <cellStyle name="Lien hypertexte visité" xfId="224" builtinId="9" hidden="1"/>
    <cellStyle name="Lien hypertexte visité" xfId="162" builtinId="9" hidden="1"/>
    <cellStyle name="Lien hypertexte visité" xfId="176" builtinId="9" hidden="1"/>
    <cellStyle name="Lien hypertexte visité" xfId="220" builtinId="9" hidden="1"/>
    <cellStyle name="Lien hypertexte visité" xfId="336" builtinId="9" hidden="1"/>
    <cellStyle name="Lien hypertexte visité" xfId="364" builtinId="9" hidden="1"/>
    <cellStyle name="Lien hypertexte visité" xfId="306" builtinId="9" hidden="1"/>
    <cellStyle name="Lien hypertexte visité" xfId="138" builtinId="9" hidden="1"/>
    <cellStyle name="Lien hypertexte visité" xfId="114" builtinId="9" hidden="1"/>
    <cellStyle name="Lien hypertexte visité" xfId="228" builtinId="9" hidden="1"/>
    <cellStyle name="Lien hypertexte visité" xfId="17" builtinId="9" hidden="1"/>
    <cellStyle name="Lien hypertexte visité" xfId="368" builtinId="9" hidden="1"/>
    <cellStyle name="Lien hypertexte visité" xfId="358" builtinId="9" hidden="1"/>
    <cellStyle name="Lien hypertexte visité" xfId="116" builtinId="9" hidden="1"/>
    <cellStyle name="Lien hypertexte visité" xfId="104" builtinId="9" hidden="1"/>
    <cellStyle name="Lien hypertexte visité" xfId="276" builtinId="9" hidden="1"/>
    <cellStyle name="Lien hypertexte visité" xfId="124" builtinId="9" hidden="1"/>
    <cellStyle name="Lien hypertexte visité" xfId="82" builtinId="9" hidden="1"/>
    <cellStyle name="Lien hypertexte visité" xfId="334" builtinId="9" hidden="1"/>
    <cellStyle name="Lien hypertexte visité" xfId="222" builtinId="9" hidden="1"/>
    <cellStyle name="Lien hypertexte visité" xfId="112" builtinId="9" hidden="1"/>
    <cellStyle name="Lien hypertexte visité" xfId="126" builtinId="9" hidden="1"/>
    <cellStyle name="Lien hypertexte visité" xfId="350" builtinId="9" hidden="1"/>
    <cellStyle name="Lien hypertexte visité" xfId="310" builtinId="9" hidden="1"/>
    <cellStyle name="Lien hypertexte visité" xfId="188" builtinId="9" hidden="1"/>
    <cellStyle name="Lien hypertexte visité" xfId="132" builtinId="9" hidden="1"/>
    <cellStyle name="Lien hypertexte visité" xfId="318" builtinId="9" hidden="1"/>
    <cellStyle name="Lien hypertexte visité" xfId="308" builtinId="9" hidden="1"/>
    <cellStyle name="Lien hypertexte visité" xfId="272" builtinId="9" hidden="1"/>
    <cellStyle name="Lien hypertexte visité" xfId="264" builtinId="9" hidden="1"/>
    <cellStyle name="Lien hypertexte visité" xfId="21" builtinId="9" hidden="1"/>
    <cellStyle name="Lien hypertexte visité" xfId="108" builtinId="9" hidden="1"/>
    <cellStyle name="Lien hypertexte visité" xfId="366" builtinId="9" hidden="1"/>
    <cellStyle name="Lien hypertexte visité" xfId="31" builtinId="9" hidden="1"/>
    <cellStyle name="Lien hypertexte visité" xfId="372" builtinId="9" hidden="1"/>
    <cellStyle name="Lien hypertexte visité" xfId="70" builtinId="9" hidden="1"/>
    <cellStyle name="Lien hypertexte visité" xfId="330" builtinId="9" hidden="1"/>
    <cellStyle name="Lien hypertexte visité" xfId="270" builtinId="9" hidden="1"/>
    <cellStyle name="Lien hypertexte visité" xfId="194" builtinId="9" hidden="1"/>
    <cellStyle name="Lien hypertexte visité" xfId="332" builtinId="9" hidden="1"/>
    <cellStyle name="Lien hypertexte visité" xfId="7" builtinId="9" hidden="1"/>
    <cellStyle name="Lien hypertexte visité" xfId="46" builtinId="9" hidden="1"/>
    <cellStyle name="Lien hypertexte visité" xfId="370" builtinId="9" hidden="1"/>
    <cellStyle name="Lien hypertexte visité" xfId="168" builtinId="9" hidden="1"/>
    <cellStyle name="Lien hypertexte visité" xfId="72" builtinId="9" hidden="1"/>
    <cellStyle name="Lien hypertexte visité" xfId="326" builtinId="9" hidden="1"/>
    <cellStyle name="Lien hypertexte visité" xfId="106" builtinId="9" hidden="1"/>
    <cellStyle name="Lien hypertexte visité" xfId="208" builtinId="9" hidden="1"/>
    <cellStyle name="Lien hypertexte visité" xfId="342" builtinId="9" hidden="1"/>
    <cellStyle name="Normal" xfId="0" builtinId="0"/>
    <cellStyle name="Normal 2" xfId="42" xr:uid="{00000000-0005-0000-0000-000077010000}"/>
    <cellStyle name="Normal 3" xfId="1" xr:uid="{00000000-0005-0000-0000-000078010000}"/>
  </cellStyles>
  <dxfs count="109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1" tint="4.9989318521683403E-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2D050"/>
      </font>
      <fill>
        <patternFill>
          <bgColor rgb="FF92D050"/>
        </patternFill>
      </fill>
    </dxf>
    <dxf>
      <font>
        <b val="0"/>
        <i/>
      </font>
    </dxf>
    <dxf>
      <font>
        <color rgb="FFC00000"/>
      </font>
      <fill>
        <patternFill>
          <bgColor theme="1" tint="4.9989318521683403E-2"/>
        </patternFill>
      </fill>
    </dxf>
    <dxf>
      <font>
        <b val="0"/>
        <i/>
      </font>
    </dxf>
    <dxf>
      <font>
        <color rgb="FFC00000"/>
      </font>
      <fill>
        <patternFill>
          <bgColor theme="1" tint="4.9989318521683403E-2"/>
        </patternFill>
      </fill>
    </dxf>
    <dxf>
      <font>
        <b val="0"/>
        <i/>
      </font>
    </dxf>
    <dxf>
      <font>
        <color rgb="FFC00000"/>
      </font>
      <fill>
        <patternFill>
          <bgColor theme="1" tint="4.9989318521683403E-2"/>
        </patternFill>
      </fill>
    </dxf>
    <dxf>
      <font>
        <b val="0"/>
        <i/>
      </font>
    </dxf>
    <dxf>
      <font>
        <color rgb="FFC00000"/>
      </font>
      <fill>
        <patternFill>
          <bgColor theme="1" tint="4.9989318521683403E-2"/>
        </patternFill>
      </fill>
    </dxf>
    <dxf>
      <font>
        <b val="0"/>
        <i/>
      </font>
    </dxf>
    <dxf>
      <font>
        <color rgb="FFC00000"/>
      </font>
      <fill>
        <patternFill>
          <bgColor theme="1" tint="4.9989318521683403E-2"/>
        </patternFill>
      </fill>
    </dxf>
    <dxf>
      <font>
        <b val="0"/>
        <i/>
      </font>
    </dxf>
    <dxf>
      <font>
        <color rgb="FFC00000"/>
      </font>
      <fill>
        <patternFill>
          <bgColor theme="1" tint="4.9989318521683403E-2"/>
        </patternFill>
      </fill>
    </dxf>
    <dxf>
      <font>
        <b val="0"/>
        <i/>
      </font>
    </dxf>
    <dxf>
      <font>
        <color rgb="FFC00000"/>
      </font>
      <fill>
        <patternFill>
          <bgColor theme="1" tint="4.9989318521683403E-2"/>
        </patternFill>
      </fill>
    </dxf>
    <dxf>
      <font>
        <b val="0"/>
        <i/>
      </font>
    </dxf>
    <dxf>
      <font>
        <color rgb="FFC00000"/>
      </font>
      <fill>
        <patternFill>
          <bgColor theme="1" tint="4.9989318521683403E-2"/>
        </patternFill>
      </fill>
    </dxf>
    <dxf>
      <font>
        <b val="0"/>
        <i/>
      </font>
    </dxf>
    <dxf>
      <font>
        <color rgb="FFC00000"/>
      </font>
      <fill>
        <patternFill>
          <bgColor theme="1" tint="4.9989318521683403E-2"/>
        </patternFill>
      </fill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</dxfs>
  <tableStyles count="0" defaultTableStyle="TableStyleMedium9" defaultPivotStyle="PivotStyleMedium4"/>
  <colors>
    <mruColors>
      <color rgb="FFFF9900"/>
      <color rgb="FFFFC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</xdr:row>
          <xdr:rowOff>66675</xdr:rowOff>
        </xdr:from>
        <xdr:to>
          <xdr:col>1</xdr:col>
          <xdr:colOff>1866900</xdr:colOff>
          <xdr:row>6</xdr:row>
          <xdr:rowOff>1714500</xdr:rowOff>
        </xdr:to>
        <xdr:pic>
          <xdr:nvPicPr>
            <xdr:cNvPr id="5" name="Image 4">
              <a:extLst>
                <a:ext uri="{FF2B5EF4-FFF2-40B4-BE49-F238E27FC236}">
                  <a16:creationId xmlns:a16="http://schemas.microsoft.com/office/drawing/2014/main" id="{8EF8FA39-AF5B-41FE-8629-4379E0890B2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B$10" spid="_x0000_s221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019300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</xdr:row>
          <xdr:rowOff>66675</xdr:rowOff>
        </xdr:from>
        <xdr:to>
          <xdr:col>2</xdr:col>
          <xdr:colOff>1857375</xdr:colOff>
          <xdr:row>6</xdr:row>
          <xdr:rowOff>1714500</xdr:rowOff>
        </xdr:to>
        <xdr:pic>
          <xdr:nvPicPr>
            <xdr:cNvPr id="6" name="Image 5">
              <a:extLst>
                <a:ext uri="{FF2B5EF4-FFF2-40B4-BE49-F238E27FC236}">
                  <a16:creationId xmlns:a16="http://schemas.microsoft.com/office/drawing/2014/main" id="{5FF2E112-00BB-4085-9D0F-07C9A1295A5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C$10" spid="_x0000_s221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962400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6</xdr:row>
          <xdr:rowOff>66675</xdr:rowOff>
        </xdr:from>
        <xdr:to>
          <xdr:col>3</xdr:col>
          <xdr:colOff>1866900</xdr:colOff>
          <xdr:row>6</xdr:row>
          <xdr:rowOff>1714500</xdr:rowOff>
        </xdr:to>
        <xdr:pic>
          <xdr:nvPicPr>
            <xdr:cNvPr id="7" name="Image 6">
              <a:extLst>
                <a:ext uri="{FF2B5EF4-FFF2-40B4-BE49-F238E27FC236}">
                  <a16:creationId xmlns:a16="http://schemas.microsoft.com/office/drawing/2014/main" id="{E4A5220C-806D-4E82-A7FC-37630FD9956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D$10" spid="_x0000_s221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924550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6</xdr:row>
          <xdr:rowOff>66675</xdr:rowOff>
        </xdr:from>
        <xdr:to>
          <xdr:col>4</xdr:col>
          <xdr:colOff>1866900</xdr:colOff>
          <xdr:row>6</xdr:row>
          <xdr:rowOff>1714500</xdr:rowOff>
        </xdr:to>
        <xdr:pic>
          <xdr:nvPicPr>
            <xdr:cNvPr id="8" name="Image 7">
              <a:extLst>
                <a:ext uri="{FF2B5EF4-FFF2-40B4-BE49-F238E27FC236}">
                  <a16:creationId xmlns:a16="http://schemas.microsoft.com/office/drawing/2014/main" id="{D14574F0-1F60-481B-BDC0-73BB1A2C397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E$10" spid="_x0000_s221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877175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6</xdr:row>
          <xdr:rowOff>66675</xdr:rowOff>
        </xdr:from>
        <xdr:to>
          <xdr:col>5</xdr:col>
          <xdr:colOff>1876425</xdr:colOff>
          <xdr:row>6</xdr:row>
          <xdr:rowOff>1714500</xdr:rowOff>
        </xdr:to>
        <xdr:pic>
          <xdr:nvPicPr>
            <xdr:cNvPr id="9" name="Image 8">
              <a:extLst>
                <a:ext uri="{FF2B5EF4-FFF2-40B4-BE49-F238E27FC236}">
                  <a16:creationId xmlns:a16="http://schemas.microsoft.com/office/drawing/2014/main" id="{A6090B91-C51D-496F-8DEF-E80A0602613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F$10" spid="_x0000_s221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9839325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6</xdr:row>
          <xdr:rowOff>66675</xdr:rowOff>
        </xdr:from>
        <xdr:to>
          <xdr:col>7</xdr:col>
          <xdr:colOff>590550</xdr:colOff>
          <xdr:row>6</xdr:row>
          <xdr:rowOff>1714500</xdr:rowOff>
        </xdr:to>
        <xdr:pic>
          <xdr:nvPicPr>
            <xdr:cNvPr id="10" name="Image 9">
              <a:extLst>
                <a:ext uri="{FF2B5EF4-FFF2-40B4-BE49-F238E27FC236}">
                  <a16:creationId xmlns:a16="http://schemas.microsoft.com/office/drawing/2014/main" id="{F2BEC5E9-D33F-473A-AE8B-DF0B118CD9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G$10" spid="_x0000_s221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1772900" y="1495425"/>
              <a:ext cx="24860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6</xdr:row>
          <xdr:rowOff>66675</xdr:rowOff>
        </xdr:from>
        <xdr:to>
          <xdr:col>7</xdr:col>
          <xdr:colOff>1866900</xdr:colOff>
          <xdr:row>6</xdr:row>
          <xdr:rowOff>1714500</xdr:rowOff>
        </xdr:to>
        <xdr:pic>
          <xdr:nvPicPr>
            <xdr:cNvPr id="14" name="Image 13">
              <a:extLst>
                <a:ext uri="{FF2B5EF4-FFF2-40B4-BE49-F238E27FC236}">
                  <a16:creationId xmlns:a16="http://schemas.microsoft.com/office/drawing/2014/main" id="{91F23CFB-F819-4400-8236-3455E064A3D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quipe!$H$10" spid="_x0000_s221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3735050" y="1485900"/>
              <a:ext cx="1800225" cy="16478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B20"/>
  <sheetViews>
    <sheetView zoomScale="130" zoomScaleNormal="130" zoomScalePageLayoutView="130" workbookViewId="0">
      <selection activeCell="B9" sqref="B9"/>
    </sheetView>
  </sheetViews>
  <sheetFormatPr defaultColWidth="10.625" defaultRowHeight="13.15"/>
  <cols>
    <col min="1" max="1" width="27" style="143" customWidth="1"/>
    <col min="2" max="2" width="19.625" style="143" customWidth="1"/>
    <col min="3" max="16384" width="10.625" style="34"/>
  </cols>
  <sheetData>
    <row r="1" spans="1:2" ht="20.25" customHeight="1" thickBot="1">
      <c r="A1" s="146" t="s">
        <v>0</v>
      </c>
      <c r="B1" s="147" t="s">
        <v>1</v>
      </c>
    </row>
    <row r="2" spans="1:2" ht="20.25" customHeight="1">
      <c r="A2" s="148" t="s">
        <v>2</v>
      </c>
      <c r="B2" s="275">
        <v>0</v>
      </c>
    </row>
    <row r="3" spans="1:2" ht="20.25" customHeight="1">
      <c r="A3" s="149" t="s">
        <v>3</v>
      </c>
      <c r="B3" s="276">
        <v>7</v>
      </c>
    </row>
    <row r="4" spans="1:2" ht="20.25" customHeight="1">
      <c r="A4" s="149" t="s">
        <v>4</v>
      </c>
      <c r="B4" s="276">
        <v>10</v>
      </c>
    </row>
    <row r="5" spans="1:2" ht="20.25" customHeight="1">
      <c r="A5" s="149" t="s">
        <v>5</v>
      </c>
      <c r="B5" s="276">
        <v>13</v>
      </c>
    </row>
    <row r="6" spans="1:2" ht="20.25" customHeight="1">
      <c r="A6" s="149" t="s">
        <v>6</v>
      </c>
      <c r="B6" s="276">
        <v>16</v>
      </c>
    </row>
    <row r="7" spans="1:2" ht="20.25" customHeight="1">
      <c r="A7" s="150" t="s">
        <v>7</v>
      </c>
      <c r="B7" s="275">
        <v>20</v>
      </c>
    </row>
    <row r="8" spans="1:2" ht="20.25" customHeight="1" thickBot="1">
      <c r="A8" s="277" t="s">
        <v>8</v>
      </c>
      <c r="B8" s="278" t="s">
        <v>9</v>
      </c>
    </row>
    <row r="9" spans="1:2" ht="20.25" customHeight="1" thickBot="1">
      <c r="A9" s="279" t="s">
        <v>10</v>
      </c>
      <c r="B9" s="280" t="s">
        <v>9</v>
      </c>
    </row>
    <row r="10" spans="1:2" ht="13.9" thickBot="1">
      <c r="A10" s="281"/>
      <c r="B10" s="281"/>
    </row>
    <row r="11" spans="1:2" ht="13.9" thickBot="1">
      <c r="A11" s="146" t="s">
        <v>11</v>
      </c>
      <c r="B11" s="147" t="s">
        <v>12</v>
      </c>
    </row>
    <row r="12" spans="1:2">
      <c r="A12" s="149" t="s">
        <v>13</v>
      </c>
      <c r="B12" s="282">
        <v>0.2</v>
      </c>
    </row>
    <row r="13" spans="1:2">
      <c r="A13" s="149" t="s">
        <v>14</v>
      </c>
      <c r="B13" s="282">
        <v>0.5</v>
      </c>
    </row>
    <row r="14" spans="1:2">
      <c r="A14" s="151" t="s">
        <v>15</v>
      </c>
      <c r="B14" s="283">
        <v>0.3</v>
      </c>
    </row>
    <row r="15" spans="1:2">
      <c r="A15" s="149" t="s">
        <v>16</v>
      </c>
      <c r="B15" s="282">
        <v>0.2</v>
      </c>
    </row>
    <row r="16" spans="1:2">
      <c r="A16" s="149" t="s">
        <v>17</v>
      </c>
      <c r="B16" s="282">
        <v>0.5</v>
      </c>
    </row>
    <row r="17" spans="1:2">
      <c r="A17" s="151" t="s">
        <v>18</v>
      </c>
      <c r="B17" s="283">
        <v>0.3</v>
      </c>
    </row>
    <row r="18" spans="1:2" ht="13.9" thickBot="1">
      <c r="A18" s="152" t="s">
        <v>19</v>
      </c>
      <c r="B18" s="284">
        <v>1</v>
      </c>
    </row>
    <row r="19" spans="1:2" ht="13.9" thickBot="1">
      <c r="A19" s="281"/>
      <c r="B19" s="281"/>
    </row>
    <row r="20" spans="1:2" ht="13.9" thickBot="1">
      <c r="A20" s="153" t="s">
        <v>20</v>
      </c>
      <c r="B20" s="285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L17"/>
  <sheetViews>
    <sheetView topLeftCell="F10" zoomScaleNormal="100" zoomScalePageLayoutView="85" workbookViewId="0">
      <selection activeCell="B10" sqref="B10"/>
    </sheetView>
  </sheetViews>
  <sheetFormatPr defaultColWidth="10.625" defaultRowHeight="15"/>
  <cols>
    <col min="1" max="1" width="25.5" style="37" customWidth="1"/>
    <col min="2" max="2" width="23.5" style="23" customWidth="1"/>
    <col min="3" max="3" width="23.5" style="24" customWidth="1"/>
    <col min="4" max="4" width="23.5" style="42" customWidth="1"/>
    <col min="5" max="6" width="23.5" style="30" customWidth="1"/>
    <col min="7" max="7" width="32.625" style="30" bestFit="1" customWidth="1"/>
    <col min="8" max="8" width="23.5" style="30" customWidth="1"/>
    <col min="9" max="11" width="16.5" style="30" customWidth="1"/>
    <col min="12" max="16384" width="10.625" style="30"/>
  </cols>
  <sheetData>
    <row r="1" spans="1:12" ht="70.349999999999994" customHeight="1" thickBot="1">
      <c r="A1" s="327" t="s">
        <v>21</v>
      </c>
      <c r="B1" s="328"/>
      <c r="C1" s="328"/>
      <c r="D1" s="328"/>
      <c r="E1" s="328"/>
      <c r="F1" s="328"/>
      <c r="G1" s="328"/>
      <c r="H1" s="329"/>
      <c r="I1" s="7"/>
      <c r="J1" s="7"/>
      <c r="K1" s="7"/>
      <c r="L1" s="32"/>
    </row>
    <row r="2" spans="1:12" s="41" customFormat="1" ht="35.25" customHeight="1" thickBot="1">
      <c r="A2" s="330" t="s">
        <v>22</v>
      </c>
      <c r="B2" s="331"/>
      <c r="C2" s="331"/>
      <c r="D2" s="331"/>
      <c r="E2" s="331"/>
      <c r="F2" s="331"/>
      <c r="G2" s="331"/>
      <c r="H2" s="332"/>
      <c r="I2" s="40"/>
      <c r="J2" s="40"/>
      <c r="K2" s="40"/>
    </row>
    <row r="3" spans="1:12" ht="15.6" thickBot="1">
      <c r="A3" s="53"/>
      <c r="B3" s="54"/>
      <c r="C3" s="55"/>
      <c r="D3" s="56"/>
      <c r="E3" s="57"/>
      <c r="F3" s="57"/>
      <c r="G3" s="57"/>
      <c r="H3" s="58"/>
    </row>
    <row r="4" spans="1:12">
      <c r="A4" s="47" t="s">
        <v>23</v>
      </c>
      <c r="B4" s="51" t="s">
        <v>24</v>
      </c>
      <c r="C4" s="49"/>
      <c r="D4" s="48" t="s">
        <v>25</v>
      </c>
      <c r="E4" s="52"/>
      <c r="F4" s="50"/>
      <c r="G4" s="48" t="s">
        <v>26</v>
      </c>
      <c r="H4" s="52"/>
    </row>
    <row r="5" spans="1:12" ht="18" customHeight="1">
      <c r="A5" s="47" t="s">
        <v>27</v>
      </c>
      <c r="B5" s="59" t="s">
        <v>9</v>
      </c>
      <c r="C5" s="49"/>
      <c r="D5" s="48" t="s">
        <v>28</v>
      </c>
      <c r="E5" s="60"/>
      <c r="F5" s="50"/>
      <c r="G5" s="48" t="s">
        <v>29</v>
      </c>
      <c r="H5" s="60"/>
    </row>
    <row r="6" spans="1:12" ht="15.6" thickBot="1">
      <c r="A6" s="25"/>
      <c r="B6" s="43"/>
      <c r="C6" s="43"/>
      <c r="D6" s="44"/>
      <c r="E6" s="44"/>
      <c r="F6" s="44"/>
      <c r="G6" s="44"/>
      <c r="H6" s="44"/>
    </row>
    <row r="7" spans="1:12" ht="35.25" customHeight="1">
      <c r="A7" s="61" t="s">
        <v>30</v>
      </c>
      <c r="B7" s="273">
        <v>60671</v>
      </c>
      <c r="C7" s="273">
        <v>60238</v>
      </c>
      <c r="D7" s="273">
        <v>60654</v>
      </c>
      <c r="E7" s="273">
        <v>62191</v>
      </c>
      <c r="F7" s="273">
        <v>62078</v>
      </c>
      <c r="G7" s="273">
        <v>60662</v>
      </c>
      <c r="H7" s="62" t="s">
        <v>9</v>
      </c>
    </row>
    <row r="8" spans="1:12" ht="35.25" customHeight="1">
      <c r="A8" s="63" t="s">
        <v>31</v>
      </c>
      <c r="B8" s="273" t="s">
        <v>32</v>
      </c>
      <c r="C8" s="273" t="s">
        <v>33</v>
      </c>
      <c r="D8" s="273" t="s">
        <v>34</v>
      </c>
      <c r="E8" s="273" t="s">
        <v>35</v>
      </c>
      <c r="F8" s="273" t="s">
        <v>36</v>
      </c>
      <c r="G8" s="273" t="s">
        <v>37</v>
      </c>
      <c r="H8" s="64" t="s">
        <v>9</v>
      </c>
    </row>
    <row r="9" spans="1:12" ht="35.25" customHeight="1">
      <c r="A9" s="63" t="s">
        <v>38</v>
      </c>
      <c r="B9" s="273" t="s">
        <v>39</v>
      </c>
      <c r="C9" s="273" t="s">
        <v>40</v>
      </c>
      <c r="D9" s="273" t="s">
        <v>41</v>
      </c>
      <c r="E9" s="273" t="s">
        <v>42</v>
      </c>
      <c r="F9" s="273" t="s">
        <v>43</v>
      </c>
      <c r="G9" s="273" t="s">
        <v>44</v>
      </c>
      <c r="H9" s="64" t="s">
        <v>9</v>
      </c>
    </row>
    <row r="10" spans="1:12" ht="130.35" customHeight="1" thickBot="1">
      <c r="A10" s="65" t="s">
        <v>45</v>
      </c>
      <c r="B10" s="66" t="s">
        <v>9</v>
      </c>
      <c r="C10" s="66" t="s">
        <v>9</v>
      </c>
      <c r="D10" s="66" t="s">
        <v>9</v>
      </c>
      <c r="E10" s="66" t="s">
        <v>9</v>
      </c>
      <c r="F10" s="66" t="s">
        <v>9</v>
      </c>
      <c r="G10" s="66" t="s">
        <v>9</v>
      </c>
      <c r="H10" s="67" t="s">
        <v>9</v>
      </c>
    </row>
    <row r="11" spans="1:12">
      <c r="A11" s="25"/>
      <c r="B11" s="43"/>
      <c r="C11" s="45"/>
      <c r="D11" s="46"/>
      <c r="E11" s="44"/>
      <c r="F11" s="44"/>
      <c r="G11" s="44"/>
      <c r="H11" s="44"/>
    </row>
    <row r="12" spans="1:12">
      <c r="A12" s="25"/>
      <c r="B12" s="43"/>
      <c r="C12" s="45"/>
      <c r="D12" s="46"/>
      <c r="E12" s="44"/>
      <c r="F12" s="44"/>
      <c r="G12" s="44"/>
      <c r="H12" s="44"/>
    </row>
    <row r="13" spans="1:12">
      <c r="A13" s="25"/>
      <c r="B13" s="43"/>
      <c r="C13" s="45"/>
      <c r="D13" s="46"/>
      <c r="E13" s="44"/>
      <c r="F13" s="44"/>
      <c r="G13" s="44"/>
      <c r="H13" s="44"/>
    </row>
    <row r="14" spans="1:12">
      <c r="A14" s="25"/>
      <c r="B14" s="43"/>
      <c r="C14" s="45"/>
      <c r="D14" s="46"/>
      <c r="E14" s="44"/>
      <c r="F14" s="44"/>
      <c r="G14" s="44"/>
      <c r="H14" s="44"/>
    </row>
    <row r="15" spans="1:12">
      <c r="A15" s="25"/>
      <c r="B15" s="43"/>
      <c r="C15" s="45"/>
      <c r="D15" s="46"/>
      <c r="E15" s="44"/>
      <c r="F15" s="44"/>
      <c r="G15" s="44"/>
      <c r="H15" s="44"/>
    </row>
    <row r="16" spans="1:12">
      <c r="A16" s="25"/>
      <c r="B16" s="43"/>
      <c r="C16" s="45"/>
      <c r="D16" s="46"/>
      <c r="E16" s="44"/>
      <c r="F16" s="44"/>
      <c r="G16" s="44"/>
      <c r="H16" s="44"/>
    </row>
    <row r="17" spans="1:8">
      <c r="A17" s="25"/>
      <c r="B17" s="43"/>
      <c r="C17" s="45"/>
      <c r="D17" s="46"/>
      <c r="E17" s="44"/>
      <c r="F17" s="44"/>
      <c r="G17" s="44"/>
      <c r="H17" s="44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K29"/>
  <sheetViews>
    <sheetView topLeftCell="A5" workbookViewId="0">
      <selection activeCell="E29" sqref="E29"/>
    </sheetView>
  </sheetViews>
  <sheetFormatPr defaultColWidth="10.625" defaultRowHeight="15.6"/>
  <cols>
    <col min="1" max="1" width="7" style="118" customWidth="1"/>
    <col min="2" max="2" width="9" style="118" bestFit="1" customWidth="1"/>
    <col min="3" max="3" width="30.875" style="126" bestFit="1" customWidth="1"/>
    <col min="4" max="4" width="20.5" style="126" customWidth="1"/>
    <col min="5" max="8" width="25.5" style="145" customWidth="1"/>
    <col min="9" max="11" width="20.5" style="118" customWidth="1"/>
    <col min="12" max="16384" width="10.625" style="118"/>
  </cols>
  <sheetData>
    <row r="1" spans="1:11" s="114" customFormat="1" ht="70.349999999999994" customHeight="1" thickBot="1">
      <c r="A1" s="327" t="s">
        <v>21</v>
      </c>
      <c r="B1" s="328"/>
      <c r="C1" s="328"/>
      <c r="D1" s="328"/>
      <c r="E1" s="328"/>
      <c r="F1" s="328"/>
      <c r="G1" s="328"/>
      <c r="H1" s="328"/>
      <c r="I1" s="328"/>
      <c r="J1" s="328"/>
      <c r="K1" s="329"/>
    </row>
    <row r="2" spans="1:11" s="115" customFormat="1" ht="35.25" customHeight="1" thickBot="1">
      <c r="A2" s="333" t="s">
        <v>46</v>
      </c>
      <c r="B2" s="334"/>
      <c r="C2" s="334"/>
      <c r="D2" s="334"/>
      <c r="E2" s="334"/>
      <c r="F2" s="334"/>
      <c r="G2" s="334"/>
      <c r="H2" s="334"/>
      <c r="I2" s="334"/>
      <c r="J2" s="334"/>
      <c r="K2" s="335"/>
    </row>
    <row r="3" spans="1:11" s="115" customFormat="1" ht="21" thickBot="1">
      <c r="A3" s="169"/>
      <c r="B3" s="170"/>
      <c r="C3" s="169"/>
      <c r="D3" s="169"/>
      <c r="E3" s="281"/>
      <c r="F3" s="281"/>
      <c r="G3" s="281"/>
      <c r="H3" s="281"/>
      <c r="I3" s="41"/>
      <c r="J3" s="41"/>
      <c r="K3" s="41"/>
    </row>
    <row r="4" spans="1:11" s="117" customFormat="1" ht="33.75" customHeight="1" thickBot="1">
      <c r="A4" s="116" t="s">
        <v>47</v>
      </c>
      <c r="B4" s="171" t="s">
        <v>48</v>
      </c>
      <c r="C4" s="172" t="s">
        <v>49</v>
      </c>
      <c r="D4" s="173" t="s">
        <v>50</v>
      </c>
      <c r="E4" s="252" t="s">
        <v>13</v>
      </c>
      <c r="F4" s="253" t="s">
        <v>51</v>
      </c>
      <c r="G4" s="254" t="s">
        <v>15</v>
      </c>
      <c r="H4" s="144" t="s">
        <v>52</v>
      </c>
      <c r="I4" s="121"/>
      <c r="J4" s="174"/>
      <c r="K4" s="174"/>
    </row>
    <row r="5" spans="1:11" s="114" customFormat="1" ht="24.95" customHeight="1">
      <c r="A5" s="175" t="str">
        <f>Equipe!B4</f>
        <v>G1E</v>
      </c>
      <c r="B5" s="176">
        <f>Equipe!B7</f>
        <v>60671</v>
      </c>
      <c r="C5" s="177" t="str">
        <f>Equipe!B8</f>
        <v>DARSON</v>
      </c>
      <c r="D5" s="178" t="str">
        <f>Equipe!B9</f>
        <v>Simon</v>
      </c>
      <c r="E5" s="127">
        <f>'Vue d''ensemble'!$D$5</f>
        <v>15.86</v>
      </c>
      <c r="F5" s="128">
        <f>'Vue d''ensemble'!$D$13</f>
        <v>11.2</v>
      </c>
      <c r="G5" s="127">
        <f>'Vue d''ensemble'!$D$19</f>
        <v>7.15</v>
      </c>
      <c r="H5" s="267">
        <f>IF(COUNTIF(E5:G5,Configuration!$A$8)&gt;0,Configuration!$A$8,IF(MIN(E5:G5)&lt;Configuration!$B$20,MIN(E5:G5),ROUND(E5*Configuration!$B$12+F5*Configuration!$B$13+G5*Configuration!$B$14,2)))</f>
        <v>7.15</v>
      </c>
      <c r="I5" s="286"/>
      <c r="J5" s="30"/>
      <c r="K5" s="30"/>
    </row>
    <row r="6" spans="1:11" s="114" customFormat="1" ht="24.95" customHeight="1">
      <c r="A6" s="179" t="str">
        <f>Equipe!B4</f>
        <v>G1E</v>
      </c>
      <c r="B6" s="180">
        <f>Equipe!C7</f>
        <v>60238</v>
      </c>
      <c r="C6" s="181" t="str">
        <f>Equipe!C8</f>
        <v>FAGET</v>
      </c>
      <c r="D6" s="182" t="str">
        <f>Equipe!C9</f>
        <v>Baptiste</v>
      </c>
      <c r="E6" s="129">
        <f>'Vue d''ensemble'!$E$5</f>
        <v>13.43</v>
      </c>
      <c r="F6" s="130">
        <f>'Vue d''ensemble'!$E$13</f>
        <v>10</v>
      </c>
      <c r="G6" s="129">
        <f>'Vue d''ensemble'!$E$19</f>
        <v>9.77</v>
      </c>
      <c r="H6" s="268">
        <f>IF(COUNTIF(E6:G6,Configuration!$A$8)&gt;0,Configuration!$A$8,IF(MIN(E6:G6)&lt;Configuration!$B$20,MIN(E6:G6),ROUND(E6*Configuration!$B$12+F6*Configuration!$B$13+G6*Configuration!$B$14,2)))</f>
        <v>10.62</v>
      </c>
      <c r="I6" s="287"/>
      <c r="J6" s="30"/>
      <c r="K6" s="30"/>
    </row>
    <row r="7" spans="1:11" s="114" customFormat="1" ht="24.95" customHeight="1">
      <c r="A7" s="179" t="str">
        <f>Equipe!B4</f>
        <v>G1E</v>
      </c>
      <c r="B7" s="180">
        <f>Equipe!D7</f>
        <v>60654</v>
      </c>
      <c r="C7" s="181" t="str">
        <f>Equipe!D8</f>
        <v>KERGOURLAY</v>
      </c>
      <c r="D7" s="182" t="str">
        <f>Equipe!D9</f>
        <v>Guillaume</v>
      </c>
      <c r="E7" s="129">
        <f>'Vue d''ensemble'!$F$5</f>
        <v>9.43</v>
      </c>
      <c r="F7" s="130">
        <f>'Vue d''ensemble'!$F$13</f>
        <v>2.8</v>
      </c>
      <c r="G7" s="129">
        <f>'Vue d''ensemble'!$F$19</f>
        <v>5.92</v>
      </c>
      <c r="H7" s="268">
        <f>IF(COUNTIF(E7:G7,Configuration!$A$8)&gt;0,Configuration!$A$8,IF(MIN(E7:G7)&lt;Configuration!$B$20,MIN(E7:G7),ROUND(E7*Configuration!$B$12+F7*Configuration!$B$13+G7*Configuration!$B$14,2)))</f>
        <v>2.8</v>
      </c>
      <c r="I7" s="287"/>
      <c r="J7" s="30"/>
      <c r="K7" s="30"/>
    </row>
    <row r="8" spans="1:11" s="114" customFormat="1" ht="24.95" customHeight="1">
      <c r="A8" s="179" t="str">
        <f>Equipe!B4</f>
        <v>G1E</v>
      </c>
      <c r="B8" s="180">
        <f>Equipe!E7</f>
        <v>62191</v>
      </c>
      <c r="C8" s="181" t="str">
        <f>Equipe!E8</f>
        <v>MENSAH ASSIAKOLEY</v>
      </c>
      <c r="D8" s="182" t="str">
        <f>Equipe!E9</f>
        <v>Alexandre</v>
      </c>
      <c r="E8" s="129">
        <f>'Vue d''ensemble'!$G$5</f>
        <v>11.71</v>
      </c>
      <c r="F8" s="130">
        <f>'Vue d''ensemble'!$G$13</f>
        <v>11.8</v>
      </c>
      <c r="G8" s="129">
        <f>'Vue d''ensemble'!$G$19</f>
        <v>7.92</v>
      </c>
      <c r="H8" s="268">
        <f>IF(COUNTIF(E8:G8,Configuration!$A$8)&gt;0,Configuration!$A$8,IF(MIN(E8:G8)&lt;Configuration!$B$20,MIN(E8:G8),ROUND(E8*Configuration!$B$12+F8*Configuration!$B$13+G8*Configuration!$B$14,2)))</f>
        <v>7.92</v>
      </c>
      <c r="I8" s="287"/>
      <c r="J8" s="30"/>
      <c r="K8" s="30"/>
    </row>
    <row r="9" spans="1:11" s="114" customFormat="1" ht="24.95" customHeight="1">
      <c r="A9" s="179" t="str">
        <f>Equipe!B4</f>
        <v>G1E</v>
      </c>
      <c r="B9" s="180">
        <f>Equipe!F7</f>
        <v>62078</v>
      </c>
      <c r="C9" s="181" t="str">
        <f>Equipe!F8</f>
        <v>SASAKI--PERICOU</v>
      </c>
      <c r="D9" s="182" t="str">
        <f>Equipe!F9</f>
        <v>François</v>
      </c>
      <c r="E9" s="129">
        <f>'Vue d''ensemble'!$H$5</f>
        <v>10</v>
      </c>
      <c r="F9" s="130">
        <f>'Vue d''ensemble'!$H$13</f>
        <v>10</v>
      </c>
      <c r="G9" s="129">
        <f>'Vue d''ensemble'!$H$19</f>
        <v>7</v>
      </c>
      <c r="H9" s="268">
        <f>IF(COUNTIF(E9:G9,Configuration!$A$8)&gt;0,Configuration!$A$8,IF(MIN(E9:G9)&lt;Configuration!$B$20,MIN(E9:G9),ROUND(E9*Configuration!$B$12+F9*Configuration!$B$13+G9*Configuration!$B$14,2)))</f>
        <v>7</v>
      </c>
      <c r="I9" s="287"/>
      <c r="J9" s="30"/>
      <c r="K9" s="30"/>
    </row>
    <row r="10" spans="1:11" s="114" customFormat="1" ht="24.95" customHeight="1">
      <c r="A10" s="179" t="str">
        <f>Equipe!B4</f>
        <v>G1E</v>
      </c>
      <c r="B10" s="180">
        <f>Equipe!G7</f>
        <v>60662</v>
      </c>
      <c r="C10" s="181" t="str">
        <f>Equipe!G8</f>
        <v>THOMAS</v>
      </c>
      <c r="D10" s="182" t="str">
        <f>Equipe!G9</f>
        <v>Benoit</v>
      </c>
      <c r="E10" s="129">
        <f>'Vue d''ensemble'!$I$5</f>
        <v>13</v>
      </c>
      <c r="F10" s="130">
        <f>'Vue d''ensemble'!$I$13</f>
        <v>9.4</v>
      </c>
      <c r="G10" s="129">
        <f>'Vue d''ensemble'!$I$19</f>
        <v>13.46</v>
      </c>
      <c r="H10" s="268">
        <f>IF(COUNTIF(E10:G10,Configuration!$A$8)&gt;0,Configuration!$A$8,IF(MIN(E10:G10)&lt;Configuration!$B$20,MIN(E10:G10),ROUND(E10*Configuration!$B$12+F10*Configuration!$B$13+G10*Configuration!$B$14,2)))</f>
        <v>11.34</v>
      </c>
      <c r="I10" s="287"/>
      <c r="J10" s="30"/>
      <c r="K10" s="30"/>
    </row>
    <row r="11" spans="1:11" s="114" customFormat="1" ht="24.95" customHeight="1" thickBot="1">
      <c r="A11" s="216" t="str">
        <f>Equipe!B4</f>
        <v>G1E</v>
      </c>
      <c r="B11" s="183" t="str">
        <f>Equipe!H7</f>
        <v>-</v>
      </c>
      <c r="C11" s="184" t="str">
        <f>Equipe!H8</f>
        <v>-</v>
      </c>
      <c r="D11" s="185" t="str">
        <f>Equipe!H9</f>
        <v>-</v>
      </c>
      <c r="E11" s="131" t="str">
        <f>'Vue d''ensemble'!$J$5</f>
        <v>Évaluation manquante</v>
      </c>
      <c r="F11" s="132" t="str">
        <f>'Vue d''ensemble'!$J$13</f>
        <v>Évaluation manquante</v>
      </c>
      <c r="G11" s="131" t="str">
        <f>'Vue d''ensemble'!$J$19</f>
        <v>Évaluation manquante</v>
      </c>
      <c r="H11" s="269" t="str">
        <f>IF(COUNTIF(E11:G11,Configuration!$A$8)&gt;0,Configuration!$A$8,IF(MIN(E11:G11)&lt;Configuration!$B$20,MIN(E11:G11),ROUND(E11*Configuration!$B$12+F11*Configuration!$B$13+G11*Configuration!$B$14,2)))</f>
        <v>Évaluation manquante</v>
      </c>
      <c r="I11" s="288"/>
      <c r="J11" s="30"/>
      <c r="K11" s="30"/>
    </row>
    <row r="12" spans="1:11" s="114" customFormat="1" thickBot="1">
      <c r="A12" s="37"/>
      <c r="B12" s="23"/>
      <c r="C12" s="37"/>
      <c r="D12" s="37"/>
      <c r="E12" s="281"/>
      <c r="F12" s="281"/>
      <c r="G12" s="281"/>
      <c r="H12" s="281"/>
      <c r="I12" s="30"/>
      <c r="J12" s="30"/>
      <c r="K12" s="30"/>
    </row>
    <row r="13" spans="1:11" ht="16.149999999999999" thickBot="1">
      <c r="A13" s="116" t="s">
        <v>47</v>
      </c>
      <c r="B13" s="173" t="s">
        <v>48</v>
      </c>
      <c r="C13" s="173" t="s">
        <v>49</v>
      </c>
      <c r="D13" s="173" t="s">
        <v>50</v>
      </c>
      <c r="E13" s="255" t="s">
        <v>16</v>
      </c>
      <c r="F13" s="256" t="s">
        <v>17</v>
      </c>
      <c r="G13" s="257" t="s">
        <v>53</v>
      </c>
      <c r="H13" s="144" t="s">
        <v>54</v>
      </c>
      <c r="I13" s="92"/>
      <c r="J13" s="92"/>
      <c r="K13" s="92"/>
    </row>
    <row r="14" spans="1:11" ht="24.95" customHeight="1">
      <c r="A14" s="175" t="str">
        <f>Equipe!B4</f>
        <v>G1E</v>
      </c>
      <c r="B14" s="186">
        <f>Equipe!B7</f>
        <v>60671</v>
      </c>
      <c r="C14" s="187" t="str">
        <f>Equipe!B8</f>
        <v>DARSON</v>
      </c>
      <c r="D14" s="178" t="str">
        <f>Equipe!B9</f>
        <v>Simon</v>
      </c>
      <c r="E14" s="133">
        <f>'Vue d''ensemble'!$D$29</f>
        <v>15.38</v>
      </c>
      <c r="F14" s="134">
        <f>'Vue d''ensemble'!$D$38</f>
        <v>3.17</v>
      </c>
      <c r="G14" s="135">
        <f>'Vue d''ensemble'!$D$52</f>
        <v>8.5</v>
      </c>
      <c r="H14" s="267">
        <f>IF(COUNTIF(E14:G14,Configuration!$A$8)&gt;0,Configuration!$A$8,IF(MIN(E14:G14)&lt;Configuration!$B$20,MIN(E14:G14),ROUND(E14*Configuration!$B$12+F14*Configuration!$B$13+G14*Configuration!$B$14,2)))</f>
        <v>3.17</v>
      </c>
      <c r="I14" s="92"/>
      <c r="J14" s="92"/>
      <c r="K14" s="92"/>
    </row>
    <row r="15" spans="1:11" ht="24.95" customHeight="1">
      <c r="A15" s="179" t="str">
        <f>Equipe!B4</f>
        <v>G1E</v>
      </c>
      <c r="B15" s="188">
        <f>Equipe!C7</f>
        <v>60238</v>
      </c>
      <c r="C15" s="189" t="str">
        <f>Equipe!C8</f>
        <v>FAGET</v>
      </c>
      <c r="D15" s="182" t="str">
        <f>Equipe!C9</f>
        <v>Baptiste</v>
      </c>
      <c r="E15" s="136">
        <f>'Vue d''ensemble'!$E$29</f>
        <v>13</v>
      </c>
      <c r="F15" s="137">
        <f>'Vue d''ensemble'!$E$38</f>
        <v>3.58</v>
      </c>
      <c r="G15" s="138">
        <f>'Vue d''ensemble'!$E$52</f>
        <v>10.75</v>
      </c>
      <c r="H15" s="268">
        <f>IF(COUNTIF(E15:G15,Configuration!$A$8)&gt;0,Configuration!$A$8,IF(MIN(E15:G15)&lt;Configuration!$B$20,MIN(E15:G15),ROUND(E15*Configuration!$B$12+F15*Configuration!$B$13+G15*Configuration!$B$14,2)))</f>
        <v>3.58</v>
      </c>
      <c r="I15" s="92"/>
      <c r="J15" s="92"/>
      <c r="K15" s="92"/>
    </row>
    <row r="16" spans="1:11" ht="24.95" customHeight="1">
      <c r="A16" s="179" t="str">
        <f>Equipe!B4</f>
        <v>G1E</v>
      </c>
      <c r="B16" s="188">
        <f>Equipe!D7</f>
        <v>60654</v>
      </c>
      <c r="C16" s="189" t="str">
        <f>Equipe!D8</f>
        <v>KERGOURLAY</v>
      </c>
      <c r="D16" s="182" t="str">
        <f>Equipe!D9</f>
        <v>Guillaume</v>
      </c>
      <c r="E16" s="136">
        <f>'Vue d''ensemble'!$F$29</f>
        <v>8.8800000000000008</v>
      </c>
      <c r="F16" s="137">
        <f>'Vue d''ensemble'!$F$38</f>
        <v>3.75</v>
      </c>
      <c r="G16" s="138">
        <f>'Vue d''ensemble'!$F$52</f>
        <v>7</v>
      </c>
      <c r="H16" s="268">
        <f>IF(COUNTIF(E16:G16,Configuration!$A$8)&gt;0,Configuration!$A$8,IF(MIN(E16:G16)&lt;Configuration!$B$20,MIN(E16:G16),ROUND(E16*Configuration!$B$12+F16*Configuration!$B$13+G16*Configuration!$B$14,2)))</f>
        <v>3.75</v>
      </c>
      <c r="I16" s="92"/>
      <c r="J16" s="92"/>
      <c r="K16" s="92"/>
    </row>
    <row r="17" spans="1:8" ht="24.95" customHeight="1">
      <c r="A17" s="179" t="str">
        <f>Equipe!B4</f>
        <v>G1E</v>
      </c>
      <c r="B17" s="188">
        <f>Equipe!E7</f>
        <v>62191</v>
      </c>
      <c r="C17" s="189" t="str">
        <f>Equipe!E8</f>
        <v>MENSAH ASSIAKOLEY</v>
      </c>
      <c r="D17" s="182" t="str">
        <f>Equipe!E9</f>
        <v>Alexandre</v>
      </c>
      <c r="E17" s="136">
        <f>'Vue d''ensemble'!$G$29</f>
        <v>11.88</v>
      </c>
      <c r="F17" s="137">
        <f>'Vue d''ensemble'!$G$38</f>
        <v>1.46</v>
      </c>
      <c r="G17" s="138">
        <f>'Vue d''ensemble'!$G$52</f>
        <v>7.75</v>
      </c>
      <c r="H17" s="268">
        <f>IF(COUNTIF(E17:G17,Configuration!$A$8)&gt;0,Configuration!$A$8,IF(MIN(E17:G17)&lt;Configuration!$B$20,MIN(E17:G17),ROUND(E17*Configuration!$B$12+F17*Configuration!$B$13+G17*Configuration!$B$14,2)))</f>
        <v>1.46</v>
      </c>
    </row>
    <row r="18" spans="1:8" ht="24.95" customHeight="1">
      <c r="A18" s="179" t="str">
        <f>Equipe!B4</f>
        <v>G1E</v>
      </c>
      <c r="B18" s="188">
        <f>Equipe!F7</f>
        <v>62078</v>
      </c>
      <c r="C18" s="189" t="str">
        <f>Equipe!F8</f>
        <v>SASAKI--PERICOU</v>
      </c>
      <c r="D18" s="182" t="str">
        <f>Equipe!F9</f>
        <v>François</v>
      </c>
      <c r="E18" s="136">
        <f>'Vue d''ensemble'!$H$29</f>
        <v>10.38</v>
      </c>
      <c r="F18" s="137">
        <f>'Vue d''ensemble'!$H$38</f>
        <v>8.25</v>
      </c>
      <c r="G18" s="138">
        <f>'Vue d''ensemble'!$H$52</f>
        <v>7.75</v>
      </c>
      <c r="H18" s="268">
        <f>IF(COUNTIF(E18:G18,Configuration!$A$8)&gt;0,Configuration!$A$8,IF(MIN(E18:G18)&lt;Configuration!$B$20,MIN(E18:G18),ROUND(E18*Configuration!$B$12+F18*Configuration!$B$13+G18*Configuration!$B$14,2)))</f>
        <v>7.75</v>
      </c>
    </row>
    <row r="19" spans="1:8" ht="24.95" customHeight="1">
      <c r="A19" s="179" t="str">
        <f>Equipe!B4</f>
        <v>G1E</v>
      </c>
      <c r="B19" s="188">
        <f>Equipe!G7</f>
        <v>60662</v>
      </c>
      <c r="C19" s="189" t="str">
        <f>Equipe!G8</f>
        <v>THOMAS</v>
      </c>
      <c r="D19" s="182" t="str">
        <f>Equipe!G9</f>
        <v>Benoit</v>
      </c>
      <c r="E19" s="136">
        <f>'Vue d''ensemble'!$I$29</f>
        <v>13.38</v>
      </c>
      <c r="F19" s="137">
        <f>'Vue d''ensemble'!$I$38</f>
        <v>4.71</v>
      </c>
      <c r="G19" s="138">
        <f>'Vue d''ensemble'!$I$52</f>
        <v>5.63</v>
      </c>
      <c r="H19" s="268">
        <f>IF(COUNTIF(E19:G19,Configuration!$A$8)&gt;0,Configuration!$A$8,IF(MIN(E19:G19)&lt;Configuration!$B$20,MIN(E19:G19),ROUND(E19*Configuration!$B$12+F19*Configuration!$B$13+G19*Configuration!$B$14,2)))</f>
        <v>4.71</v>
      </c>
    </row>
    <row r="20" spans="1:8" ht="24.95" customHeight="1" thickBot="1">
      <c r="A20" s="216" t="str">
        <f>Equipe!B4</f>
        <v>G1E</v>
      </c>
      <c r="B20" s="190" t="str">
        <f>Equipe!H7</f>
        <v>-</v>
      </c>
      <c r="C20" s="191" t="str">
        <f>Equipe!H8</f>
        <v>-</v>
      </c>
      <c r="D20" s="185" t="str">
        <f>Equipe!H9</f>
        <v>-</v>
      </c>
      <c r="E20" s="139" t="str">
        <f>'Vue d''ensemble'!$J$29</f>
        <v>Évaluation manquante</v>
      </c>
      <c r="F20" s="140" t="str">
        <f>'Vue d''ensemble'!$J$38</f>
        <v>Évaluation manquante</v>
      </c>
      <c r="G20" s="141" t="str">
        <f>'Vue d''ensemble'!$J$52</f>
        <v>Évaluation manquante</v>
      </c>
      <c r="H20" s="269" t="str">
        <f>IF(COUNTIF(E20:G20,Configuration!$A$8)&gt;0,Configuration!$A$8,IF(MIN(E20:G20)&lt;Configuration!$B$20,MIN(E20:G20),ROUND(E20*Configuration!$B$12+F20*Configuration!$B$13+G20*Configuration!$B$14,2)))</f>
        <v>Évaluation manquante</v>
      </c>
    </row>
    <row r="21" spans="1:8" ht="16.149999999999999" thickBot="1">
      <c r="A21" s="92"/>
      <c r="B21" s="92"/>
      <c r="C21" s="192"/>
      <c r="D21" s="192"/>
    </row>
    <row r="22" spans="1:8" ht="16.149999999999999" thickBot="1">
      <c r="A22" s="116" t="s">
        <v>47</v>
      </c>
      <c r="B22" s="193" t="s">
        <v>48</v>
      </c>
      <c r="C22" s="194" t="s">
        <v>49</v>
      </c>
      <c r="D22" s="193" t="s">
        <v>50</v>
      </c>
      <c r="E22" s="142" t="s">
        <v>19</v>
      </c>
    </row>
    <row r="23" spans="1:8" ht="24.95" customHeight="1">
      <c r="A23" s="175" t="str">
        <f>Equipe!B4</f>
        <v>G1E</v>
      </c>
      <c r="B23" s="195">
        <f>Equipe!B7</f>
        <v>60671</v>
      </c>
      <c r="C23" s="196" t="str">
        <f>Equipe!B8</f>
        <v>DARSON</v>
      </c>
      <c r="D23" s="178" t="str">
        <f>Equipe!B9</f>
        <v>Simon</v>
      </c>
      <c r="E23" s="270">
        <f>IF('Vue d''ensemble'!$D$59=Configuration!$A$8,Configuration!$A$8,ROUND('Vue d''ensemble'!$D$59,2))</f>
        <v>11</v>
      </c>
    </row>
    <row r="24" spans="1:8" ht="24.95" customHeight="1">
      <c r="A24" s="179" t="str">
        <f>Equipe!B4</f>
        <v>G1E</v>
      </c>
      <c r="B24" s="197">
        <f>Equipe!C7</f>
        <v>60238</v>
      </c>
      <c r="C24" s="198" t="str">
        <f>Equipe!C8</f>
        <v>FAGET</v>
      </c>
      <c r="D24" s="182" t="str">
        <f>Equipe!C9</f>
        <v>Baptiste</v>
      </c>
      <c r="E24" s="271">
        <f>IF('Vue d''ensemble'!$E$59=Configuration!$A$8,Configuration!$A$8,ROUND('Vue d''ensemble'!$E$59,2))</f>
        <v>10</v>
      </c>
    </row>
    <row r="25" spans="1:8" ht="24.95" customHeight="1">
      <c r="A25" s="179" t="str">
        <f>Equipe!B4</f>
        <v>G1E</v>
      </c>
      <c r="B25" s="197">
        <f>Equipe!D7</f>
        <v>60654</v>
      </c>
      <c r="C25" s="198" t="str">
        <f>Equipe!D8</f>
        <v>KERGOURLAY</v>
      </c>
      <c r="D25" s="182" t="str">
        <f>Equipe!D9</f>
        <v>Guillaume</v>
      </c>
      <c r="E25" s="271">
        <f>IF('Vue d''ensemble'!$F$59=Configuration!$A$8,Configuration!$A$8,ROUND('Vue d''ensemble'!$F$59,2))</f>
        <v>9.67</v>
      </c>
    </row>
    <row r="26" spans="1:8" ht="24.95" customHeight="1">
      <c r="A26" s="179" t="str">
        <f>Equipe!B4</f>
        <v>G1E</v>
      </c>
      <c r="B26" s="197">
        <f>Equipe!E7</f>
        <v>62191</v>
      </c>
      <c r="C26" s="198" t="str">
        <f>Equipe!E8</f>
        <v>MENSAH ASSIAKOLEY</v>
      </c>
      <c r="D26" s="182" t="str">
        <f>Equipe!E9</f>
        <v>Alexandre</v>
      </c>
      <c r="E26" s="271">
        <f>IF('Vue d''ensemble'!$G$59=Configuration!$A$8,Configuration!$A$8,ROUND('Vue d''ensemble'!$G$59,2))</f>
        <v>8.67</v>
      </c>
    </row>
    <row r="27" spans="1:8" ht="24.95" customHeight="1">
      <c r="A27" s="179" t="str">
        <f>Equipe!B4</f>
        <v>G1E</v>
      </c>
      <c r="B27" s="197">
        <f>Equipe!F7</f>
        <v>62078</v>
      </c>
      <c r="C27" s="198" t="str">
        <f>Equipe!F8</f>
        <v>SASAKI--PERICOU</v>
      </c>
      <c r="D27" s="182" t="str">
        <f>Equipe!F9</f>
        <v>François</v>
      </c>
      <c r="E27" s="271">
        <f>IF('Vue d''ensemble'!$H$59=Configuration!$A$8,Configuration!$A$8,ROUND('Vue d''ensemble'!$H$59,2))</f>
        <v>9.33</v>
      </c>
    </row>
    <row r="28" spans="1:8" ht="24.95" customHeight="1">
      <c r="A28" s="179" t="str">
        <f>Equipe!B4</f>
        <v>G1E</v>
      </c>
      <c r="B28" s="197">
        <f>Equipe!G7</f>
        <v>60662</v>
      </c>
      <c r="C28" s="198" t="str">
        <f>Equipe!G8</f>
        <v>THOMAS</v>
      </c>
      <c r="D28" s="182" t="str">
        <f>Equipe!G9</f>
        <v>Benoit</v>
      </c>
      <c r="E28" s="271">
        <f>IF('Vue d''ensemble'!$I$59=Configuration!$A$8,Configuration!$A$8,ROUND('Vue d''ensemble'!$I$59,2))</f>
        <v>10.33</v>
      </c>
    </row>
    <row r="29" spans="1:8" ht="24.95" customHeight="1" thickBot="1">
      <c r="A29" s="216" t="str">
        <f>Equipe!B4</f>
        <v>G1E</v>
      </c>
      <c r="B29" s="199" t="str">
        <f>Equipe!H7</f>
        <v>-</v>
      </c>
      <c r="C29" s="200" t="str">
        <f>Equipe!H8</f>
        <v>-</v>
      </c>
      <c r="D29" s="185" t="str">
        <f>Equipe!H9</f>
        <v>-</v>
      </c>
      <c r="E29" s="272" t="str">
        <f>IF('Vue d''ensemble'!$J$59=Configuration!$A$8,Configuration!$A$8,ROUND('Vue d''ensemble'!$J$59,2))</f>
        <v>Évaluation manquante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  <ignoredErrors>
    <ignoredError sqref="F11 F5:F10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1" operator="equal" id="{B5C63A25-AF2F-49AB-8F26-33793451DFEA}">
            <xm:f>Configuration!$A$8</xm:f>
            <x14:dxf>
              <font>
                <b val="0"/>
                <i/>
              </font>
            </x14:dxf>
          </x14:cfRule>
          <xm:sqref>F14:G15 E5:F6 E7:E11 G6:G11 E15:E20</xm:sqref>
        </x14:conditionalFormatting>
        <x14:conditionalFormatting xmlns:xm="http://schemas.microsoft.com/office/excel/2006/main">
          <x14:cfRule type="cellIs" priority="20" operator="equal" id="{BEF519F3-593C-4006-9F3B-C30837F29451}">
            <xm:f>Configuration!$A$8</xm:f>
            <x14:dxf>
              <font>
                <b val="0"/>
                <i/>
              </font>
            </x14:dxf>
          </x14:cfRule>
          <xm:sqref>E14</xm:sqref>
        </x14:conditionalFormatting>
        <x14:conditionalFormatting xmlns:xm="http://schemas.microsoft.com/office/excel/2006/main">
          <x14:cfRule type="cellIs" priority="19" operator="equal" id="{417F27F0-C963-4171-BE82-3B201CFF2755}">
            <xm:f>Configuration!$A$8</xm:f>
            <x14:dxf>
              <font>
                <b val="0"/>
                <i/>
              </font>
            </x14:dxf>
          </x14:cfRule>
          <xm:sqref>E23:E24</xm:sqref>
        </x14:conditionalFormatting>
        <x14:conditionalFormatting xmlns:xm="http://schemas.microsoft.com/office/excel/2006/main">
          <x14:cfRule type="cellIs" priority="18" operator="equal" id="{853EC988-EA63-4132-8CDD-A2302D9A4C18}">
            <xm:f>Configuration!$A$8</xm:f>
            <x14:dxf>
              <font>
                <b val="0"/>
                <i/>
              </font>
            </x14:dxf>
          </x14:cfRule>
          <xm:sqref>F16:G16 F7</xm:sqref>
        </x14:conditionalFormatting>
        <x14:conditionalFormatting xmlns:xm="http://schemas.microsoft.com/office/excel/2006/main">
          <x14:cfRule type="cellIs" priority="16" operator="equal" id="{62E9200E-D13B-4B5F-92DA-39B03658A9CA}">
            <xm:f>Configuration!$A$8</xm:f>
            <x14:dxf>
              <font>
                <b val="0"/>
                <i/>
              </font>
            </x14:dxf>
          </x14:cfRule>
          <xm:sqref>E25</xm:sqref>
        </x14:conditionalFormatting>
        <x14:conditionalFormatting xmlns:xm="http://schemas.microsoft.com/office/excel/2006/main">
          <x14:cfRule type="cellIs" priority="15" operator="equal" id="{601D254D-DF54-4F30-B2F9-A818F03B4C3F}">
            <xm:f>Configuration!$A$8</xm:f>
            <x14:dxf>
              <font>
                <b val="0"/>
                <i/>
              </font>
            </x14:dxf>
          </x14:cfRule>
          <xm:sqref>F17:G17 F8</xm:sqref>
        </x14:conditionalFormatting>
        <x14:conditionalFormatting xmlns:xm="http://schemas.microsoft.com/office/excel/2006/main">
          <x14:cfRule type="cellIs" priority="13" operator="equal" id="{69A6601A-0D2E-48BA-8781-CEA757D3A2E8}">
            <xm:f>Configuration!$A$8</xm:f>
            <x14:dxf>
              <font>
                <b val="0"/>
                <i/>
              </font>
            </x14:dxf>
          </x14:cfRule>
          <xm:sqref>E26</xm:sqref>
        </x14:conditionalFormatting>
        <x14:conditionalFormatting xmlns:xm="http://schemas.microsoft.com/office/excel/2006/main">
          <x14:cfRule type="cellIs" priority="12" operator="equal" id="{16FCD3FA-C9C0-4B0C-8BBE-1BA09AB82FD8}">
            <xm:f>Configuration!$A$8</xm:f>
            <x14:dxf>
              <font>
                <b val="0"/>
                <i/>
              </font>
            </x14:dxf>
          </x14:cfRule>
          <xm:sqref>F18:G18 F9</xm:sqref>
        </x14:conditionalFormatting>
        <x14:conditionalFormatting xmlns:xm="http://schemas.microsoft.com/office/excel/2006/main">
          <x14:cfRule type="cellIs" priority="10" operator="equal" id="{1B7351E8-4F4D-43F7-8EDD-E119B64C3B06}">
            <xm:f>Configuration!$A$8</xm:f>
            <x14:dxf>
              <font>
                <b val="0"/>
                <i/>
              </font>
            </x14:dxf>
          </x14:cfRule>
          <xm:sqref>E27</xm:sqref>
        </x14:conditionalFormatting>
        <x14:conditionalFormatting xmlns:xm="http://schemas.microsoft.com/office/excel/2006/main">
          <x14:cfRule type="cellIs" priority="9" operator="equal" id="{2A859404-4A81-477A-8B22-8D54EC3062A3}">
            <xm:f>Configuration!$A$8</xm:f>
            <x14:dxf>
              <font>
                <b val="0"/>
                <i/>
              </font>
            </x14:dxf>
          </x14:cfRule>
          <xm:sqref>F19:G19 F10</xm:sqref>
        </x14:conditionalFormatting>
        <x14:conditionalFormatting xmlns:xm="http://schemas.microsoft.com/office/excel/2006/main">
          <x14:cfRule type="cellIs" priority="7" operator="equal" id="{045D6EE7-FB63-45CE-932D-B0D884909579}">
            <xm:f>Configuration!$A$8</xm:f>
            <x14:dxf>
              <font>
                <b val="0"/>
                <i/>
              </font>
            </x14:dxf>
          </x14:cfRule>
          <xm:sqref>E28</xm:sqref>
        </x14:conditionalFormatting>
        <x14:conditionalFormatting xmlns:xm="http://schemas.microsoft.com/office/excel/2006/main">
          <x14:cfRule type="cellIs" priority="6" operator="equal" id="{85C248A4-371F-42A7-A772-721C8C47D5B3}">
            <xm:f>Configuration!$A$8</xm:f>
            <x14:dxf>
              <font>
                <b val="0"/>
                <i/>
              </font>
            </x14:dxf>
          </x14:cfRule>
          <xm:sqref>F20:G20 F11</xm:sqref>
        </x14:conditionalFormatting>
        <x14:conditionalFormatting xmlns:xm="http://schemas.microsoft.com/office/excel/2006/main">
          <x14:cfRule type="cellIs" priority="4" operator="equal" id="{1368831E-30EA-4F5A-B092-E415E905D51F}">
            <xm:f>Configuration!$A$8</xm:f>
            <x14:dxf>
              <font>
                <b val="0"/>
                <i/>
              </font>
            </x14:dxf>
          </x14:cfRule>
          <xm:sqref>E29</xm:sqref>
        </x14:conditionalFormatting>
        <x14:conditionalFormatting xmlns:xm="http://schemas.microsoft.com/office/excel/2006/main">
          <x14:cfRule type="cellIs" priority="3" operator="equal" id="{169FADE6-5B73-41DB-AF3A-B813DD140278}">
            <xm:f>Configuration!$A$8</xm:f>
            <x14:dxf>
              <font>
                <b val="0"/>
                <i/>
              </font>
            </x14:dxf>
          </x14:cfRule>
          <xm:sqref>G5</xm:sqref>
        </x14:conditionalFormatting>
        <x14:conditionalFormatting xmlns:xm="http://schemas.microsoft.com/office/excel/2006/main">
          <x14:cfRule type="cellIs" priority="2" operator="equal" id="{C840BF05-214C-45ED-9C0C-0B17953E431B}">
            <xm:f>Configuration!$A$8</xm:f>
            <x14:dxf>
              <font>
                <b val="0"/>
                <i/>
              </font>
            </x14:dxf>
          </x14:cfRule>
          <xm:sqref>H5:H11</xm:sqref>
        </x14:conditionalFormatting>
        <x14:conditionalFormatting xmlns:xm="http://schemas.microsoft.com/office/excel/2006/main">
          <x14:cfRule type="cellIs" priority="1" operator="equal" id="{F9E70A1C-6342-44DF-861C-A878D673FB66}">
            <xm:f>Configuration!$A$8</xm:f>
            <x14:dxf>
              <font>
                <b val="0"/>
                <i/>
              </font>
            </x14:dxf>
          </x14:cfRule>
          <xm:sqref>H14:H20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J68"/>
  <sheetViews>
    <sheetView zoomScaleNormal="100" zoomScalePageLayoutView="85" workbookViewId="0">
      <pane ySplit="4" topLeftCell="A34" activePane="bottomLeft" state="frozen"/>
      <selection pane="bottomLeft" activeCell="D14" sqref="D14"/>
    </sheetView>
  </sheetViews>
  <sheetFormatPr defaultColWidth="10.625" defaultRowHeight="15.6"/>
  <cols>
    <col min="1" max="1" width="3.5" style="92" customWidth="1"/>
    <col min="2" max="2" width="21.5" style="92" customWidth="1"/>
    <col min="3" max="3" width="4.5" style="92" bestFit="1" customWidth="1"/>
    <col min="4" max="10" width="25" style="92" bestFit="1" customWidth="1"/>
    <col min="11" max="16384" width="10.625" style="92"/>
  </cols>
  <sheetData>
    <row r="1" spans="1:10" s="74" customFormat="1" ht="70.349999999999994" customHeight="1" thickBot="1">
      <c r="A1" s="327" t="s">
        <v>21</v>
      </c>
      <c r="B1" s="328"/>
      <c r="C1" s="328"/>
      <c r="D1" s="328"/>
      <c r="E1" s="328"/>
      <c r="F1" s="328"/>
      <c r="G1" s="328"/>
      <c r="H1" s="328"/>
      <c r="I1" s="328"/>
      <c r="J1" s="329"/>
    </row>
    <row r="2" spans="1:10" s="75" customFormat="1" ht="35.25" customHeight="1" thickBot="1">
      <c r="A2" s="333" t="s">
        <v>55</v>
      </c>
      <c r="B2" s="334"/>
      <c r="C2" s="334"/>
      <c r="D2" s="334"/>
      <c r="E2" s="334"/>
      <c r="F2" s="334"/>
      <c r="G2" s="334"/>
      <c r="H2" s="334"/>
      <c r="I2" s="334"/>
      <c r="J2" s="335"/>
    </row>
    <row r="3" spans="1:10" s="75" customFormat="1" ht="17.25" customHeight="1" thickBot="1">
      <c r="A3" s="201"/>
      <c r="B3" s="201"/>
      <c r="C3" s="201"/>
      <c r="D3" s="202"/>
      <c r="E3" s="202"/>
      <c r="F3" s="202"/>
      <c r="G3" s="202"/>
      <c r="H3" s="202"/>
      <c r="I3" s="202"/>
      <c r="J3" s="203"/>
    </row>
    <row r="4" spans="1:10" s="74" customFormat="1" ht="30.6" thickBot="1">
      <c r="A4" s="204"/>
      <c r="B4" s="205"/>
      <c r="C4" s="76" t="s">
        <v>56</v>
      </c>
      <c r="D4" s="206" t="str">
        <f>Equipe!B8 &amp; " " &amp; Equipe!B9</f>
        <v>DARSON Simon</v>
      </c>
      <c r="E4" s="206" t="str">
        <f>Equipe!C8 &amp; " " &amp; Equipe!C9</f>
        <v>FAGET Baptiste</v>
      </c>
      <c r="F4" s="206" t="str">
        <f>Equipe!D8 &amp; " " &amp; Equipe!D9</f>
        <v>KERGOURLAY Guillaume</v>
      </c>
      <c r="G4" s="206" t="str">
        <f>Equipe!E8 &amp; " " &amp; Equipe!E9</f>
        <v>MENSAH ASSIAKOLEY Alexandre</v>
      </c>
      <c r="H4" s="206" t="str">
        <f>Equipe!F8 &amp; " " &amp; Equipe!F9</f>
        <v>SASAKI--PERICOU François</v>
      </c>
      <c r="I4" s="206" t="str">
        <f>Equipe!G8 &amp; " " &amp; Equipe!G9</f>
        <v>THOMAS Benoit</v>
      </c>
      <c r="J4" s="206" t="str">
        <f>Equipe!H8 &amp; " " &amp; Equipe!H9</f>
        <v>- -</v>
      </c>
    </row>
    <row r="5" spans="1:10" s="74" customFormat="1" ht="25.35" customHeight="1">
      <c r="A5" s="342" t="s">
        <v>13</v>
      </c>
      <c r="B5" s="343"/>
      <c r="C5" s="344"/>
      <c r="D5" s="77" cm="1">
        <f t="array" ref="D5" xml:space="preserve">
IF( COUNTIF(D6:D12,"="&amp;Configuration!$A$8)&gt;0,
    Configuration!$A$8,
    IF(COUNTIF(D6:D12,"&lt;&gt;"&amp;Configuration!$A$9)&gt;0,
        ROUND(SUMPRODUCT($C6:$C12*SUMIF(Configuration!$A$2:$A$7,D6:D12,Configuration!$B$2:$B$7))/SUMIF(D6:D12,"&lt;&gt;"&amp;Configuration!$A$9,$C6:$C12),2),
        Configuration!$A$9)
)</f>
        <v>15.86</v>
      </c>
      <c r="E5" s="77" cm="1">
        <f t="array" ref="E5" xml:space="preserve">
IF( COUNTIF(E6:E12,"="&amp;Configuration!$A$8)&gt;0,
    Configuration!$A$8,
    IF(COUNTIF(E6:E12,"&lt;&gt;"&amp;Configuration!$A$9)&gt;0,
        ROUND(SUMPRODUCT($C6:$C12*SUMIF(Configuration!$A$2:$A$7,E6:E12,Configuration!$B$2:$B$7))/SUMIF(E6:E12,"&lt;&gt;"&amp;Configuration!$A$9,$C6:$C12),2),
        Configuration!$A$9)
)</f>
        <v>13.43</v>
      </c>
      <c r="F5" s="77" cm="1">
        <f t="array" ref="F5" xml:space="preserve">
IF( COUNTIF(F6:F12,"="&amp;Configuration!$A$8)&gt;0,
    Configuration!$A$8,
    IF(COUNTIF(F6:F12,"&lt;&gt;"&amp;Configuration!$A$9)&gt;0,
        ROUND(SUMPRODUCT($C6:$C12*SUMIF(Configuration!$A$2:$A$7,F6:F12,Configuration!$B$2:$B$7))/SUMIF(F6:F12,"&lt;&gt;"&amp;Configuration!$A$9,$C6:$C12),2),
        Configuration!$A$9)
)</f>
        <v>9.43</v>
      </c>
      <c r="G5" s="77" cm="1">
        <f t="array" ref="G5" xml:space="preserve">
IF( COUNTIF(G6:G12,"="&amp;Configuration!$A$8)&gt;0,
    Configuration!$A$8,
    IF(COUNTIF(G6:G12,"&lt;&gt;"&amp;Configuration!$A$9)&gt;0,
        ROUND(SUMPRODUCT($C6:$C12*SUMIF(Configuration!$A$2:$A$7,G6:G12,Configuration!$B$2:$B$7))/SUMIF(G6:G12,"&lt;&gt;"&amp;Configuration!$A$9,$C6:$C12),2),
        Configuration!$A$9)
)</f>
        <v>11.71</v>
      </c>
      <c r="H5" s="77" cm="1">
        <f t="array" ref="H5" xml:space="preserve">
IF( COUNTIF(H6:H12,"="&amp;Configuration!$A$8)&gt;0,
    Configuration!$A$8,
    IF(COUNTIF(H6:H12,"&lt;&gt;"&amp;Configuration!$A$9)&gt;0,
        ROUND(SUMPRODUCT($C6:$C12*SUMIF(Configuration!$A$2:$A$7,H6:H12,Configuration!$B$2:$B$7))/SUMIF(H6:H12,"&lt;&gt;"&amp;Configuration!$A$9,$C6:$C12),2),
        Configuration!$A$9)
)</f>
        <v>10</v>
      </c>
      <c r="I5" s="77" cm="1">
        <f t="array" ref="I5" xml:space="preserve">
IF( COUNTIF(I6:I12,"="&amp;Configuration!$A$8)&gt;0,
    Configuration!$A$8,
    IF(COUNTIF(I6:I12,"&lt;&gt;"&amp;Configuration!$A$9)&gt;0,
        ROUND(SUMPRODUCT($C6:$C12*SUMIF(Configuration!$A$2:$A$7,I6:I12,Configuration!$B$2:$B$7))/SUMIF(I6:I12,"&lt;&gt;"&amp;Configuration!$A$9,$C6:$C12),2),
        Configuration!$A$9)
)</f>
        <v>13</v>
      </c>
      <c r="J5" s="77" t="str" cm="1">
        <f t="array" ref="J5" xml:space="preserve">
IF( COUNTIF(J6:J12,"="&amp;Configuration!$A$8)&gt;0,
    Configuration!$A$8,
    IF(COUNTIF(J6:J12,"&lt;&gt;"&amp;Configuration!$A$9)&gt;0,
        ROUND(SUMPRODUCT($C6:$C12*SUMIF(Configuration!$A$2:$A$7,J6:J12,Configuration!$B$2:$B$7))/SUMIF(J6:J12,"&lt;&gt;"&amp;Configuration!$A$9,$C6:$C12),2),
        Configuration!$A$9)
)</f>
        <v>Évaluation manquante</v>
      </c>
    </row>
    <row r="6" spans="1:10" s="79" customFormat="1" ht="15" customHeight="1">
      <c r="A6" s="265"/>
      <c r="B6" s="95" t="s">
        <v>57</v>
      </c>
      <c r="C6" s="94">
        <v>1</v>
      </c>
      <c r="D6" s="250" t="str">
        <f>VLOOKUP(D$4,'Générales E-S'!$K$4:$L$10,2,0)</f>
        <v>Attendu</v>
      </c>
      <c r="E6" s="250" t="str">
        <f>VLOOKUP(E$4,'Générales E-S'!$K$4:$L$10,2,0)</f>
        <v>Très proche</v>
      </c>
      <c r="F6" s="250" t="str">
        <f>VLOOKUP(F$4,'Générales E-S'!$K$4:$L$10,2,0)</f>
        <v>Proche</v>
      </c>
      <c r="G6" s="250" t="str">
        <f>VLOOKUP(G$4,'Générales E-S'!$K$4:$L$10,2,0)</f>
        <v>Proche</v>
      </c>
      <c r="H6" s="250" t="str">
        <f>VLOOKUP(H$4,'Générales E-S'!$K$4:$L$10,2,0)</f>
        <v>Proche</v>
      </c>
      <c r="I6" s="250" t="str">
        <f>VLOOKUP(I$4,'Générales E-S'!$K$4:$L$10,2,0)</f>
        <v>Proche</v>
      </c>
      <c r="J6" s="250" t="str">
        <f>VLOOKUP(J$4,'Générales E-S'!$K$4:$L$10,2,0)</f>
        <v>Évaluation manquante</v>
      </c>
    </row>
    <row r="7" spans="1:10" s="79" customFormat="1" ht="15" customHeight="1">
      <c r="A7" s="264"/>
      <c r="B7" s="96" t="s">
        <v>58</v>
      </c>
      <c r="C7" s="78">
        <v>1</v>
      </c>
      <c r="D7" s="251" t="str">
        <f>VLOOKUP(D$4,'Générales E-S'!$K$11:$L$17,2,0)</f>
        <v>Très proche</v>
      </c>
      <c r="E7" s="251" t="str">
        <f>VLOOKUP(E$4,'Générales E-S'!$K$11:$L$17,2,0)</f>
        <v>Très proche</v>
      </c>
      <c r="F7" s="251" t="str">
        <f>VLOOKUP(F$4,'Générales E-S'!$K$11:$L$17,2,0)</f>
        <v>Loin</v>
      </c>
      <c r="G7" s="251" t="str">
        <f>VLOOKUP(G$4,'Générales E-S'!$K$11:$L$17,2,0)</f>
        <v>Très proche</v>
      </c>
      <c r="H7" s="251" t="str">
        <f>VLOOKUP(H$4,'Générales E-S'!$K$11:$L$17,2,0)</f>
        <v>Proche</v>
      </c>
      <c r="I7" s="251" t="str">
        <f>VLOOKUP(I$4,'Générales E-S'!$K$11:$L$17,2,0)</f>
        <v>Très proche</v>
      </c>
      <c r="J7" s="251" t="str">
        <f>VLOOKUP(J$4,'Générales E-S'!$K$11:$L$17,2,0)</f>
        <v>Évaluation manquante</v>
      </c>
    </row>
    <row r="8" spans="1:10" s="79" customFormat="1" ht="15" customHeight="1">
      <c r="A8" s="264"/>
      <c r="B8" s="259" t="s">
        <v>59</v>
      </c>
      <c r="C8" s="78">
        <v>1</v>
      </c>
      <c r="D8" s="251" t="str">
        <f>VLOOKUP(D$4,'Générales E-S'!$K$18:$L$24,2,0)</f>
        <v>Attendu</v>
      </c>
      <c r="E8" s="251" t="str">
        <f>VLOOKUP(E$4,'Générales E-S'!$K$18:$L$24,2,0)</f>
        <v>Attendu</v>
      </c>
      <c r="F8" s="251" t="str">
        <f>VLOOKUP(F$4,'Générales E-S'!$K$18:$L$24,2,0)</f>
        <v>Proche</v>
      </c>
      <c r="G8" s="251" t="str">
        <f>VLOOKUP(G$4,'Générales E-S'!$K$18:$L$24,2,0)</f>
        <v>Loin</v>
      </c>
      <c r="H8" s="251" t="str">
        <f>VLOOKUP(H$4,'Générales E-S'!$K$18:$L$24,2,0)</f>
        <v>Proche</v>
      </c>
      <c r="I8" s="251" t="str">
        <f>VLOOKUP(I$4,'Générales E-S'!$K$18:$L$24,2,0)</f>
        <v>Attendu</v>
      </c>
      <c r="J8" s="251" t="str">
        <f>VLOOKUP(J$4,'Générales E-S'!$K$18:$L$24,2,0)</f>
        <v>Évaluation manquante</v>
      </c>
    </row>
    <row r="9" spans="1:10" s="79" customFormat="1" ht="15" customHeight="1">
      <c r="A9" s="264"/>
      <c r="B9" s="259" t="s">
        <v>60</v>
      </c>
      <c r="C9" s="78">
        <v>1</v>
      </c>
      <c r="D9" s="251" t="str">
        <f>VLOOKUP(D$4,'Générales E-S'!$K$25:$L$31,2,0)</f>
        <v>Au-delà</v>
      </c>
      <c r="E9" s="251" t="str">
        <f>VLOOKUP(E$4,'Générales E-S'!$K$25:$L$31,2,0)</f>
        <v>Attendu</v>
      </c>
      <c r="F9" s="251" t="str">
        <f>VLOOKUP(F$4,'Générales E-S'!$K$25:$L$31,2,0)</f>
        <v>Très proche</v>
      </c>
      <c r="G9" s="251" t="str">
        <f>VLOOKUP(G$4,'Générales E-S'!$K$25:$L$31,2,0)</f>
        <v>Attendu</v>
      </c>
      <c r="H9" s="251" t="str">
        <f>VLOOKUP(H$4,'Générales E-S'!$K$25:$L$31,2,0)</f>
        <v>Proche</v>
      </c>
      <c r="I9" s="251" t="str">
        <f>VLOOKUP(I$4,'Générales E-S'!$K$25:$L$31,2,0)</f>
        <v>Au-delà</v>
      </c>
      <c r="J9" s="251" t="str">
        <f>VLOOKUP(J$4,'Générales E-S'!$K$25:$L$31,2,0)</f>
        <v>Évaluation manquante</v>
      </c>
    </row>
    <row r="10" spans="1:10" s="79" customFormat="1" ht="15" customHeight="1">
      <c r="A10" s="264"/>
      <c r="B10" s="259" t="s">
        <v>61</v>
      </c>
      <c r="C10" s="78">
        <v>1</v>
      </c>
      <c r="D10" s="251" t="str">
        <f>VLOOKUP(D$4,'Générales E-S'!$K$32:$L$38,2,0)</f>
        <v>Au-delà</v>
      </c>
      <c r="E10" s="251" t="str">
        <f>VLOOKUP(E$4,'Générales E-S'!$K$32:$L$38,2,0)</f>
        <v>Très proche</v>
      </c>
      <c r="F10" s="251" t="str">
        <f>VLOOKUP(F$4,'Générales E-S'!$K$32:$L$38,2,0)</f>
        <v>Attendu</v>
      </c>
      <c r="G10" s="251" t="str">
        <f>VLOOKUP(G$4,'Générales E-S'!$K$32:$L$38,2,0)</f>
        <v>Très proche</v>
      </c>
      <c r="H10" s="251" t="str">
        <f>VLOOKUP(H$4,'Générales E-S'!$K$32:$L$38,2,0)</f>
        <v>Proche</v>
      </c>
      <c r="I10" s="251" t="str">
        <f>VLOOKUP(I$4,'Générales E-S'!$K$32:$L$38,2,0)</f>
        <v>Attendu</v>
      </c>
      <c r="J10" s="251" t="str">
        <f>VLOOKUP(J$4,'Générales E-S'!$K$32:$L$38,2,0)</f>
        <v>Évaluation manquante</v>
      </c>
    </row>
    <row r="11" spans="1:10" s="79" customFormat="1" ht="15" customHeight="1">
      <c r="A11" s="264"/>
      <c r="B11" s="259" t="s">
        <v>62</v>
      </c>
      <c r="C11" s="78">
        <v>1</v>
      </c>
      <c r="D11" s="251" t="str">
        <f>VLOOKUP(D$4,'Générales E-S'!$K$39:$L$45,2,0)</f>
        <v>Attendu</v>
      </c>
      <c r="E11" s="251" t="str">
        <f>VLOOKUP(E$4,'Générales E-S'!$K$39:$L$45,2,0)</f>
        <v>Très proche</v>
      </c>
      <c r="F11" s="251" t="str">
        <f>VLOOKUP(F$4,'Générales E-S'!$K$39:$L$45,2,0)</f>
        <v>Proche</v>
      </c>
      <c r="G11" s="251" t="str">
        <f>VLOOKUP(G$4,'Générales E-S'!$K$39:$L$45,2,0)</f>
        <v>Attendu</v>
      </c>
      <c r="H11" s="251" t="str">
        <f>VLOOKUP(H$4,'Générales E-S'!$K$39:$L$45,2,0)</f>
        <v>Proche</v>
      </c>
      <c r="I11" s="251" t="str">
        <f>VLOOKUP(I$4,'Générales E-S'!$K$39:$L$45,2,0)</f>
        <v>Attendu</v>
      </c>
      <c r="J11" s="251" t="str">
        <f>VLOOKUP(J$4,'Générales E-S'!$K$39:$L$45,2,0)</f>
        <v>Évaluation manquante</v>
      </c>
    </row>
    <row r="12" spans="1:10" s="79" customFormat="1" ht="15" customHeight="1" thickBot="1">
      <c r="A12" s="258"/>
      <c r="B12" s="260" t="s">
        <v>63</v>
      </c>
      <c r="C12" s="266">
        <v>1</v>
      </c>
      <c r="D12" s="131" t="str">
        <f>VLOOKUP(D$4,'Générales E-S'!$K$46:$L$52,2,0)</f>
        <v>Proche</v>
      </c>
      <c r="E12" s="131" t="str">
        <f>VLOOKUP(E$4,'Générales E-S'!$K$46:$L$52,2,0)</f>
        <v>Proche</v>
      </c>
      <c r="F12" s="131" t="str">
        <f>VLOOKUP(F$4,'Générales E-S'!$K$46:$L$52,2,0)</f>
        <v>Non Acquis</v>
      </c>
      <c r="G12" s="131" t="str">
        <f>VLOOKUP(G$4,'Générales E-S'!$K$46:$L$52,2,0)</f>
        <v>Loin</v>
      </c>
      <c r="H12" s="131" t="str">
        <f>VLOOKUP(H$4,'Générales E-S'!$K$46:$L$52,2,0)</f>
        <v>Proche</v>
      </c>
      <c r="I12" s="131" t="str">
        <f>VLOOKUP(I$4,'Générales E-S'!$K$46:$L$52,2,0)</f>
        <v>Non Acquis</v>
      </c>
      <c r="J12" s="131" t="str">
        <f>VLOOKUP(J$4,'Générales E-S'!$K$46:$L$52,2,0)</f>
        <v>Évaluation manquante</v>
      </c>
    </row>
    <row r="13" spans="1:10" s="74" customFormat="1" ht="25.35" customHeight="1">
      <c r="A13" s="345" t="s">
        <v>51</v>
      </c>
      <c r="B13" s="346"/>
      <c r="C13" s="347"/>
      <c r="D13" s="207" cm="1">
        <f t="array" ref="D13" xml:space="preserve">
IF( COUNTIF(D14:D18,"="&amp;Configuration!$A$8)&gt;0,
    Configuration!$A$8,
    IF(COUNTIF(D14:D18,"&lt;&gt;"&amp;Configuration!$A$9)&gt;0,
        ROUND(SUMPRODUCT($C14:$C18*SUMIF(Configuration!$A$2:$A$7,D14:D18,Configuration!$B$2:$B$7))/SUMIF(D14:D18,"&lt;&gt;"&amp;Configuration!$A$9,$C14:$C18),2),
        Configuration!$A$9)
)</f>
        <v>11.2</v>
      </c>
      <c r="E13" s="207" cm="1">
        <f t="array" ref="E13" xml:space="preserve">
IF( COUNTIF(E14:E18,"="&amp;Configuration!$A$8)&gt;0,
    Configuration!$A$8,
    IF(COUNTIF(E14:E18,"&lt;&gt;"&amp;Configuration!$A$9)&gt;0,
        ROUND(SUMPRODUCT($C14:$C18*SUMIF(Configuration!$A$2:$A$7,E14:E18,Configuration!$B$2:$B$7))/SUMIF(E14:E18,"&lt;&gt;"&amp;Configuration!$A$9,$C14:$C18),2),
        Configuration!$A$9)
)</f>
        <v>10</v>
      </c>
      <c r="F13" s="207" cm="1">
        <f t="array" ref="F13" xml:space="preserve">
IF( COUNTIF(F14:F18,"="&amp;Configuration!$A$8)&gt;0,
    Configuration!$A$8,
    IF(COUNTIF(F14:F18,"&lt;&gt;"&amp;Configuration!$A$9)&gt;0,
        ROUND(SUMPRODUCT($C14:$C18*SUMIF(Configuration!$A$2:$A$7,F14:F18,Configuration!$B$2:$B$7))/SUMIF(F14:F18,"&lt;&gt;"&amp;Configuration!$A$9,$C14:$C18),2),
        Configuration!$A$9)
)</f>
        <v>2.8</v>
      </c>
      <c r="G13" s="207" cm="1">
        <f t="array" ref="G13" xml:space="preserve">
IF( COUNTIF(G14:G18,"="&amp;Configuration!$A$8)&gt;0,
    Configuration!$A$8,
    IF(COUNTIF(G14:G18,"&lt;&gt;"&amp;Configuration!$A$9)&gt;0,
        ROUND(SUMPRODUCT($C14:$C18*SUMIF(Configuration!$A$2:$A$7,G14:G18,Configuration!$B$2:$B$7))/SUMIF(G14:G18,"&lt;&gt;"&amp;Configuration!$A$9,$C14:$C18),2),
        Configuration!$A$9)
)</f>
        <v>11.8</v>
      </c>
      <c r="H13" s="207" cm="1">
        <f t="array" ref="H13" xml:space="preserve">
IF( COUNTIF(H14:H18,"="&amp;Configuration!$A$8)&gt;0,
    Configuration!$A$8,
    IF(COUNTIF(H14:H18,"&lt;&gt;"&amp;Configuration!$A$9)&gt;0,
        ROUND(SUMPRODUCT($C14:$C18*SUMIF(Configuration!$A$2:$A$7,H14:H18,Configuration!$B$2:$B$7))/SUMIF(H14:H18,"&lt;&gt;"&amp;Configuration!$A$9,$C14:$C18),2),
        Configuration!$A$9)
)</f>
        <v>10</v>
      </c>
      <c r="I13" s="207" cm="1">
        <f t="array" ref="I13" xml:space="preserve">
IF( COUNTIF(I14:I18,"="&amp;Configuration!$A$8)&gt;0,
    Configuration!$A$8,
    IF(COUNTIF(I14:I18,"&lt;&gt;"&amp;Configuration!$A$9)&gt;0,
        ROUND(SUMPRODUCT($C14:$C18*SUMIF(Configuration!$A$2:$A$7,I14:I18,Configuration!$B$2:$B$7))/SUMIF(I14:I18,"&lt;&gt;"&amp;Configuration!$A$9,$C14:$C18),2),
        Configuration!$A$9)
)</f>
        <v>9.4</v>
      </c>
      <c r="J13" s="207" t="str" cm="1">
        <f t="array" ref="J13" xml:space="preserve">
IF( COUNTIF(J14:J18,"="&amp;Configuration!$A$8)&gt;0,
    Configuration!$A$8,
    IF(COUNTIF(J14:J18,"&lt;&gt;"&amp;Configuration!$A$9)&gt;0,
        ROUND(SUMPRODUCT($C14:$C18*SUMIF(Configuration!$A$2:$A$7,J14:J18,Configuration!$B$2:$B$7))/SUMIF(J14:J18,"&lt;&gt;"&amp;Configuration!$A$9,$C14:$C18),2),
        Configuration!$A$9)
)</f>
        <v>Évaluation manquante</v>
      </c>
    </row>
    <row r="14" spans="1:10" s="79" customFormat="1" ht="15" customHeight="1">
      <c r="A14" s="80"/>
      <c r="B14" s="261" t="s">
        <v>64</v>
      </c>
      <c r="C14" s="78">
        <v>1</v>
      </c>
      <c r="D14" s="251" t="str">
        <f>VLOOKUP(D$4,Electronique!$K$4:$L$10,2,0)</f>
        <v>Proche</v>
      </c>
      <c r="E14" s="251" t="str">
        <f>VLOOKUP(E$4,Electronique!$K$4:$L$10,2,0)</f>
        <v>Proche</v>
      </c>
      <c r="F14" s="251" t="str">
        <f>VLOOKUP(F$4,Electronique!$K$4:$L$10,2,0)</f>
        <v>Non Acquis</v>
      </c>
      <c r="G14" s="251" t="str">
        <f>VLOOKUP(G$4,Electronique!$K$4:$L$10,2,0)</f>
        <v>Proche</v>
      </c>
      <c r="H14" s="251" t="str">
        <f>VLOOKUP(H$4,Electronique!$K$4:$L$10,2,0)</f>
        <v>Proche</v>
      </c>
      <c r="I14" s="251" t="str">
        <f>VLOOKUP(I$4,Electronique!$K$4:$L$10,2,0)</f>
        <v>Loin</v>
      </c>
      <c r="J14" s="251" t="str">
        <f>VLOOKUP(J$4,Electronique!$K$4:$L$10,2,0)</f>
        <v>Évaluation manquante</v>
      </c>
    </row>
    <row r="15" spans="1:10" s="79" customFormat="1" ht="15" customHeight="1">
      <c r="A15" s="80"/>
      <c r="B15" s="262" t="s">
        <v>65</v>
      </c>
      <c r="C15" s="78">
        <v>1</v>
      </c>
      <c r="D15" s="251" t="str">
        <f>VLOOKUP(D$4,Electronique!$K$11:$L$17,2,0)</f>
        <v>Proche</v>
      </c>
      <c r="E15" s="251" t="str">
        <f>VLOOKUP(E$4,Electronique!$K$11:$L$17,2,0)</f>
        <v>Proche</v>
      </c>
      <c r="F15" s="251" t="str">
        <f>VLOOKUP(F$4,Electronique!$K$11:$L$17,2,0)</f>
        <v>Non Acquis</v>
      </c>
      <c r="G15" s="251" t="str">
        <f>VLOOKUP(G$4,Electronique!$K$11:$L$17,2,0)</f>
        <v>Proche</v>
      </c>
      <c r="H15" s="251" t="str">
        <f>VLOOKUP(H$4,Electronique!$K$11:$L$17,2,0)</f>
        <v>Proche</v>
      </c>
      <c r="I15" s="251" t="str">
        <f>VLOOKUP(I$4,Electronique!$K$11:$L$17,2,0)</f>
        <v>Proche</v>
      </c>
      <c r="J15" s="251" t="str">
        <f>VLOOKUP(J$4,Electronique!$K$11:$L$17,2,0)</f>
        <v>Évaluation manquante</v>
      </c>
    </row>
    <row r="16" spans="1:10" s="79" customFormat="1" ht="15" customHeight="1">
      <c r="A16" s="80"/>
      <c r="B16" s="262" t="s">
        <v>66</v>
      </c>
      <c r="C16" s="78">
        <v>1</v>
      </c>
      <c r="D16" s="251" t="str">
        <f>VLOOKUP(D$4,Electronique!$K$18:$L$24,2,0)</f>
        <v>Proche</v>
      </c>
      <c r="E16" s="251" t="str">
        <f>VLOOKUP(E$4,Electronique!$K$18:$L$24,2,0)</f>
        <v>Proche</v>
      </c>
      <c r="F16" s="251" t="str">
        <f>VLOOKUP(F$4,Electronique!$K$18:$L$24,2,0)</f>
        <v>Loin</v>
      </c>
      <c r="G16" s="251" t="str">
        <f>VLOOKUP(G$4,Electronique!$K$18:$L$24,2,0)</f>
        <v>Très proche</v>
      </c>
      <c r="H16" s="251" t="str">
        <f>VLOOKUP(H$4,Electronique!$K$18:$L$24,2,0)</f>
        <v>Proche</v>
      </c>
      <c r="I16" s="251" t="str">
        <f>VLOOKUP(I$4,Electronique!$K$18:$L$24,2,0)</f>
        <v>Loin</v>
      </c>
      <c r="J16" s="251" t="str">
        <f>VLOOKUP(J$4,Electronique!$K$18:$L$24,2,0)</f>
        <v>Évaluation manquante</v>
      </c>
    </row>
    <row r="17" spans="1:10" s="79" customFormat="1" ht="15" customHeight="1">
      <c r="A17" s="80"/>
      <c r="B17" s="262" t="s">
        <v>67</v>
      </c>
      <c r="C17" s="78">
        <v>1</v>
      </c>
      <c r="D17" s="251" t="str">
        <f>VLOOKUP(D$4,Electronique!$K$25:$L$31,2,0)</f>
        <v>Attendu</v>
      </c>
      <c r="E17" s="251" t="str">
        <f>VLOOKUP(E$4,Electronique!$K$25:$L$31,2,0)</f>
        <v>Proche</v>
      </c>
      <c r="F17" s="251" t="str">
        <f>VLOOKUP(F$4,Electronique!$K$25:$L$31,2,0)</f>
        <v>Non Acquis</v>
      </c>
      <c r="G17" s="251" t="str">
        <f>VLOOKUP(G$4,Electronique!$K$25:$L$31,2,0)</f>
        <v>Attendu</v>
      </c>
      <c r="H17" s="251" t="str">
        <f>VLOOKUP(H$4,Electronique!$K$25:$L$31,2,0)</f>
        <v>Proche</v>
      </c>
      <c r="I17" s="251" t="str">
        <f>VLOOKUP(I$4,Electronique!$K$25:$L$31,2,0)</f>
        <v>Très proche</v>
      </c>
      <c r="J17" s="251" t="str">
        <f>VLOOKUP(J$4,Electronique!$K$25:$L$31,2,0)</f>
        <v>Évaluation manquante</v>
      </c>
    </row>
    <row r="18" spans="1:10" s="79" customFormat="1" ht="15" customHeight="1" thickBot="1">
      <c r="A18" s="80"/>
      <c r="B18" s="263" t="s">
        <v>68</v>
      </c>
      <c r="C18" s="78">
        <v>1</v>
      </c>
      <c r="D18" s="251" t="str">
        <f>VLOOKUP(D$4,Electronique!$K$32:$M$38,2,0)</f>
        <v>Proche</v>
      </c>
      <c r="E18" s="251" t="str">
        <f>VLOOKUP(E$4,Electronique!$K$32:$M$38,2,0)</f>
        <v>Proche</v>
      </c>
      <c r="F18" s="251" t="str">
        <f>VLOOKUP(F$4,Electronique!$K$32:$M$38,2,0)</f>
        <v>Loin</v>
      </c>
      <c r="G18" s="251" t="str">
        <f>VLOOKUP(G$4,Electronique!$K$32:$M$38,2,0)</f>
        <v>Proche</v>
      </c>
      <c r="H18" s="251" t="str">
        <f>VLOOKUP(H$4,Electronique!$K$32:$M$38,2,0)</f>
        <v>Proche</v>
      </c>
      <c r="I18" s="251" t="str">
        <f>VLOOKUP(I$4,Electronique!$K$32:$M$38,2,0)</f>
        <v>Proche</v>
      </c>
      <c r="J18" s="251" t="str">
        <f>VLOOKUP(J$4,Electronique!$K$32:$M$38,2,0)</f>
        <v>Évaluation manquante</v>
      </c>
    </row>
    <row r="19" spans="1:10" s="74" customFormat="1" ht="25.35" customHeight="1">
      <c r="A19" s="348" t="s">
        <v>69</v>
      </c>
      <c r="B19" s="349"/>
      <c r="C19" s="350"/>
      <c r="D19" s="83" cm="1">
        <f t="array" ref="D19" xml:space="preserve">
IF( COUNTIF(D20:D28,"="&amp;Configuration!$A$8)&gt;0,
    Configuration!$A$8,
    IF(COUNTIF(D20:D28,"&lt;&gt;"&amp;Configuration!$A$9)&gt;0,
        ROUND(SUMPRODUCT($C20:$C28*SUMIF(Configuration!$A$2:$A$7,D20:D28,Configuration!$B$2:$B$7))/SUMIF(D20:D28,"&lt;&gt;"&amp;Configuration!$A$9,$C20:$C28),2),
        Configuration!$A$9)
)</f>
        <v>7.15</v>
      </c>
      <c r="E19" s="83" cm="1">
        <f t="array" ref="E19" xml:space="preserve">
IF( COUNTIF(E20:E28,"="&amp;Configuration!$A$8)&gt;0,
    Configuration!$A$8,
    IF(COUNTIF(E20:E28,"&lt;&gt;"&amp;Configuration!$A$9)&gt;0,
        ROUND(SUMPRODUCT($C20:$C28*SUMIF(Configuration!$A$2:$A$7,E20:E28,Configuration!$B$2:$B$7))/SUMIF(E20:E28,"&lt;&gt;"&amp;Configuration!$A$9,$C20:$C28),2),
        Configuration!$A$9)
)</f>
        <v>9.77</v>
      </c>
      <c r="F19" s="83" cm="1">
        <f t="array" ref="F19" xml:space="preserve">
IF( COUNTIF(F20:F28,"="&amp;Configuration!$A$8)&gt;0,
    Configuration!$A$8,
    IF(COUNTIF(F20:F28,"&lt;&gt;"&amp;Configuration!$A$9)&gt;0,
        ROUND(SUMPRODUCT($C20:$C28*SUMIF(Configuration!$A$2:$A$7,F20:F28,Configuration!$B$2:$B$7))/SUMIF(F20:F28,"&lt;&gt;"&amp;Configuration!$A$9,$C20:$C28),2),
        Configuration!$A$9)
)</f>
        <v>5.92</v>
      </c>
      <c r="G19" s="83" cm="1">
        <f t="array" ref="G19" xml:space="preserve">
IF( COUNTIF(G20:G28,"="&amp;Configuration!$A$8)&gt;0,
    Configuration!$A$8,
    IF(COUNTIF(G20:G28,"&lt;&gt;"&amp;Configuration!$A$9)&gt;0,
        ROUND(SUMPRODUCT($C20:$C28*SUMIF(Configuration!$A$2:$A$7,G20:G28,Configuration!$B$2:$B$7))/SUMIF(G20:G28,"&lt;&gt;"&amp;Configuration!$A$9,$C20:$C28),2),
        Configuration!$A$9)
)</f>
        <v>7.92</v>
      </c>
      <c r="H19" s="83" cm="1">
        <f t="array" ref="H19" xml:space="preserve">
IF( COUNTIF(H20:H28,"="&amp;Configuration!$A$8)&gt;0,
    Configuration!$A$8,
    IF(COUNTIF(H20:H28,"&lt;&gt;"&amp;Configuration!$A$9)&gt;0,
        ROUND(SUMPRODUCT($C20:$C28*SUMIF(Configuration!$A$2:$A$7,H20:H28,Configuration!$B$2:$B$7))/SUMIF(H20:H28,"&lt;&gt;"&amp;Configuration!$A$9,$C20:$C28),2),
        Configuration!$A$9)
)</f>
        <v>7</v>
      </c>
      <c r="I19" s="83" cm="1">
        <f t="array" ref="I19" xml:space="preserve">
IF( COUNTIF(I20:I28,"="&amp;Configuration!$A$8)&gt;0,
    Configuration!$A$8,
    IF(COUNTIF(I20:I28,"&lt;&gt;"&amp;Configuration!$A$9)&gt;0,
        ROUND(SUMPRODUCT($C20:$C28*SUMIF(Configuration!$A$2:$A$7,I20:I28,Configuration!$B$2:$B$7))/SUMIF(I20:I28,"&lt;&gt;"&amp;Configuration!$A$9,$C20:$C28),2),
        Configuration!$A$9)
)</f>
        <v>13.46</v>
      </c>
      <c r="J19" s="83" t="str" cm="1">
        <f t="array" ref="J19" xml:space="preserve">
IF( COUNTIF(J20:J28,"="&amp;Configuration!$A$8)&gt;0,
    Configuration!$A$8,
    IF(COUNTIF(J20:J28,"&lt;&gt;"&amp;Configuration!$A$9)&gt;0,
        ROUND(SUMPRODUCT($C20:$C28*SUMIF(Configuration!$A$2:$A$7,J20:J28,Configuration!$B$2:$B$7))/SUMIF(J20:J28,"&lt;&gt;"&amp;Configuration!$A$9,$C20:$C28),2),
        Configuration!$A$9)
)</f>
        <v>Évaluation manquante</v>
      </c>
    </row>
    <row r="20" spans="1:10" s="79" customFormat="1" ht="15" customHeight="1">
      <c r="A20" s="84"/>
      <c r="B20" s="98" t="s">
        <v>70</v>
      </c>
      <c r="C20" s="81">
        <v>1</v>
      </c>
      <c r="D20" s="251" t="str">
        <f>VLOOKUP(D$4,Signal!$K$4:$L$10,2,0)</f>
        <v>Proche</v>
      </c>
      <c r="E20" s="251" t="str">
        <f>VLOOKUP(E$4,Signal!$K$4:$L$10,2,0)</f>
        <v>Proche</v>
      </c>
      <c r="F20" s="251" t="str">
        <f>VLOOKUP(F$4,Signal!$K$4:$L$10,2,0)</f>
        <v>Loin</v>
      </c>
      <c r="G20" s="251" t="str">
        <f>VLOOKUP(G$4,Signal!$K$4:$L$10,2,0)</f>
        <v>Loin</v>
      </c>
      <c r="H20" s="251" t="str">
        <f>VLOOKUP(H$4,Signal!$K$4:$L$10,2,0)</f>
        <v>Loin</v>
      </c>
      <c r="I20" s="251" t="str">
        <f>VLOOKUP(I$4,Signal!$K$4:$L$10,2,0)</f>
        <v>Attendu</v>
      </c>
      <c r="J20" s="251" t="str">
        <f>VLOOKUP(J$4,Signal!$K$4:$L$10,2,0)</f>
        <v>Évaluation manquante</v>
      </c>
    </row>
    <row r="21" spans="1:10" s="79" customFormat="1" ht="15" customHeight="1">
      <c r="A21" s="84"/>
      <c r="B21" s="98" t="s">
        <v>71</v>
      </c>
      <c r="C21" s="81">
        <v>1</v>
      </c>
      <c r="D21" s="251" t="str">
        <f>VLOOKUP(D$4,Signal!$K$11:$L$17,2,0)</f>
        <v>Loin</v>
      </c>
      <c r="E21" s="251" t="str">
        <f>VLOOKUP(E$4,Signal!$K$11:$L$17,2,0)</f>
        <v>Proche</v>
      </c>
      <c r="F21" s="251" t="str">
        <f>VLOOKUP(F$4,Signal!$K$11:$L$17,2,0)</f>
        <v>Loin</v>
      </c>
      <c r="G21" s="251" t="str">
        <f>VLOOKUP(G$4,Signal!$K$11:$L$17,2,0)</f>
        <v>Loin</v>
      </c>
      <c r="H21" s="251" t="str">
        <f>VLOOKUP(H$4,Signal!$K$11:$L$17,2,0)</f>
        <v>Loin</v>
      </c>
      <c r="I21" s="251" t="str">
        <f>VLOOKUP(I$4,Signal!$K$11:$L$17,2,0)</f>
        <v>Attendu</v>
      </c>
      <c r="J21" s="251" t="str">
        <f>VLOOKUP(J$4,Signal!$K$11:$L$17,2,0)</f>
        <v>Évaluation manquante</v>
      </c>
    </row>
    <row r="22" spans="1:10" s="79" customFormat="1" ht="15" customHeight="1">
      <c r="A22" s="84"/>
      <c r="B22" s="98" t="s">
        <v>72</v>
      </c>
      <c r="C22" s="81">
        <v>2</v>
      </c>
      <c r="D22" s="251" t="str">
        <f>VLOOKUP(D$4,Signal!$K$18:$L$24,2,0)</f>
        <v>Loin</v>
      </c>
      <c r="E22" s="251" t="str">
        <f>VLOOKUP(E$4,Signal!$K$18:$L$24,2,0)</f>
        <v>Proche</v>
      </c>
      <c r="F22" s="251" t="str">
        <f>VLOOKUP(F$4,Signal!$K$18:$L$24,2,0)</f>
        <v>Loin</v>
      </c>
      <c r="G22" s="251" t="str">
        <f>VLOOKUP(G$4,Signal!$K$18:$L$24,2,0)</f>
        <v>Loin</v>
      </c>
      <c r="H22" s="251" t="str">
        <f>VLOOKUP(H$4,Signal!$K$18:$L$24,2,0)</f>
        <v>Loin</v>
      </c>
      <c r="I22" s="251" t="str">
        <f>VLOOKUP(I$4,Signal!$K$18:$L$24,2,0)</f>
        <v>Très proche</v>
      </c>
      <c r="J22" s="251" t="str">
        <f>VLOOKUP(J$4,Signal!$K$18:$L$24,2,0)</f>
        <v>Évaluation manquante</v>
      </c>
    </row>
    <row r="23" spans="1:10" s="79" customFormat="1" ht="15" customHeight="1">
      <c r="A23" s="84"/>
      <c r="B23" s="98" t="s">
        <v>73</v>
      </c>
      <c r="C23" s="81">
        <v>2</v>
      </c>
      <c r="D23" s="251" t="str">
        <f>VLOOKUP(D$4,Signal!$K$25:$L$31,2,0)</f>
        <v>Loin</v>
      </c>
      <c r="E23" s="251" t="str">
        <f>VLOOKUP(E$4,Signal!$K$25:$L$31,2,0)</f>
        <v>Proche</v>
      </c>
      <c r="F23" s="251" t="str">
        <f>VLOOKUP(F$4,Signal!$K$25:$L$31,2,0)</f>
        <v>Loin</v>
      </c>
      <c r="G23" s="251" t="str">
        <f>VLOOKUP(G$4,Signal!$K$25:$L$31,2,0)</f>
        <v>Loin</v>
      </c>
      <c r="H23" s="251" t="str">
        <f>VLOOKUP(H$4,Signal!$K$25:$L$31,2,0)</f>
        <v>Loin</v>
      </c>
      <c r="I23" s="251" t="str">
        <f>VLOOKUP(I$4,Signal!$K$25:$L$31,2,0)</f>
        <v>Attendu</v>
      </c>
      <c r="J23" s="251" t="str">
        <f>VLOOKUP(J$4,Signal!$K$25:$L$31,2,0)</f>
        <v>Évaluation manquante</v>
      </c>
    </row>
    <row r="24" spans="1:10" s="79" customFormat="1" ht="15" customHeight="1">
      <c r="A24" s="84"/>
      <c r="B24" s="98" t="s">
        <v>74</v>
      </c>
      <c r="C24" s="81">
        <v>2</v>
      </c>
      <c r="D24" s="251" t="str">
        <f>VLOOKUP(D$4,Signal!$K$32:$L$38,2,0)</f>
        <v>Proche</v>
      </c>
      <c r="E24" s="251" t="str">
        <f>VLOOKUP(E$4,Signal!$K$32:$L$38,2,0)</f>
        <v>Proche</v>
      </c>
      <c r="F24" s="251" t="str">
        <f>VLOOKUP(F$4,Signal!$K$32:$L$38,2,0)</f>
        <v>Loin</v>
      </c>
      <c r="G24" s="251" t="str">
        <f>VLOOKUP(G$4,Signal!$K$32:$L$38,2,0)</f>
        <v>Proche</v>
      </c>
      <c r="H24" s="251" t="str">
        <f>VLOOKUP(H$4,Signal!$K$32:$L$38,2,0)</f>
        <v>Loin</v>
      </c>
      <c r="I24" s="251" t="str">
        <f>VLOOKUP(I$4,Signal!$K$32:$L$38,2,0)</f>
        <v>Très proche</v>
      </c>
      <c r="J24" s="251" t="str">
        <f>VLOOKUP(J$4,Signal!$K$32:$L$38,2,0)</f>
        <v>Évaluation manquante</v>
      </c>
    </row>
    <row r="25" spans="1:10" s="79" customFormat="1" ht="15" customHeight="1">
      <c r="A25" s="84"/>
      <c r="B25" s="98" t="s">
        <v>75</v>
      </c>
      <c r="C25" s="81">
        <v>2</v>
      </c>
      <c r="D25" s="251" t="str">
        <f>VLOOKUP(D$4,Signal!$K$39:$L$45,2,0)</f>
        <v>Loin</v>
      </c>
      <c r="E25" s="251" t="str">
        <f>VLOOKUP(E$4,Signal!$K$39:$L$45,2,0)</f>
        <v>Proche</v>
      </c>
      <c r="F25" s="251" t="str">
        <f>VLOOKUP(F$4,Signal!$K$39:$L$45,2,0)</f>
        <v>Loin</v>
      </c>
      <c r="G25" s="251" t="str">
        <f>VLOOKUP(G$4,Signal!$K$39:$L$45,2,0)</f>
        <v>Loin</v>
      </c>
      <c r="H25" s="251" t="str">
        <f>VLOOKUP(H$4,Signal!$K$39:$L$45,2,0)</f>
        <v>Loin</v>
      </c>
      <c r="I25" s="251" t="str">
        <f>VLOOKUP(I$4,Signal!$K$39:$L$45,2,0)</f>
        <v>Proche</v>
      </c>
      <c r="J25" s="251" t="str">
        <f>VLOOKUP(J$4,Signal!$K$39:$L$45,2,0)</f>
        <v>Évaluation manquante</v>
      </c>
    </row>
    <row r="26" spans="1:10" s="79" customFormat="1" ht="15" customHeight="1">
      <c r="A26" s="84"/>
      <c r="B26" s="98" t="s">
        <v>76</v>
      </c>
      <c r="C26" s="81">
        <v>1</v>
      </c>
      <c r="D26" s="251" t="str">
        <f>VLOOKUP(D$4,Signal!$K$46:$L$52,2,0)</f>
        <v>Non Acquis</v>
      </c>
      <c r="E26" s="251" t="str">
        <f>VLOOKUP(E$4,Signal!$K$46:$L$52,2,0)</f>
        <v>Proche</v>
      </c>
      <c r="F26" s="251" t="str">
        <f>VLOOKUP(F$4,Signal!$K$46:$L$52,2,0)</f>
        <v>Non Acquis</v>
      </c>
      <c r="G26" s="251" t="str">
        <f>VLOOKUP(G$4,Signal!$K$46:$L$52,2,0)</f>
        <v>Proche</v>
      </c>
      <c r="H26" s="251" t="str">
        <f>VLOOKUP(H$4,Signal!$K$46:$L$52,2,0)</f>
        <v>Loin</v>
      </c>
      <c r="I26" s="251" t="str">
        <f>VLOOKUP(I$4,Signal!$K$46:$L$52,2,0)</f>
        <v>Attendu</v>
      </c>
      <c r="J26" s="251" t="str">
        <f>VLOOKUP(J$4,Signal!$K$46:$L$52,2,0)</f>
        <v>Évaluation manquante</v>
      </c>
    </row>
    <row r="27" spans="1:10" s="79" customFormat="1" ht="15" customHeight="1">
      <c r="A27" s="84"/>
      <c r="B27" s="98" t="s">
        <v>77</v>
      </c>
      <c r="C27" s="81">
        <v>1</v>
      </c>
      <c r="D27" s="251" t="str">
        <f>VLOOKUP(D$4,Signal!$K$53:$L$59,2,0)</f>
        <v>Loin</v>
      </c>
      <c r="E27" s="251" t="str">
        <f>VLOOKUP(E$4,Signal!$K$53:$L$59,2,0)</f>
        <v>Proche</v>
      </c>
      <c r="F27" s="251" t="str">
        <f>VLOOKUP(F$4,Signal!$K$53:$L$59,2,0)</f>
        <v>Loin</v>
      </c>
      <c r="G27" s="251" t="str">
        <f>VLOOKUP(G$4,Signal!$K$53:$L$59,2,0)</f>
        <v>Proche</v>
      </c>
      <c r="H27" s="251" t="str">
        <f>VLOOKUP(H$4,Signal!$K$53:$L$59,2,0)</f>
        <v>LOin</v>
      </c>
      <c r="I27" s="251" t="str">
        <f>VLOOKUP(I$4,Signal!$K$53:$L$59,2,0)</f>
        <v>Attendu</v>
      </c>
      <c r="J27" s="251" t="str">
        <f>VLOOKUP(J$4,Signal!$K$53:$L$59,2,0)</f>
        <v>Évaluation manquante</v>
      </c>
    </row>
    <row r="28" spans="1:10" s="79" customFormat="1" ht="15" customHeight="1" thickBot="1">
      <c r="A28" s="85"/>
      <c r="B28" s="99" t="s">
        <v>78</v>
      </c>
      <c r="C28" s="82">
        <v>1</v>
      </c>
      <c r="D28" s="251" t="str">
        <f>VLOOKUP(D$4,Signal!$K$60:$L$66,2,0)</f>
        <v>Loin</v>
      </c>
      <c r="E28" s="251" t="str">
        <f>VLOOKUP(E$4,Signal!$K$60:$L$66,2,0)</f>
        <v>Loin</v>
      </c>
      <c r="F28" s="251" t="str">
        <f>VLOOKUP(F$4,Signal!$K$60:$L$66,2,0)</f>
        <v>Non Acquis</v>
      </c>
      <c r="G28" s="251" t="str">
        <f>VLOOKUP(G$4,Signal!$K$60:$L$66,2,0)</f>
        <v>Loin</v>
      </c>
      <c r="H28" s="251" t="str">
        <f>VLOOKUP(H$4,Signal!$K$60:$L$66,2,0)</f>
        <v>Loin</v>
      </c>
      <c r="I28" s="251" t="str">
        <f>VLOOKUP(I$4,Signal!$K$60:$L$66,2,0)</f>
        <v>Loin</v>
      </c>
      <c r="J28" s="251" t="str">
        <f>VLOOKUP(J$4,Signal!$K$60:$L$66,2,0)</f>
        <v>Évaluation manquante</v>
      </c>
    </row>
    <row r="29" spans="1:10" s="74" customFormat="1" ht="25.35" customHeight="1">
      <c r="A29" s="342" t="s">
        <v>16</v>
      </c>
      <c r="B29" s="343"/>
      <c r="C29" s="344"/>
      <c r="D29" s="77" cm="1">
        <f t="array" ref="D29" xml:space="preserve">
IF( COUNTIF(D30:D37,"="&amp;Configuration!$A$8)&gt;0,
    Configuration!$A$8,
    IF(COUNTIF(D30:D37,"&lt;&gt;"&amp;Configuration!$A$9)&gt;0,
        ROUND(SUMPRODUCT($C30:$C37*SUMIF(Configuration!$A$2:$A$7,D30:D37,Configuration!$B$2:$B$7))/SUMIF(D30:D37,"&lt;&gt;"&amp;Configuration!$A$9,$C30:$C37),2),
        Configuration!$A$9)
)</f>
        <v>15.38</v>
      </c>
      <c r="E29" s="77" cm="1">
        <f t="array" ref="E29" xml:space="preserve">
IF( COUNTIF(E30:E37,"="&amp;Configuration!$A$8)&gt;0,
    Configuration!$A$8,
    IF(COUNTIF(E30:E37,"&lt;&gt;"&amp;Configuration!$A$9)&gt;0,
        ROUND(SUMPRODUCT($C30:$C37*SUMIF(Configuration!$A$2:$A$7,E30:E37,Configuration!$B$2:$B$7))/SUMIF(E30:E37,"&lt;&gt;"&amp;Configuration!$A$9,$C30:$C37),2),
        Configuration!$A$9)
)</f>
        <v>13</v>
      </c>
      <c r="F29" s="77" cm="1">
        <f t="array" ref="F29" xml:space="preserve">
IF( COUNTIF(F30:F37,"="&amp;Configuration!$A$8)&gt;0,
    Configuration!$A$8,
    IF(COUNTIF(F30:F37,"&lt;&gt;"&amp;Configuration!$A$9)&gt;0,
        ROUND(SUMPRODUCT($C30:$C37*SUMIF(Configuration!$A$2:$A$7,F30:F37,Configuration!$B$2:$B$7))/SUMIF(F30:F37,"&lt;&gt;"&amp;Configuration!$A$9,$C30:$C37),2),
        Configuration!$A$9)
)</f>
        <v>8.8800000000000008</v>
      </c>
      <c r="G29" s="77" cm="1">
        <f t="array" ref="G29" xml:space="preserve">
IF( COUNTIF(G30:G37,"="&amp;Configuration!$A$8)&gt;0,
    Configuration!$A$8,
    IF(COUNTIF(G30:G37,"&lt;&gt;"&amp;Configuration!$A$9)&gt;0,
        ROUND(SUMPRODUCT($C30:$C37*SUMIF(Configuration!$A$2:$A$7,G30:G37,Configuration!$B$2:$B$7))/SUMIF(G30:G37,"&lt;&gt;"&amp;Configuration!$A$9,$C30:$C37),2),
        Configuration!$A$9)
)</f>
        <v>11.88</v>
      </c>
      <c r="H29" s="77" cm="1">
        <f t="array" ref="H29" xml:space="preserve">
IF( COUNTIF(H30:H37,"="&amp;Configuration!$A$8)&gt;0,
    Configuration!$A$8,
    IF(COUNTIF(H30:H37,"&lt;&gt;"&amp;Configuration!$A$9)&gt;0,
        ROUND(SUMPRODUCT($C30:$C37*SUMIF(Configuration!$A$2:$A$7,H30:H37,Configuration!$B$2:$B$7))/SUMIF(H30:H37,"&lt;&gt;"&amp;Configuration!$A$9,$C30:$C37),2),
        Configuration!$A$9)
)</f>
        <v>10.38</v>
      </c>
      <c r="I29" s="77" cm="1">
        <f t="array" ref="I29" xml:space="preserve">
IF( COUNTIF(I30:I37,"="&amp;Configuration!$A$8)&gt;0,
    Configuration!$A$8,
    IF(COUNTIF(I30:I37,"&lt;&gt;"&amp;Configuration!$A$9)&gt;0,
        ROUND(SUMPRODUCT($C30:$C37*SUMIF(Configuration!$A$2:$A$7,I30:I37,Configuration!$B$2:$B$7))/SUMIF(I30:I37,"&lt;&gt;"&amp;Configuration!$A$9,$C30:$C37),2),
        Configuration!$A$9)
)</f>
        <v>13.38</v>
      </c>
      <c r="J29" s="77" t="str" cm="1">
        <f t="array" ref="J29" xml:space="preserve">
IF( COUNTIF(J30:J37,"="&amp;Configuration!$A$8)&gt;0,
    Configuration!$A$8,
    IF(COUNTIF(J30:J37,"&lt;&gt;"&amp;Configuration!$A$9)&gt;0,
        ROUND(SUMPRODUCT($C30:$C37*SUMIF(Configuration!$A$2:$A$7,J30:J37,Configuration!$B$2:$B$7))/SUMIF(J30:J37,"&lt;&gt;"&amp;Configuration!$A$9,$C30:$C37),2),
        Configuration!$A$9)
)</f>
        <v>Évaluation manquante</v>
      </c>
    </row>
    <row r="30" spans="1:10" s="79" customFormat="1" ht="15" customHeight="1">
      <c r="A30" s="265"/>
      <c r="B30" s="95" t="s">
        <v>57</v>
      </c>
      <c r="C30" s="94">
        <v>1</v>
      </c>
      <c r="D30" s="250" t="str">
        <f>VLOOKUP(D$4,'Générales I-T'!$K$4:$L$10,2,0)</f>
        <v>Attendu</v>
      </c>
      <c r="E30" s="250" t="str">
        <f>VLOOKUP(E$4,'Générales I-T'!$K$4:$L$10,2,0)</f>
        <v>Très proche</v>
      </c>
      <c r="F30" s="250" t="str">
        <f>VLOOKUP(F$4,'Générales I-T'!$K$4:$L$10,2,0)</f>
        <v>Loin</v>
      </c>
      <c r="G30" s="250" t="str">
        <f>VLOOKUP(G$4,'Générales I-T'!$K$4:$L$10,2,0)</f>
        <v>Proche</v>
      </c>
      <c r="H30" s="250" t="str">
        <f>VLOOKUP(H$4,'Générales I-T'!$K$4:$L$10,2,0)</f>
        <v>Proche</v>
      </c>
      <c r="I30" s="250" t="str">
        <f>VLOOKUP(I$4,'Générales I-T'!$K$4:$L$10,2,0)</f>
        <v>Proche</v>
      </c>
      <c r="J30" s="250" t="str">
        <f>VLOOKUP(J$4,'Générales I-T'!$K$4:$L$10,2,0)</f>
        <v>Évaluation manquante</v>
      </c>
    </row>
    <row r="31" spans="1:10" s="79" customFormat="1" ht="15" customHeight="1">
      <c r="A31" s="264"/>
      <c r="B31" s="96" t="s">
        <v>58</v>
      </c>
      <c r="C31" s="78">
        <v>1</v>
      </c>
      <c r="D31" s="251" t="str">
        <f>VLOOKUP(D$4,'Générales I-T'!$K$11:$L$17,2,0)</f>
        <v>Très proche</v>
      </c>
      <c r="E31" s="251" t="str">
        <f>VLOOKUP(E$4,'Générales I-T'!$K$11:$L$17,2,0)</f>
        <v>Très proche</v>
      </c>
      <c r="F31" s="251" t="str">
        <f>VLOOKUP(F$4,'Générales I-T'!$K$11:$L$17,2,0)</f>
        <v>Loin</v>
      </c>
      <c r="G31" s="251" t="str">
        <f>VLOOKUP(G$4,'Générales I-T'!$K$11:$L$17,2,0)</f>
        <v>Très proche</v>
      </c>
      <c r="H31" s="251" t="str">
        <f>VLOOKUP(H$4,'Générales I-T'!$K$11:$L$17,2,0)</f>
        <v>Proche</v>
      </c>
      <c r="I31" s="251" t="str">
        <f>VLOOKUP(I$4,'Générales I-T'!$K$11:$L$17,2,0)</f>
        <v>Très proche</v>
      </c>
      <c r="J31" s="251" t="str">
        <f>VLOOKUP(J$4,'Générales I-T'!$K$11:$L$17,2,0)</f>
        <v>Évaluation manquante</v>
      </c>
    </row>
    <row r="32" spans="1:10" s="79" customFormat="1" ht="15" customHeight="1">
      <c r="A32" s="264"/>
      <c r="B32" s="96" t="s">
        <v>59</v>
      </c>
      <c r="C32" s="78">
        <v>1</v>
      </c>
      <c r="D32" s="251" t="str">
        <f>VLOOKUP(D$4,'Générales I-T'!$K$18:$L$24,2,0)</f>
        <v>Attendu</v>
      </c>
      <c r="E32" s="251" t="str">
        <f>VLOOKUP(E$4,'Générales I-T'!$K$18:$L$24,2,0)</f>
        <v>Très proche</v>
      </c>
      <c r="F32" s="251" t="str">
        <f>VLOOKUP(F$4,'Générales I-T'!$K$18:$L$24,2,0)</f>
        <v>Très proche</v>
      </c>
      <c r="G32" s="251" t="str">
        <f>VLOOKUP(G$4,'Générales I-T'!$K$18:$L$24,2,0)</f>
        <v>Proche</v>
      </c>
      <c r="H32" s="251" t="str">
        <f>VLOOKUP(H$4,'Générales I-T'!$K$18:$L$24,2,0)</f>
        <v>Proche</v>
      </c>
      <c r="I32" s="251" t="str">
        <f>VLOOKUP(I$4,'Générales I-T'!$K$18:$L$24,2,0)</f>
        <v>Attendu</v>
      </c>
      <c r="J32" s="251" t="str">
        <f>VLOOKUP(J$4,'Générales I-T'!$K$18:$L$24,2,0)</f>
        <v>Évaluation manquante</v>
      </c>
    </row>
    <row r="33" spans="1:10" s="79" customFormat="1" ht="15" customHeight="1">
      <c r="A33" s="264"/>
      <c r="B33" s="96" t="s">
        <v>60</v>
      </c>
      <c r="C33" s="78">
        <v>1</v>
      </c>
      <c r="D33" s="251" t="str">
        <f>VLOOKUP(D$4,'Générales I-T'!$K$25:$L$31,2,0)</f>
        <v>Au-delà</v>
      </c>
      <c r="E33" s="251" t="str">
        <f>VLOOKUP(E$4,'Générales I-T'!$K$25:$L$31,2,0)</f>
        <v>Attendu</v>
      </c>
      <c r="F33" s="251" t="str">
        <f>VLOOKUP(F$4,'Générales I-T'!$K$25:$L$31,2,0)</f>
        <v>Attendu</v>
      </c>
      <c r="G33" s="251" t="str">
        <f>VLOOKUP(G$4,'Générales I-T'!$K$25:$L$31,2,0)</f>
        <v>Attendu</v>
      </c>
      <c r="H33" s="251" t="str">
        <f>VLOOKUP(H$4,'Générales I-T'!$K$25:$L$31,2,0)</f>
        <v>Proche</v>
      </c>
      <c r="I33" s="251" t="str">
        <f>VLOOKUP(I$4,'Générales I-T'!$K$25:$L$31,2,0)</f>
        <v>Au-delà</v>
      </c>
      <c r="J33" s="251" t="str">
        <f>VLOOKUP(J$4,'Générales I-T'!$K$25:$L$31,2,0)</f>
        <v>Évaluation manquante</v>
      </c>
    </row>
    <row r="34" spans="1:10" s="79" customFormat="1" ht="15" customHeight="1">
      <c r="A34" s="264"/>
      <c r="B34" s="96" t="s">
        <v>61</v>
      </c>
      <c r="C34" s="78">
        <v>1</v>
      </c>
      <c r="D34" s="251" t="str">
        <f>VLOOKUP(D$4,'Générales I-T'!$K$32:$L$38,2,0)</f>
        <v>Attendu</v>
      </c>
      <c r="E34" s="251" t="str">
        <f>VLOOKUP(E$4,'Générales I-T'!$K$32:$L$38,2,0)</f>
        <v>Très proche</v>
      </c>
      <c r="F34" s="251" t="str">
        <f>VLOOKUP(F$4,'Générales I-T'!$K$32:$L$38,2,0)</f>
        <v>Loin</v>
      </c>
      <c r="G34" s="251" t="str">
        <f>VLOOKUP(G$4,'Générales I-T'!$K$32:$L$38,2,0)</f>
        <v>Proche</v>
      </c>
      <c r="H34" s="251" t="str">
        <f>VLOOKUP(H$4,'Générales I-T'!$K$32:$L$38,2,0)</f>
        <v>Très proche</v>
      </c>
      <c r="I34" s="251" t="str">
        <f>VLOOKUP(I$4,'Générales I-T'!$K$32:$L$38,2,0)</f>
        <v>Attendu</v>
      </c>
      <c r="J34" s="251" t="str">
        <f>VLOOKUP(J$4,'Générales I-T'!$K$32:$L$38,2,0)</f>
        <v>Évaluation manquante</v>
      </c>
    </row>
    <row r="35" spans="1:10" s="79" customFormat="1" ht="15" customHeight="1">
      <c r="A35" s="264"/>
      <c r="B35" s="96" t="s">
        <v>62</v>
      </c>
      <c r="C35" s="78">
        <v>1</v>
      </c>
      <c r="D35" s="251" t="str">
        <f>VLOOKUP(D$4,'Générales I-T'!$K$39:$L$45,2,0)</f>
        <v>Attendu</v>
      </c>
      <c r="E35" s="251" t="str">
        <f>VLOOKUP(E$4,'Générales I-T'!$K$39:$L$45,2,0)</f>
        <v>Attendu</v>
      </c>
      <c r="F35" s="251" t="str">
        <f>VLOOKUP(F$4,'Générales I-T'!$K$39:$L$45,2,0)</f>
        <v>Loin</v>
      </c>
      <c r="G35" s="251" t="str">
        <f>VLOOKUP(G$4,'Générales I-T'!$K$39:$L$45,2,0)</f>
        <v>Attendu</v>
      </c>
      <c r="H35" s="251" t="str">
        <f>VLOOKUP(H$4,'Générales I-T'!$K$39:$L$45,2,0)</f>
        <v>Proche</v>
      </c>
      <c r="I35" s="251" t="str">
        <f>VLOOKUP(I$4,'Générales I-T'!$K$39:$L$45,2,0)</f>
        <v>Attendu</v>
      </c>
      <c r="J35" s="251" t="str">
        <f>VLOOKUP(J$4,'Générales I-T'!$K$39:$L$45,2,0)</f>
        <v>Évaluation manquante</v>
      </c>
    </row>
    <row r="36" spans="1:10" s="79" customFormat="1" ht="15" customHeight="1">
      <c r="A36" s="264"/>
      <c r="B36" s="96" t="s">
        <v>79</v>
      </c>
      <c r="C36" s="78">
        <v>1</v>
      </c>
      <c r="D36" s="251" t="str">
        <f>VLOOKUP(D$4,'Générales I-T'!$K$46:$L$52,2,0)</f>
        <v>Très proche</v>
      </c>
      <c r="E36" s="251" t="str">
        <f>VLOOKUP(E$4,'Générales I-T'!$K$46:$L$52,2,0)</f>
        <v>Proche</v>
      </c>
      <c r="F36" s="251" t="str">
        <f>VLOOKUP(F$4,'Générales I-T'!$K$46:$L$52,2,0)</f>
        <v>Loin</v>
      </c>
      <c r="G36" s="251" t="str">
        <f>VLOOKUP(G$4,'Générales I-T'!$K$46:$L$52,2,0)</f>
        <v>Très proche</v>
      </c>
      <c r="H36" s="251" t="str">
        <f>VLOOKUP(H$4,'Générales I-T'!$K$46:$L$52,2,0)</f>
        <v>Proche</v>
      </c>
      <c r="I36" s="251" t="str">
        <f>VLOOKUP(I$4,'Générales I-T'!$K$46:$L$52,2,0)</f>
        <v>Attendu</v>
      </c>
      <c r="J36" s="251" t="str">
        <f>VLOOKUP(J$4,'Générales I-T'!$K$46:$L$52,2,0)</f>
        <v>Évaluation manquante</v>
      </c>
    </row>
    <row r="37" spans="1:10" s="79" customFormat="1" ht="15" customHeight="1" thickBot="1">
      <c r="A37" s="264"/>
      <c r="B37" s="97" t="s">
        <v>80</v>
      </c>
      <c r="C37" s="266">
        <v>1</v>
      </c>
      <c r="D37" s="131" t="str">
        <f>VLOOKUP(D$4,'Générales I-T'!$K$53:$L$59,2,0)</f>
        <v>Très proche</v>
      </c>
      <c r="E37" s="131" t="str">
        <f>VLOOKUP(E$4,'Générales I-T'!$K$53:$L$59,2,0)</f>
        <v>Proche</v>
      </c>
      <c r="F37" s="131" t="str">
        <f>VLOOKUP(F$4,'Générales I-T'!$K$53:$L$59,2,0)</f>
        <v>Loin</v>
      </c>
      <c r="G37" s="131" t="str">
        <f>VLOOKUP(G$4,'Générales I-T'!$K$53:$L$59,2,0)</f>
        <v>Loin</v>
      </c>
      <c r="H37" s="131" t="str">
        <f>VLOOKUP(H$4,'Générales I-T'!$K$53:$L$59,2,0)</f>
        <v>Proche</v>
      </c>
      <c r="I37" s="131" t="str">
        <f>VLOOKUP(I$4,'Générales I-T'!$K$53:$L$59,2,0)</f>
        <v>Non Acquis</v>
      </c>
      <c r="J37" s="131" t="str">
        <f>VLOOKUP(J$4,'Générales I-T'!$K$53:$L$59,2,0)</f>
        <v>Évaluation manquante</v>
      </c>
    </row>
    <row r="38" spans="1:10" s="74" customFormat="1" ht="25.35" customHeight="1">
      <c r="A38" s="336" t="s">
        <v>17</v>
      </c>
      <c r="B38" s="337"/>
      <c r="C38" s="338"/>
      <c r="D38" s="86" cm="1">
        <f t="array" ref="D38" xml:space="preserve">
IF( COUNTIF(D39:D51,"="&amp;Configuration!$A$8)&gt;0,
    Configuration!$A$8,
    IF(COUNTIF(D39:D51,"&lt;&gt;"&amp;Configuration!$A$9)&gt;0,
        ROUND(SUMPRODUCT($C39:$C51*SUMIF(Configuration!$A$2:$A$7,D39:D51,Configuration!$B$2:$B$7))/SUMIF(D39:D51,"&lt;&gt;"&amp;Configuration!$A$9,$C39:$C51),2),
        Configuration!$A$9)
)</f>
        <v>3.17</v>
      </c>
      <c r="E38" s="86" cm="1">
        <f t="array" ref="E38" xml:space="preserve">
IF( COUNTIF(E39:E51,"="&amp;Configuration!$A$8)&gt;0,
    Configuration!$A$8,
    IF(COUNTIF(E39:E51,"&lt;&gt;"&amp;Configuration!$A$9)&gt;0,
        ROUND(SUMPRODUCT($C39:$C51*SUMIF(Configuration!$A$2:$A$7,E39:E51,Configuration!$B$2:$B$7))/SUMIF(E39:E51,"&lt;&gt;"&amp;Configuration!$A$9,$C39:$C51),2),
        Configuration!$A$9)
)</f>
        <v>3.58</v>
      </c>
      <c r="F38" s="86" cm="1">
        <f t="array" ref="F38" xml:space="preserve">
IF( COUNTIF(F39:F51,"="&amp;Configuration!$A$8)&gt;0,
    Configuration!$A$8,
    IF(COUNTIF(F39:F51,"&lt;&gt;"&amp;Configuration!$A$9)&gt;0,
        ROUND(SUMPRODUCT($C39:$C51*SUMIF(Configuration!$A$2:$A$7,F39:F51,Configuration!$B$2:$B$7))/SUMIF(F39:F51,"&lt;&gt;"&amp;Configuration!$A$9,$C39:$C51),2),
        Configuration!$A$9)
)</f>
        <v>3.75</v>
      </c>
      <c r="G38" s="86" cm="1">
        <f t="array" ref="G38" xml:space="preserve">
IF( COUNTIF(G39:G51,"="&amp;Configuration!$A$8)&gt;0,
    Configuration!$A$8,
    IF(COUNTIF(G39:G51,"&lt;&gt;"&amp;Configuration!$A$9)&gt;0,
        ROUND(SUMPRODUCT($C39:$C51*SUMIF(Configuration!$A$2:$A$7,G39:G51,Configuration!$B$2:$B$7))/SUMIF(G39:G51,"&lt;&gt;"&amp;Configuration!$A$9,$C39:$C51),2),
        Configuration!$A$9)
)</f>
        <v>1.46</v>
      </c>
      <c r="H38" s="86" cm="1">
        <f t="array" ref="H38" xml:space="preserve">
IF( COUNTIF(H39:H51,"="&amp;Configuration!$A$8)&gt;0,
    Configuration!$A$8,
    IF(COUNTIF(H39:H51,"&lt;&gt;"&amp;Configuration!$A$9)&gt;0,
        ROUND(SUMPRODUCT($C39:$C51*SUMIF(Configuration!$A$2:$A$7,H39:H51,Configuration!$B$2:$B$7))/SUMIF(H39:H51,"&lt;&gt;"&amp;Configuration!$A$9,$C39:$C51),2),
        Configuration!$A$9)
)</f>
        <v>8.25</v>
      </c>
      <c r="I38" s="86" cm="1">
        <f t="array" ref="I38" xml:space="preserve">
IF( COUNTIF(I39:I51,"="&amp;Configuration!$A$8)&gt;0,
    Configuration!$A$8,
    IF(COUNTIF(I39:I51,"&lt;&gt;"&amp;Configuration!$A$9)&gt;0,
        ROUND(SUMPRODUCT($C39:$C51*SUMIF(Configuration!$A$2:$A$7,I39:I51,Configuration!$B$2:$B$7))/SUMIF(I39:I51,"&lt;&gt;"&amp;Configuration!$A$9,$C39:$C51),2),
        Configuration!$A$9)
)</f>
        <v>4.71</v>
      </c>
      <c r="J38" s="86" t="str" cm="1">
        <f t="array" ref="J38" xml:space="preserve">
IF( COUNTIF(J39:J51,"="&amp;Configuration!$A$8)&gt;0,
    Configuration!$A$8,
    IF(COUNTIF(J39:J51,"&lt;&gt;"&amp;Configuration!$A$9)&gt;0,
        ROUND(SUMPRODUCT($C39:$C51*SUMIF(Configuration!$A$2:$A$7,J39:J51,Configuration!$B$2:$B$7))/SUMIF(J39:J51,"&lt;&gt;"&amp;Configuration!$A$9,$C39:$C51),2),
        Configuration!$A$9)
)</f>
        <v>Évaluation manquante</v>
      </c>
    </row>
    <row r="39" spans="1:10" s="79" customFormat="1" ht="15" customHeight="1">
      <c r="A39" s="87"/>
      <c r="B39" s="100" t="s">
        <v>81</v>
      </c>
      <c r="C39" s="81">
        <v>2</v>
      </c>
      <c r="D39" s="251" t="str">
        <f>VLOOKUP(D$4,Informatique!$K$4:$L$10,2,0)</f>
        <v>Loin</v>
      </c>
      <c r="E39" s="251" t="str">
        <f>VLOOKUP(E$4,Informatique!$K$4:$L$10,2,0)</f>
        <v>Loin</v>
      </c>
      <c r="F39" s="251" t="str">
        <f>VLOOKUP(F$4,Informatique!$K$4:$L$10,2,0)</f>
        <v>Proche</v>
      </c>
      <c r="G39" s="251" t="str">
        <f>VLOOKUP(G$4,Informatique!$K$4:$L$10,2,0)</f>
        <v>Loin</v>
      </c>
      <c r="H39" s="251" t="str">
        <f>VLOOKUP(H$4,Informatique!$K$4:$L$10,2,0)</f>
        <v>Proche</v>
      </c>
      <c r="I39" s="251" t="str">
        <f>VLOOKUP(I$4,Informatique!$K$4:$L$10,2,0)</f>
        <v>Proche</v>
      </c>
      <c r="J39" s="251" t="str">
        <f>VLOOKUP(J$4,Informatique!$K$4:$L$10,2,0)</f>
        <v>Évaluation manquante</v>
      </c>
    </row>
    <row r="40" spans="1:10" s="79" customFormat="1" ht="15" customHeight="1">
      <c r="A40" s="87"/>
      <c r="B40" s="100" t="s">
        <v>82</v>
      </c>
      <c r="C40" s="81">
        <v>1</v>
      </c>
      <c r="D40" s="251" t="str">
        <f>VLOOKUP(D$4,Informatique!$K$11:$L$17,2,0)</f>
        <v>Très proche</v>
      </c>
      <c r="E40" s="251" t="str">
        <f>VLOOKUP(E$4,Informatique!$K$11:$L$17,2,0)</f>
        <v>Très proche</v>
      </c>
      <c r="F40" s="251" t="str">
        <f>VLOOKUP(F$4,Informatique!$K$11:$L$17,2,0)</f>
        <v>Non Acquis</v>
      </c>
      <c r="G40" s="251" t="str">
        <f>VLOOKUP(G$4,Informatique!$K$11:$L$17,2,0)</f>
        <v>Loin</v>
      </c>
      <c r="H40" s="251" t="str">
        <f>VLOOKUP(H$4,Informatique!$K$11:$L$17,2,0)</f>
        <v>Loin</v>
      </c>
      <c r="I40" s="251" t="str">
        <f>VLOOKUP(I$4,Informatique!$K$11:$L$17,2,0)</f>
        <v>Très proche</v>
      </c>
      <c r="J40" s="251" t="str">
        <f>VLOOKUP(J$4,Informatique!$K$11:$L$17,2,0)</f>
        <v>Évaluation manquante</v>
      </c>
    </row>
    <row r="41" spans="1:10" s="79" customFormat="1" ht="15" customHeight="1">
      <c r="A41" s="87"/>
      <c r="B41" s="100" t="s">
        <v>83</v>
      </c>
      <c r="C41" s="81">
        <v>2</v>
      </c>
      <c r="D41" s="251" t="str">
        <f>VLOOKUP(D$4,Informatique!$K$18:$L$24,2,0)</f>
        <v>Loin</v>
      </c>
      <c r="E41" s="251" t="str">
        <f>VLOOKUP(E$4,Informatique!$K$18:$L$24,2,0)</f>
        <v>Proche</v>
      </c>
      <c r="F41" s="251" t="str">
        <f>VLOOKUP(F$4,Informatique!$K$18:$L$24,2,0)</f>
        <v>Loin</v>
      </c>
      <c r="G41" s="251" t="str">
        <f>VLOOKUP(G$4,Informatique!$K$18:$L$24,2,0)</f>
        <v>Loin</v>
      </c>
      <c r="H41" s="251" t="str">
        <f>VLOOKUP(H$4,Informatique!$K$18:$L$24,2,0)</f>
        <v>Loin</v>
      </c>
      <c r="I41" s="251" t="str">
        <f>VLOOKUP(I$4,Informatique!$K$18:$L$24,2,0)</f>
        <v>Non Acquis</v>
      </c>
      <c r="J41" s="251" t="str">
        <f>VLOOKUP(J$4,Informatique!$K$18:$L$24,2,0)</f>
        <v>Évaluation manquante</v>
      </c>
    </row>
    <row r="42" spans="1:10" s="79" customFormat="1" ht="15" customHeight="1">
      <c r="A42" s="87"/>
      <c r="B42" s="100" t="s">
        <v>84</v>
      </c>
      <c r="C42" s="81">
        <v>2</v>
      </c>
      <c r="D42" s="251" t="str">
        <f>VLOOKUP(D$4,Informatique!$K$25:$L$31,2,0)</f>
        <v>Non Acquis</v>
      </c>
      <c r="E42" s="251" t="str">
        <f>VLOOKUP(E$4,Informatique!$K$25:$L$31,2,0)</f>
        <v>Non Acquis</v>
      </c>
      <c r="F42" s="251" t="str">
        <f>VLOOKUP(F$4,Informatique!$K$25:$L$31,2,0)</f>
        <v>Non Acquis</v>
      </c>
      <c r="G42" s="251" t="str">
        <f>VLOOKUP(G$4,Informatique!$K$25:$L$31,2,0)</f>
        <v>Non Acquis</v>
      </c>
      <c r="H42" s="251" t="str">
        <f>VLOOKUP(H$4,Informatique!$K$25:$L$31,2,0)</f>
        <v>Loin</v>
      </c>
      <c r="I42" s="251" t="str">
        <f>VLOOKUP(I$4,Informatique!$K$25:$L$31,2,0)</f>
        <v>Non Acquis</v>
      </c>
      <c r="J42" s="251" t="str">
        <f>VLOOKUP(J$4,Informatique!$K$25:$L$31,2,0)</f>
        <v>Évaluation manquante</v>
      </c>
    </row>
    <row r="43" spans="1:10" s="79" customFormat="1" ht="15" customHeight="1">
      <c r="A43" s="87"/>
      <c r="B43" s="100" t="s">
        <v>85</v>
      </c>
      <c r="C43" s="81">
        <v>2</v>
      </c>
      <c r="D43" s="251" t="str">
        <f>VLOOKUP(D$4,Informatique!$K$32:$L$38,2,0)</f>
        <v>Non Acquis</v>
      </c>
      <c r="E43" s="251" t="str">
        <f>VLOOKUP(E$4,Informatique!$K$32:$L$38,2,0)</f>
        <v>Non Acquis</v>
      </c>
      <c r="F43" s="251" t="str">
        <f>VLOOKUP(F$4,Informatique!$K$32:$L$38,2,0)</f>
        <v>Loin</v>
      </c>
      <c r="G43" s="251" t="str">
        <f>VLOOKUP(G$4,Informatique!$K$32:$L$38,2,0)</f>
        <v>Non Acquis</v>
      </c>
      <c r="H43" s="251" t="str">
        <f>VLOOKUP(H$4,Informatique!$K$32:$L$38,2,0)</f>
        <v>Loin</v>
      </c>
      <c r="I43" s="251" t="str">
        <f>VLOOKUP(I$4,Informatique!$K$32:$L$38,2,0)</f>
        <v>Proche</v>
      </c>
      <c r="J43" s="251" t="str">
        <f>VLOOKUP(J$4,Informatique!$K$32:$L$38,2,0)</f>
        <v>Évaluation manquante</v>
      </c>
    </row>
    <row r="44" spans="1:10" s="79" customFormat="1" ht="15" customHeight="1">
      <c r="A44" s="87"/>
      <c r="B44" s="100" t="s">
        <v>86</v>
      </c>
      <c r="C44" s="81">
        <v>3</v>
      </c>
      <c r="D44" s="251" t="str">
        <f>VLOOKUP(D$4,Informatique!$K$39:$L$45,2,0)</f>
        <v>Non Acquis</v>
      </c>
      <c r="E44" s="251" t="str">
        <f>VLOOKUP(E$4,Informatique!$K$39:$L$45,2,0)</f>
        <v>Non Acquis</v>
      </c>
      <c r="F44" s="251" t="str">
        <f>VLOOKUP(F$4,Informatique!$K$39:$L$45,2,0)</f>
        <v>Loin</v>
      </c>
      <c r="G44" s="251" t="str">
        <f>VLOOKUP(G$4,Informatique!$K$39:$L$45,2,0)</f>
        <v>Non Acquis</v>
      </c>
      <c r="H44" s="251" t="str">
        <f>VLOOKUP(H$4,Informatique!$K$39:$L$45,2,0)</f>
        <v>Loin</v>
      </c>
      <c r="I44" s="251" t="str">
        <f>VLOOKUP(I$4,Informatique!$K$39:$L$45,2,0)</f>
        <v>Non Acquis</v>
      </c>
      <c r="J44" s="251" t="str">
        <f>VLOOKUP(J$4,Informatique!$K$39:$L$45,2,0)</f>
        <v>Évaluation manquante</v>
      </c>
    </row>
    <row r="45" spans="1:10" s="79" customFormat="1" ht="15" customHeight="1">
      <c r="A45" s="87"/>
      <c r="B45" s="100" t="s">
        <v>87</v>
      </c>
      <c r="C45" s="81">
        <v>3</v>
      </c>
      <c r="D45" s="251" t="str">
        <f>VLOOKUP(D$4,Informatique!$K$46:$L$52,2,0)</f>
        <v>Non Acquis</v>
      </c>
      <c r="E45" s="251" t="str">
        <f>VLOOKUP(E$4,Informatique!$K$46:$L$52,2,0)</f>
        <v>Très proche</v>
      </c>
      <c r="F45" s="251" t="str">
        <f>VLOOKUP(F$4,Informatique!$K$46:$L$52,2,0)</f>
        <v>Loin</v>
      </c>
      <c r="G45" s="251" t="str">
        <f>VLOOKUP(G$4,Informatique!$K$46:$L$52,2,0)</f>
        <v>Non Acquis</v>
      </c>
      <c r="H45" s="251" t="str">
        <f>VLOOKUP(H$4,Informatique!$K$46:$L$52,2,0)</f>
        <v>Proche</v>
      </c>
      <c r="I45" s="251" t="str">
        <f>VLOOKUP(I$4,Informatique!$K$46:$L$52,2,0)</f>
        <v>Non Acquis</v>
      </c>
      <c r="J45" s="251" t="str">
        <f>VLOOKUP(J$4,Informatique!$K$46:$L$52,2,0)</f>
        <v>Évaluation manquante</v>
      </c>
    </row>
    <row r="46" spans="1:10" s="79" customFormat="1" ht="15" customHeight="1">
      <c r="A46" s="87"/>
      <c r="B46" s="100" t="s">
        <v>88</v>
      </c>
      <c r="C46" s="81">
        <v>1</v>
      </c>
      <c r="D46" s="251" t="str">
        <f>VLOOKUP(D$4,Informatique!$K$53:$L$59,2,0)</f>
        <v>Non Acquis</v>
      </c>
      <c r="E46" s="251" t="str">
        <f>VLOOKUP(E$4,Informatique!$K$53:$L$59,2,0)</f>
        <v>Non Acquis</v>
      </c>
      <c r="F46" s="251" t="str">
        <f>VLOOKUP(F$4,Informatique!$K$53:$L$59,2,0)</f>
        <v>Non Acquis</v>
      </c>
      <c r="G46" s="251" t="str">
        <f>VLOOKUP(G$4,Informatique!$K$53:$L$59,2,0)</f>
        <v>Non Acquis</v>
      </c>
      <c r="H46" s="251" t="str">
        <f>VLOOKUP(H$4,Informatique!$K$53:$L$59,2,0)</f>
        <v>Proche</v>
      </c>
      <c r="I46" s="251" t="str">
        <f>VLOOKUP(I$4,Informatique!$K$53:$L$59,2,0)</f>
        <v>Non Acquis</v>
      </c>
      <c r="J46" s="251" t="str">
        <f>VLOOKUP(J$4,Informatique!$K$53:$L$59,2,0)</f>
        <v>Évaluation manquante</v>
      </c>
    </row>
    <row r="47" spans="1:10" s="79" customFormat="1" ht="15" customHeight="1">
      <c r="A47" s="87"/>
      <c r="B47" s="100" t="s">
        <v>89</v>
      </c>
      <c r="C47" s="81">
        <v>2</v>
      </c>
      <c r="D47" s="251" t="str">
        <f>VLOOKUP(D$4,Informatique!$K$60:$L$66,2,0)</f>
        <v>Non Acquis</v>
      </c>
      <c r="E47" s="251" t="str">
        <f>VLOOKUP(E$4,Informatique!$K$60:$L$66,2,0)</f>
        <v>Non Acquis</v>
      </c>
      <c r="F47" s="251" t="str">
        <f>VLOOKUP(F$4,Informatique!$K$60:$L$66,2,0)</f>
        <v>Non Acquis</v>
      </c>
      <c r="G47" s="251" t="str">
        <f>VLOOKUP(G$4,Informatique!$K$60:$L$66,2,0)</f>
        <v>Non Acquis</v>
      </c>
      <c r="H47" s="251" t="str">
        <f>VLOOKUP(H$4,Informatique!$K$60:$L$66,2,0)</f>
        <v>Loin</v>
      </c>
      <c r="I47" s="251" t="str">
        <f>VLOOKUP(I$4,Informatique!$K$60:$L$66,2,0)</f>
        <v>Proche</v>
      </c>
      <c r="J47" s="251" t="str">
        <f>VLOOKUP(J$4,Informatique!$K$60:$L$66,2,0)</f>
        <v>Évaluation manquante</v>
      </c>
    </row>
    <row r="48" spans="1:10" s="79" customFormat="1" ht="15" customHeight="1">
      <c r="A48" s="87"/>
      <c r="B48" s="100" t="s">
        <v>90</v>
      </c>
      <c r="C48" s="81">
        <v>1</v>
      </c>
      <c r="D48" s="251" t="str">
        <f>VLOOKUP(D$4,Informatique!$K$67:$L$73,2,0)</f>
        <v>Loin</v>
      </c>
      <c r="E48" s="251" t="str">
        <f>VLOOKUP(E$4,Informatique!$K$67:$L$73,2,0)</f>
        <v>Non Acquis</v>
      </c>
      <c r="F48" s="251" t="str">
        <f>VLOOKUP(F$4,Informatique!$K$67:$L$73,2,0)</f>
        <v>Non Acquis</v>
      </c>
      <c r="G48" s="251" t="str">
        <f>VLOOKUP(G$4,Informatique!$K$67:$L$73,2,0)</f>
        <v>Non Acquis</v>
      </c>
      <c r="H48" s="251" t="str">
        <f>VLOOKUP(H$4,Informatique!$K$67:$L$73,2,0)</f>
        <v>Loin</v>
      </c>
      <c r="I48" s="251" t="str">
        <f>VLOOKUP(I$4,Informatique!$K$67:$L$73,2,0)</f>
        <v>Loin</v>
      </c>
      <c r="J48" s="251" t="str">
        <f>VLOOKUP(J$4,Informatique!$K$67:$L$73,2,0)</f>
        <v>Évaluation manquante</v>
      </c>
    </row>
    <row r="49" spans="1:10" s="79" customFormat="1" ht="15" customHeight="1">
      <c r="A49" s="87"/>
      <c r="B49" s="100" t="s">
        <v>91</v>
      </c>
      <c r="C49" s="81">
        <v>2</v>
      </c>
      <c r="D49" s="251" t="str">
        <f>VLOOKUP(D$4,Informatique!$K$74:$L$80,2,0)</f>
        <v>Loin</v>
      </c>
      <c r="E49" s="251" t="str">
        <f>VLOOKUP(E$4,Informatique!$K$74:$L$80,2,0)</f>
        <v>Non Acquis</v>
      </c>
      <c r="F49" s="251" t="str">
        <f>VLOOKUP(F$4,Informatique!$K$74:$L$80,2,0)</f>
        <v>Non Acquis</v>
      </c>
      <c r="G49" s="251" t="str">
        <f>VLOOKUP(G$4,Informatique!$K$74:$L$80,2,0)</f>
        <v>Non Acquis</v>
      </c>
      <c r="H49" s="251" t="str">
        <f>VLOOKUP(H$4,Informatique!$K$74:$L$80,2,0)</f>
        <v>Loin</v>
      </c>
      <c r="I49" s="251" t="str">
        <f>VLOOKUP(I$4,Informatique!$K$74:$L$80,2,0)</f>
        <v>Non Acquis</v>
      </c>
      <c r="J49" s="251" t="str">
        <f>VLOOKUP(J$4,Informatique!$K$74:$L$80,2,0)</f>
        <v>Évaluation manquante</v>
      </c>
    </row>
    <row r="50" spans="1:10" s="79" customFormat="1" ht="15" customHeight="1">
      <c r="A50" s="87"/>
      <c r="B50" s="100" t="s">
        <v>92</v>
      </c>
      <c r="C50" s="81">
        <v>1</v>
      </c>
      <c r="D50" s="251" t="str">
        <f>VLOOKUP(D$4,Informatique!$K$81:$L$87,2,0)</f>
        <v>Non Acquis</v>
      </c>
      <c r="E50" s="251" t="str">
        <f>VLOOKUP(E$4,Informatique!$K$81:$L$87,2,0)</f>
        <v>Non Acquis</v>
      </c>
      <c r="F50" s="251" t="str">
        <f>VLOOKUP(F$4,Informatique!$K$81:$L$87,2,0)</f>
        <v>Non Acquis</v>
      </c>
      <c r="G50" s="251" t="str">
        <f>VLOOKUP(G$4,Informatique!$K$81:$L$87,2,0)</f>
        <v>Non Acquis</v>
      </c>
      <c r="H50" s="251" t="str">
        <f>VLOOKUP(H$4,Informatique!$K$81:$L$87,2,0)</f>
        <v>Loin</v>
      </c>
      <c r="I50" s="251" t="str">
        <f>VLOOKUP(I$4,Informatique!$K$81:$L$87,2,0)</f>
        <v>Loin</v>
      </c>
      <c r="J50" s="251" t="str">
        <f>VLOOKUP(J$4,Informatique!$K$81:$L$87,2,0)</f>
        <v>Évaluation manquante</v>
      </c>
    </row>
    <row r="51" spans="1:10" s="79" customFormat="1" ht="15" customHeight="1" thickBot="1">
      <c r="A51" s="88"/>
      <c r="B51" s="101" t="s">
        <v>93</v>
      </c>
      <c r="C51" s="82">
        <v>2</v>
      </c>
      <c r="D51" s="251" t="str">
        <f>VLOOKUP(D$4,Informatique!$K$88:$L$94,2,0)</f>
        <v>Loin</v>
      </c>
      <c r="E51" s="251" t="str">
        <f>VLOOKUP(E$4,Informatique!$K$88:$L$94,2,0)</f>
        <v>Non Acquis</v>
      </c>
      <c r="F51" s="251" t="str">
        <f>VLOOKUP(F$4,Informatique!$K$88:$L$94,2,0)</f>
        <v>Non Acquis</v>
      </c>
      <c r="G51" s="251" t="str">
        <f>VLOOKUP(G$4,Informatique!$K$88:$L$94,2,0)</f>
        <v>Non Acquis</v>
      </c>
      <c r="H51" s="251" t="str">
        <f>VLOOKUP(H$4,Informatique!$K$88:$L$94,2,0)</f>
        <v>Très proche</v>
      </c>
      <c r="I51" s="251" t="str">
        <f>VLOOKUP(I$4,Informatique!$K$88:$L$94,2,0)</f>
        <v>Très proche</v>
      </c>
      <c r="J51" s="251" t="str">
        <f>VLOOKUP(J$4,Informatique!$K$88:$L$94,2,0)</f>
        <v>Évaluation manquante</v>
      </c>
    </row>
    <row r="52" spans="1:10" s="74" customFormat="1" ht="25.35" customHeight="1">
      <c r="A52" s="339" t="s">
        <v>18</v>
      </c>
      <c r="B52" s="340"/>
      <c r="C52" s="341"/>
      <c r="D52" s="89" cm="1">
        <f t="array" ref="D52" xml:space="preserve">
IF( COUNTIF(D53:D58,"="&amp;Configuration!$A$8)&gt;0,
    Configuration!$A$8,
    IF(COUNTIF(D53:D58,"&lt;&gt;"&amp;Configuration!$A$9)&gt;0,
        ROUND(SUMPRODUCT($C53:$C58*SUMIF(Configuration!$A$2:$A$7,D53:D58,Configuration!$B$2:$B$7))/SUMIF(D53:D58,"&lt;&gt;"&amp;Configuration!$A$9,$C53:$C58),2),
        Configuration!$A$9)
)</f>
        <v>8.5</v>
      </c>
      <c r="E52" s="89" cm="1">
        <f t="array" ref="E52" xml:space="preserve">
IF( COUNTIF(E53:E58,"="&amp;Configuration!$A$8)&gt;0,
    Configuration!$A$8,
    IF(COUNTIF(E53:E58,"&lt;&gt;"&amp;Configuration!$A$9)&gt;0,
        ROUND(SUMPRODUCT($C53:$C58*SUMIF(Configuration!$A$2:$A$7,E53:E58,Configuration!$B$2:$B$7))/SUMIF(E53:E58,"&lt;&gt;"&amp;Configuration!$A$9,$C53:$C58),2),
        Configuration!$A$9)
)</f>
        <v>10.75</v>
      </c>
      <c r="F52" s="89" cm="1">
        <f t="array" ref="F52" xml:space="preserve">
IF( COUNTIF(F53:F58,"="&amp;Configuration!$A$8)&gt;0,
    Configuration!$A$8,
    IF(COUNTIF(F53:F58,"&lt;&gt;"&amp;Configuration!$A$9)&gt;0,
        ROUND(SUMPRODUCT($C53:$C58*SUMIF(Configuration!$A$2:$A$7,F53:F58,Configuration!$B$2:$B$7))/SUMIF(F53:F58,"&lt;&gt;"&amp;Configuration!$A$9,$C53:$C58),2),
        Configuration!$A$9)
)</f>
        <v>7</v>
      </c>
      <c r="G52" s="89" cm="1">
        <f t="array" ref="G52" xml:space="preserve">
IF( COUNTIF(G53:G58,"="&amp;Configuration!$A$8)&gt;0,
    Configuration!$A$8,
    IF(COUNTIF(G53:G58,"&lt;&gt;"&amp;Configuration!$A$9)&gt;0,
        ROUND(SUMPRODUCT($C53:$C58*SUMIF(Configuration!$A$2:$A$7,G53:G58,Configuration!$B$2:$B$7))/SUMIF(G53:G58,"&lt;&gt;"&amp;Configuration!$A$9,$C53:$C58),2),
        Configuration!$A$9)
)</f>
        <v>7.75</v>
      </c>
      <c r="H52" s="89" cm="1">
        <f t="array" ref="H52" xml:space="preserve">
IF( COUNTIF(H53:H58,"="&amp;Configuration!$A$8)&gt;0,
    Configuration!$A$8,
    IF(COUNTIF(H53:H58,"&lt;&gt;"&amp;Configuration!$A$9)&gt;0,
        ROUND(SUMPRODUCT($C53:$C58*SUMIF(Configuration!$A$2:$A$7,H53:H58,Configuration!$B$2:$B$7))/SUMIF(H53:H58,"&lt;&gt;"&amp;Configuration!$A$9,$C53:$C58),2),
        Configuration!$A$9)
)</f>
        <v>7.75</v>
      </c>
      <c r="I52" s="89" cm="1">
        <f t="array" ref="I52" xml:space="preserve">
IF( COUNTIF(I53:I58,"="&amp;Configuration!$A$8)&gt;0,
    Configuration!$A$8,
    IF(COUNTIF(I53:I58,"&lt;&gt;"&amp;Configuration!$A$9)&gt;0,
        ROUND(SUMPRODUCT($C53:$C58*SUMIF(Configuration!$A$2:$A$7,I53:I58,Configuration!$B$2:$B$7))/SUMIF(I53:I58,"&lt;&gt;"&amp;Configuration!$A$9,$C53:$C58),2),
        Configuration!$A$9)
)</f>
        <v>5.63</v>
      </c>
      <c r="J52" s="89" t="str" cm="1">
        <f t="array" ref="J52" xml:space="preserve">
IF( COUNTIF(J53:J58,"="&amp;Configuration!$A$8)&gt;0,
    Configuration!$A$8,
    IF(COUNTIF(J53:J58,"&lt;&gt;"&amp;Configuration!$A$9)&gt;0,
        ROUND(SUMPRODUCT($C53:$C58*SUMIF(Configuration!$A$2:$A$7,J53:J58,Configuration!$B$2:$B$7))/SUMIF(J53:J58,"&lt;&gt;"&amp;Configuration!$A$9,$C53:$C58),2),
        Configuration!$A$9)
)</f>
        <v>Évaluation manquante</v>
      </c>
    </row>
    <row r="53" spans="1:10" s="79" customFormat="1" ht="15" customHeight="1">
      <c r="A53" s="90"/>
      <c r="B53" s="102" t="s">
        <v>94</v>
      </c>
      <c r="C53" s="81">
        <v>2</v>
      </c>
      <c r="D53" s="251" t="str">
        <f>VLOOKUP(D$4,Télécommunications!$K$4:$L$10,2,0)</f>
        <v>Loin</v>
      </c>
      <c r="E53" s="251" t="str">
        <f>VLOOKUP(E$4,Télécommunications!$K$4:$L$10,2,0)</f>
        <v>Proche</v>
      </c>
      <c r="F53" s="251" t="str">
        <f>VLOOKUP(F$4,Télécommunications!$K$4:$L$10,2,0)</f>
        <v>Loin</v>
      </c>
      <c r="G53" s="251" t="str">
        <f>VLOOKUP(G$4,Télécommunications!$K$4:$L$10,2,0)</f>
        <v>Loin</v>
      </c>
      <c r="H53" s="251" t="str">
        <f>VLOOKUP(H$4,Télécommunications!$K$4:$L$10,2,0)</f>
        <v>Proche</v>
      </c>
      <c r="I53" s="251" t="str">
        <f>VLOOKUP(I$4,Télécommunications!$K$4:$L$10,2,0)</f>
        <v>Loin</v>
      </c>
      <c r="J53" s="251" t="str">
        <f>VLOOKUP(J$4,Télécommunications!$K$4:$L$10,2,0)</f>
        <v>Évaluation manquante</v>
      </c>
    </row>
    <row r="54" spans="1:10" s="79" customFormat="1" ht="15" customHeight="1">
      <c r="A54" s="90"/>
      <c r="B54" s="102" t="s">
        <v>95</v>
      </c>
      <c r="C54" s="81">
        <v>1</v>
      </c>
      <c r="D54" s="251" t="str">
        <f>VLOOKUP(D$4,Télécommunications!$K$11:$L$17,2,0)</f>
        <v>Proche</v>
      </c>
      <c r="E54" s="251" t="str">
        <f>VLOOKUP(E$4,Télécommunications!$K$11:$L$17,2,0)</f>
        <v>Proche</v>
      </c>
      <c r="F54" s="251" t="str">
        <f>VLOOKUP(F$4,Télécommunications!$K$11:$L$17,2,0)</f>
        <v>Loin</v>
      </c>
      <c r="G54" s="251" t="str">
        <f>VLOOKUP(G$4,Télécommunications!$K$11:$L$17,2,0)</f>
        <v>Loin</v>
      </c>
      <c r="H54" s="251" t="str">
        <f>VLOOKUP(H$4,Télécommunications!$K$11:$L$17,2,0)</f>
        <v>Loin</v>
      </c>
      <c r="I54" s="251" t="str">
        <f>VLOOKUP(I$4,Télécommunications!$K$11:$L$17,2,0)</f>
        <v>Non Acquis</v>
      </c>
      <c r="J54" s="251" t="str">
        <f>VLOOKUP(J$4,Télécommunications!$K$11:$L$17,2,0)</f>
        <v>Évaluation manquante</v>
      </c>
    </row>
    <row r="55" spans="1:10" s="79" customFormat="1" ht="15" customHeight="1">
      <c r="A55" s="90"/>
      <c r="B55" s="102" t="s">
        <v>96</v>
      </c>
      <c r="C55" s="81">
        <v>1</v>
      </c>
      <c r="D55" s="251" t="str">
        <f>VLOOKUP(D$4,Télécommunications!$K$18:$L$24,2,0)</f>
        <v>Loin</v>
      </c>
      <c r="E55" s="251" t="str">
        <f>VLOOKUP(E$4,Télécommunications!$K$18:$L$24,2,0)</f>
        <v>Proche</v>
      </c>
      <c r="F55" s="251" t="str">
        <f>VLOOKUP(F$4,Télécommunications!$K$18:$L$24,2,0)</f>
        <v>Loin</v>
      </c>
      <c r="G55" s="251" t="str">
        <f>VLOOKUP(G$4,Télécommunications!$K$18:$L$24,2,0)</f>
        <v>Loin</v>
      </c>
      <c r="H55" s="251" t="str">
        <f>VLOOKUP(H$4,Télécommunications!$K$18:$L$24,2,0)</f>
        <v>Loin</v>
      </c>
      <c r="I55" s="251" t="str">
        <f>VLOOKUP(I$4,Télécommunications!$K$18:$L$24,2,0)</f>
        <v>Non Acquis</v>
      </c>
      <c r="J55" s="251" t="str">
        <f>VLOOKUP(J$4,Télécommunications!$K$18:$L$24,2,0)</f>
        <v>Évaluation manquante</v>
      </c>
    </row>
    <row r="56" spans="1:10" s="79" customFormat="1" ht="15" customHeight="1">
      <c r="A56" s="90"/>
      <c r="B56" s="102" t="s">
        <v>97</v>
      </c>
      <c r="C56" s="81">
        <v>1</v>
      </c>
      <c r="D56" s="251" t="str">
        <f>VLOOKUP(D$4,Télécommunications!$K$25:$L$31,2,0)</f>
        <v>Loin</v>
      </c>
      <c r="E56" s="251" t="str">
        <f>VLOOKUP(E$4,Télécommunications!$K$25:$L$31,2,0)</f>
        <v>Loin</v>
      </c>
      <c r="F56" s="251" t="str">
        <f>VLOOKUP(F$4,Télécommunications!$K$25:$L$31,2,0)</f>
        <v>Loin</v>
      </c>
      <c r="G56" s="251" t="str">
        <f>VLOOKUP(G$4,Télécommunications!$K$25:$L$31,2,0)</f>
        <v>Loin</v>
      </c>
      <c r="H56" s="251" t="str">
        <f>VLOOKUP(H$4,Télécommunications!$K$25:$L$31,2,0)</f>
        <v>Loin</v>
      </c>
      <c r="I56" s="251" t="str">
        <f>VLOOKUP(I$4,Télécommunications!$K$25:$L$31,2,0)</f>
        <v>Loin</v>
      </c>
      <c r="J56" s="251" t="str">
        <f>VLOOKUP(J$4,Télécommunications!$K$25:$L$31,2,0)</f>
        <v>Évaluation manquante</v>
      </c>
    </row>
    <row r="57" spans="1:10" s="79" customFormat="1" ht="15" customHeight="1">
      <c r="A57" s="90"/>
      <c r="B57" s="102" t="s">
        <v>90</v>
      </c>
      <c r="C57" s="81">
        <v>2</v>
      </c>
      <c r="D57" s="251" t="str">
        <f>VLOOKUP(D$4,Télécommunications!$K$32:$L$38,2,0)</f>
        <v>Proche</v>
      </c>
      <c r="E57" s="251" t="str">
        <f>VLOOKUP(E$4,Télécommunications!$K$32:$L$38,2,0)</f>
        <v>Très proche</v>
      </c>
      <c r="F57" s="251" t="str">
        <f>VLOOKUP(F$4,Télécommunications!$K$32:$L$38,2,0)</f>
        <v>Loin</v>
      </c>
      <c r="G57" s="251" t="str">
        <f>VLOOKUP(G$4,Télécommunications!$K$32:$L$38,2,0)</f>
        <v>Proche</v>
      </c>
      <c r="H57" s="251" t="str">
        <f>VLOOKUP(H$4,Télécommunications!$K$32:$L$38,2,0)</f>
        <v>Loin</v>
      </c>
      <c r="I57" s="251" t="str">
        <f>VLOOKUP(I$4,Télécommunications!$K$32:$L$38,2,0)</f>
        <v>Loin</v>
      </c>
      <c r="J57" s="251" t="str">
        <f>VLOOKUP(J$4,Télécommunications!$K$32:$L$38,2,0)</f>
        <v>Évaluation manquante</v>
      </c>
    </row>
    <row r="58" spans="1:10" s="79" customFormat="1" ht="15" customHeight="1" thickBot="1">
      <c r="A58" s="90"/>
      <c r="B58" s="102" t="s">
        <v>92</v>
      </c>
      <c r="C58" s="81">
        <v>1</v>
      </c>
      <c r="D58" s="251" t="str">
        <f>VLOOKUP(D$4,Télécommunications!$K$39:$L$45,2,0)</f>
        <v>Proche</v>
      </c>
      <c r="E58" s="251" t="str">
        <f>VLOOKUP(E$4,Télécommunications!$K$39:$L$45,2,0)</f>
        <v>Très proche</v>
      </c>
      <c r="F58" s="251" t="str">
        <f>VLOOKUP(F$4,Télécommunications!$K$39:$L$45,2,0)</f>
        <v>Loin</v>
      </c>
      <c r="G58" s="251" t="str">
        <f>VLOOKUP(G$4,Télécommunications!$K$39:$L$45,2,0)</f>
        <v>Loin</v>
      </c>
      <c r="H58" s="251" t="str">
        <f>VLOOKUP(H$4,Télécommunications!$K$39:$L$45,2,0)</f>
        <v>Loin</v>
      </c>
      <c r="I58" s="251" t="str">
        <f>VLOOKUP(I$4,Télécommunications!$K$39:$L$45,2,0)</f>
        <v>Proche</v>
      </c>
      <c r="J58" s="251" t="str">
        <f>VLOOKUP(J$4,Télécommunications!$K$39:$L$45,2,0)</f>
        <v>Évaluation manquante</v>
      </c>
    </row>
    <row r="59" spans="1:10" s="74" customFormat="1" ht="20.45">
      <c r="A59" s="342" t="s">
        <v>98</v>
      </c>
      <c r="B59" s="343"/>
      <c r="C59" s="344"/>
      <c r="D59" s="91" cm="1">
        <f t="array" ref="D59" xml:space="preserve">
IF( COUNTIF(D60:D65,"="&amp;Configuration!$A$8)&gt;0,
    Configuration!$A$8,
    IF(COUNTIF(D60:D65,"&lt;&gt;"&amp;Configuration!$A$9)&gt;0,
        ROUND(SUMPRODUCT($C60:$C65*SUMIF(Configuration!$A$2:$A$7,D60:D65,Configuration!$B$2:$B$7))/SUMIF(D60:D65,"&lt;&gt;"&amp;Configuration!$A$9,$C60:$C65),2),
        Configuration!$A$9)
)</f>
        <v>11</v>
      </c>
      <c r="E59" s="91" cm="1">
        <f t="array" ref="E59" xml:space="preserve">
IF( COUNTIF(E60:E65,"="&amp;Configuration!$A$8)&gt;0,
    Configuration!$A$8,
    IF(COUNTIF(E60:E65,"&lt;&gt;"&amp;Configuration!$A$9)&gt;0,
        ROUND(SUMPRODUCT($C60:$C65*SUMIF(Configuration!$A$2:$A$7,E60:E65,Configuration!$B$2:$B$7))/SUMIF(E60:E65,"&lt;&gt;"&amp;Configuration!$A$9,$C60:$C65),2),
        Configuration!$A$9)
)</f>
        <v>10</v>
      </c>
      <c r="F59" s="91" cm="1">
        <f t="array" ref="F59" xml:space="preserve">
IF( COUNTIF(F60:F65,"="&amp;Configuration!$A$8)&gt;0,
    Configuration!$A$8,
    IF(COUNTIF(F60:F65,"&lt;&gt;"&amp;Configuration!$A$9)&gt;0,
        ROUND(SUMPRODUCT($C60:$C65*SUMIF(Configuration!$A$2:$A$7,F60:F65,Configuration!$B$2:$B$7))/SUMIF(F60:F65,"&lt;&gt;"&amp;Configuration!$A$9,$C60:$C65),2),
        Configuration!$A$9)
)</f>
        <v>9.67</v>
      </c>
      <c r="G59" s="91" cm="1">
        <f t="array" ref="G59" xml:space="preserve">
IF( COUNTIF(G60:G65,"="&amp;Configuration!$A$8)&gt;0,
    Configuration!$A$8,
    IF(COUNTIF(G60:G65,"&lt;&gt;"&amp;Configuration!$A$9)&gt;0,
        ROUND(SUMPRODUCT($C60:$C65*SUMIF(Configuration!$A$2:$A$7,G60:G65,Configuration!$B$2:$B$7))/SUMIF(G60:G65,"&lt;&gt;"&amp;Configuration!$A$9,$C60:$C65),2),
        Configuration!$A$9)
)</f>
        <v>8.67</v>
      </c>
      <c r="H59" s="91" cm="1">
        <f t="array" ref="H59" xml:space="preserve">
IF( COUNTIF(H60:H65,"="&amp;Configuration!$A$8)&gt;0,
    Configuration!$A$8,
    IF(COUNTIF(H60:H65,"&lt;&gt;"&amp;Configuration!$A$9)&gt;0,
        ROUND(SUMPRODUCT($C60:$C65*SUMIF(Configuration!$A$2:$A$7,H60:H65,Configuration!$B$2:$B$7))/SUMIF(H60:H65,"&lt;&gt;"&amp;Configuration!$A$9,$C60:$C65),2),
        Configuration!$A$9)
)</f>
        <v>9.33</v>
      </c>
      <c r="I59" s="91" cm="1">
        <f t="array" ref="I59" xml:space="preserve">
IF( COUNTIF(I60:I65,"="&amp;Configuration!$A$8)&gt;0,
    Configuration!$A$8,
    IF(COUNTIF(I60:I65,"&lt;&gt;"&amp;Configuration!$A$9)&gt;0,
        ROUND(SUMPRODUCT($C60:$C65*SUMIF(Configuration!$A$2:$A$7,I60:I65,Configuration!$B$2:$B$7))/SUMIF(I60:I65,"&lt;&gt;"&amp;Configuration!$A$9,$C60:$C65),2),
        Configuration!$A$9)
)</f>
        <v>10.33</v>
      </c>
      <c r="J59" s="91" t="str" cm="1">
        <f t="array" ref="J59" xml:space="preserve">
IF( COUNTIF(J60:J65,"="&amp;Configuration!$A$8)&gt;0,
    Configuration!$A$8,
    IF(COUNTIF(J60:J65,"&lt;&gt;"&amp;Configuration!$A$9)&gt;0,
        ROUND(SUMPRODUCT($C60:$C65*SUMIF(Configuration!$A$2:$A$7,J60:J65,Configuration!$B$2:$B$7))/SUMIF(J60:J65,"&lt;&gt;"&amp;Configuration!$A$9,$C60:$C65),2),
        Configuration!$A$9)
)</f>
        <v>Évaluation manquante</v>
      </c>
    </row>
    <row r="60" spans="1:10" s="74" customFormat="1" ht="15">
      <c r="A60" s="208"/>
      <c r="B60" s="96" t="s">
        <v>99</v>
      </c>
      <c r="C60" s="81">
        <v>2</v>
      </c>
      <c r="D60" s="251" t="str">
        <f>VLOOKUP(D$4,Intégration!$K$4:$L$10,2,0)</f>
        <v>Très proche</v>
      </c>
      <c r="E60" s="251" t="str">
        <f>VLOOKUP(E$4,Intégration!$K$4:$L$10,2,0)</f>
        <v>Proche</v>
      </c>
      <c r="F60" s="251" t="str">
        <f>VLOOKUP(F$4,Intégration!$K$4:$L$10,2,0)</f>
        <v>Proche</v>
      </c>
      <c r="G60" s="251" t="str">
        <f>VLOOKUP(G$4,Intégration!$K$4:$L$10,2,0)</f>
        <v>Proche</v>
      </c>
      <c r="H60" s="251" t="str">
        <f>VLOOKUP(H$4,Intégration!$K$4:$L$10,2,0)</f>
        <v>Proche</v>
      </c>
      <c r="I60" s="251" t="str">
        <f>VLOOKUP(I$4,Intégration!$K$4:$L$10,2,0)</f>
        <v>Très proche</v>
      </c>
      <c r="J60" s="251" t="str">
        <f>VLOOKUP(J$4,Intégration!$K$4:$L$10,2,0)</f>
        <v>Évaluation manquante</v>
      </c>
    </row>
    <row r="61" spans="1:10" s="74" customFormat="1" ht="15">
      <c r="A61" s="208"/>
      <c r="B61" s="96" t="s">
        <v>100</v>
      </c>
      <c r="C61" s="81">
        <v>3</v>
      </c>
      <c r="D61" s="251" t="str">
        <f>VLOOKUP(D$4,Intégration!$K$11:$L$17,2,0)</f>
        <v>Loin</v>
      </c>
      <c r="E61" s="251" t="str">
        <f>VLOOKUP(E$4,Intégration!$K$11:$L$17,2,0)</f>
        <v>Loin</v>
      </c>
      <c r="F61" s="251" t="str">
        <f>VLOOKUP(F$4,Intégration!$K$11:$L$17,2,0)</f>
        <v>Loin</v>
      </c>
      <c r="G61" s="251" t="str">
        <f>VLOOKUP(G$4,Intégration!$K$11:$L$17,2,0)</f>
        <v>Loin</v>
      </c>
      <c r="H61" s="251" t="str">
        <f>VLOOKUP(H$4,Intégration!$K$11:$L$17,2,0)</f>
        <v>Proche</v>
      </c>
      <c r="I61" s="251" t="str">
        <f>VLOOKUP(I$4,Intégration!$K$11:$L$17,2,0)</f>
        <v>Loin</v>
      </c>
      <c r="J61" s="251" t="str">
        <f>VLOOKUP(J$4,Intégration!$K$11:$L$17,2,0)</f>
        <v>Évaluation manquante</v>
      </c>
    </row>
    <row r="62" spans="1:10" s="74" customFormat="1" ht="15">
      <c r="A62" s="208"/>
      <c r="B62" s="96" t="s">
        <v>101</v>
      </c>
      <c r="C62" s="81">
        <v>1</v>
      </c>
      <c r="D62" s="129" t="str">
        <f>VLOOKUP(D$4,Intégration!$K$18:$L$24,2,0)</f>
        <v>Proche</v>
      </c>
      <c r="E62" s="129" t="str">
        <f>VLOOKUP(E$4,Intégration!$K$18:$L$24,2,0)</f>
        <v>Proche</v>
      </c>
      <c r="F62" s="129" t="str">
        <f>VLOOKUP(F$4,Intégration!$K$18:$L$24,2,0)</f>
        <v>Loin</v>
      </c>
      <c r="G62" s="129" t="str">
        <f>VLOOKUP(G$4,Intégration!$K$18:$L$24,2,0)</f>
        <v>Loin</v>
      </c>
      <c r="H62" s="129" t="str">
        <f>VLOOKUP(H$4,Intégration!$K$18:$L$24,2,0)</f>
        <v>Loin</v>
      </c>
      <c r="I62" s="129" t="str">
        <f>VLOOKUP(I$4,Intégration!$K$18:$L$24,2,0)</f>
        <v>Loin</v>
      </c>
      <c r="J62" s="129" t="str">
        <f>VLOOKUP(J$4,Intégration!$K$18:$L$24,2,0)</f>
        <v>Évaluation manquante</v>
      </c>
    </row>
    <row r="63" spans="1:10" s="74" customFormat="1" ht="15">
      <c r="A63" s="208"/>
      <c r="B63" s="96" t="s">
        <v>102</v>
      </c>
      <c r="C63" s="81">
        <v>1</v>
      </c>
      <c r="D63" s="251" t="str">
        <f>VLOOKUP(D$4,Intégration!$K$25:$L$31,2,0)</f>
        <v>Très proche</v>
      </c>
      <c r="E63" s="251" t="str">
        <f>VLOOKUP(E$4,Intégration!$K$25:$L$31,2,0)</f>
        <v>Très proche</v>
      </c>
      <c r="F63" s="251" t="str">
        <f>VLOOKUP(F$4,Intégration!$K$25:$L$31,2,0)</f>
        <v>Proche</v>
      </c>
      <c r="G63" s="251" t="str">
        <f>VLOOKUP(G$4,Intégration!$K$25:$L$31,2,0)</f>
        <v>Proche</v>
      </c>
      <c r="H63" s="251" t="str">
        <f>VLOOKUP(H$4,Intégration!$K$25:$L$31,2,0)</f>
        <v>Proche</v>
      </c>
      <c r="I63" s="251" t="str">
        <f>VLOOKUP(I$4,Intégration!$K$25:$L$31,2,0)</f>
        <v>Très proche</v>
      </c>
      <c r="J63" s="251" t="str">
        <f>VLOOKUP(J$4,Intégration!$K$25:$L$31,2,0)</f>
        <v>Évaluation manquante</v>
      </c>
    </row>
    <row r="64" spans="1:10" s="74" customFormat="1" ht="15">
      <c r="A64" s="208"/>
      <c r="B64" s="96" t="s">
        <v>103</v>
      </c>
      <c r="C64" s="81">
        <v>1</v>
      </c>
      <c r="D64" s="129" t="str">
        <f>VLOOKUP(D$4,Intégration!$K$32:$L$38,2,0)</f>
        <v>Très proche</v>
      </c>
      <c r="E64" s="129" t="str">
        <f>VLOOKUP(E$4,Intégration!$K$32:$L$38,2,0)</f>
        <v>Très proche</v>
      </c>
      <c r="F64" s="129" t="str">
        <f>VLOOKUP(F$4,Intégration!$K$32:$L$38,2,0)</f>
        <v>Très proche</v>
      </c>
      <c r="G64" s="129" t="str">
        <f>VLOOKUP(G$4,Intégration!$K$32:$L$38,2,0)</f>
        <v>Proche</v>
      </c>
      <c r="H64" s="129" t="str">
        <f>VLOOKUP(H$4,Intégration!$K$32:$L$38,2,0)</f>
        <v>Proche</v>
      </c>
      <c r="I64" s="129" t="str">
        <f>VLOOKUP(I$4,Intégration!$K$32:$L$38,2,0)</f>
        <v>Très proche</v>
      </c>
      <c r="J64" s="129" t="str">
        <f>VLOOKUP(J$4,Intégration!$K$32:$L$38,2,0)</f>
        <v>Évaluation manquante</v>
      </c>
    </row>
    <row r="65" spans="1:10" s="74" customFormat="1" thickBot="1">
      <c r="A65" s="209"/>
      <c r="B65" s="97" t="s">
        <v>104</v>
      </c>
      <c r="C65" s="82">
        <v>1</v>
      </c>
      <c r="D65" s="251" t="str">
        <f>VLOOKUP(D$4,Intégration!$K$39:$L$45,2,0)</f>
        <v>Attendu</v>
      </c>
      <c r="E65" s="251" t="str">
        <f>VLOOKUP(E$4,Intégration!$K$39:$L$45,2,0)</f>
        <v>Très proche</v>
      </c>
      <c r="F65" s="251" t="str">
        <f>VLOOKUP(F$4,Intégration!$K$39:$L$45,2,0)</f>
        <v>Attendu</v>
      </c>
      <c r="G65" s="251" t="str">
        <f>VLOOKUP(G$4,Intégration!$K$39:$L$45,2,0)</f>
        <v>Proche</v>
      </c>
      <c r="H65" s="251" t="str">
        <f>VLOOKUP(H$4,Intégration!$K$39:$L$45,2,0)</f>
        <v>Loin</v>
      </c>
      <c r="I65" s="251" t="str">
        <f>VLOOKUP(I$4,Intégration!$K$39:$L$45,2,0)</f>
        <v>Très proche</v>
      </c>
      <c r="J65" s="251" t="str">
        <f>VLOOKUP(J$4,Intégration!$K$39:$L$45,2,0)</f>
        <v>Évaluation manquante</v>
      </c>
    </row>
    <row r="66" spans="1:10" s="74" customFormat="1" ht="30.6" thickBot="1">
      <c r="A66" s="210"/>
      <c r="B66" s="211"/>
      <c r="C66" s="289"/>
      <c r="D66" s="206" t="str">
        <f>D4</f>
        <v>DARSON Simon</v>
      </c>
      <c r="E66" s="206" t="str">
        <f t="shared" ref="E66:J66" si="0">E4</f>
        <v>FAGET Baptiste</v>
      </c>
      <c r="F66" s="206" t="str">
        <f t="shared" si="0"/>
        <v>KERGOURLAY Guillaume</v>
      </c>
      <c r="G66" s="206" t="str">
        <f t="shared" si="0"/>
        <v>MENSAH ASSIAKOLEY Alexandre</v>
      </c>
      <c r="H66" s="206" t="str">
        <f t="shared" si="0"/>
        <v>SASAKI--PERICOU François</v>
      </c>
      <c r="I66" s="206" t="str">
        <f t="shared" si="0"/>
        <v>THOMAS Benoit</v>
      </c>
      <c r="J66" s="206" t="str">
        <f t="shared" si="0"/>
        <v>- -</v>
      </c>
    </row>
    <row r="68" spans="1:10">
      <c r="E68" s="93"/>
    </row>
  </sheetData>
  <mergeCells count="9">
    <mergeCell ref="A38:C38"/>
    <mergeCell ref="A52:C52"/>
    <mergeCell ref="A59:C59"/>
    <mergeCell ref="A29:C29"/>
    <mergeCell ref="A1:J1"/>
    <mergeCell ref="A2:J2"/>
    <mergeCell ref="A5:C5"/>
    <mergeCell ref="A13:C13"/>
    <mergeCell ref="A19:C19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7" stopIfTrue="1" operator="equal" id="{E5A2A129-0C15-41F8-AC71-C631813D0617}">
            <xm:f>Configuration!$A$2</xm:f>
            <x14:dxf>
              <font>
                <color rgb="FFC00000"/>
              </font>
              <fill>
                <patternFill>
                  <bgColor theme="1" tint="4.9989318521683403E-2"/>
                </patternFill>
              </fill>
            </x14:dxf>
          </x14:cfRule>
          <x14:cfRule type="cellIs" priority="48" stopIfTrue="1" operator="equal" id="{B2901A7D-6D36-46E3-8052-6C5222ECBCEE}">
            <xm:f>Configuration!$A$8</xm:f>
            <x14:dxf>
              <font>
                <b val="0"/>
                <i/>
              </font>
            </x14:dxf>
          </x14:cfRule>
          <xm:sqref>D5:J11 D13:J28 D33:J58</xm:sqref>
        </x14:conditionalFormatting>
        <x14:conditionalFormatting xmlns:xm="http://schemas.microsoft.com/office/excel/2006/main">
          <x14:cfRule type="cellIs" priority="43" stopIfTrue="1" operator="equal" id="{B3CDB60B-67A3-4B1D-A563-DC12F22213AD}">
            <xm:f>Configuration!$A$2</xm:f>
            <x14:dxf>
              <font>
                <color rgb="FFC00000"/>
              </font>
              <fill>
                <patternFill>
                  <bgColor theme="1" tint="4.9989318521683403E-2"/>
                </patternFill>
              </fill>
            </x14:dxf>
          </x14:cfRule>
          <x14:cfRule type="cellIs" priority="44" stopIfTrue="1" operator="equal" id="{303A0F73-D396-4CAF-B6AE-B8D1EFFF755B}">
            <xm:f>Configuration!$A$8</xm:f>
            <x14:dxf>
              <font>
                <b val="0"/>
                <i/>
              </font>
            </x14:dxf>
          </x14:cfRule>
          <xm:sqref>D59:J59</xm:sqref>
        </x14:conditionalFormatting>
        <x14:conditionalFormatting xmlns:xm="http://schemas.microsoft.com/office/excel/2006/main">
          <x14:cfRule type="cellIs" priority="41" stopIfTrue="1" operator="equal" id="{4EA0A46A-0216-4D27-890B-DCB424C2BA55}">
            <xm:f>Configuration!$A$2</xm:f>
            <x14:dxf>
              <font>
                <color rgb="FFC00000"/>
              </font>
              <fill>
                <patternFill>
                  <bgColor theme="1" tint="4.9989318521683403E-2"/>
                </patternFill>
              </fill>
            </x14:dxf>
          </x14:cfRule>
          <x14:cfRule type="cellIs" priority="42" stopIfTrue="1" operator="equal" id="{A40B0182-A5DF-421F-93B7-F52ED56256E8}">
            <xm:f>Configuration!$A$8</xm:f>
            <x14:dxf>
              <font>
                <b val="0"/>
                <i/>
              </font>
            </x14:dxf>
          </x14:cfRule>
          <xm:sqref>D61:D65</xm:sqref>
        </x14:conditionalFormatting>
        <x14:conditionalFormatting xmlns:xm="http://schemas.microsoft.com/office/excel/2006/main">
          <x14:cfRule type="cellIs" priority="39" stopIfTrue="1" operator="equal" id="{4C17EC3D-796E-405E-8E81-E5FB5CFC9576}">
            <xm:f>Configuration!$A$2</xm:f>
            <x14:dxf>
              <font>
                <color rgb="FFC00000"/>
              </font>
              <fill>
                <patternFill>
                  <bgColor theme="1" tint="4.9989318521683403E-2"/>
                </patternFill>
              </fill>
            </x14:dxf>
          </x14:cfRule>
          <x14:cfRule type="cellIs" priority="40" stopIfTrue="1" operator="equal" id="{7EE80743-CC5A-4CE5-B7AF-003656A57D9E}">
            <xm:f>Configuration!$A$8</xm:f>
            <x14:dxf>
              <font>
                <b val="0"/>
                <i/>
              </font>
            </x14:dxf>
          </x14:cfRule>
          <xm:sqref>D60</xm:sqref>
        </x14:conditionalFormatting>
        <x14:conditionalFormatting xmlns:xm="http://schemas.microsoft.com/office/excel/2006/main">
          <x14:cfRule type="cellIs" priority="17" stopIfTrue="1" operator="equal" id="{8044CD3A-C33F-424E-BBD9-9B858E074E7D}">
            <xm:f>Configuration!$A$2</xm:f>
            <x14:dxf>
              <font>
                <color rgb="FFC00000"/>
              </font>
              <fill>
                <patternFill>
                  <bgColor theme="1" tint="4.9989318521683403E-2"/>
                </patternFill>
              </fill>
            </x14:dxf>
          </x14:cfRule>
          <x14:cfRule type="cellIs" priority="18" stopIfTrue="1" operator="equal" id="{205306FA-E69D-48DE-ACF7-7E76A2849714}">
            <xm:f>Configuration!$A$8</xm:f>
            <x14:dxf>
              <font>
                <b val="0"/>
                <i/>
              </font>
            </x14:dxf>
          </x14:cfRule>
          <xm:sqref>E61:J65</xm:sqref>
        </x14:conditionalFormatting>
        <x14:conditionalFormatting xmlns:xm="http://schemas.microsoft.com/office/excel/2006/main">
          <x14:cfRule type="cellIs" priority="15" stopIfTrue="1" operator="equal" id="{694164F1-CBAA-4258-9505-D6BCAAE68539}">
            <xm:f>Configuration!$A$2</xm:f>
            <x14:dxf>
              <font>
                <color rgb="FFC00000"/>
              </font>
              <fill>
                <patternFill>
                  <bgColor theme="1" tint="4.9989318521683403E-2"/>
                </patternFill>
              </fill>
            </x14:dxf>
          </x14:cfRule>
          <x14:cfRule type="cellIs" priority="16" stopIfTrue="1" operator="equal" id="{CC587241-34DA-4BE7-A9AD-48479FA2267E}">
            <xm:f>Configuration!$A$8</xm:f>
            <x14:dxf>
              <font>
                <b val="0"/>
                <i/>
              </font>
            </x14:dxf>
          </x14:cfRule>
          <xm:sqref>E60:J60</xm:sqref>
        </x14:conditionalFormatting>
        <x14:conditionalFormatting xmlns:xm="http://schemas.microsoft.com/office/excel/2006/main">
          <x14:cfRule type="cellIs" priority="11" stopIfTrue="1" operator="equal" id="{8B618D25-EA31-43C2-951F-9ECCD7AADA80}">
            <xm:f>Configuration!$A$2</xm:f>
            <x14:dxf>
              <font>
                <color rgb="FFC00000"/>
              </font>
              <fill>
                <patternFill>
                  <bgColor theme="1" tint="4.9989318521683403E-2"/>
                </patternFill>
              </fill>
            </x14:dxf>
          </x14:cfRule>
          <x14:cfRule type="cellIs" priority="12" stopIfTrue="1" operator="equal" id="{92EDC199-1768-4B13-B68F-AC628D8E1910}">
            <xm:f>Configuration!$A$8</xm:f>
            <x14:dxf>
              <font>
                <b val="0"/>
                <i/>
              </font>
            </x14:dxf>
          </x14:cfRule>
          <xm:sqref>D29:J29</xm:sqref>
        </x14:conditionalFormatting>
        <x14:conditionalFormatting xmlns:xm="http://schemas.microsoft.com/office/excel/2006/main">
          <x14:cfRule type="cellIs" priority="5" stopIfTrue="1" operator="equal" id="{5C568F78-E523-4E98-9619-046A47DA2E2D}">
            <xm:f>Configuration!$A$2</xm:f>
            <x14:dxf>
              <font>
                <color rgb="FFC00000"/>
              </font>
              <fill>
                <patternFill>
                  <bgColor theme="1" tint="4.9989318521683403E-2"/>
                </patternFill>
              </fill>
            </x14:dxf>
          </x14:cfRule>
          <x14:cfRule type="cellIs" priority="6" stopIfTrue="1" operator="equal" id="{5E309DA4-C8F4-40DA-8947-0E76EFD14380}">
            <xm:f>Configuration!$A$8</xm:f>
            <x14:dxf>
              <font>
                <b val="0"/>
                <i/>
              </font>
            </x14:dxf>
          </x14:cfRule>
          <xm:sqref>D30:J32</xm:sqref>
        </x14:conditionalFormatting>
        <x14:conditionalFormatting xmlns:xm="http://schemas.microsoft.com/office/excel/2006/main">
          <x14:cfRule type="cellIs" priority="1" stopIfTrue="1" operator="equal" id="{7A66E2A4-1497-46AA-9322-7ADC08FF7D5C}">
            <xm:f>Configuration!$A$2</xm:f>
            <x14:dxf>
              <font>
                <color rgb="FFC00000"/>
              </font>
              <fill>
                <patternFill>
                  <bgColor theme="1" tint="4.9989318521683403E-2"/>
                </patternFill>
              </fill>
            </x14:dxf>
          </x14:cfRule>
          <x14:cfRule type="cellIs" priority="2" stopIfTrue="1" operator="equal" id="{FBCF5271-302F-4C11-9531-694471464CA4}">
            <xm:f>Configuration!$A$8</xm:f>
            <x14:dxf>
              <font>
                <b val="0"/>
                <i/>
              </font>
            </x14:dxf>
          </x14:cfRule>
          <xm:sqref>D12:J12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N52"/>
  <sheetViews>
    <sheetView zoomScaleNormal="100" zoomScalePageLayoutView="85" workbookViewId="0">
      <pane xSplit="1" topLeftCell="B19" activePane="topRight" state="frozen"/>
      <selection pane="topRight" activeCell="F48" sqref="F48"/>
    </sheetView>
  </sheetViews>
  <sheetFormatPr defaultColWidth="10.625" defaultRowHeight="35.25" customHeight="1"/>
  <cols>
    <col min="1" max="1" width="50.5" style="21" customWidth="1"/>
    <col min="2" max="2" width="47.125" style="19" customWidth="1"/>
    <col min="3" max="3" width="39" style="19" customWidth="1"/>
    <col min="4" max="4" width="8" style="19" customWidth="1"/>
    <col min="5" max="5" width="6.375" style="19" customWidth="1"/>
    <col min="6" max="6" width="9.5" style="19" customWidth="1"/>
    <col min="7" max="7" width="10.125" style="19" bestFit="1" customWidth="1"/>
    <col min="8" max="8" width="9.5" style="19" customWidth="1"/>
    <col min="9" max="9" width="7.375" style="19" bestFit="1" customWidth="1"/>
    <col min="10" max="10" width="9.25" style="19" customWidth="1"/>
    <col min="11" max="11" width="20.5" style="21" customWidth="1"/>
    <col min="12" max="12" width="10.625" style="18"/>
    <col min="13" max="16384" width="10.625" style="19"/>
  </cols>
  <sheetData>
    <row r="1" spans="1:14" ht="35.25" customHeight="1" thickBot="1">
      <c r="A1" s="351" t="s">
        <v>105</v>
      </c>
      <c r="B1" s="352"/>
      <c r="C1" s="352"/>
      <c r="D1" s="352"/>
      <c r="E1" s="352"/>
      <c r="F1" s="352"/>
      <c r="G1" s="352"/>
      <c r="H1" s="352"/>
      <c r="I1" s="352"/>
      <c r="J1" s="352"/>
      <c r="K1" s="353"/>
      <c r="L1" s="22"/>
      <c r="M1" s="32"/>
      <c r="N1" s="32"/>
    </row>
    <row r="2" spans="1:14" ht="15">
      <c r="A2" s="359"/>
      <c r="B2" s="367" t="s">
        <v>106</v>
      </c>
      <c r="C2" s="354" t="s">
        <v>107</v>
      </c>
      <c r="D2" s="361" t="s">
        <v>108</v>
      </c>
      <c r="E2" s="362"/>
      <c r="F2" s="362"/>
      <c r="G2" s="362"/>
      <c r="H2" s="362"/>
      <c r="I2" s="362"/>
      <c r="J2" s="363"/>
      <c r="K2" s="355" t="s">
        <v>109</v>
      </c>
      <c r="M2" s="8"/>
      <c r="N2" s="8"/>
    </row>
    <row r="3" spans="1:14" s="20" customFormat="1" ht="63.6" thickBot="1">
      <c r="A3" s="360"/>
      <c r="B3" s="367"/>
      <c r="C3" s="354"/>
      <c r="D3" s="290" t="str">
        <f>Configuration!$A$2</f>
        <v>Non Acquis</v>
      </c>
      <c r="E3" s="291" t="str">
        <f>Configuration!$A$3</f>
        <v>Loin</v>
      </c>
      <c r="F3" s="290" t="str">
        <f>Configuration!$A$4</f>
        <v>Proche</v>
      </c>
      <c r="G3" s="292" t="str">
        <f>Configuration!$A$5</f>
        <v>Très proche</v>
      </c>
      <c r="H3" s="290" t="str">
        <f>Configuration!$A$6</f>
        <v>Attendu</v>
      </c>
      <c r="I3" s="292" t="str">
        <f>Configuration!$A$7</f>
        <v>Au-delà</v>
      </c>
      <c r="J3" s="293" t="str">
        <f>Configuration!A9</f>
        <v>Pas d'objet</v>
      </c>
      <c r="K3" s="355"/>
      <c r="L3" s="18"/>
      <c r="M3" s="30"/>
      <c r="N3" s="30"/>
    </row>
    <row r="4" spans="1:14" ht="25.35" customHeight="1" thickBot="1">
      <c r="A4" s="68" t="s">
        <v>57</v>
      </c>
      <c r="B4" s="364"/>
      <c r="C4" s="294"/>
      <c r="D4" s="1"/>
      <c r="E4" s="4"/>
      <c r="F4" s="1"/>
      <c r="G4" s="1"/>
      <c r="H4" s="1" t="s">
        <v>110</v>
      </c>
      <c r="I4" s="1"/>
      <c r="J4" s="26"/>
      <c r="K4" s="295" t="str">
        <f>'Vue d''ensemble'!$D$4</f>
        <v>DARSON Simon</v>
      </c>
      <c r="L4" s="18" t="str">
        <f>IF(NOT(ISBLANK(J4)),$J$3,IF(NOT(ISBLANK(I4)),$I$3,IF(NOT(ISBLANK(H4)),$H$3,IF(NOT(ISBLANK(G4)),$G$3,IF(NOT(ISBLANK(F4)),$F$3,IF(NOT(ISBLANK(E4)),$E$3,IF(NOT(ISBLANK(D4)),D$3,Configuration!$A$8)))))))</f>
        <v>Attendu</v>
      </c>
      <c r="M4" s="8"/>
      <c r="N4" s="8"/>
    </row>
    <row r="5" spans="1:14" ht="25.35" customHeight="1">
      <c r="A5" s="356" t="s">
        <v>111</v>
      </c>
      <c r="B5" s="365"/>
      <c r="C5" s="296"/>
      <c r="D5" s="2"/>
      <c r="E5" s="5"/>
      <c r="F5" s="2"/>
      <c r="G5" s="2" t="s">
        <v>110</v>
      </c>
      <c r="H5" s="2"/>
      <c r="I5" s="2"/>
      <c r="J5" s="27"/>
      <c r="K5" s="297" t="str">
        <f>'Vue d''ensemble'!$E$4</f>
        <v>FAGET Baptiste</v>
      </c>
      <c r="L5" s="18" t="str">
        <f>IF(NOT(ISBLANK(J5)),$J$3,IF(NOT(ISBLANK(I5)),$I$3,IF(NOT(ISBLANK(H5)),$H$3,IF(NOT(ISBLANK(G5)),$G$3,IF(NOT(ISBLANK(F5)),$F$3,IF(NOT(ISBLANK(E5)),$E$3,IF(NOT(ISBLANK(D5)),D$3,Configuration!$A$8)))))))</f>
        <v>Très proche</v>
      </c>
      <c r="M5" s="8"/>
      <c r="N5" s="8"/>
    </row>
    <row r="6" spans="1:14" ht="25.35" customHeight="1">
      <c r="A6" s="357"/>
      <c r="B6" s="365"/>
      <c r="C6" s="296"/>
      <c r="D6" s="2"/>
      <c r="E6" s="5"/>
      <c r="F6" s="2" t="s">
        <v>110</v>
      </c>
      <c r="G6" s="2"/>
      <c r="H6" s="2"/>
      <c r="I6" s="2"/>
      <c r="J6" s="27"/>
      <c r="K6" s="297" t="str">
        <f>'Vue d''ensemble'!$F$4</f>
        <v>KERGOURLAY Guillaume</v>
      </c>
      <c r="L6" s="18" t="str">
        <f>IF(NOT(ISBLANK(J6)),$J$3,IF(NOT(ISBLANK(I6)),$I$3,IF(NOT(ISBLANK(H6)),$H$3,IF(NOT(ISBLANK(G6)),$G$3,IF(NOT(ISBLANK(F6)),$F$3,IF(NOT(ISBLANK(E6)),$E$3,IF(NOT(ISBLANK(D6)),D$3,Configuration!$A$8)))))))</f>
        <v>Proche</v>
      </c>
      <c r="M6" s="8"/>
      <c r="N6" s="8"/>
    </row>
    <row r="7" spans="1:14" ht="25.35" customHeight="1">
      <c r="A7" s="357"/>
      <c r="B7" s="365"/>
      <c r="C7" s="296"/>
      <c r="D7" s="2"/>
      <c r="E7" s="5"/>
      <c r="F7" s="2" t="s">
        <v>110</v>
      </c>
      <c r="G7" s="2"/>
      <c r="H7" s="2"/>
      <c r="I7" s="2"/>
      <c r="J7" s="27"/>
      <c r="K7" s="297" t="str">
        <f>'Vue d''ensemble'!$G$4</f>
        <v>MENSAH ASSIAKOLEY Alexandre</v>
      </c>
      <c r="L7" s="18" t="str">
        <f>IF(NOT(ISBLANK(J7)),$J$3,IF(NOT(ISBLANK(I7)),$I$3,IF(NOT(ISBLANK(H7)),$H$3,IF(NOT(ISBLANK(G7)),$G$3,IF(NOT(ISBLANK(F7)),$F$3,IF(NOT(ISBLANK(E7)),$E$3,IF(NOT(ISBLANK(D7)),D$3,Configuration!$A$8)))))))</f>
        <v>Proche</v>
      </c>
      <c r="M7" s="8"/>
      <c r="N7" s="8"/>
    </row>
    <row r="8" spans="1:14" ht="25.35" customHeight="1">
      <c r="A8" s="357"/>
      <c r="B8" s="365"/>
      <c r="C8" s="296"/>
      <c r="D8" s="2"/>
      <c r="E8" s="5"/>
      <c r="F8" s="2" t="s">
        <v>110</v>
      </c>
      <c r="G8" s="2"/>
      <c r="H8" s="2"/>
      <c r="I8" s="2"/>
      <c r="J8" s="27"/>
      <c r="K8" s="297" t="str">
        <f>'Vue d''ensemble'!$H$4</f>
        <v>SASAKI--PERICOU François</v>
      </c>
      <c r="L8" s="18" t="s">
        <v>4</v>
      </c>
      <c r="M8" s="8"/>
      <c r="N8" s="8"/>
    </row>
    <row r="9" spans="1:14" ht="25.35" customHeight="1">
      <c r="A9" s="357"/>
      <c r="B9" s="365"/>
      <c r="C9" s="296"/>
      <c r="D9" s="2"/>
      <c r="E9" s="5"/>
      <c r="F9" s="2" t="s">
        <v>110</v>
      </c>
      <c r="G9" s="2"/>
      <c r="H9" s="2"/>
      <c r="I9" s="2"/>
      <c r="J9" s="27"/>
      <c r="K9" s="297" t="str">
        <f>'Vue d''ensemble'!$I$4</f>
        <v>THOMAS Benoit</v>
      </c>
      <c r="L9" s="18" t="str">
        <f>IF(NOT(ISBLANK(J9)),$J$3,IF(NOT(ISBLANK(I9)),$I$3,IF(NOT(ISBLANK(H9)),$H$3,IF(NOT(ISBLANK(G9)),$G$3,IF(NOT(ISBLANK(F9)),$F$3,IF(NOT(ISBLANK(E9)),$E$3,IF(NOT(ISBLANK(D9)),D$3,Configuration!$A$8)))))))</f>
        <v>Proche</v>
      </c>
      <c r="M9" s="8"/>
      <c r="N9" s="8"/>
    </row>
    <row r="10" spans="1:14" ht="25.35" customHeight="1" thickBot="1">
      <c r="A10" s="358"/>
      <c r="B10" s="366"/>
      <c r="C10" s="298"/>
      <c r="D10" s="3"/>
      <c r="E10" s="6"/>
      <c r="F10" s="3"/>
      <c r="G10" s="3"/>
      <c r="H10" s="3"/>
      <c r="I10" s="3"/>
      <c r="J10" s="28"/>
      <c r="K10" s="299" t="str">
        <f>'Vue d''ensemble'!$J$4</f>
        <v>- -</v>
      </c>
      <c r="L10" s="18" t="str">
        <f>IF(NOT(ISBLANK(J10)),$J$3,IF(NOT(ISBLANK(I10)),$I$3,IF(NOT(ISBLANK(H10)),$H$3,IF(NOT(ISBLANK(G10)),$G$3,IF(NOT(ISBLANK(F10)),$F$3,IF(NOT(ISBLANK(E10)),$E$3,IF(NOT(ISBLANK(D10)),D$3,Configuration!$A$8)))))))</f>
        <v>Évaluation manquante</v>
      </c>
      <c r="M10" s="8"/>
      <c r="N10" s="8"/>
    </row>
    <row r="11" spans="1:14" ht="25.35" customHeight="1" thickBot="1">
      <c r="A11" s="68" t="s">
        <v>58</v>
      </c>
      <c r="B11" s="373"/>
      <c r="C11" s="294"/>
      <c r="D11" s="1"/>
      <c r="E11" s="4"/>
      <c r="F11" s="1"/>
      <c r="G11" s="1" t="s">
        <v>110</v>
      </c>
      <c r="H11" s="1"/>
      <c r="I11" s="1"/>
      <c r="J11" s="26"/>
      <c r="K11" s="295" t="str">
        <f>'Vue d''ensemble'!$D$4</f>
        <v>DARSON Simon</v>
      </c>
      <c r="L11" s="18" t="str">
        <f>IF(NOT(ISBLANK(J11)),$J$3,IF(NOT(ISBLANK(I11)),$I$3,IF(NOT(ISBLANK(H11)),$H$3,IF(NOT(ISBLANK(G11)),$G$3,IF(NOT(ISBLANK(F11)),$F$3,IF(NOT(ISBLANK(E11)),$E$3,IF(NOT(ISBLANK(D11)),D$3,Configuration!$A$8)))))))</f>
        <v>Très proche</v>
      </c>
      <c r="M11" s="8"/>
      <c r="N11" s="8"/>
    </row>
    <row r="12" spans="1:14" ht="25.35" customHeight="1">
      <c r="A12" s="356" t="s">
        <v>112</v>
      </c>
      <c r="B12" s="374"/>
      <c r="C12" s="296"/>
      <c r="D12" s="2"/>
      <c r="E12" s="5"/>
      <c r="F12" s="2"/>
      <c r="G12" s="2" t="s">
        <v>113</v>
      </c>
      <c r="H12" s="2"/>
      <c r="I12" s="2"/>
      <c r="J12" s="27"/>
      <c r="K12" s="297" t="str">
        <f>'Vue d''ensemble'!$E$4</f>
        <v>FAGET Baptiste</v>
      </c>
      <c r="L12" s="18" t="str">
        <f>IF(NOT(ISBLANK(J12)),$J$3,IF(NOT(ISBLANK(I12)),$I$3,IF(NOT(ISBLANK(H12)),$H$3,IF(NOT(ISBLANK(G12)),$G$3,IF(NOT(ISBLANK(F12)),$F$3,IF(NOT(ISBLANK(E12)),$E$3,IF(NOT(ISBLANK(D12)),D$3,Configuration!$A$8)))))))</f>
        <v>Très proche</v>
      </c>
      <c r="M12" s="8"/>
      <c r="N12" s="8"/>
    </row>
    <row r="13" spans="1:14" ht="25.35" customHeight="1">
      <c r="A13" s="357"/>
      <c r="B13" s="374"/>
      <c r="C13" s="296"/>
      <c r="D13" s="2"/>
      <c r="E13" s="5" t="s">
        <v>110</v>
      </c>
      <c r="F13" s="2"/>
      <c r="G13" s="2"/>
      <c r="H13" s="2"/>
      <c r="I13" s="2"/>
      <c r="J13" s="27"/>
      <c r="K13" s="297" t="str">
        <f>'Vue d''ensemble'!$F$4</f>
        <v>KERGOURLAY Guillaume</v>
      </c>
      <c r="L13" s="18" t="str">
        <f>IF(NOT(ISBLANK(J13)),$J$3,IF(NOT(ISBLANK(I13)),$I$3,IF(NOT(ISBLANK(H13)),$H$3,IF(NOT(ISBLANK(G13)),$G$3,IF(NOT(ISBLANK(F13)),$F$3,IF(NOT(ISBLANK(E13)),$E$3,IF(NOT(ISBLANK(D13)),D$3,Configuration!$A$8)))))))</f>
        <v>Loin</v>
      </c>
      <c r="M13" s="8"/>
      <c r="N13" s="8"/>
    </row>
    <row r="14" spans="1:14" ht="25.35" customHeight="1">
      <c r="A14" s="357"/>
      <c r="B14" s="374"/>
      <c r="C14" s="296"/>
      <c r="D14" s="2"/>
      <c r="E14" s="5"/>
      <c r="F14" s="2"/>
      <c r="G14" s="2" t="s">
        <v>114</v>
      </c>
      <c r="H14" s="2"/>
      <c r="I14" s="2"/>
      <c r="J14" s="27"/>
      <c r="K14" s="297" t="str">
        <f>'Vue d''ensemble'!$G$4</f>
        <v>MENSAH ASSIAKOLEY Alexandre</v>
      </c>
      <c r="L14" s="18" t="str">
        <f>IF(NOT(ISBLANK(J14)),$J$3,IF(NOT(ISBLANK(I14)),$I$3,IF(NOT(ISBLANK(H14)),$H$3,IF(NOT(ISBLANK(G14)),$G$3,IF(NOT(ISBLANK(F14)),$F$3,IF(NOT(ISBLANK(E14)),$E$3,IF(NOT(ISBLANK(D14)),D$3,Configuration!$A$8)))))))</f>
        <v>Très proche</v>
      </c>
      <c r="M14" s="8"/>
      <c r="N14" s="8"/>
    </row>
    <row r="15" spans="1:14" ht="25.35" customHeight="1">
      <c r="A15" s="357"/>
      <c r="B15" s="374"/>
      <c r="C15" s="296"/>
      <c r="D15" s="2"/>
      <c r="E15" s="5"/>
      <c r="F15" s="2" t="s">
        <v>110</v>
      </c>
      <c r="G15" s="2"/>
      <c r="H15" s="2"/>
      <c r="I15" s="2"/>
      <c r="J15" s="27"/>
      <c r="K15" s="297" t="str">
        <f>'Vue d''ensemble'!$H$4</f>
        <v>SASAKI--PERICOU François</v>
      </c>
      <c r="L15" s="18" t="s">
        <v>4</v>
      </c>
      <c r="M15" s="8"/>
      <c r="N15" s="8"/>
    </row>
    <row r="16" spans="1:14" ht="25.35" customHeight="1">
      <c r="A16" s="357"/>
      <c r="B16" s="374"/>
      <c r="C16" s="296"/>
      <c r="D16" s="2"/>
      <c r="E16" s="5"/>
      <c r="F16" s="2"/>
      <c r="G16" s="2" t="s">
        <v>110</v>
      </c>
      <c r="H16" s="2"/>
      <c r="I16" s="2"/>
      <c r="J16" s="27"/>
      <c r="K16" s="297" t="str">
        <f>'Vue d''ensemble'!$I$4</f>
        <v>THOMAS Benoit</v>
      </c>
      <c r="L16" s="18" t="str">
        <f>IF(NOT(ISBLANK(J16)),$J$3,IF(NOT(ISBLANK(I16)),$I$3,IF(NOT(ISBLANK(H16)),$H$3,IF(NOT(ISBLANK(G16)),$G$3,IF(NOT(ISBLANK(F16)),$F$3,IF(NOT(ISBLANK(E16)),$E$3,IF(NOT(ISBLANK(D16)),D$3,Configuration!$A$8)))))))</f>
        <v>Très proche</v>
      </c>
      <c r="M16" s="8"/>
      <c r="N16" s="8"/>
    </row>
    <row r="17" spans="1:12" ht="25.35" customHeight="1" thickBot="1">
      <c r="A17" s="358"/>
      <c r="B17" s="375"/>
      <c r="C17" s="298"/>
      <c r="D17" s="3"/>
      <c r="E17" s="6"/>
      <c r="F17" s="3"/>
      <c r="G17" s="3"/>
      <c r="H17" s="3"/>
      <c r="I17" s="3"/>
      <c r="J17" s="28"/>
      <c r="K17" s="299" t="str">
        <f>'Vue d''ensemble'!$J$4</f>
        <v>- -</v>
      </c>
      <c r="L17" s="18" t="str">
        <f>IF(NOT(ISBLANK(J17)),$J$3,IF(NOT(ISBLANK(I17)),$I$3,IF(NOT(ISBLANK(H17)),$H$3,IF(NOT(ISBLANK(G17)),$G$3,IF(NOT(ISBLANK(F17)),$F$3,IF(NOT(ISBLANK(E17)),$E$3,IF(NOT(ISBLANK(D17)),D$3,Configuration!$A$8)))))))</f>
        <v>Évaluation manquante</v>
      </c>
    </row>
    <row r="18" spans="1:12" ht="50.1" customHeight="1" thickBot="1">
      <c r="A18" s="68" t="s">
        <v>115</v>
      </c>
      <c r="B18" s="368"/>
      <c r="C18" s="11"/>
      <c r="D18" s="1"/>
      <c r="E18" s="4"/>
      <c r="F18" s="1"/>
      <c r="G18" s="1"/>
      <c r="H18" s="1" t="s">
        <v>110</v>
      </c>
      <c r="I18" s="1"/>
      <c r="J18" s="26"/>
      <c r="K18" s="295" t="str">
        <f>'Vue d''ensemble'!$D$4</f>
        <v>DARSON Simon</v>
      </c>
      <c r="L18" s="18" t="str">
        <f>IF(NOT(ISBLANK(J18)),$J$3,IF(NOT(ISBLANK(I18)),$I$3,IF(NOT(ISBLANK(H18)),$H$3,IF(NOT(ISBLANK(G18)),$G$3,IF(NOT(ISBLANK(F18)),$F$3,IF(NOT(ISBLANK(E18)),$E$3,IF(NOT(ISBLANK(D18)),D$3,Configuration!$A$8)))))))</f>
        <v>Attendu</v>
      </c>
    </row>
    <row r="19" spans="1:12" ht="50.1" customHeight="1">
      <c r="A19" s="356" t="s">
        <v>116</v>
      </c>
      <c r="B19" s="369"/>
      <c r="C19" s="220"/>
      <c r="D19" s="2"/>
      <c r="E19" s="5"/>
      <c r="F19" s="2"/>
      <c r="G19" s="2"/>
      <c r="H19" s="2" t="s">
        <v>110</v>
      </c>
      <c r="I19" s="2"/>
      <c r="J19" s="27"/>
      <c r="K19" s="297" t="str">
        <f>'Vue d''ensemble'!$E$4</f>
        <v>FAGET Baptiste</v>
      </c>
      <c r="L19" s="18" t="str">
        <f>IF(NOT(ISBLANK(J19)),$J$3,IF(NOT(ISBLANK(I19)),$I$3,IF(NOT(ISBLANK(H19)),$H$3,IF(NOT(ISBLANK(G19)),$G$3,IF(NOT(ISBLANK(F19)),$F$3,IF(NOT(ISBLANK(E19)),$E$3,IF(NOT(ISBLANK(D19)),D$3,Configuration!$A$8)))))))</f>
        <v>Attendu</v>
      </c>
    </row>
    <row r="20" spans="1:12" ht="50.1" customHeight="1">
      <c r="A20" s="357"/>
      <c r="B20" s="369"/>
      <c r="C20" s="220"/>
      <c r="D20" s="2"/>
      <c r="E20" s="5"/>
      <c r="F20" s="2" t="s">
        <v>110</v>
      </c>
      <c r="G20" s="2"/>
      <c r="H20" s="2"/>
      <c r="I20" s="2"/>
      <c r="J20" s="27"/>
      <c r="K20" s="297" t="str">
        <f>'Vue d''ensemble'!$F$4</f>
        <v>KERGOURLAY Guillaume</v>
      </c>
      <c r="L20" s="18" t="str">
        <f>IF(NOT(ISBLANK(J20)),$J$3,IF(NOT(ISBLANK(I20)),$I$3,IF(NOT(ISBLANK(H20)),$H$3,IF(NOT(ISBLANK(G20)),$G$3,IF(NOT(ISBLANK(F20)),$F$3,IF(NOT(ISBLANK(E20)),$E$3,IF(NOT(ISBLANK(D20)),D$3,Configuration!$A$8)))))))</f>
        <v>Proche</v>
      </c>
    </row>
    <row r="21" spans="1:12" ht="50.1" customHeight="1">
      <c r="A21" s="357"/>
      <c r="B21" s="369"/>
      <c r="C21" s="220"/>
      <c r="D21" s="2"/>
      <c r="E21" s="5" t="s">
        <v>117</v>
      </c>
      <c r="F21" s="2"/>
      <c r="G21" s="2"/>
      <c r="H21" s="2"/>
      <c r="I21" s="2"/>
      <c r="J21" s="27"/>
      <c r="K21" s="297" t="str">
        <f>'Vue d''ensemble'!$G$4</f>
        <v>MENSAH ASSIAKOLEY Alexandre</v>
      </c>
      <c r="L21" s="18" t="str">
        <f>IF(NOT(ISBLANK(J21)),$J$3,IF(NOT(ISBLANK(I21)),$I$3,IF(NOT(ISBLANK(H21)),$H$3,IF(NOT(ISBLANK(G21)),$G$3,IF(NOT(ISBLANK(F21)),$F$3,IF(NOT(ISBLANK(E21)),$E$3,IF(NOT(ISBLANK(D21)),D$3,Configuration!$A$8)))))))</f>
        <v>Loin</v>
      </c>
    </row>
    <row r="22" spans="1:12" ht="50.1" customHeight="1">
      <c r="A22" s="357"/>
      <c r="B22" s="369"/>
      <c r="C22" s="220"/>
      <c r="D22" s="2"/>
      <c r="E22" s="5"/>
      <c r="F22" s="2" t="s">
        <v>110</v>
      </c>
      <c r="G22" s="2"/>
      <c r="H22" s="2"/>
      <c r="I22" s="2"/>
      <c r="J22" s="27"/>
      <c r="K22" s="297" t="str">
        <f>'Vue d''ensemble'!$H$4</f>
        <v>SASAKI--PERICOU François</v>
      </c>
      <c r="L22" s="274" t="s">
        <v>4</v>
      </c>
    </row>
    <row r="23" spans="1:12" ht="50.1" customHeight="1">
      <c r="A23" s="357"/>
      <c r="B23" s="369"/>
      <c r="C23" s="220"/>
      <c r="D23" s="2"/>
      <c r="E23" s="5"/>
      <c r="F23" s="2"/>
      <c r="G23" s="2"/>
      <c r="H23" s="2" t="s">
        <v>110</v>
      </c>
      <c r="I23" s="2"/>
      <c r="J23" s="27"/>
      <c r="K23" s="297" t="str">
        <f>'Vue d''ensemble'!$I$4</f>
        <v>THOMAS Benoit</v>
      </c>
      <c r="L23" s="18" t="str">
        <f>IF(NOT(ISBLANK(J23)),$J$3,IF(NOT(ISBLANK(I23)),$I$3,IF(NOT(ISBLANK(H23)),$H$3,IF(NOT(ISBLANK(G23)),$G$3,IF(NOT(ISBLANK(F23)),$F$3,IF(NOT(ISBLANK(E23)),$E$3,IF(NOT(ISBLANK(D23)),D$3,Configuration!$A$8)))))))</f>
        <v>Attendu</v>
      </c>
    </row>
    <row r="24" spans="1:12" ht="50.1" customHeight="1" thickBot="1">
      <c r="A24" s="358"/>
      <c r="B24" s="370"/>
      <c r="C24" s="221"/>
      <c r="D24" s="3"/>
      <c r="E24" s="6"/>
      <c r="F24" s="3"/>
      <c r="G24" s="3"/>
      <c r="H24" s="3"/>
      <c r="I24" s="3"/>
      <c r="J24" s="28"/>
      <c r="K24" s="299" t="str">
        <f>'Vue d''ensemble'!$J$4</f>
        <v>- -</v>
      </c>
      <c r="L24" s="18" t="str">
        <f>IF(NOT(ISBLANK(J24)),$J$3,IF(NOT(ISBLANK(I24)),$I$3,IF(NOT(ISBLANK(H24)),$H$3,IF(NOT(ISBLANK(G24)),$G$3,IF(NOT(ISBLANK(F24)),$F$3,IF(NOT(ISBLANK(E24)),$E$3,IF(NOT(ISBLANK(D24)),D$3,Configuration!$A$8)))))))</f>
        <v>Évaluation manquante</v>
      </c>
    </row>
    <row r="25" spans="1:12" ht="25.35" customHeight="1" thickBot="1">
      <c r="A25" s="68" t="s">
        <v>118</v>
      </c>
      <c r="B25" s="368"/>
      <c r="C25" s="11"/>
      <c r="D25" s="1"/>
      <c r="E25" s="4"/>
      <c r="F25" s="1"/>
      <c r="G25" s="1"/>
      <c r="H25" s="1"/>
      <c r="I25" s="1" t="s">
        <v>110</v>
      </c>
      <c r="J25" s="26"/>
      <c r="K25" s="295" t="str">
        <f>'Vue d''ensemble'!$D$4</f>
        <v>DARSON Simon</v>
      </c>
      <c r="L25" s="18" t="str">
        <f>IF(NOT(ISBLANK(J25)),$J$3,IF(NOT(ISBLANK(I25)),$I$3,IF(NOT(ISBLANK(H25)),$H$3,IF(NOT(ISBLANK(G25)),$G$3,IF(NOT(ISBLANK(F25)),$F$3,IF(NOT(ISBLANK(E25)),$E$3,IF(NOT(ISBLANK(D25)),D$3,Configuration!$A$8)))))))</f>
        <v>Au-delà</v>
      </c>
    </row>
    <row r="26" spans="1:12" ht="25.5" customHeight="1">
      <c r="A26" s="356" t="s">
        <v>119</v>
      </c>
      <c r="B26" s="369"/>
      <c r="C26" s="220"/>
      <c r="D26" s="2"/>
      <c r="E26" s="5"/>
      <c r="F26" s="2"/>
      <c r="G26" s="2"/>
      <c r="H26" s="2" t="s">
        <v>110</v>
      </c>
      <c r="I26" s="2"/>
      <c r="J26" s="27"/>
      <c r="K26" s="297" t="str">
        <f>'Vue d''ensemble'!$E$4</f>
        <v>FAGET Baptiste</v>
      </c>
      <c r="L26" s="18" t="str">
        <f>IF(NOT(ISBLANK(J26)),$J$3,IF(NOT(ISBLANK(I26)),$I$3,IF(NOT(ISBLANK(H26)),$H$3,IF(NOT(ISBLANK(G26)),$G$3,IF(NOT(ISBLANK(F26)),$F$3,IF(NOT(ISBLANK(E26)),$E$3,IF(NOT(ISBLANK(D26)),D$3,Configuration!$A$8)))))))</f>
        <v>Attendu</v>
      </c>
    </row>
    <row r="27" spans="1:12" ht="25.35" customHeight="1">
      <c r="A27" s="357"/>
      <c r="B27" s="369"/>
      <c r="C27" s="220"/>
      <c r="D27" s="2"/>
      <c r="E27" s="5"/>
      <c r="F27" s="2"/>
      <c r="G27" s="2" t="s">
        <v>110</v>
      </c>
      <c r="H27" s="2"/>
      <c r="I27" s="2"/>
      <c r="J27" s="27"/>
      <c r="K27" s="297" t="str">
        <f>'Vue d''ensemble'!$F$4</f>
        <v>KERGOURLAY Guillaume</v>
      </c>
      <c r="L27" s="18" t="str">
        <f>IF(NOT(ISBLANK(J27)),$J$3,IF(NOT(ISBLANK(I27)),$I$3,IF(NOT(ISBLANK(H27)),$H$3,IF(NOT(ISBLANK(G27)),$G$3,IF(NOT(ISBLANK(F27)),$F$3,IF(NOT(ISBLANK(E27)),$E$3,IF(NOT(ISBLANK(D27)),D$3,Configuration!$A$8)))))))</f>
        <v>Très proche</v>
      </c>
    </row>
    <row r="28" spans="1:12" ht="25.35" customHeight="1">
      <c r="A28" s="357"/>
      <c r="B28" s="369"/>
      <c r="C28" s="220"/>
      <c r="D28" s="2"/>
      <c r="E28" s="5"/>
      <c r="F28" s="2"/>
      <c r="G28" s="2"/>
      <c r="H28" s="2" t="s">
        <v>117</v>
      </c>
      <c r="I28" s="2"/>
      <c r="J28" s="27"/>
      <c r="K28" s="297" t="str">
        <f>'Vue d''ensemble'!$G$4</f>
        <v>MENSAH ASSIAKOLEY Alexandre</v>
      </c>
      <c r="L28" s="18" t="str">
        <f>IF(NOT(ISBLANK(J28)),$J$3,IF(NOT(ISBLANK(I28)),$I$3,IF(NOT(ISBLANK(H28)),$H$3,IF(NOT(ISBLANK(G28)),$G$3,IF(NOT(ISBLANK(F28)),$F$3,IF(NOT(ISBLANK(E28)),$E$3,IF(NOT(ISBLANK(D28)),D$3,Configuration!$A$8)))))))</f>
        <v>Attendu</v>
      </c>
    </row>
    <row r="29" spans="1:12" ht="25.35" customHeight="1">
      <c r="A29" s="357"/>
      <c r="B29" s="369"/>
      <c r="C29" s="220"/>
      <c r="D29" s="2"/>
      <c r="E29" s="5"/>
      <c r="F29" s="2" t="s">
        <v>110</v>
      </c>
      <c r="G29" s="2"/>
      <c r="H29" s="2"/>
      <c r="I29" s="2"/>
      <c r="J29" s="27"/>
      <c r="K29" s="297" t="str">
        <f>'Vue d''ensemble'!$H$4</f>
        <v>SASAKI--PERICOU François</v>
      </c>
      <c r="L29" s="18" t="s">
        <v>4</v>
      </c>
    </row>
    <row r="30" spans="1:12" ht="25.35" customHeight="1">
      <c r="A30" s="357"/>
      <c r="B30" s="369"/>
      <c r="C30" s="220"/>
      <c r="D30" s="2"/>
      <c r="E30" s="5"/>
      <c r="F30" s="2"/>
      <c r="G30" s="2"/>
      <c r="H30" s="2"/>
      <c r="I30" s="2" t="s">
        <v>110</v>
      </c>
      <c r="J30" s="27"/>
      <c r="K30" s="297" t="str">
        <f>'Vue d''ensemble'!$I$4</f>
        <v>THOMAS Benoit</v>
      </c>
      <c r="L30" s="18" t="str">
        <f>IF(NOT(ISBLANK(J30)),$J$3,IF(NOT(ISBLANK(I30)),$I$3,IF(NOT(ISBLANK(H30)),$H$3,IF(NOT(ISBLANK(G30)),$G$3,IF(NOT(ISBLANK(F30)),$F$3,IF(NOT(ISBLANK(E30)),$E$3,IF(NOT(ISBLANK(D30)),D$3,Configuration!$A$8)))))))</f>
        <v>Au-delà</v>
      </c>
    </row>
    <row r="31" spans="1:12" ht="25.35" customHeight="1" thickBot="1">
      <c r="A31" s="358"/>
      <c r="B31" s="370"/>
      <c r="C31" s="221"/>
      <c r="D31" s="3"/>
      <c r="E31" s="6"/>
      <c r="F31" s="3"/>
      <c r="G31" s="3"/>
      <c r="H31" s="3"/>
      <c r="I31" s="3"/>
      <c r="J31" s="28"/>
      <c r="K31" s="299" t="str">
        <f>'Vue d''ensemble'!$J$4</f>
        <v>- -</v>
      </c>
      <c r="L31" s="18" t="str">
        <f>IF(NOT(ISBLANK(J31)),$J$3,IF(NOT(ISBLANK(I31)),$I$3,IF(NOT(ISBLANK(H31)),$H$3,IF(NOT(ISBLANK(G31)),$G$3,IF(NOT(ISBLANK(F31)),$F$3,IF(NOT(ISBLANK(E31)),$E$3,IF(NOT(ISBLANK(D31)),D$3,Configuration!$A$8)))))))</f>
        <v>Évaluation manquante</v>
      </c>
    </row>
    <row r="32" spans="1:12" ht="25.35" customHeight="1" thickBot="1">
      <c r="A32" s="68" t="s">
        <v>120</v>
      </c>
      <c r="B32" s="369"/>
      <c r="C32" s="220"/>
      <c r="D32" s="2"/>
      <c r="E32" s="5"/>
      <c r="F32" s="2"/>
      <c r="G32" s="2"/>
      <c r="H32" s="2"/>
      <c r="I32" s="2" t="s">
        <v>110</v>
      </c>
      <c r="J32" s="27"/>
      <c r="K32" s="295" t="str">
        <f>'Vue d''ensemble'!$D$4</f>
        <v>DARSON Simon</v>
      </c>
      <c r="L32" s="18" t="str">
        <f>IF(NOT(ISBLANK(J32)),$J$3,IF(NOT(ISBLANK(I32)),$I$3,IF(NOT(ISBLANK(H32)),$H$3,IF(NOT(ISBLANK(G32)),$G$3,IF(NOT(ISBLANK(F32)),$F$3,IF(NOT(ISBLANK(E32)),$E$3,IF(NOT(ISBLANK(D32)),D$3,Configuration!$A$8)))))))</f>
        <v>Au-delà</v>
      </c>
    </row>
    <row r="33" spans="1:12" ht="25.35" customHeight="1">
      <c r="A33" s="356" t="s">
        <v>121</v>
      </c>
      <c r="B33" s="369"/>
      <c r="C33" s="220"/>
      <c r="D33" s="2"/>
      <c r="E33" s="5"/>
      <c r="F33" s="2"/>
      <c r="G33" s="2" t="s">
        <v>110</v>
      </c>
      <c r="H33" s="2"/>
      <c r="I33" s="2"/>
      <c r="J33" s="27"/>
      <c r="K33" s="297" t="str">
        <f>'Vue d''ensemble'!$E$4</f>
        <v>FAGET Baptiste</v>
      </c>
      <c r="L33" s="18" t="str">
        <f>IF(NOT(ISBLANK(J33)),$J$3,IF(NOT(ISBLANK(I33)),$I$3,IF(NOT(ISBLANK(H33)),$H$3,IF(NOT(ISBLANK(G33)),$G$3,IF(NOT(ISBLANK(F33)),$F$3,IF(NOT(ISBLANK(E33)),$E$3,IF(NOT(ISBLANK(D33)),D$3,Configuration!$A$8)))))))</f>
        <v>Très proche</v>
      </c>
    </row>
    <row r="34" spans="1:12" ht="25.35" customHeight="1">
      <c r="A34" s="357"/>
      <c r="B34" s="369"/>
      <c r="C34" s="220"/>
      <c r="D34" s="2"/>
      <c r="E34" s="5"/>
      <c r="F34" s="2"/>
      <c r="G34" s="2"/>
      <c r="H34" s="2" t="s">
        <v>113</v>
      </c>
      <c r="I34" s="2"/>
      <c r="J34" s="27"/>
      <c r="K34" s="297" t="str">
        <f>'Vue d''ensemble'!$F$4</f>
        <v>KERGOURLAY Guillaume</v>
      </c>
      <c r="L34" s="18" t="str">
        <f>IF(NOT(ISBLANK(J34)),$J$3,IF(NOT(ISBLANK(I34)),$I$3,IF(NOT(ISBLANK(H34)),$H$3,IF(NOT(ISBLANK(G34)),$G$3,IF(NOT(ISBLANK(F34)),$F$3,IF(NOT(ISBLANK(E34)),$E$3,IF(NOT(ISBLANK(D34)),D$3,Configuration!$A$8)))))))</f>
        <v>Attendu</v>
      </c>
    </row>
    <row r="35" spans="1:12" ht="25.35" customHeight="1">
      <c r="A35" s="357"/>
      <c r="B35" s="369"/>
      <c r="C35" s="220"/>
      <c r="D35" s="2"/>
      <c r="E35" s="5"/>
      <c r="F35" s="2"/>
      <c r="G35" s="2">
        <v>4</v>
      </c>
      <c r="H35" s="2"/>
      <c r="I35" s="2"/>
      <c r="J35" s="27"/>
      <c r="K35" s="297" t="str">
        <f>'Vue d''ensemble'!$G$4</f>
        <v>MENSAH ASSIAKOLEY Alexandre</v>
      </c>
      <c r="L35" s="18" t="str">
        <f>IF(NOT(ISBLANK(J35)),$J$3,IF(NOT(ISBLANK(I35)),$I$3,IF(NOT(ISBLANK(H35)),$H$3,IF(NOT(ISBLANK(G35)),$G$3,IF(NOT(ISBLANK(F35)),$F$3,IF(NOT(ISBLANK(E35)),$E$3,IF(NOT(ISBLANK(D35)),D$3,Configuration!$A$8)))))))</f>
        <v>Très proche</v>
      </c>
    </row>
    <row r="36" spans="1:12" ht="25.35" customHeight="1">
      <c r="A36" s="357"/>
      <c r="B36" s="369"/>
      <c r="C36" s="220"/>
      <c r="D36" s="2"/>
      <c r="E36" s="5"/>
      <c r="F36" s="2" t="s">
        <v>110</v>
      </c>
      <c r="G36" s="2"/>
      <c r="H36" s="2"/>
      <c r="I36" s="2"/>
      <c r="J36" s="27"/>
      <c r="K36" s="297" t="str">
        <f>'Vue d''ensemble'!$H$4</f>
        <v>SASAKI--PERICOU François</v>
      </c>
      <c r="L36" s="18" t="s">
        <v>4</v>
      </c>
    </row>
    <row r="37" spans="1:12" ht="25.35" customHeight="1">
      <c r="A37" s="357"/>
      <c r="B37" s="369"/>
      <c r="C37" s="220"/>
      <c r="D37" s="2"/>
      <c r="E37" s="5"/>
      <c r="F37" s="2"/>
      <c r="G37" s="2"/>
      <c r="H37" s="2" t="s">
        <v>110</v>
      </c>
      <c r="I37" s="2"/>
      <c r="J37" s="27"/>
      <c r="K37" s="297" t="str">
        <f>'Vue d''ensemble'!$I$4</f>
        <v>THOMAS Benoit</v>
      </c>
      <c r="L37" s="18" t="str">
        <f>IF(NOT(ISBLANK(J37)),$J$3,IF(NOT(ISBLANK(I37)),$I$3,IF(NOT(ISBLANK(H37)),$H$3,IF(NOT(ISBLANK(G37)),$G$3,IF(NOT(ISBLANK(F37)),$F$3,IF(NOT(ISBLANK(E37)),$E$3,IF(NOT(ISBLANK(D37)),D$3,Configuration!$A$8)))))))</f>
        <v>Attendu</v>
      </c>
    </row>
    <row r="38" spans="1:12" ht="25.35" customHeight="1" thickBot="1">
      <c r="A38" s="358"/>
      <c r="B38" s="370"/>
      <c r="C38" s="221"/>
      <c r="D38" s="3"/>
      <c r="E38" s="6"/>
      <c r="F38" s="3"/>
      <c r="G38" s="3"/>
      <c r="H38" s="3"/>
      <c r="I38" s="3"/>
      <c r="J38" s="28"/>
      <c r="K38" s="299" t="str">
        <f>'Vue d''ensemble'!$J$4</f>
        <v>- -</v>
      </c>
      <c r="L38" s="18" t="str">
        <f>IF(NOT(ISBLANK(J38)),$J$3,IF(NOT(ISBLANK(I38)),$I$3,IF(NOT(ISBLANK(H38)),$H$3,IF(NOT(ISBLANK(G38)),$G$3,IF(NOT(ISBLANK(F38)),$F$3,IF(NOT(ISBLANK(E38)),$E$3,IF(NOT(ISBLANK(D38)),D$3,Configuration!$A$8)))))))</f>
        <v>Évaluation manquante</v>
      </c>
    </row>
    <row r="39" spans="1:12" ht="25.35" customHeight="1" thickBot="1">
      <c r="A39" s="68" t="s">
        <v>122</v>
      </c>
      <c r="B39" s="369"/>
      <c r="C39" s="220"/>
      <c r="D39" s="2"/>
      <c r="E39" s="5"/>
      <c r="F39" s="2"/>
      <c r="G39" s="2"/>
      <c r="H39" s="2" t="s">
        <v>110</v>
      </c>
      <c r="I39" s="2"/>
      <c r="J39" s="27"/>
      <c r="K39" s="295" t="str">
        <f>'Vue d''ensemble'!$D$4</f>
        <v>DARSON Simon</v>
      </c>
      <c r="L39" s="18" t="str">
        <f>IF(NOT(ISBLANK(J39)),$J$3,IF(NOT(ISBLANK(I39)),$I$3,IF(NOT(ISBLANK(H39)),$H$3,IF(NOT(ISBLANK(G39)),$G$3,IF(NOT(ISBLANK(F39)),$F$3,IF(NOT(ISBLANK(E39)),$E$3,IF(NOT(ISBLANK(D39)),D$3,Configuration!$A$8)))))))</f>
        <v>Attendu</v>
      </c>
    </row>
    <row r="40" spans="1:12" ht="25.35" customHeight="1">
      <c r="A40" s="356" t="s">
        <v>123</v>
      </c>
      <c r="B40" s="369"/>
      <c r="C40" s="220"/>
      <c r="D40" s="2"/>
      <c r="E40" s="5"/>
      <c r="F40" s="2"/>
      <c r="G40" s="2" t="s">
        <v>113</v>
      </c>
      <c r="H40" s="2"/>
      <c r="I40" s="2"/>
      <c r="J40" s="27"/>
      <c r="K40" s="297" t="str">
        <f>'Vue d''ensemble'!$E$4</f>
        <v>FAGET Baptiste</v>
      </c>
      <c r="L40" s="18" t="str">
        <f>IF(NOT(ISBLANK(J40)),$J$3,IF(NOT(ISBLANK(I40)),$I$3,IF(NOT(ISBLANK(H40)),$H$3,IF(NOT(ISBLANK(G40)),$G$3,IF(NOT(ISBLANK(F40)),$F$3,IF(NOT(ISBLANK(E40)),$E$3,IF(NOT(ISBLANK(D40)),D$3,Configuration!$A$8)))))))</f>
        <v>Très proche</v>
      </c>
    </row>
    <row r="41" spans="1:12" ht="25.35" customHeight="1">
      <c r="A41" s="357"/>
      <c r="B41" s="369"/>
      <c r="C41" s="220"/>
      <c r="D41" s="2"/>
      <c r="E41" s="5"/>
      <c r="F41" s="2" t="s">
        <v>110</v>
      </c>
      <c r="G41" s="2"/>
      <c r="H41" s="2"/>
      <c r="I41" s="2"/>
      <c r="J41" s="27"/>
      <c r="K41" s="297" t="str">
        <f>'Vue d''ensemble'!$F$4</f>
        <v>KERGOURLAY Guillaume</v>
      </c>
      <c r="L41" s="18" t="str">
        <f>IF(NOT(ISBLANK(J41)),$J$3,IF(NOT(ISBLANK(I41)),$I$3,IF(NOT(ISBLANK(H41)),$H$3,IF(NOT(ISBLANK(G41)),$G$3,IF(NOT(ISBLANK(F41)),$F$3,IF(NOT(ISBLANK(E41)),$E$3,IF(NOT(ISBLANK(D41)),D$3,Configuration!$A$8)))))))</f>
        <v>Proche</v>
      </c>
    </row>
    <row r="42" spans="1:12" ht="25.35" customHeight="1">
      <c r="A42" s="357"/>
      <c r="B42" s="369"/>
      <c r="C42" s="220"/>
      <c r="D42" s="2"/>
      <c r="E42" s="5"/>
      <c r="F42" s="2"/>
      <c r="G42" s="2"/>
      <c r="H42" s="2" t="s">
        <v>117</v>
      </c>
      <c r="I42" s="2"/>
      <c r="J42" s="27"/>
      <c r="K42" s="297" t="str">
        <f>'Vue d''ensemble'!$G$4</f>
        <v>MENSAH ASSIAKOLEY Alexandre</v>
      </c>
      <c r="L42" s="18" t="str">
        <f>IF(NOT(ISBLANK(J42)),$J$3,IF(NOT(ISBLANK(I42)),$I$3,IF(NOT(ISBLANK(H42)),$H$3,IF(NOT(ISBLANK(G42)),$G$3,IF(NOT(ISBLANK(F42)),$F$3,IF(NOT(ISBLANK(E42)),$E$3,IF(NOT(ISBLANK(D42)),D$3,Configuration!$A$8)))))))</f>
        <v>Attendu</v>
      </c>
    </row>
    <row r="43" spans="1:12" ht="25.35" customHeight="1">
      <c r="A43" s="357"/>
      <c r="B43" s="369"/>
      <c r="C43" s="220"/>
      <c r="D43" s="2"/>
      <c r="E43" s="5"/>
      <c r="F43" s="2" t="s">
        <v>110</v>
      </c>
      <c r="G43" s="2"/>
      <c r="H43" s="2"/>
      <c r="I43" s="2"/>
      <c r="J43" s="27"/>
      <c r="K43" s="297" t="str">
        <f>'Vue d''ensemble'!$H$4</f>
        <v>SASAKI--PERICOU François</v>
      </c>
      <c r="L43" s="18" t="s">
        <v>4</v>
      </c>
    </row>
    <row r="44" spans="1:12" ht="25.35" customHeight="1">
      <c r="A44" s="357"/>
      <c r="B44" s="369"/>
      <c r="C44" s="220"/>
      <c r="D44" s="2"/>
      <c r="E44" s="5"/>
      <c r="F44" s="2"/>
      <c r="G44" s="2"/>
      <c r="H44" s="2" t="s">
        <v>110</v>
      </c>
      <c r="I44" s="2"/>
      <c r="J44" s="27"/>
      <c r="K44" s="297" t="str">
        <f>'Vue d''ensemble'!$I$4</f>
        <v>THOMAS Benoit</v>
      </c>
      <c r="L44" s="18" t="str">
        <f>IF(NOT(ISBLANK(J44)),$J$3,IF(NOT(ISBLANK(I44)),$I$3,IF(NOT(ISBLANK(H44)),$H$3,IF(NOT(ISBLANK(G44)),$G$3,IF(NOT(ISBLANK(F44)),$F$3,IF(NOT(ISBLANK(E44)),$E$3,IF(NOT(ISBLANK(D44)),D$3,Configuration!$A$8)))))))</f>
        <v>Attendu</v>
      </c>
    </row>
    <row r="45" spans="1:12" ht="25.35" customHeight="1" thickBot="1">
      <c r="A45" s="358"/>
      <c r="B45" s="370"/>
      <c r="C45" s="221"/>
      <c r="D45" s="3"/>
      <c r="E45" s="6"/>
      <c r="F45" s="3"/>
      <c r="G45" s="3"/>
      <c r="H45" s="3"/>
      <c r="I45" s="3"/>
      <c r="J45" s="28"/>
      <c r="K45" s="299" t="str">
        <f>'Vue d''ensemble'!$J$4</f>
        <v>- -</v>
      </c>
      <c r="L45" s="18" t="str">
        <f>IF(NOT(ISBLANK(J45)),$J$3,IF(NOT(ISBLANK(I45)),$I$3,IF(NOT(ISBLANK(H45)),$H$3,IF(NOT(ISBLANK(G45)),$G$3,IF(NOT(ISBLANK(F45)),$F$3,IF(NOT(ISBLANK(E45)),$E$3,IF(NOT(ISBLANK(D45)),D$3,Configuration!$A$8)))))))</f>
        <v>Évaluation manquante</v>
      </c>
    </row>
    <row r="46" spans="1:12" ht="25.35" customHeight="1" thickBot="1">
      <c r="A46" s="68" t="s">
        <v>80</v>
      </c>
      <c r="B46" s="371"/>
      <c r="C46" s="11"/>
      <c r="D46" s="1"/>
      <c r="E46" s="4"/>
      <c r="F46" s="1" t="s">
        <v>110</v>
      </c>
      <c r="G46" s="1"/>
      <c r="H46" s="1"/>
      <c r="I46" s="1"/>
      <c r="J46" s="26"/>
      <c r="K46" s="295" t="str">
        <f>'Vue d''ensemble'!$D$4</f>
        <v>DARSON Simon</v>
      </c>
      <c r="L46" s="18" t="str">
        <f>IF(NOT(ISBLANK(J46)),$J$3,IF(NOT(ISBLANK(I46)),$I$3,IF(NOT(ISBLANK(H46)),$H$3,IF(NOT(ISBLANK(G46)),$G$3,IF(NOT(ISBLANK(F46)),$F$3,IF(NOT(ISBLANK(E46)),$E$3,IF(NOT(ISBLANK(D46)),D$3,Configuration!$A$8)))))))</f>
        <v>Proche</v>
      </c>
    </row>
    <row r="47" spans="1:12" ht="25.35" customHeight="1">
      <c r="A47" s="356" t="s">
        <v>124</v>
      </c>
      <c r="B47" s="372"/>
      <c r="C47" s="220"/>
      <c r="D47" s="2"/>
      <c r="E47" s="5"/>
      <c r="F47" s="2" t="s">
        <v>113</v>
      </c>
      <c r="G47" s="2"/>
      <c r="H47" s="2"/>
      <c r="I47" s="2"/>
      <c r="J47" s="27"/>
      <c r="K47" s="297" t="str">
        <f>'Vue d''ensemble'!$E$4</f>
        <v>FAGET Baptiste</v>
      </c>
      <c r="L47" s="18" t="str">
        <f>IF(NOT(ISBLANK(J47)),$J$3,IF(NOT(ISBLANK(I47)),$I$3,IF(NOT(ISBLANK(H47)),$H$3,IF(NOT(ISBLANK(G47)),$G$3,IF(NOT(ISBLANK(F47)),$F$3,IF(NOT(ISBLANK(E47)),$E$3,IF(NOT(ISBLANK(D47)),D$3,Configuration!$A$8)))))))</f>
        <v>Proche</v>
      </c>
    </row>
    <row r="48" spans="1:12" ht="25.35" customHeight="1">
      <c r="A48" s="357"/>
      <c r="B48" s="372"/>
      <c r="C48" s="220"/>
      <c r="D48" s="2" t="s">
        <v>110</v>
      </c>
      <c r="E48" s="5"/>
      <c r="F48" s="2"/>
      <c r="G48" s="2"/>
      <c r="H48" s="2"/>
      <c r="I48" s="2"/>
      <c r="J48" s="27"/>
      <c r="K48" s="297" t="str">
        <f>'Vue d''ensemble'!$F$4</f>
        <v>KERGOURLAY Guillaume</v>
      </c>
      <c r="L48" s="18" t="str">
        <f>IF(NOT(ISBLANK(J48)),$J$3,IF(NOT(ISBLANK(I48)),$I$3,IF(NOT(ISBLANK(H48)),$H$3,IF(NOT(ISBLANK(G48)),$G$3,IF(NOT(ISBLANK(F48)),$F$3,IF(NOT(ISBLANK(E48)),$E$3,IF(NOT(ISBLANK(D48)),D$3,Configuration!$A$8)))))))</f>
        <v>Non Acquis</v>
      </c>
    </row>
    <row r="49" spans="1:12" ht="25.35" customHeight="1">
      <c r="A49" s="357"/>
      <c r="B49" s="372"/>
      <c r="C49" s="220"/>
      <c r="D49" s="2"/>
      <c r="E49" s="5" t="s">
        <v>114</v>
      </c>
      <c r="F49" s="2"/>
      <c r="G49" s="2"/>
      <c r="H49" s="2"/>
      <c r="I49" s="2"/>
      <c r="J49" s="27"/>
      <c r="K49" s="297" t="str">
        <f>'Vue d''ensemble'!$G$4</f>
        <v>MENSAH ASSIAKOLEY Alexandre</v>
      </c>
      <c r="L49" s="18" t="str">
        <f>IF(NOT(ISBLANK(J49)),$J$3,IF(NOT(ISBLANK(I49)),$I$3,IF(NOT(ISBLANK(H49)),$H$3,IF(NOT(ISBLANK(G49)),$G$3,IF(NOT(ISBLANK(F49)),$F$3,IF(NOT(ISBLANK(E49)),$E$3,IF(NOT(ISBLANK(D49)),D$3,Configuration!$A$8)))))))</f>
        <v>Loin</v>
      </c>
    </row>
    <row r="50" spans="1:12" ht="25.35" customHeight="1">
      <c r="A50" s="357"/>
      <c r="B50" s="372"/>
      <c r="C50" s="220"/>
      <c r="D50" s="2"/>
      <c r="E50" s="5"/>
      <c r="F50" s="2" t="s">
        <v>110</v>
      </c>
      <c r="G50" s="2"/>
      <c r="H50" s="2"/>
      <c r="I50" s="2"/>
      <c r="J50" s="27"/>
      <c r="K50" s="297" t="str">
        <f>'Vue d''ensemble'!$H$4</f>
        <v>SASAKI--PERICOU François</v>
      </c>
      <c r="L50" s="18" t="s">
        <v>4</v>
      </c>
    </row>
    <row r="51" spans="1:12" ht="25.35" customHeight="1">
      <c r="A51" s="357"/>
      <c r="B51" s="372"/>
      <c r="C51" s="220"/>
      <c r="D51" s="2" t="s">
        <v>110</v>
      </c>
      <c r="E51" s="5"/>
      <c r="F51" s="2"/>
      <c r="G51" s="2"/>
      <c r="H51" s="2"/>
      <c r="I51" s="2"/>
      <c r="J51" s="27"/>
      <c r="K51" s="297" t="str">
        <f>'Vue d''ensemble'!$I$4</f>
        <v>THOMAS Benoit</v>
      </c>
      <c r="L51" s="18" t="str">
        <f>IF(NOT(ISBLANK(J51)),$J$3,IF(NOT(ISBLANK(I51)),$I$3,IF(NOT(ISBLANK(H51)),$H$3,IF(NOT(ISBLANK(G51)),$G$3,IF(NOT(ISBLANK(F51)),$F$3,IF(NOT(ISBLANK(E51)),$E$3,IF(NOT(ISBLANK(D51)),D$3,Configuration!$A$8)))))))</f>
        <v>Non Acquis</v>
      </c>
    </row>
    <row r="52" spans="1:12" ht="25.35" customHeight="1" thickBot="1">
      <c r="A52" s="358"/>
      <c r="B52" s="372"/>
      <c r="C52" s="220"/>
      <c r="D52" s="2"/>
      <c r="E52" s="5"/>
      <c r="F52" s="2"/>
      <c r="G52" s="2"/>
      <c r="H52" s="2"/>
      <c r="I52" s="2"/>
      <c r="J52" s="27"/>
      <c r="K52" s="299" t="str">
        <f>'Vue d''ensemble'!$J$4</f>
        <v>- -</v>
      </c>
      <c r="L52" s="18" t="str">
        <f>IF(NOT(ISBLANK(J52)),$J$3,IF(NOT(ISBLANK(I52)),$I$3,IF(NOT(ISBLANK(H52)),$H$3,IF(NOT(ISBLANK(G52)),$G$3,IF(NOT(ISBLANK(F52)),$F$3,IF(NOT(ISBLANK(E52)),$E$3,IF(NOT(ISBLANK(D52)),D$3,Configuration!$A$8)))))))</f>
        <v>Évaluation manquante</v>
      </c>
    </row>
  </sheetData>
  <mergeCells count="20">
    <mergeCell ref="B18:B24"/>
    <mergeCell ref="A26:A31"/>
    <mergeCell ref="A12:A17"/>
    <mergeCell ref="A19:A24"/>
    <mergeCell ref="B46:B52"/>
    <mergeCell ref="A47:A52"/>
    <mergeCell ref="B39:B45"/>
    <mergeCell ref="B32:B38"/>
    <mergeCell ref="B25:B31"/>
    <mergeCell ref="A33:A38"/>
    <mergeCell ref="A40:A45"/>
    <mergeCell ref="B11:B17"/>
    <mergeCell ref="A1:K1"/>
    <mergeCell ref="C2:C3"/>
    <mergeCell ref="K2:K3"/>
    <mergeCell ref="A5:A10"/>
    <mergeCell ref="A2:A3"/>
    <mergeCell ref="D2:J2"/>
    <mergeCell ref="B4:B10"/>
    <mergeCell ref="B2:B3"/>
  </mergeCells>
  <conditionalFormatting sqref="H4:H45">
    <cfRule type="notContainsBlanks" dxfId="74" priority="43">
      <formula>LEN(TRIM(H4))&gt;0</formula>
    </cfRule>
  </conditionalFormatting>
  <conditionalFormatting sqref="I4:I45">
    <cfRule type="notContainsBlanks" dxfId="73" priority="44">
      <formula>LEN(TRIM(I4))&gt;0</formula>
    </cfRule>
  </conditionalFormatting>
  <conditionalFormatting sqref="E4:E45">
    <cfRule type="notContainsBlanks" dxfId="72" priority="46">
      <formula>LEN(TRIM(E4))&gt;0</formula>
    </cfRule>
  </conditionalFormatting>
  <conditionalFormatting sqref="F4:F45">
    <cfRule type="notContainsBlanks" dxfId="71" priority="47">
      <formula>LEN(TRIM(F4))&gt;0</formula>
    </cfRule>
  </conditionalFormatting>
  <conditionalFormatting sqref="G4:G45">
    <cfRule type="notContainsBlanks" dxfId="70" priority="48">
      <formula>LEN(TRIM(G4))&gt;0</formula>
    </cfRule>
  </conditionalFormatting>
  <conditionalFormatting sqref="D4:D45">
    <cfRule type="notContainsBlanks" dxfId="69" priority="45">
      <formula>LEN(TRIM(D4))&gt;0</formula>
    </cfRule>
  </conditionalFormatting>
  <conditionalFormatting sqref="H46:H52">
    <cfRule type="notContainsBlanks" dxfId="68" priority="1">
      <formula>LEN(TRIM(H46))&gt;0</formula>
    </cfRule>
  </conditionalFormatting>
  <conditionalFormatting sqref="I46:I52">
    <cfRule type="notContainsBlanks" dxfId="67" priority="2">
      <formula>LEN(TRIM(I46))&gt;0</formula>
    </cfRule>
  </conditionalFormatting>
  <conditionalFormatting sqref="E46:E52">
    <cfRule type="notContainsBlanks" dxfId="66" priority="4">
      <formula>LEN(TRIM(E46))&gt;0</formula>
    </cfRule>
  </conditionalFormatting>
  <conditionalFormatting sqref="F46:F52">
    <cfRule type="notContainsBlanks" dxfId="65" priority="5">
      <formula>LEN(TRIM(F46))&gt;0</formula>
    </cfRule>
  </conditionalFormatting>
  <conditionalFormatting sqref="G46:G52">
    <cfRule type="notContainsBlanks" dxfId="64" priority="6">
      <formula>LEN(TRIM(G46))&gt;0</formula>
    </cfRule>
  </conditionalFormatting>
  <conditionalFormatting sqref="D46:D52">
    <cfRule type="notContainsBlanks" dxfId="63" priority="3">
      <formula>LEN(TRIM(D46))&gt;0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A1:L38"/>
  <sheetViews>
    <sheetView zoomScaleNormal="100" zoomScalePageLayoutView="85" workbookViewId="0">
      <pane xSplit="1" topLeftCell="C31" activePane="topRight" state="frozen"/>
      <selection pane="topRight" activeCell="F40" sqref="F40"/>
    </sheetView>
  </sheetViews>
  <sheetFormatPr defaultColWidth="10.625" defaultRowHeight="15"/>
  <cols>
    <col min="1" max="1" width="50.5" style="10" customWidth="1"/>
    <col min="2" max="3" width="50.625" style="8" customWidth="1"/>
    <col min="4" max="4" width="6.625" style="8" customWidth="1"/>
    <col min="5" max="5" width="5.125" style="8" customWidth="1"/>
    <col min="6" max="6" width="7.5" style="8" customWidth="1"/>
    <col min="7" max="7" width="11.25" style="8" customWidth="1"/>
    <col min="8" max="8" width="13.25" style="8" customWidth="1"/>
    <col min="9" max="9" width="7.75" style="8" customWidth="1"/>
    <col min="10" max="10" width="14.375" style="8" customWidth="1"/>
    <col min="11" max="11" width="20.5" style="10" customWidth="1"/>
    <col min="12" max="12" width="10.625" style="18"/>
    <col min="13" max="16384" width="10.625" style="8"/>
  </cols>
  <sheetData>
    <row r="1" spans="1:12" ht="35.25" customHeight="1" thickBot="1">
      <c r="A1" s="376" t="s">
        <v>125</v>
      </c>
      <c r="B1" s="376"/>
      <c r="C1" s="376"/>
      <c r="D1" s="376"/>
      <c r="E1" s="376"/>
      <c r="F1" s="376"/>
      <c r="G1" s="376"/>
      <c r="H1" s="376"/>
      <c r="I1" s="376"/>
      <c r="J1" s="376"/>
      <c r="K1" s="377"/>
    </row>
    <row r="2" spans="1:12">
      <c r="A2" s="378"/>
      <c r="B2" s="362" t="s">
        <v>106</v>
      </c>
      <c r="C2" s="381" t="s">
        <v>107</v>
      </c>
      <c r="D2" s="361" t="s">
        <v>108</v>
      </c>
      <c r="E2" s="362"/>
      <c r="F2" s="362"/>
      <c r="G2" s="362"/>
      <c r="H2" s="362"/>
      <c r="I2" s="362"/>
      <c r="J2" s="363"/>
      <c r="K2" s="355" t="s">
        <v>109</v>
      </c>
    </row>
    <row r="3" spans="1:12" s="17" customFormat="1" ht="63.6" thickBot="1">
      <c r="A3" s="379"/>
      <c r="B3" s="380"/>
      <c r="C3" s="382"/>
      <c r="D3" s="290" t="str">
        <f>Configuration!A2</f>
        <v>Non Acquis</v>
      </c>
      <c r="E3" s="300" t="str">
        <f>Configuration!A3</f>
        <v>Loin</v>
      </c>
      <c r="F3" s="290" t="str">
        <f>Configuration!A4</f>
        <v>Proche</v>
      </c>
      <c r="G3" s="292" t="str">
        <f>Configuration!A5</f>
        <v>Très proche</v>
      </c>
      <c r="H3" s="290" t="str">
        <f>Configuration!A6</f>
        <v>Attendu</v>
      </c>
      <c r="I3" s="292" t="str">
        <f>Configuration!A7</f>
        <v>Au-delà</v>
      </c>
      <c r="J3" s="301" t="str">
        <f>Configuration!A9</f>
        <v>Pas d'objet</v>
      </c>
      <c r="K3" s="355"/>
      <c r="L3" s="18"/>
    </row>
    <row r="4" spans="1:12" ht="45" customHeight="1" thickBot="1">
      <c r="A4" s="69" t="s">
        <v>64</v>
      </c>
      <c r="B4" s="368"/>
      <c r="C4" s="11"/>
      <c r="D4" s="1"/>
      <c r="E4" s="319"/>
      <c r="F4" s="322" t="s">
        <v>113</v>
      </c>
      <c r="G4" s="1"/>
      <c r="H4" s="1"/>
      <c r="I4" s="1"/>
      <c r="J4" s="26"/>
      <c r="K4" s="295" t="str">
        <f>'Vue d''ensemble'!$D$4</f>
        <v>DARSON Simon</v>
      </c>
      <c r="L4" s="18" t="str">
        <f>IF(NOT(ISBLANK(J4)),$J$3,IF(NOT(ISBLANK(I4)),$I$3,IF(NOT(ISBLANK(H4)),$H$3,IF(NOT(ISBLANK(G4)),$G$3,IF(NOT(ISBLANK(F4)),$F$3,IF(NOT(ISBLANK(E4)),$E$3,IF(NOT(ISBLANK(D4)),D$3,Configuration!$A$8)))))))</f>
        <v>Proche</v>
      </c>
    </row>
    <row r="5" spans="1:12" ht="45" customHeight="1">
      <c r="A5" s="356" t="s">
        <v>126</v>
      </c>
      <c r="B5" s="369"/>
      <c r="C5" s="220"/>
      <c r="D5" s="2"/>
      <c r="E5" s="5"/>
      <c r="F5" s="2" t="s">
        <v>113</v>
      </c>
      <c r="G5" s="2"/>
      <c r="H5" s="2"/>
      <c r="I5" s="2"/>
      <c r="J5" s="27"/>
      <c r="K5" s="297" t="str">
        <f>'Vue d''ensemble'!$E$4</f>
        <v>FAGET Baptiste</v>
      </c>
      <c r="L5" s="18" t="str">
        <f>IF(NOT(ISBLANK(J5)),$J$3,IF(NOT(ISBLANK(I5)),$I$3,IF(NOT(ISBLANK(H5)),$H$3,IF(NOT(ISBLANK(G5)),$G$3,IF(NOT(ISBLANK(F5)),$F$3,IF(NOT(ISBLANK(E5)),$E$3,IF(NOT(ISBLANK(D5)),D$3,Configuration!$A$8)))))))</f>
        <v>Proche</v>
      </c>
    </row>
    <row r="6" spans="1:12" ht="45" customHeight="1">
      <c r="A6" s="357"/>
      <c r="B6" s="369"/>
      <c r="C6" s="220"/>
      <c r="D6" s="2" t="s">
        <v>110</v>
      </c>
      <c r="E6" s="5"/>
      <c r="F6" s="2"/>
      <c r="G6" s="2"/>
      <c r="H6" s="2"/>
      <c r="I6" s="2"/>
      <c r="J6" s="27"/>
      <c r="K6" s="297" t="str">
        <f>'Vue d''ensemble'!$F$4</f>
        <v>KERGOURLAY Guillaume</v>
      </c>
      <c r="L6" s="18" t="str">
        <f>IF(NOT(ISBLANK(J6)),$J$3,IF(NOT(ISBLANK(I6)),$I$3,IF(NOT(ISBLANK(H6)),$H$3,IF(NOT(ISBLANK(G6)),$G$3,IF(NOT(ISBLANK(F6)),$F$3,IF(NOT(ISBLANK(E6)),$E$3,IF(NOT(ISBLANK(D6)),D$3,Configuration!$A$8)))))))</f>
        <v>Non Acquis</v>
      </c>
    </row>
    <row r="7" spans="1:12" ht="45" customHeight="1">
      <c r="A7" s="357"/>
      <c r="B7" s="369"/>
      <c r="C7" s="220"/>
      <c r="D7" s="2"/>
      <c r="E7" s="5"/>
      <c r="F7" s="2" t="s">
        <v>127</v>
      </c>
      <c r="G7" s="2"/>
      <c r="H7" s="2"/>
      <c r="I7" s="2"/>
      <c r="J7" s="27"/>
      <c r="K7" s="297" t="str">
        <f>'Vue d''ensemble'!$G$4</f>
        <v>MENSAH ASSIAKOLEY Alexandre</v>
      </c>
      <c r="L7" s="18" t="str">
        <f>IF(NOT(ISBLANK(J7)),$J$3,IF(NOT(ISBLANK(I7)),$I$3,IF(NOT(ISBLANK(H7)),$H$3,IF(NOT(ISBLANK(G7)),$G$3,IF(NOT(ISBLANK(F7)),$F$3,IF(NOT(ISBLANK(E7)),$E$3,IF(NOT(ISBLANK(D7)),D$3,Configuration!$A$8)))))))</f>
        <v>Proche</v>
      </c>
    </row>
    <row r="8" spans="1:12" ht="45" customHeight="1">
      <c r="A8" s="357"/>
      <c r="B8" s="369"/>
      <c r="C8" s="220"/>
      <c r="D8" s="2"/>
      <c r="E8" s="5"/>
      <c r="F8" s="2" t="s">
        <v>110</v>
      </c>
      <c r="G8" s="2"/>
      <c r="H8" s="2"/>
      <c r="I8" s="2"/>
      <c r="J8" s="27"/>
      <c r="K8" s="297" t="str">
        <f>'Vue d''ensemble'!$H$4</f>
        <v>SASAKI--PERICOU François</v>
      </c>
      <c r="L8" s="18" t="s">
        <v>4</v>
      </c>
    </row>
    <row r="9" spans="1:12" ht="45" customHeight="1">
      <c r="A9" s="357"/>
      <c r="B9" s="369"/>
      <c r="C9" s="220"/>
      <c r="D9" s="2"/>
      <c r="E9" s="5" t="s">
        <v>110</v>
      </c>
      <c r="F9" s="2"/>
      <c r="G9" s="2"/>
      <c r="H9" s="2"/>
      <c r="I9" s="2"/>
      <c r="J9" s="27"/>
      <c r="K9" s="297" t="str">
        <f>'Vue d''ensemble'!$I$4</f>
        <v>THOMAS Benoit</v>
      </c>
      <c r="L9" s="18" t="str">
        <f>IF(NOT(ISBLANK(J9)),$J$3,IF(NOT(ISBLANK(I9)),$I$3,IF(NOT(ISBLANK(H9)),$H$3,IF(NOT(ISBLANK(G9)),$G$3,IF(NOT(ISBLANK(F9)),$F$3,IF(NOT(ISBLANK(E9)),$E$3,IF(NOT(ISBLANK(D9)),D$3,Configuration!$A$8)))))))</f>
        <v>Loin</v>
      </c>
    </row>
    <row r="10" spans="1:12" ht="45" customHeight="1" thickBot="1">
      <c r="A10" s="358"/>
      <c r="B10" s="370"/>
      <c r="C10" s="221"/>
      <c r="D10" s="3"/>
      <c r="E10" s="6"/>
      <c r="F10" s="3"/>
      <c r="G10" s="3"/>
      <c r="H10" s="3"/>
      <c r="I10" s="3"/>
      <c r="J10" s="28"/>
      <c r="K10" s="299" t="str">
        <f>'Vue d''ensemble'!$J$4</f>
        <v>- -</v>
      </c>
      <c r="L10" s="18" t="str">
        <f>IF(NOT(ISBLANK(J10)),$J$3,IF(NOT(ISBLANK(I10)),$I$3,IF(NOT(ISBLANK(H10)),$H$3,IF(NOT(ISBLANK(G10)),$G$3,IF(NOT(ISBLANK(F10)),$F$3,IF(NOT(ISBLANK(E10)),$E$3,IF(NOT(ISBLANK(D10)),D$3,Configuration!$A$8)))))))</f>
        <v>Évaluation manquante</v>
      </c>
    </row>
    <row r="11" spans="1:12" ht="45" customHeight="1" thickBot="1">
      <c r="A11" s="69" t="s">
        <v>65</v>
      </c>
      <c r="B11" s="369"/>
      <c r="C11" s="220"/>
      <c r="D11" s="1"/>
      <c r="E11" s="4"/>
      <c r="F11" s="322" t="s">
        <v>113</v>
      </c>
      <c r="G11" s="1"/>
      <c r="H11" s="1"/>
      <c r="I11" s="1"/>
      <c r="J11" s="27"/>
      <c r="K11" s="295" t="str">
        <f>'Vue d''ensemble'!$D$4</f>
        <v>DARSON Simon</v>
      </c>
      <c r="L11" s="18" t="str">
        <f>IF(NOT(ISBLANK(J11)),$J$3,IF(NOT(ISBLANK(I11)),$I$3,IF(NOT(ISBLANK(H11)),$H$3,IF(NOT(ISBLANK(G11)),$G$3,IF(NOT(ISBLANK(F11)),$F$3,IF(NOT(ISBLANK(E11)),$E$3,IF(NOT(ISBLANK(D11)),D$3,Configuration!$A$8)))))))</f>
        <v>Proche</v>
      </c>
    </row>
    <row r="12" spans="1:12" ht="45" customHeight="1">
      <c r="A12" s="356" t="s">
        <v>128</v>
      </c>
      <c r="B12" s="369"/>
      <c r="C12" s="220"/>
      <c r="D12" s="2"/>
      <c r="E12" s="5"/>
      <c r="F12" s="2" t="s">
        <v>113</v>
      </c>
      <c r="G12" s="2"/>
      <c r="H12" s="2"/>
      <c r="I12" s="2"/>
      <c r="J12" s="27"/>
      <c r="K12" s="297" t="str">
        <f>'Vue d''ensemble'!$E$4</f>
        <v>FAGET Baptiste</v>
      </c>
      <c r="L12" s="18" t="str">
        <f>IF(NOT(ISBLANK(J12)),$J$3,IF(NOT(ISBLANK(I12)),$I$3,IF(NOT(ISBLANK(H12)),$H$3,IF(NOT(ISBLANK(G12)),$G$3,IF(NOT(ISBLANK(F12)),$F$3,IF(NOT(ISBLANK(E12)),$E$3,IF(NOT(ISBLANK(D12)),D$3,Configuration!$A$8)))))))</f>
        <v>Proche</v>
      </c>
    </row>
    <row r="13" spans="1:12" ht="45" customHeight="1">
      <c r="A13" s="357"/>
      <c r="B13" s="369"/>
      <c r="C13" s="220"/>
      <c r="D13" s="2" t="s">
        <v>110</v>
      </c>
      <c r="E13" s="5"/>
      <c r="F13" s="2"/>
      <c r="G13" s="2"/>
      <c r="H13" s="2"/>
      <c r="I13" s="2"/>
      <c r="J13" s="27"/>
      <c r="K13" s="297" t="str">
        <f>'Vue d''ensemble'!$F$4</f>
        <v>KERGOURLAY Guillaume</v>
      </c>
      <c r="L13" s="18" t="str">
        <f>IF(NOT(ISBLANK(J13)),$J$3,IF(NOT(ISBLANK(I13)),$I$3,IF(NOT(ISBLANK(H13)),$H$3,IF(NOT(ISBLANK(G13)),$G$3,IF(NOT(ISBLANK(F13)),$F$3,IF(NOT(ISBLANK(E13)),$E$3,IF(NOT(ISBLANK(D13)),D$3,Configuration!$A$8)))))))</f>
        <v>Non Acquis</v>
      </c>
    </row>
    <row r="14" spans="1:12" ht="45" customHeight="1">
      <c r="A14" s="357"/>
      <c r="B14" s="369"/>
      <c r="C14" s="220"/>
      <c r="D14" s="2"/>
      <c r="E14" s="5"/>
      <c r="F14" s="2" t="s">
        <v>129</v>
      </c>
      <c r="G14" s="2"/>
      <c r="H14" s="2"/>
      <c r="I14" s="2"/>
      <c r="J14" s="27"/>
      <c r="K14" s="297" t="str">
        <f>'Vue d''ensemble'!$G$4</f>
        <v>MENSAH ASSIAKOLEY Alexandre</v>
      </c>
      <c r="L14" s="18" t="str">
        <f>IF(NOT(ISBLANK(J14)),$J$3,IF(NOT(ISBLANK(I14)),$I$3,IF(NOT(ISBLANK(H14)),$H$3,IF(NOT(ISBLANK(G14)),$G$3,IF(NOT(ISBLANK(F14)),$F$3,IF(NOT(ISBLANK(E14)),$E$3,IF(NOT(ISBLANK(D14)),D$3,Configuration!$A$8)))))))</f>
        <v>Proche</v>
      </c>
    </row>
    <row r="15" spans="1:12" ht="45" customHeight="1">
      <c r="A15" s="357"/>
      <c r="B15" s="369"/>
      <c r="C15" s="220"/>
      <c r="D15" s="2"/>
      <c r="E15" s="5"/>
      <c r="F15" s="2" t="s">
        <v>110</v>
      </c>
      <c r="G15" s="2"/>
      <c r="H15" s="2"/>
      <c r="I15" s="2"/>
      <c r="J15" s="27"/>
      <c r="K15" s="297" t="str">
        <f>'Vue d''ensemble'!$H$4</f>
        <v>SASAKI--PERICOU François</v>
      </c>
      <c r="L15" s="18" t="s">
        <v>4</v>
      </c>
    </row>
    <row r="16" spans="1:12" ht="45" customHeight="1">
      <c r="A16" s="357"/>
      <c r="B16" s="369"/>
      <c r="C16" s="220"/>
      <c r="D16" s="2"/>
      <c r="E16" s="5"/>
      <c r="F16" s="2" t="s">
        <v>110</v>
      </c>
      <c r="G16" s="2"/>
      <c r="H16" s="2"/>
      <c r="I16" s="2"/>
      <c r="J16" s="27"/>
      <c r="K16" s="297" t="str">
        <f>'Vue d''ensemble'!$I$4</f>
        <v>THOMAS Benoit</v>
      </c>
      <c r="L16" s="18" t="str">
        <f>IF(NOT(ISBLANK(J16)),$J$3,IF(NOT(ISBLANK(I16)),$I$3,IF(NOT(ISBLANK(H16)),$H$3,IF(NOT(ISBLANK(G16)),$G$3,IF(NOT(ISBLANK(F16)),$F$3,IF(NOT(ISBLANK(E16)),$E$3,IF(NOT(ISBLANK(D16)),D$3,Configuration!$A$8)))))))</f>
        <v>Proche</v>
      </c>
    </row>
    <row r="17" spans="1:12" ht="45" customHeight="1" thickBot="1">
      <c r="A17" s="358"/>
      <c r="B17" s="370"/>
      <c r="C17" s="221"/>
      <c r="D17" s="3"/>
      <c r="E17" s="6"/>
      <c r="F17" s="3"/>
      <c r="G17" s="3"/>
      <c r="H17" s="3"/>
      <c r="I17" s="3"/>
      <c r="J17" s="28"/>
      <c r="K17" s="299" t="str">
        <f>'Vue d''ensemble'!$J$4</f>
        <v>- -</v>
      </c>
      <c r="L17" s="18" t="str">
        <f>IF(NOT(ISBLANK(J17)),$J$3,IF(NOT(ISBLANK(I17)),$I$3,IF(NOT(ISBLANK(H17)),$H$3,IF(NOT(ISBLANK(G17)),$G$3,IF(NOT(ISBLANK(F17)),$F$3,IF(NOT(ISBLANK(E17)),$E$3,IF(NOT(ISBLANK(D17)),D$3,Configuration!$A$8)))))))</f>
        <v>Évaluation manquante</v>
      </c>
    </row>
    <row r="18" spans="1:12" ht="45" customHeight="1" thickBot="1">
      <c r="A18" s="69" t="s">
        <v>66</v>
      </c>
      <c r="B18" s="369"/>
      <c r="C18" s="220"/>
      <c r="D18" s="1"/>
      <c r="E18" s="4"/>
      <c r="F18" s="322" t="s">
        <v>113</v>
      </c>
      <c r="G18" s="1"/>
      <c r="H18" s="1"/>
      <c r="I18" s="1"/>
      <c r="J18" s="27"/>
      <c r="K18" s="295" t="str">
        <f>'Vue d''ensemble'!$D$4</f>
        <v>DARSON Simon</v>
      </c>
      <c r="L18" s="18" t="str">
        <f>IF(NOT(ISBLANK(J18)),$J$3,IF(NOT(ISBLANK(I18)),$I$3,IF(NOT(ISBLANK(H18)),$H$3,IF(NOT(ISBLANK(G18)),$G$3,IF(NOT(ISBLANK(F18)),$F$3,IF(NOT(ISBLANK(E18)),$E$3,IF(NOT(ISBLANK(D18)),D$3,Configuration!$A$8)))))))</f>
        <v>Proche</v>
      </c>
    </row>
    <row r="19" spans="1:12" ht="45" customHeight="1">
      <c r="A19" s="356" t="s">
        <v>130</v>
      </c>
      <c r="B19" s="369"/>
      <c r="C19" s="220"/>
      <c r="D19" s="2"/>
      <c r="E19" s="5"/>
      <c r="F19" s="2" t="s">
        <v>113</v>
      </c>
      <c r="G19" s="2"/>
      <c r="H19" s="2"/>
      <c r="I19" s="2"/>
      <c r="J19" s="27"/>
      <c r="K19" s="297" t="str">
        <f>'Vue d''ensemble'!$E$4</f>
        <v>FAGET Baptiste</v>
      </c>
      <c r="L19" s="18" t="str">
        <f>IF(NOT(ISBLANK(J19)),$J$3,IF(NOT(ISBLANK(I19)),$I$3,IF(NOT(ISBLANK(H19)),$H$3,IF(NOT(ISBLANK(G19)),$G$3,IF(NOT(ISBLANK(F19)),$F$3,IF(NOT(ISBLANK(E19)),$E$3,IF(NOT(ISBLANK(D19)),D$3,Configuration!$A$8)))))))</f>
        <v>Proche</v>
      </c>
    </row>
    <row r="20" spans="1:12" ht="45" customHeight="1">
      <c r="A20" s="357"/>
      <c r="B20" s="369"/>
      <c r="C20" s="220"/>
      <c r="D20" s="2"/>
      <c r="E20" s="5" t="s">
        <v>110</v>
      </c>
      <c r="F20" s="2"/>
      <c r="G20" s="2"/>
      <c r="H20" s="2"/>
      <c r="I20" s="2"/>
      <c r="J20" s="27"/>
      <c r="K20" s="297" t="str">
        <f>'Vue d''ensemble'!$F$4</f>
        <v>KERGOURLAY Guillaume</v>
      </c>
      <c r="L20" s="18" t="str">
        <f>IF(NOT(ISBLANK(J20)),$J$3,IF(NOT(ISBLANK(I20)),$I$3,IF(NOT(ISBLANK(H20)),$H$3,IF(NOT(ISBLANK(G20)),$G$3,IF(NOT(ISBLANK(F20)),$F$3,IF(NOT(ISBLANK(E20)),$E$3,IF(NOT(ISBLANK(D20)),D$3,Configuration!$A$8)))))))</f>
        <v>Loin</v>
      </c>
    </row>
    <row r="21" spans="1:12" ht="45" customHeight="1">
      <c r="A21" s="357"/>
      <c r="B21" s="369"/>
      <c r="C21" s="220"/>
      <c r="D21" s="2"/>
      <c r="E21" s="5"/>
      <c r="F21" s="2"/>
      <c r="G21" s="2" t="s">
        <v>114</v>
      </c>
      <c r="H21" s="2"/>
      <c r="I21" s="2"/>
      <c r="J21" s="27"/>
      <c r="K21" s="297" t="str">
        <f>'Vue d''ensemble'!$G$4</f>
        <v>MENSAH ASSIAKOLEY Alexandre</v>
      </c>
      <c r="L21" s="18" t="str">
        <f>IF(NOT(ISBLANK(J21)),$J$3,IF(NOT(ISBLANK(I21)),$I$3,IF(NOT(ISBLANK(H21)),$H$3,IF(NOT(ISBLANK(G21)),$G$3,IF(NOT(ISBLANK(F21)),$F$3,IF(NOT(ISBLANK(E21)),$E$3,IF(NOT(ISBLANK(D21)),D$3,Configuration!$A$8)))))))</f>
        <v>Très proche</v>
      </c>
    </row>
    <row r="22" spans="1:12" ht="45" customHeight="1">
      <c r="A22" s="357"/>
      <c r="B22" s="369"/>
      <c r="C22" s="220"/>
      <c r="D22" s="2"/>
      <c r="E22" s="5"/>
      <c r="F22" s="2" t="s">
        <v>110</v>
      </c>
      <c r="G22" s="2"/>
      <c r="H22" s="2"/>
      <c r="I22" s="2"/>
      <c r="J22" s="27"/>
      <c r="K22" s="297" t="str">
        <f>'Vue d''ensemble'!$H$4</f>
        <v>SASAKI--PERICOU François</v>
      </c>
      <c r="L22" s="18" t="s">
        <v>4</v>
      </c>
    </row>
    <row r="23" spans="1:12" ht="45" customHeight="1">
      <c r="A23" s="357"/>
      <c r="B23" s="369"/>
      <c r="C23" s="220"/>
      <c r="D23" s="2"/>
      <c r="E23" s="5" t="s">
        <v>110</v>
      </c>
      <c r="F23" s="2"/>
      <c r="G23" s="2"/>
      <c r="H23" s="2"/>
      <c r="I23" s="2"/>
      <c r="J23" s="27"/>
      <c r="K23" s="297" t="str">
        <f>'Vue d''ensemble'!$I$4</f>
        <v>THOMAS Benoit</v>
      </c>
      <c r="L23" s="18" t="str">
        <f>IF(NOT(ISBLANK(J23)),$J$3,IF(NOT(ISBLANK(I23)),$I$3,IF(NOT(ISBLANK(H23)),$H$3,IF(NOT(ISBLANK(G23)),$G$3,IF(NOT(ISBLANK(F23)),$F$3,IF(NOT(ISBLANK(E23)),$E$3,IF(NOT(ISBLANK(D23)),D$3,Configuration!$A$8)))))))</f>
        <v>Loin</v>
      </c>
    </row>
    <row r="24" spans="1:12" ht="45" customHeight="1" thickBot="1">
      <c r="A24" s="358"/>
      <c r="B24" s="370"/>
      <c r="C24" s="221"/>
      <c r="D24" s="3"/>
      <c r="E24" s="6"/>
      <c r="F24" s="3"/>
      <c r="G24" s="3"/>
      <c r="H24" s="3"/>
      <c r="I24" s="3"/>
      <c r="J24" s="28"/>
      <c r="K24" s="299" t="str">
        <f>'Vue d''ensemble'!$J$4</f>
        <v>- -</v>
      </c>
      <c r="L24" s="18" t="str">
        <f>IF(NOT(ISBLANK(J24)),$J$3,IF(NOT(ISBLANK(I24)),$I$3,IF(NOT(ISBLANK(H24)),$H$3,IF(NOT(ISBLANK(G24)),$G$3,IF(NOT(ISBLANK(F24)),$F$3,IF(NOT(ISBLANK(E24)),$E$3,IF(NOT(ISBLANK(D24)),D$3,Configuration!$A$8)))))))</f>
        <v>Évaluation manquante</v>
      </c>
    </row>
    <row r="25" spans="1:12" ht="45" customHeight="1" thickBot="1">
      <c r="A25" s="69" t="s">
        <v>67</v>
      </c>
      <c r="B25" s="369"/>
      <c r="C25" s="220"/>
      <c r="D25" s="1"/>
      <c r="E25" s="4"/>
      <c r="F25" s="1"/>
      <c r="G25" s="1"/>
      <c r="H25" s="321" t="s">
        <v>113</v>
      </c>
      <c r="I25" s="1"/>
      <c r="J25" s="27"/>
      <c r="K25" s="295" t="str">
        <f>'Vue d''ensemble'!$D$4</f>
        <v>DARSON Simon</v>
      </c>
      <c r="L25" s="18" t="str">
        <f>IF(NOT(ISBLANK(J25)),$J$3,IF(NOT(ISBLANK(I25)),$I$3,IF(NOT(ISBLANK(H25)),$H$3,IF(NOT(ISBLANK(G25)),$G$3,IF(NOT(ISBLANK(F25)),$F$3,IF(NOT(ISBLANK(E25)),$E$3,IF(NOT(ISBLANK(D25)),D$3,Configuration!$A$8)))))))</f>
        <v>Attendu</v>
      </c>
    </row>
    <row r="26" spans="1:12" ht="45" customHeight="1">
      <c r="A26" s="356" t="s">
        <v>131</v>
      </c>
      <c r="B26" s="369"/>
      <c r="C26" s="220"/>
      <c r="D26" s="2"/>
      <c r="E26" s="5"/>
      <c r="F26" s="2" t="s">
        <v>113</v>
      </c>
      <c r="G26" s="2"/>
      <c r="H26" s="2"/>
      <c r="I26" s="2"/>
      <c r="J26" s="27"/>
      <c r="K26" s="297" t="str">
        <f>'Vue d''ensemble'!$E$4</f>
        <v>FAGET Baptiste</v>
      </c>
      <c r="L26" s="18" t="str">
        <f>IF(NOT(ISBLANK(J26)),$J$3,IF(NOT(ISBLANK(I26)),$I$3,IF(NOT(ISBLANK(H26)),$H$3,IF(NOT(ISBLANK(G26)),$G$3,IF(NOT(ISBLANK(F26)),$F$3,IF(NOT(ISBLANK(E26)),$E$3,IF(NOT(ISBLANK(D26)),D$3,Configuration!$A$8)))))))</f>
        <v>Proche</v>
      </c>
    </row>
    <row r="27" spans="1:12" ht="45" customHeight="1">
      <c r="A27" s="357"/>
      <c r="B27" s="369"/>
      <c r="C27" s="220"/>
      <c r="D27" s="2" t="s">
        <v>110</v>
      </c>
      <c r="E27" s="5"/>
      <c r="F27" s="2"/>
      <c r="G27" s="2"/>
      <c r="H27" s="2"/>
      <c r="I27" s="2"/>
      <c r="J27" s="27"/>
      <c r="K27" s="297" t="str">
        <f>'Vue d''ensemble'!$F$4</f>
        <v>KERGOURLAY Guillaume</v>
      </c>
      <c r="L27" s="18" t="str">
        <f>IF(NOT(ISBLANK(J27)),$J$3,IF(NOT(ISBLANK(I27)),$I$3,IF(NOT(ISBLANK(H27)),$H$3,IF(NOT(ISBLANK(G27)),$G$3,IF(NOT(ISBLANK(F27)),$F$3,IF(NOT(ISBLANK(E27)),$E$3,IF(NOT(ISBLANK(D27)),D$3,Configuration!$A$8)))))))</f>
        <v>Non Acquis</v>
      </c>
    </row>
    <row r="28" spans="1:12" ht="45" customHeight="1">
      <c r="A28" s="357"/>
      <c r="B28" s="369"/>
      <c r="C28" s="220"/>
      <c r="D28" s="2"/>
      <c r="E28" s="5"/>
      <c r="F28" s="2"/>
      <c r="G28" s="2"/>
      <c r="H28" s="2" t="s">
        <v>132</v>
      </c>
      <c r="I28" s="2"/>
      <c r="J28" s="27"/>
      <c r="K28" s="297" t="str">
        <f>'Vue d''ensemble'!$G$4</f>
        <v>MENSAH ASSIAKOLEY Alexandre</v>
      </c>
      <c r="L28" s="18" t="str">
        <f>IF(NOT(ISBLANK(J28)),$J$3,IF(NOT(ISBLANK(I28)),$I$3,IF(NOT(ISBLANK(H28)),$H$3,IF(NOT(ISBLANK(G28)),$G$3,IF(NOT(ISBLANK(F28)),$F$3,IF(NOT(ISBLANK(E28)),$E$3,IF(NOT(ISBLANK(D28)),D$3,Configuration!$A$8)))))))</f>
        <v>Attendu</v>
      </c>
    </row>
    <row r="29" spans="1:12" ht="45" customHeight="1">
      <c r="A29" s="357"/>
      <c r="B29" s="369"/>
      <c r="C29" s="220"/>
      <c r="D29" s="2"/>
      <c r="E29" s="5"/>
      <c r="F29" s="2" t="s">
        <v>110</v>
      </c>
      <c r="G29" s="2"/>
      <c r="H29" s="2"/>
      <c r="I29" s="2"/>
      <c r="J29" s="27"/>
      <c r="K29" s="297" t="str">
        <f>'Vue d''ensemble'!$H$4</f>
        <v>SASAKI--PERICOU François</v>
      </c>
      <c r="L29" s="18" t="s">
        <v>4</v>
      </c>
    </row>
    <row r="30" spans="1:12" ht="45" customHeight="1">
      <c r="A30" s="357"/>
      <c r="B30" s="369"/>
      <c r="C30" s="220"/>
      <c r="D30" s="2"/>
      <c r="E30" s="5"/>
      <c r="F30" s="2"/>
      <c r="G30" s="2" t="s">
        <v>110</v>
      </c>
      <c r="H30" s="2"/>
      <c r="I30" s="2"/>
      <c r="J30" s="27"/>
      <c r="K30" s="297" t="str">
        <f>'Vue d''ensemble'!$I$4</f>
        <v>THOMAS Benoit</v>
      </c>
      <c r="L30" s="18" t="str">
        <f>IF(NOT(ISBLANK(J30)),$J$3,IF(NOT(ISBLANK(I30)),$I$3,IF(NOT(ISBLANK(H30)),$H$3,IF(NOT(ISBLANK(G30)),$G$3,IF(NOT(ISBLANK(F30)),$F$3,IF(NOT(ISBLANK(E30)),$E$3,IF(NOT(ISBLANK(D30)),D$3,Configuration!$A$8)))))))</f>
        <v>Très proche</v>
      </c>
    </row>
    <row r="31" spans="1:12" ht="45" customHeight="1" thickBot="1">
      <c r="A31" s="358"/>
      <c r="B31" s="370"/>
      <c r="C31" s="221"/>
      <c r="D31" s="3"/>
      <c r="E31" s="6"/>
      <c r="F31" s="3"/>
      <c r="G31" s="3"/>
      <c r="H31" s="3"/>
      <c r="I31" s="3"/>
      <c r="J31" s="28"/>
      <c r="K31" s="299" t="str">
        <f>'Vue d''ensemble'!$J$4</f>
        <v>- -</v>
      </c>
      <c r="L31" s="18" t="str">
        <f>IF(NOT(ISBLANK(J31)),$J$3,IF(NOT(ISBLANK(I31)),$I$3,IF(NOT(ISBLANK(H31)),$H$3,IF(NOT(ISBLANK(G31)),$G$3,IF(NOT(ISBLANK(F31)),$F$3,IF(NOT(ISBLANK(E31)),$E$3,IF(NOT(ISBLANK(D31)),D$3,Configuration!$A$8)))))))</f>
        <v>Évaluation manquante</v>
      </c>
    </row>
    <row r="32" spans="1:12" ht="45" customHeight="1" thickBot="1">
      <c r="A32" s="69" t="s">
        <v>68</v>
      </c>
      <c r="B32" s="369"/>
      <c r="C32" s="220"/>
      <c r="D32" s="1"/>
      <c r="E32" s="4"/>
      <c r="F32" s="320" t="s">
        <v>113</v>
      </c>
      <c r="G32" s="1"/>
      <c r="H32" s="1"/>
      <c r="I32" s="1"/>
      <c r="J32" s="27"/>
      <c r="K32" s="295" t="str">
        <f>'Vue d''ensemble'!$D$4</f>
        <v>DARSON Simon</v>
      </c>
      <c r="L32" s="18" t="str">
        <f>IF(NOT(ISBLANK(J32)),$J$3,IF(NOT(ISBLANK(I32)),$I$3,IF(NOT(ISBLANK(H32)),$H$3,IF(NOT(ISBLANK(G32)),$G$3,IF(NOT(ISBLANK(F32)),$F$3,IF(NOT(ISBLANK(E32)),$E$3,IF(NOT(ISBLANK(D32)),D$3,Configuration!$A$8)))))))</f>
        <v>Proche</v>
      </c>
    </row>
    <row r="33" spans="1:12" ht="45" customHeight="1">
      <c r="A33" s="356" t="s">
        <v>133</v>
      </c>
      <c r="B33" s="369"/>
      <c r="C33" s="220"/>
      <c r="D33" s="2"/>
      <c r="E33" s="5"/>
      <c r="F33" s="2" t="s">
        <v>113</v>
      </c>
      <c r="G33" s="2"/>
      <c r="H33" s="2"/>
      <c r="I33" s="2"/>
      <c r="J33" s="27"/>
      <c r="K33" s="297" t="str">
        <f>'Vue d''ensemble'!$E$4</f>
        <v>FAGET Baptiste</v>
      </c>
      <c r="L33" s="18" t="str">
        <f>IF(NOT(ISBLANK(J33)),$J$3,IF(NOT(ISBLANK(I33)),$I$3,IF(NOT(ISBLANK(H33)),$H$3,IF(NOT(ISBLANK(G33)),$G$3,IF(NOT(ISBLANK(F33)),$F$3,IF(NOT(ISBLANK(E33)),$E$3,IF(NOT(ISBLANK(D33)),D$3,Configuration!$A$8)))))))</f>
        <v>Proche</v>
      </c>
    </row>
    <row r="34" spans="1:12" ht="45" customHeight="1">
      <c r="A34" s="357"/>
      <c r="B34" s="369"/>
      <c r="C34" s="220"/>
      <c r="D34" s="2"/>
      <c r="E34" s="5" t="s">
        <v>110</v>
      </c>
      <c r="F34" s="2"/>
      <c r="G34" s="2"/>
      <c r="H34" s="2"/>
      <c r="I34" s="2"/>
      <c r="J34" s="27"/>
      <c r="K34" s="297" t="str">
        <f>'Vue d''ensemble'!$F$4</f>
        <v>KERGOURLAY Guillaume</v>
      </c>
      <c r="L34" s="18" t="str">
        <f>IF(NOT(ISBLANK(J34)),$J$3,IF(NOT(ISBLANK(I34)),$I$3,IF(NOT(ISBLANK(H34)),$H$3,IF(NOT(ISBLANK(G34)),$G$3,IF(NOT(ISBLANK(F34)),$F$3,IF(NOT(ISBLANK(E34)),$E$3,IF(NOT(ISBLANK(D34)),D$3,Configuration!$A$8)))))))</f>
        <v>Loin</v>
      </c>
    </row>
    <row r="35" spans="1:12" ht="45" customHeight="1">
      <c r="A35" s="357"/>
      <c r="B35" s="369"/>
      <c r="C35" s="220"/>
      <c r="D35" s="2"/>
      <c r="E35" s="5"/>
      <c r="F35" s="2" t="s">
        <v>117</v>
      </c>
      <c r="G35" s="2"/>
      <c r="H35" s="2"/>
      <c r="I35" s="2"/>
      <c r="J35" s="27"/>
      <c r="K35" s="297" t="str">
        <f>'Vue d''ensemble'!$G$4</f>
        <v>MENSAH ASSIAKOLEY Alexandre</v>
      </c>
      <c r="L35" s="18" t="str">
        <f>IF(NOT(ISBLANK(J35)),$J$3,IF(NOT(ISBLANK(I35)),$I$3,IF(NOT(ISBLANK(H35)),$H$3,IF(NOT(ISBLANK(G35)),$G$3,IF(NOT(ISBLANK(F35)),$F$3,IF(NOT(ISBLANK(E35)),$E$3,IF(NOT(ISBLANK(D35)),D$3,Configuration!$A$8)))))))</f>
        <v>Proche</v>
      </c>
    </row>
    <row r="36" spans="1:12" ht="45" customHeight="1">
      <c r="A36" s="357"/>
      <c r="B36" s="369"/>
      <c r="C36" s="220"/>
      <c r="D36" s="2"/>
      <c r="E36" s="5"/>
      <c r="F36" s="2" t="s">
        <v>110</v>
      </c>
      <c r="G36" s="2"/>
      <c r="H36" s="2"/>
      <c r="I36" s="2"/>
      <c r="J36" s="27"/>
      <c r="K36" s="297" t="str">
        <f>'Vue d''ensemble'!$H$4</f>
        <v>SASAKI--PERICOU François</v>
      </c>
      <c r="L36" s="18" t="s">
        <v>4</v>
      </c>
    </row>
    <row r="37" spans="1:12" ht="45" customHeight="1">
      <c r="A37" s="357"/>
      <c r="B37" s="369"/>
      <c r="C37" s="220"/>
      <c r="D37" s="2"/>
      <c r="E37" s="5"/>
      <c r="F37" s="2" t="s">
        <v>110</v>
      </c>
      <c r="G37" s="2"/>
      <c r="H37" s="2"/>
      <c r="I37" s="2"/>
      <c r="J37" s="27"/>
      <c r="K37" s="297" t="str">
        <f>'Vue d''ensemble'!$I$4</f>
        <v>THOMAS Benoit</v>
      </c>
      <c r="L37" s="18" t="str">
        <f>IF(NOT(ISBLANK(J37)),$J$3,IF(NOT(ISBLANK(I37)),$I$3,IF(NOT(ISBLANK(H37)),$H$3,IF(NOT(ISBLANK(G37)),$G$3,IF(NOT(ISBLANK(F37)),$F$3,IF(NOT(ISBLANK(E37)),$E$3,IF(NOT(ISBLANK(D37)),D$3,Configuration!$A$8)))))))</f>
        <v>Proche</v>
      </c>
    </row>
    <row r="38" spans="1:12" ht="45" customHeight="1" thickBot="1">
      <c r="A38" s="358"/>
      <c r="B38" s="370"/>
      <c r="C38" s="221"/>
      <c r="D38" s="3"/>
      <c r="E38" s="6"/>
      <c r="F38" s="3"/>
      <c r="G38" s="3"/>
      <c r="H38" s="3"/>
      <c r="I38" s="3"/>
      <c r="J38" s="28"/>
      <c r="K38" s="299" t="str">
        <f>'Vue d''ensemble'!$J$4</f>
        <v>- -</v>
      </c>
      <c r="L38" s="18" t="str">
        <f>IF(NOT(ISBLANK(J38)),$J$3,IF(NOT(ISBLANK(I38)),$I$3,IF(NOT(ISBLANK(H38)),$H$3,IF(NOT(ISBLANK(G38)),$G$3,IF(NOT(ISBLANK(F38)),$F$3,IF(NOT(ISBLANK(E38)),$E$3,IF(NOT(ISBLANK(D38)),D$3,Configuration!$A$8)))))))</f>
        <v>Évaluation manquante</v>
      </c>
    </row>
  </sheetData>
  <mergeCells count="16">
    <mergeCell ref="B32:B38"/>
    <mergeCell ref="A33:A38"/>
    <mergeCell ref="A26:A31"/>
    <mergeCell ref="A1:K1"/>
    <mergeCell ref="B4:B10"/>
    <mergeCell ref="A5:A10"/>
    <mergeCell ref="B11:B17"/>
    <mergeCell ref="B18:B24"/>
    <mergeCell ref="A19:A24"/>
    <mergeCell ref="A12:A17"/>
    <mergeCell ref="D2:J2"/>
    <mergeCell ref="A2:A3"/>
    <mergeCell ref="B2:B3"/>
    <mergeCell ref="C2:C3"/>
    <mergeCell ref="K2:K3"/>
    <mergeCell ref="B25:B31"/>
  </mergeCells>
  <conditionalFormatting sqref="H4:H10">
    <cfRule type="notContainsBlanks" dxfId="62" priority="31">
      <formula>LEN(TRIM(H4))&gt;0</formula>
    </cfRule>
  </conditionalFormatting>
  <conditionalFormatting sqref="I4:I10">
    <cfRule type="notContainsBlanks" dxfId="61" priority="32">
      <formula>LEN(TRIM(I4))&gt;0</formula>
    </cfRule>
  </conditionalFormatting>
  <conditionalFormatting sqref="E4:E10">
    <cfRule type="notContainsBlanks" dxfId="60" priority="34">
      <formula>LEN(TRIM(E4))&gt;0</formula>
    </cfRule>
  </conditionalFormatting>
  <conditionalFormatting sqref="F4:F10">
    <cfRule type="notContainsBlanks" dxfId="59" priority="35">
      <formula>LEN(TRIM(F4))&gt;0</formula>
    </cfRule>
  </conditionalFormatting>
  <conditionalFormatting sqref="G4:G10">
    <cfRule type="notContainsBlanks" dxfId="58" priority="36">
      <formula>LEN(TRIM(G4))&gt;0</formula>
    </cfRule>
  </conditionalFormatting>
  <conditionalFormatting sqref="D4:D10">
    <cfRule type="notContainsBlanks" dxfId="57" priority="33">
      <formula>LEN(TRIM(D4))&gt;0</formula>
    </cfRule>
  </conditionalFormatting>
  <conditionalFormatting sqref="H11:H17">
    <cfRule type="notContainsBlanks" dxfId="56" priority="19">
      <formula>LEN(TRIM(H11))&gt;0</formula>
    </cfRule>
  </conditionalFormatting>
  <conditionalFormatting sqref="I11:I17">
    <cfRule type="notContainsBlanks" dxfId="55" priority="20">
      <formula>LEN(TRIM(I11))&gt;0</formula>
    </cfRule>
  </conditionalFormatting>
  <conditionalFormatting sqref="E11:E17">
    <cfRule type="notContainsBlanks" dxfId="54" priority="22">
      <formula>LEN(TRIM(E11))&gt;0</formula>
    </cfRule>
  </conditionalFormatting>
  <conditionalFormatting sqref="F11:F17">
    <cfRule type="notContainsBlanks" dxfId="53" priority="23">
      <formula>LEN(TRIM(F11))&gt;0</formula>
    </cfRule>
  </conditionalFormatting>
  <conditionalFormatting sqref="G11:G17">
    <cfRule type="notContainsBlanks" dxfId="52" priority="24">
      <formula>LEN(TRIM(G11))&gt;0</formula>
    </cfRule>
  </conditionalFormatting>
  <conditionalFormatting sqref="D11:D17">
    <cfRule type="notContainsBlanks" dxfId="51" priority="21">
      <formula>LEN(TRIM(D11))&gt;0</formula>
    </cfRule>
  </conditionalFormatting>
  <conditionalFormatting sqref="H18:H24">
    <cfRule type="notContainsBlanks" dxfId="50" priority="13">
      <formula>LEN(TRIM(H18))&gt;0</formula>
    </cfRule>
  </conditionalFormatting>
  <conditionalFormatting sqref="I18:I24">
    <cfRule type="notContainsBlanks" dxfId="49" priority="14">
      <formula>LEN(TRIM(I18))&gt;0</formula>
    </cfRule>
  </conditionalFormatting>
  <conditionalFormatting sqref="E18:E24">
    <cfRule type="notContainsBlanks" dxfId="48" priority="16">
      <formula>LEN(TRIM(E18))&gt;0</formula>
    </cfRule>
  </conditionalFormatting>
  <conditionalFormatting sqref="F18:F24">
    <cfRule type="notContainsBlanks" dxfId="47" priority="17">
      <formula>LEN(TRIM(F18))&gt;0</formula>
    </cfRule>
  </conditionalFormatting>
  <conditionalFormatting sqref="G18:G24">
    <cfRule type="notContainsBlanks" dxfId="46" priority="18">
      <formula>LEN(TRIM(G18))&gt;0</formula>
    </cfRule>
  </conditionalFormatting>
  <conditionalFormatting sqref="D18:D24">
    <cfRule type="notContainsBlanks" dxfId="45" priority="15">
      <formula>LEN(TRIM(D18))&gt;0</formula>
    </cfRule>
  </conditionalFormatting>
  <conditionalFormatting sqref="H25:H31">
    <cfRule type="notContainsBlanks" dxfId="44" priority="7">
      <formula>LEN(TRIM(H25))&gt;0</formula>
    </cfRule>
  </conditionalFormatting>
  <conditionalFormatting sqref="I25:I31">
    <cfRule type="notContainsBlanks" dxfId="43" priority="8">
      <formula>LEN(TRIM(I25))&gt;0</formula>
    </cfRule>
  </conditionalFormatting>
  <conditionalFormatting sqref="E25:E31">
    <cfRule type="notContainsBlanks" dxfId="42" priority="10">
      <formula>LEN(TRIM(E25))&gt;0</formula>
    </cfRule>
  </conditionalFormatting>
  <conditionalFormatting sqref="F25:F31">
    <cfRule type="notContainsBlanks" dxfId="41" priority="11">
      <formula>LEN(TRIM(F25))&gt;0</formula>
    </cfRule>
  </conditionalFormatting>
  <conditionalFormatting sqref="G25:G31">
    <cfRule type="notContainsBlanks" dxfId="40" priority="12">
      <formula>LEN(TRIM(G25))&gt;0</formula>
    </cfRule>
  </conditionalFormatting>
  <conditionalFormatting sqref="D25:D31">
    <cfRule type="notContainsBlanks" dxfId="39" priority="9">
      <formula>LEN(TRIM(D25))&gt;0</formula>
    </cfRule>
  </conditionalFormatting>
  <conditionalFormatting sqref="H32:H38">
    <cfRule type="notContainsBlanks" dxfId="38" priority="1">
      <formula>LEN(TRIM(H32))&gt;0</formula>
    </cfRule>
  </conditionalFormatting>
  <conditionalFormatting sqref="I32:I38">
    <cfRule type="notContainsBlanks" dxfId="37" priority="2">
      <formula>LEN(TRIM(I32))&gt;0</formula>
    </cfRule>
  </conditionalFormatting>
  <conditionalFormatting sqref="E32:E38">
    <cfRule type="notContainsBlanks" dxfId="36" priority="4">
      <formula>LEN(TRIM(E32))&gt;0</formula>
    </cfRule>
  </conditionalFormatting>
  <conditionalFormatting sqref="F32:F38">
    <cfRule type="notContainsBlanks" dxfId="35" priority="5">
      <formula>LEN(TRIM(F32))&gt;0</formula>
    </cfRule>
  </conditionalFormatting>
  <conditionalFormatting sqref="G32:G38">
    <cfRule type="notContainsBlanks" dxfId="34" priority="6">
      <formula>LEN(TRIM(G32))&gt;0</formula>
    </cfRule>
  </conditionalFormatting>
  <conditionalFormatting sqref="D32:D38">
    <cfRule type="notContainsBlanks" dxfId="33" priority="3">
      <formula>LEN(TRIM(D32))&gt;0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:L103"/>
  <sheetViews>
    <sheetView zoomScaleNormal="100" zoomScalePageLayoutView="85" workbookViewId="0">
      <pane xSplit="1" topLeftCell="C51" activePane="topRight" state="frozen"/>
      <selection pane="topRight" activeCell="E65" sqref="E65"/>
    </sheetView>
  </sheetViews>
  <sheetFormatPr defaultColWidth="10.625" defaultRowHeight="15"/>
  <cols>
    <col min="1" max="1" width="50.5" style="14" customWidth="1"/>
    <col min="2" max="3" width="50.625" style="12" customWidth="1"/>
    <col min="4" max="4" width="8" style="12" customWidth="1"/>
    <col min="5" max="5" width="5" style="12" customWidth="1"/>
    <col min="6" max="6" width="8.5" style="12" customWidth="1"/>
    <col min="7" max="8" width="10.75" style="12" customWidth="1"/>
    <col min="9" max="9" width="7.625" style="12" customWidth="1"/>
    <col min="10" max="10" width="10.75" style="8" customWidth="1"/>
    <col min="11" max="11" width="20.5" style="119" customWidth="1"/>
    <col min="12" max="12" width="10.625" style="18"/>
    <col min="13" max="16384" width="10.625" style="12"/>
  </cols>
  <sheetData>
    <row r="1" spans="1:12" ht="35.25" customHeight="1" thickBot="1">
      <c r="A1" s="383" t="s">
        <v>134</v>
      </c>
      <c r="B1" s="384"/>
      <c r="C1" s="384"/>
      <c r="D1" s="384"/>
      <c r="E1" s="384"/>
      <c r="F1" s="384"/>
      <c r="G1" s="384"/>
      <c r="H1" s="384"/>
      <c r="I1" s="384"/>
      <c r="J1" s="384"/>
      <c r="K1" s="385"/>
    </row>
    <row r="2" spans="1:12">
      <c r="A2" s="388"/>
      <c r="B2" s="362" t="s">
        <v>106</v>
      </c>
      <c r="C2" s="381" t="s">
        <v>107</v>
      </c>
      <c r="D2" s="361" t="s">
        <v>108</v>
      </c>
      <c r="E2" s="362"/>
      <c r="F2" s="362"/>
      <c r="G2" s="362"/>
      <c r="H2" s="362"/>
      <c r="I2" s="362"/>
      <c r="J2" s="363"/>
      <c r="K2" s="355" t="s">
        <v>109</v>
      </c>
    </row>
    <row r="3" spans="1:12" s="13" customFormat="1" ht="63.6" thickBot="1">
      <c r="A3" s="389"/>
      <c r="B3" s="386"/>
      <c r="C3" s="387"/>
      <c r="D3" s="290" t="str">
        <f>Configuration!A2</f>
        <v>Non Acquis</v>
      </c>
      <c r="E3" s="291" t="str">
        <f>Configuration!A3</f>
        <v>Loin</v>
      </c>
      <c r="F3" s="290" t="str">
        <f>Configuration!A4</f>
        <v>Proche</v>
      </c>
      <c r="G3" s="292" t="str">
        <f>Configuration!A5</f>
        <v>Très proche</v>
      </c>
      <c r="H3" s="290" t="str">
        <f>Configuration!A6</f>
        <v>Attendu</v>
      </c>
      <c r="I3" s="292" t="str">
        <f>Configuration!A7</f>
        <v>Au-delà</v>
      </c>
      <c r="J3" s="301" t="str">
        <f>Configuration!A9</f>
        <v>Pas d'objet</v>
      </c>
      <c r="K3" s="355"/>
      <c r="L3" s="18"/>
    </row>
    <row r="4" spans="1:12" ht="25.35" customHeight="1" thickBot="1">
      <c r="A4" s="212" t="s">
        <v>64</v>
      </c>
      <c r="B4" s="368"/>
      <c r="C4" s="11"/>
      <c r="D4" s="1"/>
      <c r="E4" s="4"/>
      <c r="F4" s="1" t="s">
        <v>110</v>
      </c>
      <c r="G4" s="1"/>
      <c r="H4" s="1"/>
      <c r="I4" s="1"/>
      <c r="J4" s="26"/>
      <c r="K4" s="295" t="str">
        <f>'Vue d''ensemble'!$D$4</f>
        <v>DARSON Simon</v>
      </c>
      <c r="L4" s="18" t="str">
        <f>IF(NOT(ISBLANK(J4)),$J$3,IF(NOT(ISBLANK(I4)),$I$3,IF(NOT(ISBLANK(H4)),$H$3,IF(NOT(ISBLANK(G4)),$G$3,IF(NOT(ISBLANK(F4)),$F$3,IF(NOT(ISBLANK(E4)),$E$3,IF(NOT(ISBLANK(D4)),D$3,Configuration!$A$8)))))))</f>
        <v>Proche</v>
      </c>
    </row>
    <row r="5" spans="1:12" ht="25.35" customHeight="1">
      <c r="A5" s="390" t="s">
        <v>135</v>
      </c>
      <c r="B5" s="369"/>
      <c r="C5" s="220"/>
      <c r="D5" s="2"/>
      <c r="E5" s="5"/>
      <c r="F5" s="2" t="s">
        <v>113</v>
      </c>
      <c r="G5" s="2"/>
      <c r="H5" s="2"/>
      <c r="I5" s="2"/>
      <c r="J5" s="27"/>
      <c r="K5" s="297" t="str">
        <f>'Vue d''ensemble'!$E$4</f>
        <v>FAGET Baptiste</v>
      </c>
      <c r="L5" s="18" t="str">
        <f>IF(NOT(ISBLANK(J5)),$J$3,IF(NOT(ISBLANK(I5)),$I$3,IF(NOT(ISBLANK(H5)),$H$3,IF(NOT(ISBLANK(G5)),$G$3,IF(NOT(ISBLANK(F5)),$F$3,IF(NOT(ISBLANK(E5)),$E$3,IF(NOT(ISBLANK(D5)),D$3,Configuration!$A$8)))))))</f>
        <v>Proche</v>
      </c>
    </row>
    <row r="6" spans="1:12" ht="25.35" customHeight="1">
      <c r="A6" s="390"/>
      <c r="B6" s="369"/>
      <c r="C6" s="220"/>
      <c r="D6" s="2"/>
      <c r="E6" s="5" t="s">
        <v>110</v>
      </c>
      <c r="F6" s="2"/>
      <c r="G6" s="2"/>
      <c r="H6" s="2"/>
      <c r="I6" s="2"/>
      <c r="J6" s="27"/>
      <c r="K6" s="297" t="str">
        <f>'Vue d''ensemble'!$F$4</f>
        <v>KERGOURLAY Guillaume</v>
      </c>
      <c r="L6" s="18" t="str">
        <f>IF(NOT(ISBLANK(J6)),$J$3,IF(NOT(ISBLANK(I6)),$I$3,IF(NOT(ISBLANK(H6)),$H$3,IF(NOT(ISBLANK(G6)),$G$3,IF(NOT(ISBLANK(F6)),$F$3,IF(NOT(ISBLANK(E6)),$E$3,IF(NOT(ISBLANK(D6)),D$3,Configuration!$A$8)))))))</f>
        <v>Loin</v>
      </c>
    </row>
    <row r="7" spans="1:12" ht="25.35" customHeight="1">
      <c r="A7" s="390"/>
      <c r="B7" s="369"/>
      <c r="C7" s="220"/>
      <c r="D7" s="2"/>
      <c r="E7" s="5" t="s">
        <v>132</v>
      </c>
      <c r="F7" s="2"/>
      <c r="G7" s="2"/>
      <c r="H7" s="2"/>
      <c r="I7" s="2"/>
      <c r="J7" s="27"/>
      <c r="K7" s="297" t="str">
        <f>'Vue d''ensemble'!$G$4</f>
        <v>MENSAH ASSIAKOLEY Alexandre</v>
      </c>
      <c r="L7" s="18" t="str">
        <f>IF(NOT(ISBLANK(J7)),$J$3,IF(NOT(ISBLANK(I7)),$I$3,IF(NOT(ISBLANK(H7)),$H$3,IF(NOT(ISBLANK(G7)),$G$3,IF(NOT(ISBLANK(F7)),$F$3,IF(NOT(ISBLANK(E7)),$E$3,IF(NOT(ISBLANK(D7)),D$3,Configuration!$A$8)))))))</f>
        <v>Loin</v>
      </c>
    </row>
    <row r="8" spans="1:12" ht="25.35" customHeight="1">
      <c r="A8" s="390"/>
      <c r="B8" s="369"/>
      <c r="C8" s="220"/>
      <c r="D8" s="2"/>
      <c r="E8" s="5" t="s">
        <v>110</v>
      </c>
      <c r="F8" s="2"/>
      <c r="G8" s="2"/>
      <c r="H8" s="2"/>
      <c r="I8" s="2"/>
      <c r="J8" s="27"/>
      <c r="K8" s="297" t="str">
        <f>'Vue d''ensemble'!$H$4</f>
        <v>SASAKI--PERICOU François</v>
      </c>
      <c r="L8" s="18" t="s">
        <v>3</v>
      </c>
    </row>
    <row r="9" spans="1:12" ht="25.35" customHeight="1">
      <c r="A9" s="390"/>
      <c r="B9" s="369"/>
      <c r="C9" s="220"/>
      <c r="D9" s="2"/>
      <c r="E9" s="5"/>
      <c r="F9" s="2"/>
      <c r="G9" s="2"/>
      <c r="H9" s="2" t="s">
        <v>110</v>
      </c>
      <c r="I9" s="2"/>
      <c r="J9" s="27"/>
      <c r="K9" s="297" t="str">
        <f>'Vue d''ensemble'!$I$4</f>
        <v>THOMAS Benoit</v>
      </c>
      <c r="L9" s="18" t="str">
        <f>IF(NOT(ISBLANK(J9)),$J$3,IF(NOT(ISBLANK(I9)),$I$3,IF(NOT(ISBLANK(H9)),$H$3,IF(NOT(ISBLANK(G9)),$G$3,IF(NOT(ISBLANK(F9)),$F$3,IF(NOT(ISBLANK(E9)),$E$3,IF(NOT(ISBLANK(D9)),D$3,Configuration!$A$8)))))))</f>
        <v>Attendu</v>
      </c>
    </row>
    <row r="10" spans="1:12" ht="25.35" customHeight="1" thickBot="1">
      <c r="A10" s="391"/>
      <c r="B10" s="369"/>
      <c r="C10" s="220"/>
      <c r="D10" s="2"/>
      <c r="E10" s="5"/>
      <c r="F10" s="2"/>
      <c r="G10" s="2"/>
      <c r="H10" s="2"/>
      <c r="I10" s="2"/>
      <c r="J10" s="28"/>
      <c r="K10" s="299" t="str">
        <f>'Vue d''ensemble'!$J$4</f>
        <v>- -</v>
      </c>
      <c r="L10" s="18" t="str">
        <f>IF(NOT(ISBLANK(J10)),$J$3,IF(NOT(ISBLANK(I10)),$I$3,IF(NOT(ISBLANK(H10)),$H$3,IF(NOT(ISBLANK(G10)),$G$3,IF(NOT(ISBLANK(F10)),$F$3,IF(NOT(ISBLANK(E10)),$E$3,IF(NOT(ISBLANK(D10)),D$3,Configuration!$A$8)))))))</f>
        <v>Évaluation manquante</v>
      </c>
    </row>
    <row r="11" spans="1:12" ht="25.35" customHeight="1" thickBot="1">
      <c r="A11" s="212" t="s">
        <v>71</v>
      </c>
      <c r="B11" s="368"/>
      <c r="C11" s="11"/>
      <c r="D11" s="1"/>
      <c r="E11" s="4" t="s">
        <v>110</v>
      </c>
      <c r="F11" s="1"/>
      <c r="G11" s="1"/>
      <c r="H11" s="1"/>
      <c r="I11" s="1"/>
      <c r="J11" s="27"/>
      <c r="K11" s="295" t="str">
        <f>'Vue d''ensemble'!$D$4</f>
        <v>DARSON Simon</v>
      </c>
      <c r="L11" s="18" t="str">
        <f>IF(NOT(ISBLANK(J11)),$J$3,IF(NOT(ISBLANK(I11)),$I$3,IF(NOT(ISBLANK(H11)),$H$3,IF(NOT(ISBLANK(G11)),$G$3,IF(NOT(ISBLANK(F11)),$F$3,IF(NOT(ISBLANK(E11)),$E$3,IF(NOT(ISBLANK(D11)),D$3,Configuration!$A$8)))))))</f>
        <v>Loin</v>
      </c>
    </row>
    <row r="12" spans="1:12" ht="25.35" customHeight="1">
      <c r="A12" s="390" t="s">
        <v>136</v>
      </c>
      <c r="B12" s="369"/>
      <c r="C12" s="220"/>
      <c r="D12" s="2"/>
      <c r="E12" s="5"/>
      <c r="F12" s="2" t="s">
        <v>110</v>
      </c>
      <c r="G12" s="2"/>
      <c r="H12" s="2"/>
      <c r="I12" s="2"/>
      <c r="J12" s="27"/>
      <c r="K12" s="297" t="str">
        <f>'Vue d''ensemble'!$E$4</f>
        <v>FAGET Baptiste</v>
      </c>
      <c r="L12" s="18" t="str">
        <f>IF(NOT(ISBLANK(J12)),$J$3,IF(NOT(ISBLANK(I12)),$I$3,IF(NOT(ISBLANK(H12)),$H$3,IF(NOT(ISBLANK(G12)),$G$3,IF(NOT(ISBLANK(F12)),$F$3,IF(NOT(ISBLANK(E12)),$E$3,IF(NOT(ISBLANK(D12)),D$3,Configuration!$A$8)))))))</f>
        <v>Proche</v>
      </c>
    </row>
    <row r="13" spans="1:12" ht="25.35" customHeight="1">
      <c r="A13" s="390"/>
      <c r="B13" s="369"/>
      <c r="C13" s="220"/>
      <c r="D13" s="2"/>
      <c r="E13" s="5" t="s">
        <v>110</v>
      </c>
      <c r="F13" s="2"/>
      <c r="G13" s="2"/>
      <c r="H13" s="2"/>
      <c r="I13" s="2"/>
      <c r="J13" s="27"/>
      <c r="K13" s="297" t="str">
        <f>'Vue d''ensemble'!$F$4</f>
        <v>KERGOURLAY Guillaume</v>
      </c>
      <c r="L13" s="18" t="str">
        <f>IF(NOT(ISBLANK(J13)),$J$3,IF(NOT(ISBLANK(I13)),$I$3,IF(NOT(ISBLANK(H13)),$H$3,IF(NOT(ISBLANK(G13)),$G$3,IF(NOT(ISBLANK(F13)),$F$3,IF(NOT(ISBLANK(E13)),$E$3,IF(NOT(ISBLANK(D13)),D$3,Configuration!$A$8)))))))</f>
        <v>Loin</v>
      </c>
    </row>
    <row r="14" spans="1:12" ht="25.35" customHeight="1">
      <c r="A14" s="390"/>
      <c r="B14" s="369"/>
      <c r="C14" s="220"/>
      <c r="D14" s="2"/>
      <c r="E14" s="5" t="s">
        <v>114</v>
      </c>
      <c r="F14" s="2"/>
      <c r="G14" s="2"/>
      <c r="H14" s="2"/>
      <c r="I14" s="2"/>
      <c r="J14" s="27"/>
      <c r="K14" s="297" t="str">
        <f>'Vue d''ensemble'!$G$4</f>
        <v>MENSAH ASSIAKOLEY Alexandre</v>
      </c>
      <c r="L14" s="18" t="str">
        <f>IF(NOT(ISBLANK(J14)),$J$3,IF(NOT(ISBLANK(I14)),$I$3,IF(NOT(ISBLANK(H14)),$H$3,IF(NOT(ISBLANK(G14)),$G$3,IF(NOT(ISBLANK(F14)),$F$3,IF(NOT(ISBLANK(E14)),$E$3,IF(NOT(ISBLANK(D14)),D$3,Configuration!$A$8)))))))</f>
        <v>Loin</v>
      </c>
    </row>
    <row r="15" spans="1:12" ht="25.35" customHeight="1">
      <c r="A15" s="390"/>
      <c r="B15" s="369"/>
      <c r="C15" s="220"/>
      <c r="D15" s="2"/>
      <c r="E15" s="5" t="s">
        <v>110</v>
      </c>
      <c r="F15" s="2"/>
      <c r="G15" s="2"/>
      <c r="H15" s="2"/>
      <c r="I15" s="2"/>
      <c r="J15" s="27"/>
      <c r="K15" s="297" t="str">
        <f>'Vue d''ensemble'!$H$4</f>
        <v>SASAKI--PERICOU François</v>
      </c>
      <c r="L15" s="18" t="s">
        <v>3</v>
      </c>
    </row>
    <row r="16" spans="1:12" ht="25.35" customHeight="1">
      <c r="A16" s="390"/>
      <c r="B16" s="369"/>
      <c r="C16" s="220"/>
      <c r="D16" s="2"/>
      <c r="E16" s="5"/>
      <c r="F16" s="2"/>
      <c r="G16" s="2"/>
      <c r="H16" s="2" t="s">
        <v>110</v>
      </c>
      <c r="I16" s="2"/>
      <c r="J16" s="27"/>
      <c r="K16" s="297" t="str">
        <f>'Vue d''ensemble'!$I$4</f>
        <v>THOMAS Benoit</v>
      </c>
      <c r="L16" s="18" t="str">
        <f>IF(NOT(ISBLANK(J16)),$J$3,IF(NOT(ISBLANK(I16)),$I$3,IF(NOT(ISBLANK(H16)),$H$3,IF(NOT(ISBLANK(G16)),$G$3,IF(NOT(ISBLANK(F16)),$F$3,IF(NOT(ISBLANK(E16)),$E$3,IF(NOT(ISBLANK(D16)),D$3,Configuration!$A$8)))))))</f>
        <v>Attendu</v>
      </c>
    </row>
    <row r="17" spans="1:12" ht="25.35" customHeight="1" thickBot="1">
      <c r="A17" s="391"/>
      <c r="B17" s="370"/>
      <c r="C17" s="221"/>
      <c r="D17" s="2"/>
      <c r="E17" s="5"/>
      <c r="F17" s="2"/>
      <c r="G17" s="2"/>
      <c r="H17" s="2"/>
      <c r="I17" s="2"/>
      <c r="J17" s="28"/>
      <c r="K17" s="299" t="str">
        <f>'Vue d''ensemble'!$J$4</f>
        <v>- -</v>
      </c>
      <c r="L17" s="18" t="str">
        <f>IF(NOT(ISBLANK(J17)),$J$3,IF(NOT(ISBLANK(I17)),$I$3,IF(NOT(ISBLANK(H17)),$H$3,IF(NOT(ISBLANK(G17)),$G$3,IF(NOT(ISBLANK(F17)),$F$3,IF(NOT(ISBLANK(E17)),$E$3,IF(NOT(ISBLANK(D17)),D$3,Configuration!$A$8)))))))</f>
        <v>Évaluation manquante</v>
      </c>
    </row>
    <row r="18" spans="1:12" ht="25.35" customHeight="1" thickBot="1">
      <c r="A18" s="212" t="s">
        <v>137</v>
      </c>
      <c r="B18" s="368"/>
      <c r="C18" s="11"/>
      <c r="D18" s="1"/>
      <c r="E18" s="4" t="s">
        <v>113</v>
      </c>
      <c r="F18" s="1"/>
      <c r="G18" s="1"/>
      <c r="H18" s="1"/>
      <c r="I18" s="1"/>
      <c r="J18" s="27"/>
      <c r="K18" s="295" t="str">
        <f>'Vue d''ensemble'!$D$4</f>
        <v>DARSON Simon</v>
      </c>
      <c r="L18" s="18" t="str">
        <f>IF(NOT(ISBLANK(J18)),$J$3,IF(NOT(ISBLANK(I18)),$I$3,IF(NOT(ISBLANK(H18)),$H$3,IF(NOT(ISBLANK(G18)),$G$3,IF(NOT(ISBLANK(F18)),$F$3,IF(NOT(ISBLANK(E18)),$E$3,IF(NOT(ISBLANK(D18)),D$3,Configuration!$A$8)))))))</f>
        <v>Loin</v>
      </c>
    </row>
    <row r="19" spans="1:12" ht="25.35" customHeight="1">
      <c r="A19" s="390" t="s">
        <v>138</v>
      </c>
      <c r="B19" s="369"/>
      <c r="C19" s="220"/>
      <c r="D19" s="2"/>
      <c r="E19" s="5"/>
      <c r="F19" s="2" t="s">
        <v>110</v>
      </c>
      <c r="G19" s="2"/>
      <c r="H19" s="2"/>
      <c r="I19" s="2"/>
      <c r="J19" s="27"/>
      <c r="K19" s="297" t="str">
        <f>'Vue d''ensemble'!$E$4</f>
        <v>FAGET Baptiste</v>
      </c>
      <c r="L19" s="18" t="str">
        <f>IF(NOT(ISBLANK(J19)),$J$3,IF(NOT(ISBLANK(I19)),$I$3,IF(NOT(ISBLANK(H19)),$H$3,IF(NOT(ISBLANK(G19)),$G$3,IF(NOT(ISBLANK(F19)),$F$3,IF(NOT(ISBLANK(E19)),$E$3,IF(NOT(ISBLANK(D19)),D$3,Configuration!$A$8)))))))</f>
        <v>Proche</v>
      </c>
    </row>
    <row r="20" spans="1:12" ht="25.35" customHeight="1">
      <c r="A20" s="390"/>
      <c r="B20" s="369"/>
      <c r="C20" s="220"/>
      <c r="D20" s="2"/>
      <c r="E20" s="5" t="s">
        <v>110</v>
      </c>
      <c r="F20" s="2"/>
      <c r="G20" s="2"/>
      <c r="H20" s="2"/>
      <c r="I20" s="2"/>
      <c r="J20" s="27"/>
      <c r="K20" s="297" t="str">
        <f>'Vue d''ensemble'!$F$4</f>
        <v>KERGOURLAY Guillaume</v>
      </c>
      <c r="L20" s="18" t="str">
        <f>IF(NOT(ISBLANK(J20)),$J$3,IF(NOT(ISBLANK(I20)),$I$3,IF(NOT(ISBLANK(H20)),$H$3,IF(NOT(ISBLANK(G20)),$G$3,IF(NOT(ISBLANK(F20)),$F$3,IF(NOT(ISBLANK(E20)),$E$3,IF(NOT(ISBLANK(D20)),D$3,Configuration!$A$8)))))))</f>
        <v>Loin</v>
      </c>
    </row>
    <row r="21" spans="1:12" ht="25.35" customHeight="1">
      <c r="A21" s="390"/>
      <c r="B21" s="369"/>
      <c r="C21" s="220"/>
      <c r="D21" s="2"/>
      <c r="E21" s="5" t="s">
        <v>114</v>
      </c>
      <c r="F21" s="2"/>
      <c r="G21" s="2"/>
      <c r="H21" s="2"/>
      <c r="I21" s="2"/>
      <c r="J21" s="27"/>
      <c r="K21" s="297" t="str">
        <f>'Vue d''ensemble'!$G$4</f>
        <v>MENSAH ASSIAKOLEY Alexandre</v>
      </c>
      <c r="L21" s="18" t="str">
        <f>IF(NOT(ISBLANK(J21)),$J$3,IF(NOT(ISBLANK(I21)),$I$3,IF(NOT(ISBLANK(H21)),$H$3,IF(NOT(ISBLANK(G21)),$G$3,IF(NOT(ISBLANK(F21)),$F$3,IF(NOT(ISBLANK(E21)),$E$3,IF(NOT(ISBLANK(D21)),D$3,Configuration!$A$8)))))))</f>
        <v>Loin</v>
      </c>
    </row>
    <row r="22" spans="1:12" ht="25.35" customHeight="1">
      <c r="A22" s="390"/>
      <c r="B22" s="369"/>
      <c r="C22" s="220"/>
      <c r="D22" s="2"/>
      <c r="E22" s="5" t="s">
        <v>110</v>
      </c>
      <c r="F22" s="2"/>
      <c r="G22" s="2"/>
      <c r="H22" s="2"/>
      <c r="I22" s="2"/>
      <c r="J22" s="27"/>
      <c r="K22" s="297" t="str">
        <f>'Vue d''ensemble'!$H$4</f>
        <v>SASAKI--PERICOU François</v>
      </c>
      <c r="L22" s="18" t="s">
        <v>3</v>
      </c>
    </row>
    <row r="23" spans="1:12" ht="25.35" customHeight="1">
      <c r="A23" s="390"/>
      <c r="B23" s="369"/>
      <c r="C23" s="220"/>
      <c r="D23" s="2"/>
      <c r="E23" s="5"/>
      <c r="F23" s="2"/>
      <c r="G23" s="2" t="s">
        <v>110</v>
      </c>
      <c r="H23" s="2"/>
      <c r="I23" s="2"/>
      <c r="J23" s="27"/>
      <c r="K23" s="297" t="str">
        <f>'Vue d''ensemble'!$I$4</f>
        <v>THOMAS Benoit</v>
      </c>
      <c r="L23" s="18" t="str">
        <f>IF(NOT(ISBLANK(J23)),$J$3,IF(NOT(ISBLANK(I23)),$I$3,IF(NOT(ISBLANK(H23)),$H$3,IF(NOT(ISBLANK(G23)),$G$3,IF(NOT(ISBLANK(F23)),$F$3,IF(NOT(ISBLANK(E23)),$E$3,IF(NOT(ISBLANK(D23)),D$3,Configuration!$A$8)))))))</f>
        <v>Très proche</v>
      </c>
    </row>
    <row r="24" spans="1:12" ht="25.35" customHeight="1" thickBot="1">
      <c r="A24" s="391"/>
      <c r="B24" s="370"/>
      <c r="C24" s="221"/>
      <c r="D24" s="2"/>
      <c r="E24" s="5"/>
      <c r="F24" s="2"/>
      <c r="G24" s="2"/>
      <c r="H24" s="2"/>
      <c r="I24" s="2"/>
      <c r="J24" s="28"/>
      <c r="K24" s="299" t="str">
        <f>'Vue d''ensemble'!$J$4</f>
        <v>- -</v>
      </c>
      <c r="L24" s="18" t="str">
        <f>IF(NOT(ISBLANK(J24)),$J$3,IF(NOT(ISBLANK(I24)),$I$3,IF(NOT(ISBLANK(H24)),$H$3,IF(NOT(ISBLANK(G24)),$G$3,IF(NOT(ISBLANK(F24)),$F$3,IF(NOT(ISBLANK(E24)),$E$3,IF(NOT(ISBLANK(D24)),D$3,Configuration!$A$8)))))))</f>
        <v>Évaluation manquante</v>
      </c>
    </row>
    <row r="25" spans="1:12" ht="25.35" customHeight="1" thickBot="1">
      <c r="A25" s="213" t="s">
        <v>73</v>
      </c>
      <c r="B25" s="368"/>
      <c r="C25" s="11"/>
      <c r="D25" s="1"/>
      <c r="E25" s="4" t="s">
        <v>113</v>
      </c>
      <c r="F25" s="1"/>
      <c r="G25" s="1"/>
      <c r="H25" s="1"/>
      <c r="I25" s="1"/>
      <c r="J25" s="27"/>
      <c r="K25" s="295" t="str">
        <f>'Vue d''ensemble'!$D$4</f>
        <v>DARSON Simon</v>
      </c>
      <c r="L25" s="18" t="str">
        <f>IF(NOT(ISBLANK(J25)),$J$3,IF(NOT(ISBLANK(I25)),$I$3,IF(NOT(ISBLANK(H25)),$H$3,IF(NOT(ISBLANK(G25)),$G$3,IF(NOT(ISBLANK(F25)),$F$3,IF(NOT(ISBLANK(E25)),$E$3,IF(NOT(ISBLANK(D25)),D$3,Configuration!$A$8)))))))</f>
        <v>Loin</v>
      </c>
    </row>
    <row r="26" spans="1:12" ht="25.35" customHeight="1">
      <c r="A26" s="390" t="s">
        <v>139</v>
      </c>
      <c r="B26" s="369"/>
      <c r="C26" s="220"/>
      <c r="D26" s="2"/>
      <c r="E26" s="5"/>
      <c r="F26" s="2" t="s">
        <v>110</v>
      </c>
      <c r="G26" s="2"/>
      <c r="H26" s="2"/>
      <c r="I26" s="2"/>
      <c r="J26" s="27"/>
      <c r="K26" s="297" t="str">
        <f>'Vue d''ensemble'!$E$4</f>
        <v>FAGET Baptiste</v>
      </c>
      <c r="L26" s="18" t="str">
        <f>IF(NOT(ISBLANK(J26)),$J$3,IF(NOT(ISBLANK(I26)),$I$3,IF(NOT(ISBLANK(H26)),$H$3,IF(NOT(ISBLANK(G26)),$G$3,IF(NOT(ISBLANK(F26)),$F$3,IF(NOT(ISBLANK(E26)),$E$3,IF(NOT(ISBLANK(D26)),D$3,Configuration!$A$8)))))))</f>
        <v>Proche</v>
      </c>
    </row>
    <row r="27" spans="1:12" ht="25.35" customHeight="1">
      <c r="A27" s="390"/>
      <c r="B27" s="369"/>
      <c r="C27" s="220"/>
      <c r="D27" s="2"/>
      <c r="E27" s="5" t="s">
        <v>110</v>
      </c>
      <c r="F27" s="2"/>
      <c r="G27" s="2"/>
      <c r="H27" s="2"/>
      <c r="I27" s="2"/>
      <c r="J27" s="27"/>
      <c r="K27" s="297" t="str">
        <f>'Vue d''ensemble'!$F$4</f>
        <v>KERGOURLAY Guillaume</v>
      </c>
      <c r="L27" s="18" t="str">
        <f>IF(NOT(ISBLANK(J27)),$J$3,IF(NOT(ISBLANK(I27)),$I$3,IF(NOT(ISBLANK(H27)),$H$3,IF(NOT(ISBLANK(G27)),$G$3,IF(NOT(ISBLANK(F27)),$F$3,IF(NOT(ISBLANK(E27)),$E$3,IF(NOT(ISBLANK(D27)),D$3,Configuration!$A$8)))))))</f>
        <v>Loin</v>
      </c>
    </row>
    <row r="28" spans="1:12" ht="25.35" customHeight="1">
      <c r="A28" s="390"/>
      <c r="B28" s="369"/>
      <c r="C28" s="220"/>
      <c r="D28" s="2"/>
      <c r="E28" s="5" t="s">
        <v>140</v>
      </c>
      <c r="F28" s="2"/>
      <c r="G28" s="2"/>
      <c r="H28" s="2"/>
      <c r="I28" s="2"/>
      <c r="J28" s="27"/>
      <c r="K28" s="297" t="str">
        <f>'Vue d''ensemble'!$G$4</f>
        <v>MENSAH ASSIAKOLEY Alexandre</v>
      </c>
      <c r="L28" s="18" t="str">
        <f>IF(NOT(ISBLANK(J28)),$J$3,IF(NOT(ISBLANK(I28)),$I$3,IF(NOT(ISBLANK(H28)),$H$3,IF(NOT(ISBLANK(G28)),$G$3,IF(NOT(ISBLANK(F28)),$F$3,IF(NOT(ISBLANK(E28)),$E$3,IF(NOT(ISBLANK(D28)),D$3,Configuration!$A$8)))))))</f>
        <v>Loin</v>
      </c>
    </row>
    <row r="29" spans="1:12" ht="25.35" customHeight="1">
      <c r="A29" s="390"/>
      <c r="B29" s="369"/>
      <c r="C29" s="220"/>
      <c r="D29" s="2"/>
      <c r="E29" s="5" t="s">
        <v>110</v>
      </c>
      <c r="F29" s="2"/>
      <c r="G29" s="2"/>
      <c r="H29" s="2"/>
      <c r="I29" s="2"/>
      <c r="J29" s="27"/>
      <c r="K29" s="297" t="str">
        <f>'Vue d''ensemble'!$H$4</f>
        <v>SASAKI--PERICOU François</v>
      </c>
      <c r="L29" s="18" t="s">
        <v>3</v>
      </c>
    </row>
    <row r="30" spans="1:12" ht="25.35" customHeight="1">
      <c r="A30" s="390"/>
      <c r="B30" s="369"/>
      <c r="C30" s="220"/>
      <c r="D30" s="2"/>
      <c r="E30" s="5"/>
      <c r="F30" s="2"/>
      <c r="G30" s="2"/>
      <c r="H30" s="2" t="s">
        <v>110</v>
      </c>
      <c r="I30" s="2"/>
      <c r="J30" s="27"/>
      <c r="K30" s="297" t="str">
        <f>'Vue d''ensemble'!$I$4</f>
        <v>THOMAS Benoit</v>
      </c>
      <c r="L30" s="18" t="str">
        <f>IF(NOT(ISBLANK(J30)),$J$3,IF(NOT(ISBLANK(I30)),$I$3,IF(NOT(ISBLANK(H30)),$H$3,IF(NOT(ISBLANK(G30)),$G$3,IF(NOT(ISBLANK(F30)),$F$3,IF(NOT(ISBLANK(E30)),$E$3,IF(NOT(ISBLANK(D30)),D$3,Configuration!$A$8)))))))</f>
        <v>Attendu</v>
      </c>
    </row>
    <row r="31" spans="1:12" ht="25.35" customHeight="1" thickBot="1">
      <c r="A31" s="391"/>
      <c r="B31" s="370"/>
      <c r="C31" s="221"/>
      <c r="D31" s="2"/>
      <c r="E31" s="5"/>
      <c r="F31" s="2"/>
      <c r="G31" s="2"/>
      <c r="H31" s="2"/>
      <c r="I31" s="2"/>
      <c r="J31" s="28"/>
      <c r="K31" s="299" t="str">
        <f>'Vue d''ensemble'!$J$4</f>
        <v>- -</v>
      </c>
      <c r="L31" s="18" t="str">
        <f>IF(NOT(ISBLANK(J31)),$J$3,IF(NOT(ISBLANK(I31)),$I$3,IF(NOT(ISBLANK(H31)),$H$3,IF(NOT(ISBLANK(G31)),$G$3,IF(NOT(ISBLANK(F31)),$F$3,IF(NOT(ISBLANK(E31)),$E$3,IF(NOT(ISBLANK(D31)),D$3,Configuration!$A$8)))))))</f>
        <v>Évaluation manquante</v>
      </c>
    </row>
    <row r="32" spans="1:12" ht="25.35" customHeight="1" thickBot="1">
      <c r="A32" s="212" t="s">
        <v>141</v>
      </c>
      <c r="B32" s="368"/>
      <c r="C32" s="11"/>
      <c r="D32" s="1"/>
      <c r="E32" s="4"/>
      <c r="F32" s="1" t="s">
        <v>113</v>
      </c>
      <c r="G32" s="1"/>
      <c r="H32" s="1"/>
      <c r="I32" s="1"/>
      <c r="J32" s="27"/>
      <c r="K32" s="295" t="str">
        <f>'Vue d''ensemble'!$D$4</f>
        <v>DARSON Simon</v>
      </c>
      <c r="L32" s="18" t="str">
        <f>IF(NOT(ISBLANK(J32)),$J$3,IF(NOT(ISBLANK(I32)),$I$3,IF(NOT(ISBLANK(H32)),$H$3,IF(NOT(ISBLANK(G32)),$G$3,IF(NOT(ISBLANK(F32)),$F$3,IF(NOT(ISBLANK(E32)),$E$3,IF(NOT(ISBLANK(D32)),D$3,Configuration!$A$8)))))))</f>
        <v>Proche</v>
      </c>
    </row>
    <row r="33" spans="1:12" ht="25.35" customHeight="1">
      <c r="A33" s="390" t="s">
        <v>142</v>
      </c>
      <c r="B33" s="369"/>
      <c r="C33" s="220"/>
      <c r="D33" s="2"/>
      <c r="E33" s="5"/>
      <c r="F33" s="2" t="s">
        <v>110</v>
      </c>
      <c r="G33" s="2"/>
      <c r="H33" s="2"/>
      <c r="I33" s="2"/>
      <c r="J33" s="27"/>
      <c r="K33" s="297" t="str">
        <f>'Vue d''ensemble'!$E$4</f>
        <v>FAGET Baptiste</v>
      </c>
      <c r="L33" s="18" t="str">
        <f>IF(NOT(ISBLANK(J33)),$J$3,IF(NOT(ISBLANK(I33)),$I$3,IF(NOT(ISBLANK(H33)),$H$3,IF(NOT(ISBLANK(G33)),$G$3,IF(NOT(ISBLANK(F33)),$F$3,IF(NOT(ISBLANK(E33)),$E$3,IF(NOT(ISBLANK(D33)),D$3,Configuration!$A$8)))))))</f>
        <v>Proche</v>
      </c>
    </row>
    <row r="34" spans="1:12" ht="27" customHeight="1">
      <c r="A34" s="390"/>
      <c r="B34" s="369"/>
      <c r="C34" s="220"/>
      <c r="D34" s="2"/>
      <c r="E34" s="5" t="s">
        <v>110</v>
      </c>
      <c r="F34" s="2"/>
      <c r="G34" s="2"/>
      <c r="H34" s="2"/>
      <c r="I34" s="2"/>
      <c r="J34" s="27"/>
      <c r="K34" s="297" t="str">
        <f>'Vue d''ensemble'!$F$4</f>
        <v>KERGOURLAY Guillaume</v>
      </c>
      <c r="L34" s="18" t="str">
        <f>IF(NOT(ISBLANK(J34)),$J$3,IF(NOT(ISBLANK(I34)),$I$3,IF(NOT(ISBLANK(H34)),$H$3,IF(NOT(ISBLANK(G34)),$G$3,IF(NOT(ISBLANK(F34)),$F$3,IF(NOT(ISBLANK(E34)),$E$3,IF(NOT(ISBLANK(D34)),D$3,Configuration!$A$8)))))))</f>
        <v>Loin</v>
      </c>
    </row>
    <row r="35" spans="1:12" ht="27" customHeight="1">
      <c r="A35" s="390"/>
      <c r="B35" s="369"/>
      <c r="C35" s="220"/>
      <c r="D35" s="2"/>
      <c r="E35" s="5"/>
      <c r="F35" s="2" t="s">
        <v>143</v>
      </c>
      <c r="G35" s="2"/>
      <c r="H35" s="2"/>
      <c r="I35" s="2"/>
      <c r="J35" s="27"/>
      <c r="K35" s="297" t="str">
        <f>'Vue d''ensemble'!$G$4</f>
        <v>MENSAH ASSIAKOLEY Alexandre</v>
      </c>
      <c r="L35" s="18" t="str">
        <f>IF(NOT(ISBLANK(J35)),$J$3,IF(NOT(ISBLANK(I35)),$I$3,IF(NOT(ISBLANK(H35)),$H$3,IF(NOT(ISBLANK(G35)),$G$3,IF(NOT(ISBLANK(F35)),$F$3,IF(NOT(ISBLANK(E35)),$E$3,IF(NOT(ISBLANK(D35)),D$3,Configuration!$A$8)))))))</f>
        <v>Proche</v>
      </c>
    </row>
    <row r="36" spans="1:12" ht="27" customHeight="1">
      <c r="A36" s="390"/>
      <c r="B36" s="369"/>
      <c r="C36" s="220"/>
      <c r="D36" s="2"/>
      <c r="E36" s="5" t="s">
        <v>110</v>
      </c>
      <c r="F36" s="2"/>
      <c r="G36" s="2"/>
      <c r="H36" s="2"/>
      <c r="I36" s="2"/>
      <c r="J36" s="27"/>
      <c r="K36" s="297" t="str">
        <f>'Vue d''ensemble'!$H$4</f>
        <v>SASAKI--PERICOU François</v>
      </c>
      <c r="L36" s="18" t="s">
        <v>3</v>
      </c>
    </row>
    <row r="37" spans="1:12" ht="27" customHeight="1">
      <c r="A37" s="390"/>
      <c r="B37" s="369"/>
      <c r="C37" s="220"/>
      <c r="D37" s="2"/>
      <c r="E37" s="5"/>
      <c r="F37" s="2"/>
      <c r="G37" s="2" t="s">
        <v>110</v>
      </c>
      <c r="H37" s="2"/>
      <c r="I37" s="2"/>
      <c r="J37" s="27"/>
      <c r="K37" s="297" t="str">
        <f>'Vue d''ensemble'!$I$4</f>
        <v>THOMAS Benoit</v>
      </c>
      <c r="L37" s="18" t="str">
        <f>IF(NOT(ISBLANK(J37)),$J$3,IF(NOT(ISBLANK(I37)),$I$3,IF(NOT(ISBLANK(H37)),$H$3,IF(NOT(ISBLANK(G37)),$G$3,IF(NOT(ISBLANK(F37)),$F$3,IF(NOT(ISBLANK(E37)),$E$3,IF(NOT(ISBLANK(D37)),D$3,Configuration!$A$8)))))))</f>
        <v>Très proche</v>
      </c>
    </row>
    <row r="38" spans="1:12" ht="27" customHeight="1" thickBot="1">
      <c r="A38" s="391"/>
      <c r="B38" s="370"/>
      <c r="C38" s="221"/>
      <c r="D38" s="2"/>
      <c r="E38" s="5"/>
      <c r="F38" s="2"/>
      <c r="G38" s="2"/>
      <c r="H38" s="2"/>
      <c r="I38" s="2"/>
      <c r="J38" s="28"/>
      <c r="K38" s="299" t="str">
        <f>'Vue d''ensemble'!$J$4</f>
        <v>- -</v>
      </c>
      <c r="L38" s="18" t="str">
        <f>IF(NOT(ISBLANK(J38)),$J$3,IF(NOT(ISBLANK(I38)),$I$3,IF(NOT(ISBLANK(H38)),$H$3,IF(NOT(ISBLANK(G38)),$G$3,IF(NOT(ISBLANK(F38)),$F$3,IF(NOT(ISBLANK(E38)),$E$3,IF(NOT(ISBLANK(D38)),D$3,Configuration!$A$8)))))))</f>
        <v>Évaluation manquante</v>
      </c>
    </row>
    <row r="39" spans="1:12" ht="25.35" customHeight="1" thickBot="1">
      <c r="A39" s="212" t="s">
        <v>75</v>
      </c>
      <c r="B39" s="368"/>
      <c r="C39" s="11"/>
      <c r="D39" s="1"/>
      <c r="E39" s="4" t="s">
        <v>113</v>
      </c>
      <c r="F39" s="1"/>
      <c r="G39" s="1"/>
      <c r="H39" s="1"/>
      <c r="I39" s="1"/>
      <c r="J39" s="27"/>
      <c r="K39" s="295" t="str">
        <f>'Vue d''ensemble'!$D$4</f>
        <v>DARSON Simon</v>
      </c>
      <c r="L39" s="18" t="str">
        <f>IF(NOT(ISBLANK(J39)),$J$3,IF(NOT(ISBLANK(I39)),$I$3,IF(NOT(ISBLANK(H39)),$H$3,IF(NOT(ISBLANK(G39)),$G$3,IF(NOT(ISBLANK(F39)),$F$3,IF(NOT(ISBLANK(E39)),$E$3,IF(NOT(ISBLANK(D39)),D$3,Configuration!$A$8)))))))</f>
        <v>Loin</v>
      </c>
    </row>
    <row r="40" spans="1:12" ht="25.35" customHeight="1">
      <c r="A40" s="390" t="s">
        <v>144</v>
      </c>
      <c r="B40" s="369"/>
      <c r="C40" s="220"/>
      <c r="D40" s="2"/>
      <c r="E40" s="5"/>
      <c r="F40" s="2" t="s">
        <v>110</v>
      </c>
      <c r="G40" s="2"/>
      <c r="H40" s="2"/>
      <c r="I40" s="2"/>
      <c r="J40" s="27"/>
      <c r="K40" s="297" t="str">
        <f>'Vue d''ensemble'!$E$4</f>
        <v>FAGET Baptiste</v>
      </c>
      <c r="L40" s="18" t="str">
        <f>IF(NOT(ISBLANK(J40)),$J$3,IF(NOT(ISBLANK(I40)),$I$3,IF(NOT(ISBLANK(H40)),$H$3,IF(NOT(ISBLANK(G40)),$G$3,IF(NOT(ISBLANK(F40)),$F$3,IF(NOT(ISBLANK(E40)),$E$3,IF(NOT(ISBLANK(D40)),D$3,Configuration!$A$8)))))))</f>
        <v>Proche</v>
      </c>
    </row>
    <row r="41" spans="1:12" ht="25.35" customHeight="1">
      <c r="A41" s="390"/>
      <c r="B41" s="369"/>
      <c r="C41" s="220"/>
      <c r="D41" s="2"/>
      <c r="E41" s="5" t="s">
        <v>110</v>
      </c>
      <c r="F41" s="2"/>
      <c r="G41" s="2"/>
      <c r="H41" s="2"/>
      <c r="I41" s="2"/>
      <c r="J41" s="27"/>
      <c r="K41" s="297" t="str">
        <f>'Vue d''ensemble'!$F$4</f>
        <v>KERGOURLAY Guillaume</v>
      </c>
      <c r="L41" s="18" t="str">
        <f>IF(NOT(ISBLANK(J41)),$J$3,IF(NOT(ISBLANK(I41)),$I$3,IF(NOT(ISBLANK(H41)),$H$3,IF(NOT(ISBLANK(G41)),$G$3,IF(NOT(ISBLANK(F41)),$F$3,IF(NOT(ISBLANK(E41)),$E$3,IF(NOT(ISBLANK(D41)),D$3,Configuration!$A$8)))))))</f>
        <v>Loin</v>
      </c>
    </row>
    <row r="42" spans="1:12" ht="25.35" customHeight="1">
      <c r="A42" s="390"/>
      <c r="B42" s="369"/>
      <c r="C42" s="220"/>
      <c r="D42" s="2"/>
      <c r="E42" s="5" t="s">
        <v>145</v>
      </c>
      <c r="F42" s="2"/>
      <c r="G42" s="2"/>
      <c r="H42" s="2"/>
      <c r="I42" s="2"/>
      <c r="J42" s="27"/>
      <c r="K42" s="297" t="str">
        <f>'Vue d''ensemble'!$G$4</f>
        <v>MENSAH ASSIAKOLEY Alexandre</v>
      </c>
      <c r="L42" s="18" t="str">
        <f>IF(NOT(ISBLANK(J42)),$J$3,IF(NOT(ISBLANK(I42)),$I$3,IF(NOT(ISBLANK(H42)),$H$3,IF(NOT(ISBLANK(G42)),$G$3,IF(NOT(ISBLANK(F42)),$F$3,IF(NOT(ISBLANK(E42)),$E$3,IF(NOT(ISBLANK(D42)),D$3,Configuration!$A$8)))))))</f>
        <v>Loin</v>
      </c>
    </row>
    <row r="43" spans="1:12" ht="25.35" customHeight="1">
      <c r="A43" s="390"/>
      <c r="B43" s="369"/>
      <c r="C43" s="220"/>
      <c r="D43" s="2"/>
      <c r="E43" s="5" t="s">
        <v>110</v>
      </c>
      <c r="F43" s="2"/>
      <c r="G43" s="2"/>
      <c r="H43" s="2"/>
      <c r="I43" s="2"/>
      <c r="J43" s="27"/>
      <c r="K43" s="297" t="str">
        <f>'Vue d''ensemble'!$H$4</f>
        <v>SASAKI--PERICOU François</v>
      </c>
      <c r="L43" s="18" t="s">
        <v>3</v>
      </c>
    </row>
    <row r="44" spans="1:12" ht="25.35" customHeight="1">
      <c r="A44" s="390"/>
      <c r="B44" s="369"/>
      <c r="C44" s="220"/>
      <c r="D44" s="2"/>
      <c r="E44" s="5"/>
      <c r="F44" s="2" t="s">
        <v>110</v>
      </c>
      <c r="G44" s="2"/>
      <c r="H44" s="2"/>
      <c r="I44" s="2"/>
      <c r="J44" s="27"/>
      <c r="K44" s="297" t="str">
        <f>'Vue d''ensemble'!$I$4</f>
        <v>THOMAS Benoit</v>
      </c>
      <c r="L44" s="18" t="str">
        <f>IF(NOT(ISBLANK(J44)),$J$3,IF(NOT(ISBLANK(I44)),$I$3,IF(NOT(ISBLANK(H44)),$H$3,IF(NOT(ISBLANK(G44)),$G$3,IF(NOT(ISBLANK(F44)),$F$3,IF(NOT(ISBLANK(E44)),$E$3,IF(NOT(ISBLANK(D44)),D$3,Configuration!$A$8)))))))</f>
        <v>Proche</v>
      </c>
    </row>
    <row r="45" spans="1:12" ht="25.35" customHeight="1" thickBot="1">
      <c r="A45" s="391"/>
      <c r="B45" s="369"/>
      <c r="C45" s="220"/>
      <c r="D45" s="2"/>
      <c r="E45" s="5"/>
      <c r="F45" s="2"/>
      <c r="G45" s="2"/>
      <c r="H45" s="2"/>
      <c r="I45" s="2"/>
      <c r="J45" s="28"/>
      <c r="K45" s="299" t="str">
        <f>'Vue d''ensemble'!$J$4</f>
        <v>- -</v>
      </c>
      <c r="L45" s="18" t="str">
        <f>IF(NOT(ISBLANK(J45)),$J$3,IF(NOT(ISBLANK(I45)),$I$3,IF(NOT(ISBLANK(H45)),$H$3,IF(NOT(ISBLANK(G45)),$G$3,IF(NOT(ISBLANK(F45)),$F$3,IF(NOT(ISBLANK(E45)),$E$3,IF(NOT(ISBLANK(D45)),D$3,Configuration!$A$8)))))))</f>
        <v>Évaluation manquante</v>
      </c>
    </row>
    <row r="46" spans="1:12" ht="25.35" customHeight="1" thickBot="1">
      <c r="A46" s="212" t="s">
        <v>146</v>
      </c>
      <c r="B46" s="368"/>
      <c r="C46" s="11"/>
      <c r="D46" s="1" t="s">
        <v>113</v>
      </c>
      <c r="E46" s="4"/>
      <c r="F46" s="1"/>
      <c r="G46" s="1"/>
      <c r="H46" s="1"/>
      <c r="I46" s="1"/>
      <c r="J46" s="26"/>
      <c r="K46" s="295" t="str">
        <f>'Vue d''ensemble'!$D$4</f>
        <v>DARSON Simon</v>
      </c>
      <c r="L46" s="18" t="str">
        <f>IF(NOT(ISBLANK(J46)),$J$3,IF(NOT(ISBLANK(I46)),$I$3,IF(NOT(ISBLANK(H46)),$H$3,IF(NOT(ISBLANK(G46)),$G$3,IF(NOT(ISBLANK(F46)),$F$3,IF(NOT(ISBLANK(E46)),$E$3,IF(NOT(ISBLANK(D46)),D$3,Configuration!$A$8)))))))</f>
        <v>Non Acquis</v>
      </c>
    </row>
    <row r="47" spans="1:12" ht="25.35" customHeight="1">
      <c r="A47" s="390" t="s">
        <v>147</v>
      </c>
      <c r="B47" s="369"/>
      <c r="C47" s="220"/>
      <c r="D47" s="2"/>
      <c r="E47" s="5"/>
      <c r="F47" s="2" t="s">
        <v>110</v>
      </c>
      <c r="G47" s="2"/>
      <c r="H47" s="2"/>
      <c r="I47" s="2"/>
      <c r="J47" s="27"/>
      <c r="K47" s="297" t="str">
        <f>'Vue d''ensemble'!$E$4</f>
        <v>FAGET Baptiste</v>
      </c>
      <c r="L47" s="18" t="str">
        <f>IF(NOT(ISBLANK(J47)),$J$3,IF(NOT(ISBLANK(I47)),$I$3,IF(NOT(ISBLANK(H47)),$H$3,IF(NOT(ISBLANK(G47)),$G$3,IF(NOT(ISBLANK(F47)),$F$3,IF(NOT(ISBLANK(E47)),$E$3,IF(NOT(ISBLANK(D47)),D$3,Configuration!$A$8)))))))</f>
        <v>Proche</v>
      </c>
    </row>
    <row r="48" spans="1:12" ht="25.35" customHeight="1">
      <c r="A48" s="390"/>
      <c r="B48" s="369"/>
      <c r="C48" s="220"/>
      <c r="D48" s="2" t="s">
        <v>110</v>
      </c>
      <c r="E48" s="5"/>
      <c r="F48" s="2"/>
      <c r="G48" s="2"/>
      <c r="H48" s="2"/>
      <c r="I48" s="2"/>
      <c r="J48" s="27"/>
      <c r="K48" s="297" t="str">
        <f>'Vue d''ensemble'!$F$4</f>
        <v>KERGOURLAY Guillaume</v>
      </c>
      <c r="L48" s="18" t="str">
        <f>IF(NOT(ISBLANK(J48)),$J$3,IF(NOT(ISBLANK(I48)),$I$3,IF(NOT(ISBLANK(H48)),$H$3,IF(NOT(ISBLANK(G48)),$G$3,IF(NOT(ISBLANK(F48)),$F$3,IF(NOT(ISBLANK(E48)),$E$3,IF(NOT(ISBLANK(D48)),D$3,Configuration!$A$8)))))))</f>
        <v>Non Acquis</v>
      </c>
    </row>
    <row r="49" spans="1:12" ht="25.35" customHeight="1">
      <c r="A49" s="390"/>
      <c r="B49" s="369"/>
      <c r="C49" s="220"/>
      <c r="D49" s="2"/>
      <c r="E49" s="5"/>
      <c r="F49" s="2" t="s">
        <v>140</v>
      </c>
      <c r="G49" s="2"/>
      <c r="H49" s="2"/>
      <c r="I49" s="2"/>
      <c r="J49" s="27"/>
      <c r="K49" s="297" t="str">
        <f>'Vue d''ensemble'!$G$4</f>
        <v>MENSAH ASSIAKOLEY Alexandre</v>
      </c>
      <c r="L49" s="18" t="str">
        <f>IF(NOT(ISBLANK(J49)),$J$3,IF(NOT(ISBLANK(I49)),$I$3,IF(NOT(ISBLANK(H49)),$H$3,IF(NOT(ISBLANK(G49)),$G$3,IF(NOT(ISBLANK(F49)),$F$3,IF(NOT(ISBLANK(E49)),$E$3,IF(NOT(ISBLANK(D49)),D$3,Configuration!$A$8)))))))</f>
        <v>Proche</v>
      </c>
    </row>
    <row r="50" spans="1:12" ht="25.35" customHeight="1">
      <c r="A50" s="390"/>
      <c r="B50" s="369"/>
      <c r="C50" s="220"/>
      <c r="D50" s="2"/>
      <c r="E50" s="5" t="s">
        <v>110</v>
      </c>
      <c r="F50" s="2"/>
      <c r="G50" s="2"/>
      <c r="H50" s="2"/>
      <c r="I50" s="2"/>
      <c r="J50" s="27"/>
      <c r="K50" s="297" t="str">
        <f>'Vue d''ensemble'!$H$4</f>
        <v>SASAKI--PERICOU François</v>
      </c>
      <c r="L50" s="18" t="s">
        <v>3</v>
      </c>
    </row>
    <row r="51" spans="1:12" ht="25.35" customHeight="1">
      <c r="A51" s="390"/>
      <c r="B51" s="369"/>
      <c r="C51" s="220"/>
      <c r="D51" s="2"/>
      <c r="E51" s="5"/>
      <c r="F51" s="2"/>
      <c r="G51" s="2"/>
      <c r="H51" s="2" t="s">
        <v>110</v>
      </c>
      <c r="I51" s="2"/>
      <c r="J51" s="27"/>
      <c r="K51" s="297" t="str">
        <f>'Vue d''ensemble'!$I$4</f>
        <v>THOMAS Benoit</v>
      </c>
      <c r="L51" s="18" t="str">
        <f>IF(NOT(ISBLANK(J51)),$J$3,IF(NOT(ISBLANK(I51)),$I$3,IF(NOT(ISBLANK(H51)),$H$3,IF(NOT(ISBLANK(G51)),$G$3,IF(NOT(ISBLANK(F51)),$F$3,IF(NOT(ISBLANK(E51)),$E$3,IF(NOT(ISBLANK(D51)),D$3,Configuration!$A$8)))))))</f>
        <v>Attendu</v>
      </c>
    </row>
    <row r="52" spans="1:12" ht="25.35" customHeight="1" thickBot="1">
      <c r="A52" s="391"/>
      <c r="B52" s="369"/>
      <c r="C52" s="220"/>
      <c r="D52" s="2"/>
      <c r="E52" s="5"/>
      <c r="F52" s="2"/>
      <c r="G52" s="2"/>
      <c r="H52" s="2"/>
      <c r="I52" s="2"/>
      <c r="J52" s="28"/>
      <c r="K52" s="299" t="str">
        <f>'Vue d''ensemble'!$J$4</f>
        <v>- -</v>
      </c>
      <c r="L52" s="18" t="str">
        <f>IF(NOT(ISBLANK(J52)),$J$3,IF(NOT(ISBLANK(I52)),$I$3,IF(NOT(ISBLANK(H52)),$H$3,IF(NOT(ISBLANK(G52)),$G$3,IF(NOT(ISBLANK(F52)),$F$3,IF(NOT(ISBLANK(E52)),$E$3,IF(NOT(ISBLANK(D52)),D$3,Configuration!$A$8)))))))</f>
        <v>Évaluation manquante</v>
      </c>
    </row>
    <row r="53" spans="1:12" ht="25.35" customHeight="1" thickBot="1">
      <c r="A53" s="212" t="s">
        <v>77</v>
      </c>
      <c r="B53" s="368"/>
      <c r="C53" s="11"/>
      <c r="D53" s="1"/>
      <c r="E53" s="4" t="s">
        <v>113</v>
      </c>
      <c r="F53" s="1"/>
      <c r="G53" s="1"/>
      <c r="H53" s="1"/>
      <c r="I53" s="1"/>
      <c r="J53" s="27"/>
      <c r="K53" s="295" t="str">
        <f>'Vue d''ensemble'!$D$4</f>
        <v>DARSON Simon</v>
      </c>
      <c r="L53" s="18" t="str">
        <f>IF(NOT(ISBLANK(J53)),$J$3,IF(NOT(ISBLANK(I53)),$I$3,IF(NOT(ISBLANK(H53)),$H$3,IF(NOT(ISBLANK(G53)),$G$3,IF(NOT(ISBLANK(F53)),$F$3,IF(NOT(ISBLANK(E53)),$E$3,IF(NOT(ISBLANK(D53)),D$3,Configuration!$A$8)))))))</f>
        <v>Loin</v>
      </c>
    </row>
    <row r="54" spans="1:12" ht="25.35" customHeight="1">
      <c r="A54" s="390" t="s">
        <v>148</v>
      </c>
      <c r="B54" s="369"/>
      <c r="C54" s="220"/>
      <c r="D54" s="2"/>
      <c r="E54" s="5"/>
      <c r="F54" s="2" t="s">
        <v>110</v>
      </c>
      <c r="G54" s="2"/>
      <c r="H54" s="2"/>
      <c r="I54" s="2"/>
      <c r="J54" s="27"/>
      <c r="K54" s="297" t="str">
        <f>'Vue d''ensemble'!$E$4</f>
        <v>FAGET Baptiste</v>
      </c>
      <c r="L54" s="18" t="str">
        <f>IF(NOT(ISBLANK(J54)),$J$3,IF(NOT(ISBLANK(I54)),$I$3,IF(NOT(ISBLANK(H54)),$H$3,IF(NOT(ISBLANK(G54)),$G$3,IF(NOT(ISBLANK(F54)),$F$3,IF(NOT(ISBLANK(E54)),$E$3,IF(NOT(ISBLANK(D54)),D$3,Configuration!$A$8)))))))</f>
        <v>Proche</v>
      </c>
    </row>
    <row r="55" spans="1:12" ht="25.35" customHeight="1">
      <c r="A55" s="390"/>
      <c r="B55" s="369"/>
      <c r="C55" s="220"/>
      <c r="D55" s="2"/>
      <c r="E55" s="5" t="s">
        <v>110</v>
      </c>
      <c r="F55" s="2"/>
      <c r="G55" s="2"/>
      <c r="H55" s="2"/>
      <c r="I55" s="2"/>
      <c r="J55" s="27"/>
      <c r="K55" s="297" t="str">
        <f>'Vue d''ensemble'!$F$4</f>
        <v>KERGOURLAY Guillaume</v>
      </c>
      <c r="L55" s="18" t="str">
        <f>IF(NOT(ISBLANK(J55)),$J$3,IF(NOT(ISBLANK(I55)),$I$3,IF(NOT(ISBLANK(H55)),$H$3,IF(NOT(ISBLANK(G55)),$G$3,IF(NOT(ISBLANK(F55)),$F$3,IF(NOT(ISBLANK(E55)),$E$3,IF(NOT(ISBLANK(D55)),D$3,Configuration!$A$8)))))))</f>
        <v>Loin</v>
      </c>
    </row>
    <row r="56" spans="1:12" ht="25.35" customHeight="1">
      <c r="A56" s="390"/>
      <c r="B56" s="369"/>
      <c r="C56" s="220"/>
      <c r="D56" s="2"/>
      <c r="E56" s="5"/>
      <c r="F56" s="2" t="s">
        <v>145</v>
      </c>
      <c r="G56" s="2"/>
      <c r="H56" s="2"/>
      <c r="I56" s="2"/>
      <c r="J56" s="27"/>
      <c r="K56" s="297" t="str">
        <f>'Vue d''ensemble'!$G$4</f>
        <v>MENSAH ASSIAKOLEY Alexandre</v>
      </c>
      <c r="L56" s="18" t="str">
        <f>IF(NOT(ISBLANK(J56)),$J$3,IF(NOT(ISBLANK(I56)),$I$3,IF(NOT(ISBLANK(H56)),$H$3,IF(NOT(ISBLANK(G56)),$G$3,IF(NOT(ISBLANK(F56)),$F$3,IF(NOT(ISBLANK(E56)),$E$3,IF(NOT(ISBLANK(D56)),D$3,Configuration!$A$8)))))))</f>
        <v>Proche</v>
      </c>
    </row>
    <row r="57" spans="1:12" ht="25.35" customHeight="1">
      <c r="A57" s="390"/>
      <c r="B57" s="369"/>
      <c r="C57" s="220"/>
      <c r="D57" s="2"/>
      <c r="E57" s="5" t="s">
        <v>110</v>
      </c>
      <c r="F57" s="2"/>
      <c r="G57" s="2"/>
      <c r="H57" s="2"/>
      <c r="I57" s="2"/>
      <c r="J57" s="27"/>
      <c r="K57" s="297" t="str">
        <f>'Vue d''ensemble'!$H$4</f>
        <v>SASAKI--PERICOU François</v>
      </c>
      <c r="L57" s="18" t="s">
        <v>149</v>
      </c>
    </row>
    <row r="58" spans="1:12" ht="25.35" customHeight="1">
      <c r="A58" s="390"/>
      <c r="B58" s="369"/>
      <c r="C58" s="220"/>
      <c r="D58" s="2"/>
      <c r="E58" s="5"/>
      <c r="F58" s="2"/>
      <c r="G58" s="2"/>
      <c r="H58" s="2" t="s">
        <v>110</v>
      </c>
      <c r="I58" s="2"/>
      <c r="J58" s="27"/>
      <c r="K58" s="297" t="str">
        <f>'Vue d''ensemble'!$I$4</f>
        <v>THOMAS Benoit</v>
      </c>
      <c r="L58" s="18" t="str">
        <f>IF(NOT(ISBLANK(J58)),$J$3,IF(NOT(ISBLANK(I58)),$I$3,IF(NOT(ISBLANK(H58)),$H$3,IF(NOT(ISBLANK(G58)),$G$3,IF(NOT(ISBLANK(F58)),$F$3,IF(NOT(ISBLANK(E58)),$E$3,IF(NOT(ISBLANK(D58)),D$3,Configuration!$A$8)))))))</f>
        <v>Attendu</v>
      </c>
    </row>
    <row r="59" spans="1:12" ht="25.35" customHeight="1" thickBot="1">
      <c r="A59" s="391"/>
      <c r="B59" s="369"/>
      <c r="C59" s="220"/>
      <c r="D59" s="2"/>
      <c r="E59" s="5"/>
      <c r="F59" s="2"/>
      <c r="G59" s="2"/>
      <c r="H59" s="2"/>
      <c r="I59" s="2"/>
      <c r="J59" s="28"/>
      <c r="K59" s="299" t="str">
        <f>'Vue d''ensemble'!$J$4</f>
        <v>- -</v>
      </c>
      <c r="L59" s="18" t="str">
        <f>IF(NOT(ISBLANK(J59)),$J$3,IF(NOT(ISBLANK(I59)),$I$3,IF(NOT(ISBLANK(H59)),$H$3,IF(NOT(ISBLANK(G59)),$G$3,IF(NOT(ISBLANK(F59)),$F$3,IF(NOT(ISBLANK(E59)),$E$3,IF(NOT(ISBLANK(D59)),D$3,Configuration!$A$8)))))))</f>
        <v>Évaluation manquante</v>
      </c>
    </row>
    <row r="60" spans="1:12" ht="25.35" customHeight="1" thickBot="1">
      <c r="A60" s="212" t="s">
        <v>150</v>
      </c>
      <c r="B60" s="368"/>
      <c r="C60" s="11"/>
      <c r="D60" s="1"/>
      <c r="E60" s="4" t="s">
        <v>113</v>
      </c>
      <c r="F60" s="1"/>
      <c r="G60" s="1"/>
      <c r="H60" s="1"/>
      <c r="I60" s="1"/>
      <c r="J60" s="27"/>
      <c r="K60" s="295" t="str">
        <f>'Vue d''ensemble'!$D$4</f>
        <v>DARSON Simon</v>
      </c>
      <c r="L60" s="18" t="str">
        <f>IF(NOT(ISBLANK(J60)),$J$3,IF(NOT(ISBLANK(I60)),$I$3,IF(NOT(ISBLANK(H60)),$H$3,IF(NOT(ISBLANK(G60)),$G$3,IF(NOT(ISBLANK(F60)),$F$3,IF(NOT(ISBLANK(E60)),$E$3,IF(NOT(ISBLANK(D60)),D$3,Configuration!$A$8)))))))</f>
        <v>Loin</v>
      </c>
    </row>
    <row r="61" spans="1:12" ht="25.35" customHeight="1">
      <c r="A61" s="390" t="s">
        <v>151</v>
      </c>
      <c r="B61" s="369"/>
      <c r="C61" s="220"/>
      <c r="D61" s="2"/>
      <c r="E61" s="5" t="s">
        <v>110</v>
      </c>
      <c r="F61" s="2"/>
      <c r="G61" s="2"/>
      <c r="H61" s="2"/>
      <c r="I61" s="2"/>
      <c r="J61" s="27"/>
      <c r="K61" s="297" t="str">
        <f>'Vue d''ensemble'!$E$4</f>
        <v>FAGET Baptiste</v>
      </c>
      <c r="L61" s="18" t="str">
        <f>IF(NOT(ISBLANK(J61)),$J$3,IF(NOT(ISBLANK(I61)),$I$3,IF(NOT(ISBLANK(H61)),$H$3,IF(NOT(ISBLANK(G61)),$G$3,IF(NOT(ISBLANK(F61)),$F$3,IF(NOT(ISBLANK(E61)),$E$3,IF(NOT(ISBLANK(D61)),D$3,Configuration!$A$8)))))))</f>
        <v>Loin</v>
      </c>
    </row>
    <row r="62" spans="1:12" ht="25.35" customHeight="1">
      <c r="A62" s="390"/>
      <c r="B62" s="369"/>
      <c r="C62" s="220"/>
      <c r="D62" s="2" t="s">
        <v>110</v>
      </c>
      <c r="E62" s="5"/>
      <c r="F62" s="2"/>
      <c r="G62" s="2"/>
      <c r="H62" s="2"/>
      <c r="I62" s="2"/>
      <c r="J62" s="27"/>
      <c r="K62" s="297" t="str">
        <f>'Vue d''ensemble'!$F$4</f>
        <v>KERGOURLAY Guillaume</v>
      </c>
      <c r="L62" s="18" t="str">
        <f>IF(NOT(ISBLANK(J62)),$J$3,IF(NOT(ISBLANK(I62)),$I$3,IF(NOT(ISBLANK(H62)),$H$3,IF(NOT(ISBLANK(G62)),$G$3,IF(NOT(ISBLANK(F62)),$F$3,IF(NOT(ISBLANK(E62)),$E$3,IF(NOT(ISBLANK(D62)),D$3,Configuration!$A$8)))))))</f>
        <v>Non Acquis</v>
      </c>
    </row>
    <row r="63" spans="1:12" ht="25.35" customHeight="1">
      <c r="A63" s="390"/>
      <c r="B63" s="369"/>
      <c r="C63" s="220"/>
      <c r="D63" s="2"/>
      <c r="E63" s="5" t="s">
        <v>140</v>
      </c>
      <c r="F63" s="2"/>
      <c r="G63" s="2"/>
      <c r="H63" s="2"/>
      <c r="I63" s="2"/>
      <c r="J63" s="27"/>
      <c r="K63" s="297" t="str">
        <f>'Vue d''ensemble'!$G$4</f>
        <v>MENSAH ASSIAKOLEY Alexandre</v>
      </c>
      <c r="L63" s="18" t="str">
        <f>IF(NOT(ISBLANK(J63)),$J$3,IF(NOT(ISBLANK(I63)),$I$3,IF(NOT(ISBLANK(H63)),$H$3,IF(NOT(ISBLANK(G63)),$G$3,IF(NOT(ISBLANK(F63)),$F$3,IF(NOT(ISBLANK(E63)),$E$3,IF(NOT(ISBLANK(D63)),D$3,Configuration!$A$8)))))))</f>
        <v>Loin</v>
      </c>
    </row>
    <row r="64" spans="1:12" ht="25.35" customHeight="1">
      <c r="A64" s="390"/>
      <c r="B64" s="369"/>
      <c r="C64" s="220"/>
      <c r="D64" s="2"/>
      <c r="E64" s="5" t="s">
        <v>110</v>
      </c>
      <c r="F64" s="2"/>
      <c r="G64" s="2"/>
      <c r="H64" s="2"/>
      <c r="I64" s="2"/>
      <c r="J64" s="27"/>
      <c r="K64" s="297" t="str">
        <f>'Vue d''ensemble'!$H$4</f>
        <v>SASAKI--PERICOU François</v>
      </c>
      <c r="L64" s="18" t="s">
        <v>3</v>
      </c>
    </row>
    <row r="65" spans="1:12" ht="25.35" customHeight="1">
      <c r="A65" s="390"/>
      <c r="B65" s="369"/>
      <c r="C65" s="220"/>
      <c r="D65" s="2"/>
      <c r="E65" s="5" t="s">
        <v>110</v>
      </c>
      <c r="F65" s="2"/>
      <c r="G65" s="2"/>
      <c r="H65" s="2"/>
      <c r="I65" s="2"/>
      <c r="J65" s="27"/>
      <c r="K65" s="297" t="str">
        <f>'Vue d''ensemble'!$I$4</f>
        <v>THOMAS Benoit</v>
      </c>
      <c r="L65" s="18" t="str">
        <f>IF(NOT(ISBLANK(J65)),$J$3,IF(NOT(ISBLANK(I65)),$I$3,IF(NOT(ISBLANK(H65)),$H$3,IF(NOT(ISBLANK(G65)),$G$3,IF(NOT(ISBLANK(F65)),$F$3,IF(NOT(ISBLANK(E65)),$E$3,IF(NOT(ISBLANK(D65)),D$3,Configuration!$A$8)))))))</f>
        <v>Loin</v>
      </c>
    </row>
    <row r="66" spans="1:12" ht="25.35" customHeight="1" thickBot="1">
      <c r="A66" s="391"/>
      <c r="B66" s="370"/>
      <c r="C66" s="221"/>
      <c r="D66" s="2"/>
      <c r="E66" s="5"/>
      <c r="F66" s="2"/>
      <c r="G66" s="2"/>
      <c r="H66" s="2"/>
      <c r="I66" s="2"/>
      <c r="J66" s="28"/>
      <c r="K66" s="299" t="str">
        <f>'Vue d''ensemble'!$J$4</f>
        <v>- -</v>
      </c>
      <c r="L66" s="18" t="str">
        <f>IF(NOT(ISBLANK(J66)),$J$3,IF(NOT(ISBLANK(I66)),$I$3,IF(NOT(ISBLANK(H66)),$H$3,IF(NOT(ISBLANK(G66)),$G$3,IF(NOT(ISBLANK(F66)),$F$3,IF(NOT(ISBLANK(E66)),$E$3,IF(NOT(ISBLANK(D66)),D$3,Configuration!$A$8)))))))</f>
        <v>Évaluation manquante</v>
      </c>
    </row>
    <row r="67" spans="1:12">
      <c r="A67" s="214"/>
      <c r="B67" s="8"/>
      <c r="C67" s="8"/>
      <c r="D67" s="8"/>
      <c r="E67" s="8"/>
      <c r="F67" s="8"/>
      <c r="G67" s="8"/>
      <c r="H67" s="8"/>
      <c r="I67" s="8"/>
      <c r="J67" s="15"/>
      <c r="K67" s="10"/>
      <c r="L67" s="29"/>
    </row>
    <row r="68" spans="1:12">
      <c r="A68" s="214"/>
      <c r="B68" s="8"/>
      <c r="C68" s="8"/>
      <c r="D68" s="8"/>
      <c r="E68" s="8"/>
      <c r="F68" s="8"/>
      <c r="G68" s="8"/>
      <c r="H68" s="8"/>
      <c r="I68" s="8"/>
      <c r="J68" s="15"/>
      <c r="K68" s="10"/>
      <c r="L68" s="29"/>
    </row>
    <row r="69" spans="1:12">
      <c r="A69" s="214"/>
      <c r="B69" s="8"/>
      <c r="C69" s="8"/>
      <c r="D69" s="8"/>
      <c r="E69" s="8"/>
      <c r="F69" s="8"/>
      <c r="G69" s="8"/>
      <c r="H69" s="8"/>
      <c r="I69" s="8"/>
      <c r="J69" s="15"/>
      <c r="K69" s="10"/>
      <c r="L69" s="29"/>
    </row>
    <row r="70" spans="1:12">
      <c r="A70" s="214"/>
      <c r="B70" s="8"/>
      <c r="C70" s="8"/>
      <c r="D70" s="8"/>
      <c r="E70" s="8"/>
      <c r="F70" s="8"/>
      <c r="G70" s="8"/>
      <c r="H70" s="8"/>
      <c r="I70" s="8"/>
      <c r="J70" s="15"/>
      <c r="K70" s="10"/>
      <c r="L70" s="29"/>
    </row>
    <row r="71" spans="1:12">
      <c r="A71" s="214"/>
      <c r="B71" s="8"/>
      <c r="C71" s="8"/>
      <c r="D71" s="8"/>
      <c r="E71" s="8"/>
      <c r="F71" s="8"/>
      <c r="G71" s="8"/>
      <c r="H71" s="8"/>
      <c r="I71" s="8"/>
      <c r="J71" s="15"/>
      <c r="K71" s="10"/>
      <c r="L71" s="29"/>
    </row>
    <row r="72" spans="1:12">
      <c r="A72" s="214"/>
      <c r="B72" s="8"/>
      <c r="C72" s="8"/>
      <c r="D72" s="8"/>
      <c r="E72" s="8"/>
      <c r="F72" s="8"/>
      <c r="G72" s="8"/>
      <c r="H72" s="8"/>
      <c r="I72" s="8"/>
      <c r="J72" s="15"/>
      <c r="K72" s="10"/>
      <c r="L72" s="29"/>
    </row>
    <row r="73" spans="1:12">
      <c r="A73" s="214"/>
      <c r="B73" s="8"/>
      <c r="C73" s="8"/>
      <c r="D73" s="8"/>
      <c r="E73" s="8"/>
      <c r="F73" s="8"/>
      <c r="G73" s="8"/>
      <c r="H73" s="8"/>
      <c r="I73" s="8"/>
      <c r="J73" s="15"/>
      <c r="K73" s="10"/>
      <c r="L73" s="29"/>
    </row>
    <row r="74" spans="1:12">
      <c r="A74" s="214"/>
      <c r="B74" s="8"/>
      <c r="C74" s="8"/>
      <c r="D74" s="8"/>
      <c r="E74" s="8"/>
      <c r="F74" s="8"/>
      <c r="G74" s="8"/>
      <c r="H74" s="8"/>
      <c r="I74" s="8"/>
      <c r="J74" s="15"/>
      <c r="K74" s="10"/>
      <c r="L74" s="29"/>
    </row>
    <row r="75" spans="1:12">
      <c r="A75" s="214"/>
      <c r="B75" s="8"/>
      <c r="C75" s="8"/>
      <c r="D75" s="8"/>
      <c r="E75" s="8"/>
      <c r="F75" s="8"/>
      <c r="G75" s="8"/>
      <c r="H75" s="8"/>
      <c r="I75" s="8"/>
      <c r="J75" s="15"/>
      <c r="K75" s="10"/>
      <c r="L75" s="29"/>
    </row>
    <row r="76" spans="1:12">
      <c r="A76" s="214"/>
      <c r="B76" s="8"/>
      <c r="C76" s="8"/>
      <c r="D76" s="8"/>
      <c r="E76" s="8"/>
      <c r="F76" s="8"/>
      <c r="G76" s="8"/>
      <c r="H76" s="8"/>
      <c r="I76" s="8"/>
      <c r="J76" s="15"/>
      <c r="K76" s="10"/>
      <c r="L76" s="29"/>
    </row>
    <row r="77" spans="1:12">
      <c r="A77" s="214"/>
      <c r="B77" s="8"/>
      <c r="C77" s="8"/>
      <c r="D77" s="8"/>
      <c r="E77" s="8"/>
      <c r="F77" s="8"/>
      <c r="G77" s="8"/>
      <c r="H77" s="8"/>
      <c r="I77" s="8"/>
      <c r="J77" s="15"/>
      <c r="K77" s="10"/>
      <c r="L77" s="29"/>
    </row>
    <row r="78" spans="1:12">
      <c r="A78" s="214"/>
      <c r="B78" s="8"/>
      <c r="C78" s="8"/>
      <c r="D78" s="8"/>
      <c r="E78" s="8"/>
      <c r="F78" s="8"/>
      <c r="G78" s="8"/>
      <c r="H78" s="8"/>
      <c r="I78" s="8"/>
      <c r="J78" s="15"/>
      <c r="K78" s="10"/>
      <c r="L78" s="29"/>
    </row>
    <row r="79" spans="1:12">
      <c r="A79" s="214"/>
      <c r="B79" s="8"/>
      <c r="C79" s="8"/>
      <c r="D79" s="8"/>
      <c r="E79" s="8"/>
      <c r="F79" s="8"/>
      <c r="G79" s="8"/>
      <c r="H79" s="8"/>
      <c r="I79" s="8"/>
      <c r="J79" s="15"/>
      <c r="K79" s="10"/>
      <c r="L79" s="29"/>
    </row>
    <row r="80" spans="1:12">
      <c r="A80" s="214"/>
      <c r="B80" s="8"/>
      <c r="C80" s="8"/>
      <c r="D80" s="8"/>
      <c r="E80" s="8"/>
      <c r="F80" s="8"/>
      <c r="G80" s="8"/>
      <c r="H80" s="8"/>
      <c r="I80" s="8"/>
      <c r="J80" s="15"/>
      <c r="K80" s="10"/>
      <c r="L80" s="29"/>
    </row>
    <row r="81" spans="10:12">
      <c r="J81" s="15"/>
      <c r="K81" s="10"/>
      <c r="L81" s="29"/>
    </row>
    <row r="82" spans="10:12">
      <c r="J82" s="15"/>
      <c r="K82" s="10"/>
      <c r="L82" s="29"/>
    </row>
    <row r="83" spans="10:12">
      <c r="J83" s="15"/>
      <c r="K83" s="10"/>
      <c r="L83" s="29"/>
    </row>
    <row r="84" spans="10:12">
      <c r="J84" s="15"/>
      <c r="K84" s="10"/>
      <c r="L84" s="29"/>
    </row>
    <row r="85" spans="10:12">
      <c r="J85" s="15"/>
      <c r="K85" s="10"/>
      <c r="L85" s="29"/>
    </row>
    <row r="86" spans="10:12">
      <c r="J86" s="15"/>
      <c r="K86" s="10"/>
      <c r="L86" s="29"/>
    </row>
    <row r="87" spans="10:12">
      <c r="J87" s="15"/>
      <c r="K87" s="10"/>
      <c r="L87" s="29"/>
    </row>
    <row r="88" spans="10:12">
      <c r="J88" s="15"/>
      <c r="K88" s="10"/>
      <c r="L88" s="29"/>
    </row>
    <row r="89" spans="10:12">
      <c r="J89" s="15"/>
      <c r="K89" s="10"/>
      <c r="L89" s="29"/>
    </row>
    <row r="90" spans="10:12">
      <c r="J90" s="15"/>
      <c r="K90" s="10"/>
      <c r="L90" s="29"/>
    </row>
    <row r="91" spans="10:12">
      <c r="J91" s="15"/>
      <c r="K91" s="10"/>
      <c r="L91" s="29"/>
    </row>
    <row r="92" spans="10:12">
      <c r="J92" s="15"/>
      <c r="K92" s="10"/>
      <c r="L92" s="29"/>
    </row>
    <row r="93" spans="10:12">
      <c r="J93" s="15"/>
      <c r="K93" s="10"/>
      <c r="L93" s="29"/>
    </row>
    <row r="94" spans="10:12">
      <c r="J94" s="15"/>
      <c r="K94" s="10"/>
      <c r="L94" s="29"/>
    </row>
    <row r="95" spans="10:12">
      <c r="J95" s="15"/>
      <c r="K95" s="10"/>
      <c r="L95" s="29"/>
    </row>
    <row r="96" spans="10:12">
      <c r="J96" s="15"/>
      <c r="K96" s="10"/>
      <c r="L96" s="29"/>
    </row>
    <row r="97" spans="10:12">
      <c r="J97" s="15"/>
      <c r="K97" s="10"/>
      <c r="L97" s="29"/>
    </row>
    <row r="98" spans="10:12">
      <c r="J98" s="15"/>
      <c r="K98" s="10"/>
      <c r="L98" s="29"/>
    </row>
    <row r="99" spans="10:12">
      <c r="J99" s="15"/>
      <c r="K99" s="10"/>
      <c r="L99" s="29"/>
    </row>
    <row r="100" spans="10:12">
      <c r="J100" s="15"/>
      <c r="K100" s="10"/>
      <c r="L100" s="29"/>
    </row>
    <row r="101" spans="10:12">
      <c r="J101" s="15"/>
      <c r="K101" s="10"/>
      <c r="L101" s="29"/>
    </row>
    <row r="102" spans="10:12">
      <c r="J102" s="15"/>
      <c r="K102" s="10"/>
      <c r="L102" s="29"/>
    </row>
    <row r="103" spans="10:12">
      <c r="J103" s="15"/>
      <c r="K103" s="10"/>
      <c r="L103" s="29"/>
    </row>
  </sheetData>
  <mergeCells count="24">
    <mergeCell ref="A61:A66"/>
    <mergeCell ref="A26:A31"/>
    <mergeCell ref="A19:A24"/>
    <mergeCell ref="A12:A17"/>
    <mergeCell ref="A5:A10"/>
    <mergeCell ref="A40:A45"/>
    <mergeCell ref="A33:A38"/>
    <mergeCell ref="A47:A52"/>
    <mergeCell ref="A54:A59"/>
    <mergeCell ref="A1:K1"/>
    <mergeCell ref="B18:B24"/>
    <mergeCell ref="B4:B10"/>
    <mergeCell ref="B11:B17"/>
    <mergeCell ref="B2:B3"/>
    <mergeCell ref="C2:C3"/>
    <mergeCell ref="K2:K3"/>
    <mergeCell ref="D2:J2"/>
    <mergeCell ref="A2:A3"/>
    <mergeCell ref="B60:B66"/>
    <mergeCell ref="B25:B31"/>
    <mergeCell ref="B32:B38"/>
    <mergeCell ref="B39:B45"/>
    <mergeCell ref="B46:B52"/>
    <mergeCell ref="B53:B59"/>
  </mergeCells>
  <conditionalFormatting sqref="H4:H66">
    <cfRule type="notContainsBlanks" dxfId="32" priority="1">
      <formula>LEN(TRIM(H4))&gt;0</formula>
    </cfRule>
  </conditionalFormatting>
  <conditionalFormatting sqref="I4:I66">
    <cfRule type="notContainsBlanks" dxfId="31" priority="2">
      <formula>LEN(TRIM(I4))&gt;0</formula>
    </cfRule>
  </conditionalFormatting>
  <conditionalFormatting sqref="E4:E66">
    <cfRule type="notContainsBlanks" dxfId="30" priority="4">
      <formula>LEN(TRIM(E4))&gt;0</formula>
    </cfRule>
  </conditionalFormatting>
  <conditionalFormatting sqref="F4:F66">
    <cfRule type="notContainsBlanks" dxfId="29" priority="5">
      <formula>LEN(TRIM(F4))&gt;0</formula>
    </cfRule>
  </conditionalFormatting>
  <conditionalFormatting sqref="G4:G66">
    <cfRule type="notContainsBlanks" dxfId="28" priority="6">
      <formula>LEN(TRIM(G4))&gt;0</formula>
    </cfRule>
  </conditionalFormatting>
  <conditionalFormatting sqref="D4:D66">
    <cfRule type="notContainsBlanks" dxfId="27" priority="3">
      <formula>LEN(TRIM(D4))&gt;0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N59"/>
  <sheetViews>
    <sheetView topLeftCell="B50" zoomScaleNormal="100" workbookViewId="0">
      <selection activeCell="F59" sqref="F59"/>
    </sheetView>
  </sheetViews>
  <sheetFormatPr defaultColWidth="10.625" defaultRowHeight="15"/>
  <cols>
    <col min="1" max="1" width="50.5" style="21" customWidth="1"/>
    <col min="2" max="3" width="50.5" style="19" customWidth="1"/>
    <col min="4" max="4" width="8.75" style="19" customWidth="1"/>
    <col min="5" max="5" width="5.875" style="19" customWidth="1"/>
    <col min="6" max="6" width="9.875" style="19" customWidth="1"/>
    <col min="7" max="7" width="10.25" style="19" customWidth="1"/>
    <col min="8" max="8" width="8.25" style="19" customWidth="1"/>
    <col min="9" max="9" width="6.75" style="19" customWidth="1"/>
    <col min="10" max="10" width="3.5" style="19" hidden="1" customWidth="1"/>
    <col min="11" max="11" width="20.5" style="21" customWidth="1"/>
    <col min="12" max="12" width="10.625" style="18"/>
    <col min="13" max="16384" width="10.625" style="19"/>
  </cols>
  <sheetData>
    <row r="1" spans="1:14" ht="35.25" customHeight="1" thickBot="1">
      <c r="A1" s="351" t="s">
        <v>152</v>
      </c>
      <c r="B1" s="352"/>
      <c r="C1" s="352"/>
      <c r="D1" s="352"/>
      <c r="E1" s="352"/>
      <c r="F1" s="352"/>
      <c r="G1" s="352"/>
      <c r="H1" s="352"/>
      <c r="I1" s="352"/>
      <c r="J1" s="352"/>
      <c r="K1" s="353"/>
      <c r="L1" s="22"/>
      <c r="M1" s="32"/>
      <c r="N1" s="32"/>
    </row>
    <row r="2" spans="1:14">
      <c r="A2" s="359"/>
      <c r="B2" s="367" t="s">
        <v>106</v>
      </c>
      <c r="C2" s="354" t="s">
        <v>107</v>
      </c>
      <c r="D2" s="361" t="s">
        <v>108</v>
      </c>
      <c r="E2" s="362"/>
      <c r="F2" s="362"/>
      <c r="G2" s="362"/>
      <c r="H2" s="362"/>
      <c r="I2" s="362"/>
      <c r="J2" s="363"/>
      <c r="K2" s="355" t="s">
        <v>109</v>
      </c>
      <c r="M2" s="8"/>
      <c r="N2" s="8"/>
    </row>
    <row r="3" spans="1:14" s="20" customFormat="1" ht="63.6" thickBot="1">
      <c r="A3" s="360"/>
      <c r="B3" s="367"/>
      <c r="C3" s="354"/>
      <c r="D3" s="290" t="str">
        <f>Configuration!$A$2</f>
        <v>Non Acquis</v>
      </c>
      <c r="E3" s="291" t="str">
        <f>Configuration!$A$3</f>
        <v>Loin</v>
      </c>
      <c r="F3" s="290" t="str">
        <f>Configuration!$A$4</f>
        <v>Proche</v>
      </c>
      <c r="G3" s="292" t="str">
        <f>Configuration!$A$5</f>
        <v>Très proche</v>
      </c>
      <c r="H3" s="290" t="str">
        <f>Configuration!$A$6</f>
        <v>Attendu</v>
      </c>
      <c r="I3" s="292" t="str">
        <f>Configuration!$A$7</f>
        <v>Au-delà</v>
      </c>
      <c r="J3" s="293" t="str">
        <f>Configuration!A9</f>
        <v>Pas d'objet</v>
      </c>
      <c r="K3" s="355"/>
      <c r="L3" s="18"/>
      <c r="M3" s="30"/>
      <c r="N3" s="30"/>
    </row>
    <row r="4" spans="1:14" ht="25.35" customHeight="1" thickBot="1">
      <c r="A4" s="68" t="s">
        <v>57</v>
      </c>
      <c r="B4" s="373"/>
      <c r="C4" s="215"/>
      <c r="D4" s="1"/>
      <c r="E4" s="4"/>
      <c r="F4" s="1"/>
      <c r="G4" s="1"/>
      <c r="H4" s="1" t="s">
        <v>113</v>
      </c>
      <c r="I4" s="1"/>
      <c r="J4" s="26"/>
      <c r="K4" s="295" t="str">
        <f>'Vue d''ensemble'!$D$4</f>
        <v>DARSON Simon</v>
      </c>
      <c r="L4" s="18" t="str">
        <f>IF(NOT(ISBLANK(J4)),$J$3,IF(NOT(ISBLANK(I4)),$I$3,IF(NOT(ISBLANK(H4)),$H$3,IF(NOT(ISBLANK(G4)),$G$3,IF(NOT(ISBLANK(F4)),$F$3,IF(NOT(ISBLANK(E4)),$E$3,IF(NOT(ISBLANK(D4)),D$3,Configuration!$A$8)))))))</f>
        <v>Attendu</v>
      </c>
      <c r="M4" s="8"/>
      <c r="N4" s="8"/>
    </row>
    <row r="5" spans="1:14" ht="25.35" customHeight="1">
      <c r="A5" s="356" t="s">
        <v>153</v>
      </c>
      <c r="B5" s="374"/>
      <c r="C5" s="217"/>
      <c r="D5" s="2"/>
      <c r="E5" s="5"/>
      <c r="F5" s="2"/>
      <c r="G5" s="2" t="s">
        <v>110</v>
      </c>
      <c r="H5" s="2"/>
      <c r="I5" s="2"/>
      <c r="J5" s="27"/>
      <c r="K5" s="297" t="str">
        <f>'Vue d''ensemble'!$E$4</f>
        <v>FAGET Baptiste</v>
      </c>
      <c r="L5" s="18" t="str">
        <f>IF(NOT(ISBLANK(J5)),$J$3,IF(NOT(ISBLANK(I5)),$I$3,IF(NOT(ISBLANK(H5)),$H$3,IF(NOT(ISBLANK(G5)),$G$3,IF(NOT(ISBLANK(F5)),$F$3,IF(NOT(ISBLANK(E5)),$E$3,IF(NOT(ISBLANK(D5)),D$3,Configuration!$A$8)))))))</f>
        <v>Très proche</v>
      </c>
      <c r="M5" s="8"/>
      <c r="N5" s="8"/>
    </row>
    <row r="6" spans="1:14" ht="25.35" customHeight="1">
      <c r="A6" s="357"/>
      <c r="B6" s="374"/>
      <c r="C6" s="217"/>
      <c r="D6" s="2"/>
      <c r="E6" s="5" t="s">
        <v>110</v>
      </c>
      <c r="F6" s="2"/>
      <c r="G6" s="2"/>
      <c r="H6" s="2"/>
      <c r="I6" s="2"/>
      <c r="J6" s="27"/>
      <c r="K6" s="297" t="str">
        <f>'Vue d''ensemble'!$F$4</f>
        <v>KERGOURLAY Guillaume</v>
      </c>
      <c r="L6" s="18" t="str">
        <f>IF(NOT(ISBLANK(J6)),$J$3,IF(NOT(ISBLANK(I6)),$I$3,IF(NOT(ISBLANK(H6)),$H$3,IF(NOT(ISBLANK(G6)),$G$3,IF(NOT(ISBLANK(F6)),$F$3,IF(NOT(ISBLANK(E6)),$E$3,IF(NOT(ISBLANK(D6)),D$3,Configuration!$A$8)))))))</f>
        <v>Loin</v>
      </c>
      <c r="M6" s="8"/>
      <c r="N6" s="8"/>
    </row>
    <row r="7" spans="1:14" ht="25.35" customHeight="1">
      <c r="A7" s="357"/>
      <c r="B7" s="374"/>
      <c r="C7" s="217"/>
      <c r="D7" s="2"/>
      <c r="E7" s="5"/>
      <c r="F7" s="2" t="s">
        <v>154</v>
      </c>
      <c r="G7" s="2"/>
      <c r="H7" s="2"/>
      <c r="I7" s="2"/>
      <c r="J7" s="27"/>
      <c r="K7" s="297" t="str">
        <f>'Vue d''ensemble'!$G$4</f>
        <v>MENSAH ASSIAKOLEY Alexandre</v>
      </c>
      <c r="L7" s="18" t="str">
        <f>IF(NOT(ISBLANK(J7)),$J$3,IF(NOT(ISBLANK(I7)),$I$3,IF(NOT(ISBLANK(H7)),$H$3,IF(NOT(ISBLANK(G7)),$G$3,IF(NOT(ISBLANK(F7)),$F$3,IF(NOT(ISBLANK(E7)),$E$3,IF(NOT(ISBLANK(D7)),D$3,Configuration!$A$8)))))))</f>
        <v>Proche</v>
      </c>
      <c r="M7" s="8"/>
      <c r="N7" s="8"/>
    </row>
    <row r="8" spans="1:14" ht="25.35" customHeight="1">
      <c r="A8" s="357"/>
      <c r="B8" s="374"/>
      <c r="C8" s="296"/>
      <c r="D8" s="2"/>
      <c r="E8" s="5"/>
      <c r="F8" s="2" t="s">
        <v>110</v>
      </c>
      <c r="G8" s="2"/>
      <c r="H8" s="2"/>
      <c r="I8" s="2"/>
      <c r="J8" s="27"/>
      <c r="K8" s="297" t="str">
        <f>'Vue d''ensemble'!$H$4</f>
        <v>SASAKI--PERICOU François</v>
      </c>
      <c r="L8" s="18" t="s">
        <v>4</v>
      </c>
      <c r="M8" s="8"/>
      <c r="N8" s="8"/>
    </row>
    <row r="9" spans="1:14" ht="25.35" customHeight="1">
      <c r="A9" s="357"/>
      <c r="B9" s="374"/>
      <c r="C9" s="217"/>
      <c r="D9" s="2"/>
      <c r="E9" s="5"/>
      <c r="F9" s="2" t="s">
        <v>110</v>
      </c>
      <c r="G9" s="2"/>
      <c r="H9" s="2"/>
      <c r="I9" s="2"/>
      <c r="J9" s="27"/>
      <c r="K9" s="297" t="str">
        <f>'Vue d''ensemble'!$I$4</f>
        <v>THOMAS Benoit</v>
      </c>
      <c r="L9" s="18" t="str">
        <f>IF(NOT(ISBLANK(J9)),$J$3,IF(NOT(ISBLANK(I9)),$I$3,IF(NOT(ISBLANK(H9)),$H$3,IF(NOT(ISBLANK(G9)),$G$3,IF(NOT(ISBLANK(F9)),$F$3,IF(NOT(ISBLANK(E9)),$E$3,IF(NOT(ISBLANK(D9)),D$3,Configuration!$A$8)))))))</f>
        <v>Proche</v>
      </c>
      <c r="M9" s="8"/>
      <c r="N9" s="8"/>
    </row>
    <row r="10" spans="1:14" ht="25.35" customHeight="1" thickBot="1">
      <c r="A10" s="358"/>
      <c r="B10" s="375"/>
      <c r="C10" s="219"/>
      <c r="D10" s="2"/>
      <c r="E10" s="5"/>
      <c r="F10" s="2"/>
      <c r="G10" s="2"/>
      <c r="H10" s="2"/>
      <c r="I10" s="2"/>
      <c r="J10" s="28"/>
      <c r="K10" s="299" t="str">
        <f>'Vue d''ensemble'!$J$4</f>
        <v>- -</v>
      </c>
      <c r="L10" s="18" t="str">
        <f>IF(NOT(ISBLANK(J10)),$J$3,IF(NOT(ISBLANK(I10)),$I$3,IF(NOT(ISBLANK(H10)),$H$3,IF(NOT(ISBLANK(G10)),$G$3,IF(NOT(ISBLANK(F10)),$F$3,IF(NOT(ISBLANK(E10)),$E$3,IF(NOT(ISBLANK(D10)),D$3,Configuration!$A$8)))))))</f>
        <v>Évaluation manquante</v>
      </c>
      <c r="M10" s="8"/>
      <c r="N10" s="8"/>
    </row>
    <row r="11" spans="1:14" ht="25.35" customHeight="1" thickBot="1">
      <c r="A11" s="68" t="s">
        <v>58</v>
      </c>
      <c r="B11" s="373"/>
      <c r="C11" s="294"/>
      <c r="D11" s="1"/>
      <c r="E11" s="4"/>
      <c r="F11" s="1"/>
      <c r="G11" s="1" t="s">
        <v>113</v>
      </c>
      <c r="H11" s="1"/>
      <c r="I11" s="1"/>
      <c r="J11" s="26"/>
      <c r="K11" s="295" t="str">
        <f>'Vue d''ensemble'!$D$4</f>
        <v>DARSON Simon</v>
      </c>
      <c r="L11" s="18" t="str">
        <f>IF(NOT(ISBLANK(J11)),$J$3,IF(NOT(ISBLANK(I11)),$I$3,IF(NOT(ISBLANK(H11)),$H$3,IF(NOT(ISBLANK(G11)),$G$3,IF(NOT(ISBLANK(F11)),$F$3,IF(NOT(ISBLANK(E11)),$E$3,IF(NOT(ISBLANK(D11)),D$3,Configuration!$A$8)))))))</f>
        <v>Très proche</v>
      </c>
      <c r="M11" s="8"/>
      <c r="N11" s="8"/>
    </row>
    <row r="12" spans="1:14" ht="25.35" customHeight="1">
      <c r="A12" s="356" t="s">
        <v>112</v>
      </c>
      <c r="B12" s="374"/>
      <c r="C12" s="296"/>
      <c r="D12" s="2"/>
      <c r="E12" s="5"/>
      <c r="F12" s="2"/>
      <c r="G12" s="2" t="s">
        <v>110</v>
      </c>
      <c r="H12" s="2"/>
      <c r="I12" s="2"/>
      <c r="J12" s="27"/>
      <c r="K12" s="297" t="str">
        <f>'Vue d''ensemble'!$E$4</f>
        <v>FAGET Baptiste</v>
      </c>
      <c r="L12" s="18" t="str">
        <f>IF(NOT(ISBLANK(J12)),$J$3,IF(NOT(ISBLANK(I12)),$I$3,IF(NOT(ISBLANK(H12)),$H$3,IF(NOT(ISBLANK(G12)),$G$3,IF(NOT(ISBLANK(F12)),$F$3,IF(NOT(ISBLANK(E12)),$E$3,IF(NOT(ISBLANK(D12)),D$3,Configuration!$A$8)))))))</f>
        <v>Très proche</v>
      </c>
      <c r="M12" s="8"/>
      <c r="N12" s="8"/>
    </row>
    <row r="13" spans="1:14" ht="25.35" customHeight="1">
      <c r="A13" s="357"/>
      <c r="B13" s="374"/>
      <c r="C13" s="296"/>
      <c r="D13" s="2"/>
      <c r="E13" s="5" t="s">
        <v>110</v>
      </c>
      <c r="F13" s="2"/>
      <c r="G13" s="2"/>
      <c r="H13" s="2"/>
      <c r="I13" s="2"/>
      <c r="J13" s="27"/>
      <c r="K13" s="297" t="str">
        <f>'Vue d''ensemble'!$F$4</f>
        <v>KERGOURLAY Guillaume</v>
      </c>
      <c r="L13" s="18" t="str">
        <f>IF(NOT(ISBLANK(J13)),$J$3,IF(NOT(ISBLANK(I13)),$I$3,IF(NOT(ISBLANK(H13)),$H$3,IF(NOT(ISBLANK(G13)),$G$3,IF(NOT(ISBLANK(F13)),$F$3,IF(NOT(ISBLANK(E13)),$E$3,IF(NOT(ISBLANK(D13)),D$3,Configuration!$A$8)))))))</f>
        <v>Loin</v>
      </c>
      <c r="M13" s="8"/>
      <c r="N13" s="8"/>
    </row>
    <row r="14" spans="1:14" ht="25.35" customHeight="1">
      <c r="A14" s="357"/>
      <c r="B14" s="374"/>
      <c r="C14" s="296"/>
      <c r="D14" s="2"/>
      <c r="E14" s="5"/>
      <c r="F14" s="2"/>
      <c r="G14" s="2" t="s">
        <v>140</v>
      </c>
      <c r="H14" s="2"/>
      <c r="I14" s="2"/>
      <c r="J14" s="27"/>
      <c r="K14" s="297" t="str">
        <f>'Vue d''ensemble'!$G$4</f>
        <v>MENSAH ASSIAKOLEY Alexandre</v>
      </c>
      <c r="L14" s="18" t="str">
        <f>IF(NOT(ISBLANK(J14)),$J$3,IF(NOT(ISBLANK(I14)),$I$3,IF(NOT(ISBLANK(H14)),$H$3,IF(NOT(ISBLANK(G14)),$G$3,IF(NOT(ISBLANK(F14)),$F$3,IF(NOT(ISBLANK(E14)),$E$3,IF(NOT(ISBLANK(D14)),D$3,Configuration!$A$8)))))))</f>
        <v>Très proche</v>
      </c>
      <c r="M14" s="8"/>
      <c r="N14" s="8"/>
    </row>
    <row r="15" spans="1:14" ht="25.35" customHeight="1">
      <c r="A15" s="357"/>
      <c r="B15" s="374"/>
      <c r="C15" s="296"/>
      <c r="D15" s="2"/>
      <c r="E15" s="5"/>
      <c r="F15" s="2" t="s">
        <v>110</v>
      </c>
      <c r="G15" s="2"/>
      <c r="H15" s="2"/>
      <c r="I15" s="2"/>
      <c r="J15" s="27"/>
      <c r="K15" s="297" t="str">
        <f>'Vue d''ensemble'!$H$4</f>
        <v>SASAKI--PERICOU François</v>
      </c>
      <c r="L15" s="18" t="s">
        <v>4</v>
      </c>
      <c r="M15" s="8"/>
      <c r="N15" s="8"/>
    </row>
    <row r="16" spans="1:14" ht="25.35" customHeight="1">
      <c r="A16" s="357"/>
      <c r="B16" s="374"/>
      <c r="C16" s="296"/>
      <c r="D16" s="2"/>
      <c r="E16" s="5"/>
      <c r="F16" s="2"/>
      <c r="G16" s="2" t="s">
        <v>110</v>
      </c>
      <c r="H16" s="2"/>
      <c r="I16" s="2"/>
      <c r="J16" s="27"/>
      <c r="K16" s="297" t="str">
        <f>'Vue d''ensemble'!$I$4</f>
        <v>THOMAS Benoit</v>
      </c>
      <c r="L16" s="18" t="str">
        <f>IF(NOT(ISBLANK(J16)),$J$3,IF(NOT(ISBLANK(I16)),$I$3,IF(NOT(ISBLANK(H16)),$H$3,IF(NOT(ISBLANK(G16)),$G$3,IF(NOT(ISBLANK(F16)),$F$3,IF(NOT(ISBLANK(E16)),$E$3,IF(NOT(ISBLANK(D16)),D$3,Configuration!$A$8)))))))</f>
        <v>Très proche</v>
      </c>
      <c r="M16" s="8"/>
      <c r="N16" s="8"/>
    </row>
    <row r="17" spans="1:12" ht="25.35" customHeight="1" thickBot="1">
      <c r="A17" s="358"/>
      <c r="B17" s="375"/>
      <c r="C17" s="298"/>
      <c r="D17" s="2"/>
      <c r="E17" s="5"/>
      <c r="F17" s="2"/>
      <c r="G17" s="2"/>
      <c r="H17" s="2"/>
      <c r="I17" s="2"/>
      <c r="J17" s="28"/>
      <c r="K17" s="299" t="str">
        <f>'Vue d''ensemble'!$J$4</f>
        <v>- -</v>
      </c>
      <c r="L17" s="18" t="str">
        <f>IF(NOT(ISBLANK(J17)),$J$3,IF(NOT(ISBLANK(I17)),$I$3,IF(NOT(ISBLANK(H17)),$H$3,IF(NOT(ISBLANK(G17)),$G$3,IF(NOT(ISBLANK(F17)),$F$3,IF(NOT(ISBLANK(E17)),$E$3,IF(NOT(ISBLANK(D17)),D$3,Configuration!$A$8)))))))</f>
        <v>Évaluation manquante</v>
      </c>
    </row>
    <row r="18" spans="1:12" ht="50.1" customHeight="1" thickBot="1">
      <c r="A18" s="68" t="s">
        <v>115</v>
      </c>
      <c r="B18" s="368"/>
      <c r="C18" s="11"/>
      <c r="D18" s="1"/>
      <c r="E18" s="4"/>
      <c r="F18" s="1"/>
      <c r="G18" s="1"/>
      <c r="H18" s="1" t="s">
        <v>113</v>
      </c>
      <c r="I18" s="1"/>
      <c r="J18" s="122"/>
      <c r="K18" s="295" t="str">
        <f>'Vue d''ensemble'!$D$4</f>
        <v>DARSON Simon</v>
      </c>
      <c r="L18" s="18" t="str">
        <f>IF(NOT(ISBLANK(J18)),$J$3,IF(NOT(ISBLANK(I18)),$I$3,IF(NOT(ISBLANK(H18)),$H$3,IF(NOT(ISBLANK(G18)),$G$3,IF(NOT(ISBLANK(F18)),$F$3,IF(NOT(ISBLANK(E18)),$E$3,IF(NOT(ISBLANK(D18)),D$3,Configuration!$A$8)))))))</f>
        <v>Attendu</v>
      </c>
    </row>
    <row r="19" spans="1:12" ht="50.1" customHeight="1">
      <c r="A19" s="356" t="s">
        <v>116</v>
      </c>
      <c r="B19" s="369"/>
      <c r="C19" s="220"/>
      <c r="D19" s="2"/>
      <c r="E19" s="5"/>
      <c r="F19" s="2"/>
      <c r="G19" s="2" t="s">
        <v>110</v>
      </c>
      <c r="H19" s="2"/>
      <c r="I19" s="2"/>
      <c r="J19" s="123"/>
      <c r="K19" s="297" t="str">
        <f>'Vue d''ensemble'!$E$4</f>
        <v>FAGET Baptiste</v>
      </c>
      <c r="L19" s="18" t="str">
        <f>IF(NOT(ISBLANK(J19)),$J$3,IF(NOT(ISBLANK(I19)),$I$3,IF(NOT(ISBLANK(H19)),$H$3,IF(NOT(ISBLANK(G19)),$G$3,IF(NOT(ISBLANK(F19)),$F$3,IF(NOT(ISBLANK(E19)),$E$3,IF(NOT(ISBLANK(D19)),D$3,Configuration!$A$8)))))))</f>
        <v>Très proche</v>
      </c>
    </row>
    <row r="20" spans="1:12" ht="50.1" customHeight="1">
      <c r="A20" s="357"/>
      <c r="B20" s="369"/>
      <c r="C20" s="220"/>
      <c r="D20" s="2"/>
      <c r="E20" s="5" t="s">
        <v>110</v>
      </c>
      <c r="F20" s="2"/>
      <c r="G20" s="2" t="s">
        <v>110</v>
      </c>
      <c r="H20" s="2"/>
      <c r="I20" s="2"/>
      <c r="J20" s="123"/>
      <c r="K20" s="297" t="str">
        <f>'Vue d''ensemble'!$F$4</f>
        <v>KERGOURLAY Guillaume</v>
      </c>
      <c r="L20" s="18" t="str">
        <f>IF(NOT(ISBLANK(J20)),$J$3,IF(NOT(ISBLANK(I20)),$I$3,IF(NOT(ISBLANK(H20)),$H$3,IF(NOT(ISBLANK(G20)),$G$3,IF(NOT(ISBLANK(F20)),$F$3,IF(NOT(ISBLANK(E20)),$E$3,IF(NOT(ISBLANK(D20)),D$3,Configuration!$A$8)))))))</f>
        <v>Très proche</v>
      </c>
    </row>
    <row r="21" spans="1:12" ht="50.1" customHeight="1">
      <c r="A21" s="357"/>
      <c r="B21" s="369"/>
      <c r="C21" s="220"/>
      <c r="D21" s="2"/>
      <c r="E21" s="5"/>
      <c r="F21" s="2" t="s">
        <v>114</v>
      </c>
      <c r="G21" s="2"/>
      <c r="H21" s="2"/>
      <c r="I21" s="2"/>
      <c r="J21" s="123"/>
      <c r="K21" s="297" t="str">
        <f>'Vue d''ensemble'!$G$4</f>
        <v>MENSAH ASSIAKOLEY Alexandre</v>
      </c>
      <c r="L21" s="18" t="str">
        <f>IF(NOT(ISBLANK(J21)),$J$3,IF(NOT(ISBLANK(I21)),$I$3,IF(NOT(ISBLANK(H21)),$H$3,IF(NOT(ISBLANK(G21)),$G$3,IF(NOT(ISBLANK(F21)),$F$3,IF(NOT(ISBLANK(E21)),$E$3,IF(NOT(ISBLANK(D21)),D$3,Configuration!$A$8)))))))</f>
        <v>Proche</v>
      </c>
    </row>
    <row r="22" spans="1:12" ht="50.1" customHeight="1">
      <c r="A22" s="357"/>
      <c r="B22" s="369"/>
      <c r="C22" s="220"/>
      <c r="D22" s="2"/>
      <c r="E22" s="5"/>
      <c r="F22" s="2" t="s">
        <v>110</v>
      </c>
      <c r="G22" s="2"/>
      <c r="H22" s="2"/>
      <c r="I22" s="2"/>
      <c r="J22" s="123"/>
      <c r="K22" s="297" t="str">
        <f>'Vue d''ensemble'!$H$4</f>
        <v>SASAKI--PERICOU François</v>
      </c>
      <c r="L22" s="18" t="s">
        <v>4</v>
      </c>
    </row>
    <row r="23" spans="1:12" ht="50.1" customHeight="1">
      <c r="A23" s="357"/>
      <c r="B23" s="369"/>
      <c r="C23" s="220"/>
      <c r="D23" s="2"/>
      <c r="E23" s="5"/>
      <c r="F23" s="2"/>
      <c r="G23" s="2"/>
      <c r="H23" s="2" t="s">
        <v>110</v>
      </c>
      <c r="I23" s="2"/>
      <c r="J23" s="123"/>
      <c r="K23" s="297" t="str">
        <f>'Vue d''ensemble'!$I$4</f>
        <v>THOMAS Benoit</v>
      </c>
      <c r="L23" s="18" t="str">
        <f>IF(NOT(ISBLANK(J23)),$J$3,IF(NOT(ISBLANK(I23)),$I$3,IF(NOT(ISBLANK(H23)),$H$3,IF(NOT(ISBLANK(G23)),$G$3,IF(NOT(ISBLANK(F23)),$F$3,IF(NOT(ISBLANK(E23)),$E$3,IF(NOT(ISBLANK(D23)),D$3,Configuration!$A$8)))))))</f>
        <v>Attendu</v>
      </c>
    </row>
    <row r="24" spans="1:12" ht="50.1" customHeight="1" thickBot="1">
      <c r="A24" s="358"/>
      <c r="B24" s="370"/>
      <c r="C24" s="221"/>
      <c r="D24" s="2"/>
      <c r="E24" s="5"/>
      <c r="F24" s="2"/>
      <c r="G24" s="2"/>
      <c r="H24" s="2"/>
      <c r="I24" s="2"/>
      <c r="J24" s="124"/>
      <c r="K24" s="299" t="str">
        <f>'Vue d''ensemble'!$J$4</f>
        <v>- -</v>
      </c>
      <c r="L24" s="18" t="str">
        <f>IF(NOT(ISBLANK(J24)),$J$3,IF(NOT(ISBLANK(I24)),$I$3,IF(NOT(ISBLANK(H24)),$H$3,IF(NOT(ISBLANK(G24)),$G$3,IF(NOT(ISBLANK(F24)),$F$3,IF(NOT(ISBLANK(E24)),$E$3,IF(NOT(ISBLANK(D24)),D$3,Configuration!$A$8)))))))</f>
        <v>Évaluation manquante</v>
      </c>
    </row>
    <row r="25" spans="1:12" ht="25.35" customHeight="1" thickBot="1">
      <c r="A25" s="68" t="s">
        <v>118</v>
      </c>
      <c r="B25" s="368"/>
      <c r="C25" s="11"/>
      <c r="D25" s="1"/>
      <c r="E25" s="4"/>
      <c r="F25" s="1"/>
      <c r="G25" s="1"/>
      <c r="H25" s="1"/>
      <c r="I25" s="1" t="s">
        <v>113</v>
      </c>
      <c r="J25" s="122"/>
      <c r="K25" s="295" t="str">
        <f>'Vue d''ensemble'!$D$4</f>
        <v>DARSON Simon</v>
      </c>
      <c r="L25" s="18" t="str">
        <f>IF(NOT(ISBLANK(J25)),$J$3,IF(NOT(ISBLANK(I25)),$I$3,IF(NOT(ISBLANK(H25)),$H$3,IF(NOT(ISBLANK(G25)),$G$3,IF(NOT(ISBLANK(F25)),$F$3,IF(NOT(ISBLANK(E25)),$E$3,IF(NOT(ISBLANK(D25)),D$3,Configuration!$A$8)))))))</f>
        <v>Au-delà</v>
      </c>
    </row>
    <row r="26" spans="1:12" ht="25.5" customHeight="1">
      <c r="A26" s="356" t="s">
        <v>119</v>
      </c>
      <c r="B26" s="369"/>
      <c r="C26" s="220"/>
      <c r="D26" s="2"/>
      <c r="E26" s="5"/>
      <c r="F26" s="2"/>
      <c r="G26" s="2"/>
      <c r="H26" s="2" t="s">
        <v>110</v>
      </c>
      <c r="I26" s="2"/>
      <c r="J26" s="123"/>
      <c r="K26" s="297" t="str">
        <f>'Vue d''ensemble'!$E$4</f>
        <v>FAGET Baptiste</v>
      </c>
      <c r="L26" s="18" t="str">
        <f>IF(NOT(ISBLANK(J26)),$J$3,IF(NOT(ISBLANK(I26)),$I$3,IF(NOT(ISBLANK(H26)),$H$3,IF(NOT(ISBLANK(G26)),$G$3,IF(NOT(ISBLANK(F26)),$F$3,IF(NOT(ISBLANK(E26)),$E$3,IF(NOT(ISBLANK(D26)),D$3,Configuration!$A$8)))))))</f>
        <v>Attendu</v>
      </c>
    </row>
    <row r="27" spans="1:12" ht="25.35" customHeight="1">
      <c r="A27" s="357"/>
      <c r="B27" s="369"/>
      <c r="C27" s="220"/>
      <c r="D27" s="2"/>
      <c r="E27" s="5"/>
      <c r="F27" s="2"/>
      <c r="G27" s="2"/>
      <c r="H27" s="2" t="s">
        <v>110</v>
      </c>
      <c r="I27" s="2"/>
      <c r="J27" s="123"/>
      <c r="K27" s="297" t="str">
        <f>'Vue d''ensemble'!$F$4</f>
        <v>KERGOURLAY Guillaume</v>
      </c>
      <c r="L27" s="18" t="str">
        <f>IF(NOT(ISBLANK(J27)),$J$3,IF(NOT(ISBLANK(I27)),$I$3,IF(NOT(ISBLANK(H27)),$H$3,IF(NOT(ISBLANK(G27)),$G$3,IF(NOT(ISBLANK(F27)),$F$3,IF(NOT(ISBLANK(E27)),$E$3,IF(NOT(ISBLANK(D27)),D$3,Configuration!$A$8)))))))</f>
        <v>Attendu</v>
      </c>
    </row>
    <row r="28" spans="1:12" ht="25.35" customHeight="1">
      <c r="A28" s="357"/>
      <c r="B28" s="369"/>
      <c r="C28" s="220"/>
      <c r="D28" s="2"/>
      <c r="E28" s="5"/>
      <c r="F28" s="2"/>
      <c r="G28" s="2"/>
      <c r="H28" s="2" t="s">
        <v>154</v>
      </c>
      <c r="I28" s="2"/>
      <c r="J28" s="123"/>
      <c r="K28" s="297" t="str">
        <f>'Vue d''ensemble'!$G$4</f>
        <v>MENSAH ASSIAKOLEY Alexandre</v>
      </c>
      <c r="L28" s="18" t="str">
        <f>IF(NOT(ISBLANK(J28)),$J$3,IF(NOT(ISBLANK(I28)),$I$3,IF(NOT(ISBLANK(H28)),$H$3,IF(NOT(ISBLANK(G28)),$G$3,IF(NOT(ISBLANK(F28)),$F$3,IF(NOT(ISBLANK(E28)),$E$3,IF(NOT(ISBLANK(D28)),D$3,Configuration!$A$8)))))))</f>
        <v>Attendu</v>
      </c>
    </row>
    <row r="29" spans="1:12" ht="25.35" customHeight="1">
      <c r="A29" s="357"/>
      <c r="B29" s="369"/>
      <c r="C29" s="220"/>
      <c r="D29" s="2"/>
      <c r="E29" s="5"/>
      <c r="F29" s="2"/>
      <c r="G29" s="2" t="s">
        <v>110</v>
      </c>
      <c r="H29" s="2"/>
      <c r="I29" s="2"/>
      <c r="J29" s="123"/>
      <c r="K29" s="297" t="str">
        <f>'Vue d''ensemble'!$H$4</f>
        <v>SASAKI--PERICOU François</v>
      </c>
      <c r="L29" s="18" t="s">
        <v>4</v>
      </c>
    </row>
    <row r="30" spans="1:12" ht="25.35" customHeight="1">
      <c r="A30" s="357"/>
      <c r="B30" s="369"/>
      <c r="C30" s="220"/>
      <c r="D30" s="2"/>
      <c r="E30" s="5"/>
      <c r="F30" s="2"/>
      <c r="G30" s="2"/>
      <c r="H30" s="2"/>
      <c r="I30" s="2" t="s">
        <v>110</v>
      </c>
      <c r="J30" s="123"/>
      <c r="K30" s="297" t="str">
        <f>'Vue d''ensemble'!$I$4</f>
        <v>THOMAS Benoit</v>
      </c>
      <c r="L30" s="18" t="str">
        <f>IF(NOT(ISBLANK(J30)),$J$3,IF(NOT(ISBLANK(I30)),$I$3,IF(NOT(ISBLANK(H30)),$H$3,IF(NOT(ISBLANK(G30)),$G$3,IF(NOT(ISBLANK(F30)),$F$3,IF(NOT(ISBLANK(E30)),$E$3,IF(NOT(ISBLANK(D30)),D$3,Configuration!$A$8)))))))</f>
        <v>Au-delà</v>
      </c>
    </row>
    <row r="31" spans="1:12" ht="25.35" customHeight="1" thickBot="1">
      <c r="A31" s="358"/>
      <c r="B31" s="370"/>
      <c r="C31" s="221"/>
      <c r="D31" s="2"/>
      <c r="E31" s="5"/>
      <c r="F31" s="2"/>
      <c r="G31" s="2"/>
      <c r="H31" s="2"/>
      <c r="I31" s="2"/>
      <c r="J31" s="124"/>
      <c r="K31" s="299" t="str">
        <f>'Vue d''ensemble'!$J$4</f>
        <v>- -</v>
      </c>
      <c r="L31" s="18" t="str">
        <f>IF(NOT(ISBLANK(J31)),$J$3,IF(NOT(ISBLANK(I31)),$I$3,IF(NOT(ISBLANK(H31)),$H$3,IF(NOT(ISBLANK(G31)),$G$3,IF(NOT(ISBLANK(F31)),$F$3,IF(NOT(ISBLANK(E31)),$E$3,IF(NOT(ISBLANK(D31)),D$3,Configuration!$A$8)))))))</f>
        <v>Évaluation manquante</v>
      </c>
    </row>
    <row r="32" spans="1:12" ht="25.35" customHeight="1" thickBot="1">
      <c r="A32" s="68" t="s">
        <v>120</v>
      </c>
      <c r="B32" s="369"/>
      <c r="C32" s="220"/>
      <c r="D32" s="1"/>
      <c r="E32" s="4"/>
      <c r="F32" s="1"/>
      <c r="G32" s="1"/>
      <c r="H32" s="1" t="s">
        <v>113</v>
      </c>
      <c r="I32" s="1"/>
      <c r="J32" s="123"/>
      <c r="K32" s="295" t="str">
        <f>'Vue d''ensemble'!$D$4</f>
        <v>DARSON Simon</v>
      </c>
      <c r="L32" s="18" t="str">
        <f>IF(NOT(ISBLANK(J32)),$J$3,IF(NOT(ISBLANK(I32)),$I$3,IF(NOT(ISBLANK(H32)),$H$3,IF(NOT(ISBLANK(G32)),$G$3,IF(NOT(ISBLANK(F32)),$F$3,IF(NOT(ISBLANK(E32)),$E$3,IF(NOT(ISBLANK(D32)),D$3,Configuration!$A$8)))))))</f>
        <v>Attendu</v>
      </c>
    </row>
    <row r="33" spans="1:12" ht="25.35" customHeight="1">
      <c r="A33" s="356" t="s">
        <v>121</v>
      </c>
      <c r="B33" s="369"/>
      <c r="C33" s="220"/>
      <c r="D33" s="2"/>
      <c r="E33" s="5"/>
      <c r="F33" s="2"/>
      <c r="G33" s="2" t="s">
        <v>110</v>
      </c>
      <c r="H33" s="2"/>
      <c r="I33" s="2"/>
      <c r="J33" s="123"/>
      <c r="K33" s="297" t="str">
        <f>'Vue d''ensemble'!$E$4</f>
        <v>FAGET Baptiste</v>
      </c>
      <c r="L33" s="18" t="str">
        <f>IF(NOT(ISBLANK(J33)),$J$3,IF(NOT(ISBLANK(I33)),$I$3,IF(NOT(ISBLANK(H33)),$H$3,IF(NOT(ISBLANK(G33)),$G$3,IF(NOT(ISBLANK(F33)),$F$3,IF(NOT(ISBLANK(E33)),$E$3,IF(NOT(ISBLANK(D33)),D$3,Configuration!$A$8)))))))</f>
        <v>Très proche</v>
      </c>
    </row>
    <row r="34" spans="1:12" ht="25.35" customHeight="1">
      <c r="A34" s="357"/>
      <c r="B34" s="369"/>
      <c r="C34" s="220"/>
      <c r="D34" s="2"/>
      <c r="E34" s="5" t="s">
        <v>110</v>
      </c>
      <c r="F34" s="2"/>
      <c r="G34" s="2"/>
      <c r="H34" s="2"/>
      <c r="I34" s="2"/>
      <c r="J34" s="123"/>
      <c r="K34" s="297" t="str">
        <f>'Vue d''ensemble'!$F$4</f>
        <v>KERGOURLAY Guillaume</v>
      </c>
      <c r="L34" s="18" t="str">
        <f>IF(NOT(ISBLANK(J34)),$J$3,IF(NOT(ISBLANK(I34)),$I$3,IF(NOT(ISBLANK(H34)),$H$3,IF(NOT(ISBLANK(G34)),$G$3,IF(NOT(ISBLANK(F34)),$F$3,IF(NOT(ISBLANK(E34)),$E$3,IF(NOT(ISBLANK(D34)),D$3,Configuration!$A$8)))))))</f>
        <v>Loin</v>
      </c>
    </row>
    <row r="35" spans="1:12" ht="25.35" customHeight="1">
      <c r="A35" s="357"/>
      <c r="B35" s="369"/>
      <c r="C35" s="220"/>
      <c r="D35" s="2"/>
      <c r="E35" s="5"/>
      <c r="F35" s="2" t="s">
        <v>114</v>
      </c>
      <c r="G35" s="2"/>
      <c r="H35" s="2"/>
      <c r="I35" s="2"/>
      <c r="J35" s="123"/>
      <c r="K35" s="297" t="str">
        <f>'Vue d''ensemble'!$G$4</f>
        <v>MENSAH ASSIAKOLEY Alexandre</v>
      </c>
      <c r="L35" s="18" t="str">
        <f>IF(NOT(ISBLANK(J35)),$J$3,IF(NOT(ISBLANK(I35)),$I$3,IF(NOT(ISBLANK(H35)),$H$3,IF(NOT(ISBLANK(G35)),$G$3,IF(NOT(ISBLANK(F35)),$F$3,IF(NOT(ISBLANK(E35)),$E$3,IF(NOT(ISBLANK(D35)),D$3,Configuration!$A$8)))))))</f>
        <v>Proche</v>
      </c>
    </row>
    <row r="36" spans="1:12" ht="25.35" customHeight="1">
      <c r="A36" s="357"/>
      <c r="B36" s="369"/>
      <c r="C36" s="220"/>
      <c r="D36" s="2"/>
      <c r="E36" s="5"/>
      <c r="F36" s="2"/>
      <c r="G36" s="2" t="s">
        <v>110</v>
      </c>
      <c r="H36" s="2"/>
      <c r="I36" s="2"/>
      <c r="J36" s="123"/>
      <c r="K36" s="297" t="str">
        <f>'Vue d''ensemble'!$H$4</f>
        <v>SASAKI--PERICOU François</v>
      </c>
      <c r="L36" s="18" t="s">
        <v>5</v>
      </c>
    </row>
    <row r="37" spans="1:12" ht="25.35" customHeight="1">
      <c r="A37" s="357"/>
      <c r="B37" s="369"/>
      <c r="C37" s="220"/>
      <c r="D37" s="2"/>
      <c r="E37" s="5"/>
      <c r="F37" s="2"/>
      <c r="G37" s="2"/>
      <c r="H37" s="2" t="s">
        <v>110</v>
      </c>
      <c r="I37" s="2"/>
      <c r="J37" s="123"/>
      <c r="K37" s="297" t="str">
        <f>'Vue d''ensemble'!$I$4</f>
        <v>THOMAS Benoit</v>
      </c>
      <c r="L37" s="18" t="str">
        <f>IF(NOT(ISBLANK(J37)),$J$3,IF(NOT(ISBLANK(I37)),$I$3,IF(NOT(ISBLANK(H37)),$H$3,IF(NOT(ISBLANK(G37)),$G$3,IF(NOT(ISBLANK(F37)),$F$3,IF(NOT(ISBLANK(E37)),$E$3,IF(NOT(ISBLANK(D37)),D$3,Configuration!$A$8)))))))</f>
        <v>Attendu</v>
      </c>
    </row>
    <row r="38" spans="1:12" ht="25.35" customHeight="1" thickBot="1">
      <c r="A38" s="358"/>
      <c r="B38" s="370"/>
      <c r="C38" s="221"/>
      <c r="D38" s="2"/>
      <c r="E38" s="5"/>
      <c r="F38" s="2"/>
      <c r="G38" s="2"/>
      <c r="H38" s="2"/>
      <c r="I38" s="2"/>
      <c r="J38" s="124"/>
      <c r="K38" s="299" t="str">
        <f>'Vue d''ensemble'!$J$4</f>
        <v>- -</v>
      </c>
      <c r="L38" s="18" t="str">
        <f>IF(NOT(ISBLANK(J38)),$J$3,IF(NOT(ISBLANK(I38)),$I$3,IF(NOT(ISBLANK(H38)),$H$3,IF(NOT(ISBLANK(G38)),$G$3,IF(NOT(ISBLANK(F38)),$F$3,IF(NOT(ISBLANK(E38)),$E$3,IF(NOT(ISBLANK(D38)),D$3,Configuration!$A$8)))))))</f>
        <v>Évaluation manquante</v>
      </c>
    </row>
    <row r="39" spans="1:12" ht="25.35" customHeight="1" thickBot="1">
      <c r="A39" s="68" t="s">
        <v>122</v>
      </c>
      <c r="B39" s="372"/>
      <c r="C39" s="220"/>
      <c r="D39" s="1"/>
      <c r="E39" s="4"/>
      <c r="F39" s="1"/>
      <c r="G39" s="1"/>
      <c r="H39" s="1" t="s">
        <v>113</v>
      </c>
      <c r="I39" s="1"/>
      <c r="J39" s="123"/>
      <c r="K39" s="295" t="str">
        <f>'Vue d''ensemble'!$D$4</f>
        <v>DARSON Simon</v>
      </c>
      <c r="L39" s="18" t="str">
        <f>IF(NOT(ISBLANK(J39)),$J$3,IF(NOT(ISBLANK(I39)),$I$3,IF(NOT(ISBLANK(H39)),$H$3,IF(NOT(ISBLANK(G39)),$G$3,IF(NOT(ISBLANK(F39)),$F$3,IF(NOT(ISBLANK(E39)),$E$3,IF(NOT(ISBLANK(D39)),D$3,Configuration!$A$8)))))))</f>
        <v>Attendu</v>
      </c>
    </row>
    <row r="40" spans="1:12" ht="25.35" customHeight="1">
      <c r="A40" s="356" t="s">
        <v>123</v>
      </c>
      <c r="B40" s="372"/>
      <c r="C40" s="220"/>
      <c r="D40" s="2"/>
      <c r="E40" s="5"/>
      <c r="F40" s="2"/>
      <c r="G40" s="2"/>
      <c r="H40" s="2" t="s">
        <v>110</v>
      </c>
      <c r="I40" s="2"/>
      <c r="J40" s="123"/>
      <c r="K40" s="297" t="str">
        <f>'Vue d''ensemble'!$E$4</f>
        <v>FAGET Baptiste</v>
      </c>
      <c r="L40" s="18" t="str">
        <f>IF(NOT(ISBLANK(J40)),$J$3,IF(NOT(ISBLANK(I40)),$I$3,IF(NOT(ISBLANK(H40)),$H$3,IF(NOT(ISBLANK(G40)),$G$3,IF(NOT(ISBLANK(F40)),$F$3,IF(NOT(ISBLANK(E40)),$E$3,IF(NOT(ISBLANK(D40)),D$3,Configuration!$A$8)))))))</f>
        <v>Attendu</v>
      </c>
    </row>
    <row r="41" spans="1:12" ht="25.35" customHeight="1">
      <c r="A41" s="357"/>
      <c r="B41" s="372"/>
      <c r="C41" s="220"/>
      <c r="D41" s="2"/>
      <c r="E41" s="5" t="s">
        <v>110</v>
      </c>
      <c r="F41" s="2"/>
      <c r="G41" s="2"/>
      <c r="H41" s="2"/>
      <c r="I41" s="2"/>
      <c r="J41" s="123"/>
      <c r="K41" s="297" t="str">
        <f>'Vue d''ensemble'!$F$4</f>
        <v>KERGOURLAY Guillaume</v>
      </c>
      <c r="L41" s="18" t="str">
        <f>IF(NOT(ISBLANK(J41)),$J$3,IF(NOT(ISBLANK(I41)),$I$3,IF(NOT(ISBLANK(H41)),$H$3,IF(NOT(ISBLANK(G41)),$G$3,IF(NOT(ISBLANK(F41)),$F$3,IF(NOT(ISBLANK(E41)),$E$3,IF(NOT(ISBLANK(D41)),D$3,Configuration!$A$8)))))))</f>
        <v>Loin</v>
      </c>
    </row>
    <row r="42" spans="1:12" ht="25.35" customHeight="1">
      <c r="A42" s="357"/>
      <c r="B42" s="372"/>
      <c r="C42" s="220"/>
      <c r="D42" s="2"/>
      <c r="E42" s="5"/>
      <c r="F42" s="2"/>
      <c r="G42" s="2"/>
      <c r="H42" s="2" t="s">
        <v>114</v>
      </c>
      <c r="I42" s="2"/>
      <c r="J42" s="123"/>
      <c r="K42" s="297" t="str">
        <f>'Vue d''ensemble'!$G$4</f>
        <v>MENSAH ASSIAKOLEY Alexandre</v>
      </c>
      <c r="L42" s="18" t="str">
        <f>IF(NOT(ISBLANK(J42)),$J$3,IF(NOT(ISBLANK(I42)),$I$3,IF(NOT(ISBLANK(H42)),$H$3,IF(NOT(ISBLANK(G42)),$G$3,IF(NOT(ISBLANK(F42)),$F$3,IF(NOT(ISBLANK(E42)),$E$3,IF(NOT(ISBLANK(D42)),D$3,Configuration!$A$8)))))))</f>
        <v>Attendu</v>
      </c>
    </row>
    <row r="43" spans="1:12" ht="25.35" customHeight="1">
      <c r="A43" s="357"/>
      <c r="B43" s="372"/>
      <c r="C43" s="220"/>
      <c r="D43" s="2"/>
      <c r="E43" s="5"/>
      <c r="F43" s="2" t="s">
        <v>110</v>
      </c>
      <c r="G43" s="2"/>
      <c r="H43" s="2"/>
      <c r="I43" s="2"/>
      <c r="J43" s="123"/>
      <c r="K43" s="297" t="str">
        <f>'Vue d''ensemble'!$H$4</f>
        <v>SASAKI--PERICOU François</v>
      </c>
      <c r="L43" s="18" t="s">
        <v>4</v>
      </c>
    </row>
    <row r="44" spans="1:12" ht="25.35" customHeight="1">
      <c r="A44" s="357"/>
      <c r="B44" s="372"/>
      <c r="C44" s="220"/>
      <c r="D44" s="2"/>
      <c r="E44" s="5"/>
      <c r="F44" s="2"/>
      <c r="G44" s="2"/>
      <c r="H44" s="2" t="s">
        <v>110</v>
      </c>
      <c r="I44" s="2"/>
      <c r="J44" s="123"/>
      <c r="K44" s="297" t="str">
        <f>'Vue d''ensemble'!$I$4</f>
        <v>THOMAS Benoit</v>
      </c>
      <c r="L44" s="18" t="str">
        <f>IF(NOT(ISBLANK(J44)),$J$3,IF(NOT(ISBLANK(I44)),$I$3,IF(NOT(ISBLANK(H44)),$H$3,IF(NOT(ISBLANK(G44)),$G$3,IF(NOT(ISBLANK(F44)),$F$3,IF(NOT(ISBLANK(E44)),$E$3,IF(NOT(ISBLANK(D44)),D$3,Configuration!$A$8)))))))</f>
        <v>Attendu</v>
      </c>
    </row>
    <row r="45" spans="1:12" ht="25.35" customHeight="1" thickBot="1">
      <c r="A45" s="358"/>
      <c r="B45" s="392"/>
      <c r="C45" s="221"/>
      <c r="D45" s="2"/>
      <c r="E45" s="5"/>
      <c r="F45" s="2"/>
      <c r="G45" s="2"/>
      <c r="H45" s="2"/>
      <c r="I45" s="2"/>
      <c r="J45" s="124"/>
      <c r="K45" s="299" t="str">
        <f>'Vue d''ensemble'!$J$4</f>
        <v>- -</v>
      </c>
      <c r="L45" s="18" t="str">
        <f>IF(NOT(ISBLANK(J45)),$J$3,IF(NOT(ISBLANK(I45)),$I$3,IF(NOT(ISBLANK(H45)),$H$3,IF(NOT(ISBLANK(G45)),$G$3,IF(NOT(ISBLANK(F45)),$F$3,IF(NOT(ISBLANK(E45)),$E$3,IF(NOT(ISBLANK(D45)),D$3,Configuration!$A$8)))))))</f>
        <v>Évaluation manquante</v>
      </c>
    </row>
    <row r="46" spans="1:12" ht="50.25" customHeight="1" thickBot="1">
      <c r="A46" s="68" t="s">
        <v>155</v>
      </c>
      <c r="B46" s="368"/>
      <c r="C46" s="11"/>
      <c r="D46" s="1"/>
      <c r="E46" s="4"/>
      <c r="F46" s="1"/>
      <c r="G46" s="1" t="s">
        <v>113</v>
      </c>
      <c r="H46" s="1"/>
      <c r="I46" s="1"/>
      <c r="J46" s="26"/>
      <c r="K46" s="295" t="str">
        <f>'Vue d''ensemble'!$D$4</f>
        <v>DARSON Simon</v>
      </c>
      <c r="L46" s="18" t="str">
        <f>IF(NOT(ISBLANK(J46)),$J$3,IF(NOT(ISBLANK(I46)),$I$3,IF(NOT(ISBLANK(H46)),$H$3,IF(NOT(ISBLANK(G46)),$G$3,IF(NOT(ISBLANK(F46)),$F$3,IF(NOT(ISBLANK(E46)),$E$3,IF(NOT(ISBLANK(D46)),D$3,Configuration!$A$8)))))))</f>
        <v>Très proche</v>
      </c>
    </row>
    <row r="47" spans="1:12" ht="50.25" customHeight="1">
      <c r="A47" s="356" t="s">
        <v>156</v>
      </c>
      <c r="B47" s="369"/>
      <c r="C47" s="220"/>
      <c r="D47" s="2"/>
      <c r="E47" s="5"/>
      <c r="F47" s="2" t="s">
        <v>110</v>
      </c>
      <c r="G47" s="2"/>
      <c r="H47" s="2"/>
      <c r="I47" s="2"/>
      <c r="J47" s="27"/>
      <c r="K47" s="297" t="str">
        <f>'Vue d''ensemble'!$E$4</f>
        <v>FAGET Baptiste</v>
      </c>
      <c r="L47" s="18" t="str">
        <f>IF(NOT(ISBLANK(J47)),$J$3,IF(NOT(ISBLANK(I47)),$I$3,IF(NOT(ISBLANK(H47)),$H$3,IF(NOT(ISBLANK(G47)),$G$3,IF(NOT(ISBLANK(F47)),$F$3,IF(NOT(ISBLANK(E47)),$E$3,IF(NOT(ISBLANK(D47)),D$3,Configuration!$A$8)))))))</f>
        <v>Proche</v>
      </c>
    </row>
    <row r="48" spans="1:12" ht="50.25" customHeight="1">
      <c r="A48" s="357"/>
      <c r="B48" s="369"/>
      <c r="C48" s="220"/>
      <c r="D48" s="2"/>
      <c r="E48" s="5" t="s">
        <v>110</v>
      </c>
      <c r="F48" s="2"/>
      <c r="G48" s="2"/>
      <c r="H48" s="2"/>
      <c r="I48" s="2"/>
      <c r="J48" s="27"/>
      <c r="K48" s="297" t="str">
        <f>'Vue d''ensemble'!$F$4</f>
        <v>KERGOURLAY Guillaume</v>
      </c>
      <c r="L48" s="18" t="str">
        <f>IF(NOT(ISBLANK(J48)),$J$3,IF(NOT(ISBLANK(I48)),$I$3,IF(NOT(ISBLANK(H48)),$H$3,IF(NOT(ISBLANK(G48)),$G$3,IF(NOT(ISBLANK(F48)),$F$3,IF(NOT(ISBLANK(E48)),$E$3,IF(NOT(ISBLANK(D48)),D$3,Configuration!$A$8)))))))</f>
        <v>Loin</v>
      </c>
    </row>
    <row r="49" spans="1:12" ht="50.25" customHeight="1">
      <c r="A49" s="357"/>
      <c r="B49" s="369"/>
      <c r="C49" s="220"/>
      <c r="D49" s="2"/>
      <c r="E49" s="5"/>
      <c r="F49" s="2"/>
      <c r="G49" s="2" t="s">
        <v>114</v>
      </c>
      <c r="H49" s="2"/>
      <c r="I49" s="2"/>
      <c r="J49" s="27"/>
      <c r="K49" s="297" t="str">
        <f>'Vue d''ensemble'!$G$4</f>
        <v>MENSAH ASSIAKOLEY Alexandre</v>
      </c>
      <c r="L49" s="18" t="str">
        <f>IF(NOT(ISBLANK(J49)),$J$3,IF(NOT(ISBLANK(I49)),$I$3,IF(NOT(ISBLANK(H49)),$H$3,IF(NOT(ISBLANK(G49)),$G$3,IF(NOT(ISBLANK(F49)),$F$3,IF(NOT(ISBLANK(E49)),$E$3,IF(NOT(ISBLANK(D49)),D$3,Configuration!$A$8)))))))</f>
        <v>Très proche</v>
      </c>
    </row>
    <row r="50" spans="1:12" ht="50.25" customHeight="1">
      <c r="A50" s="357"/>
      <c r="B50" s="369"/>
      <c r="C50" s="220"/>
      <c r="D50" s="2"/>
      <c r="E50" s="5"/>
      <c r="F50" s="2" t="s">
        <v>110</v>
      </c>
      <c r="G50" s="2"/>
      <c r="H50" s="2"/>
      <c r="I50" s="2"/>
      <c r="J50" s="27"/>
      <c r="K50" s="297" t="str">
        <f>'Vue d''ensemble'!$H$4</f>
        <v>SASAKI--PERICOU François</v>
      </c>
      <c r="L50" s="18" t="s">
        <v>4</v>
      </c>
    </row>
    <row r="51" spans="1:12" ht="50.25" customHeight="1">
      <c r="A51" s="357"/>
      <c r="B51" s="369"/>
      <c r="C51" s="220"/>
      <c r="D51" s="2"/>
      <c r="E51" s="5"/>
      <c r="F51" s="2"/>
      <c r="G51" s="2"/>
      <c r="H51" s="2" t="s">
        <v>110</v>
      </c>
      <c r="I51" s="2"/>
      <c r="J51" s="27"/>
      <c r="K51" s="297" t="str">
        <f>'Vue d''ensemble'!$I$4</f>
        <v>THOMAS Benoit</v>
      </c>
      <c r="L51" s="18" t="str">
        <f>IF(NOT(ISBLANK(J51)),$J$3,IF(NOT(ISBLANK(I51)),$I$3,IF(NOT(ISBLANK(H51)),$H$3,IF(NOT(ISBLANK(G51)),$G$3,IF(NOT(ISBLANK(F51)),$F$3,IF(NOT(ISBLANK(E51)),$E$3,IF(NOT(ISBLANK(D51)),D$3,Configuration!$A$8)))))))</f>
        <v>Attendu</v>
      </c>
    </row>
    <row r="52" spans="1:12" ht="50.25" customHeight="1" thickBot="1">
      <c r="A52" s="358"/>
      <c r="B52" s="369"/>
      <c r="C52" s="220"/>
      <c r="D52" s="2"/>
      <c r="E52" s="5"/>
      <c r="F52" s="2"/>
      <c r="G52" s="2"/>
      <c r="H52" s="2"/>
      <c r="I52" s="2"/>
      <c r="J52" s="27"/>
      <c r="K52" s="299" t="str">
        <f>'Vue d''ensemble'!$J$4</f>
        <v>- -</v>
      </c>
      <c r="L52" s="18" t="str">
        <f>IF(NOT(ISBLANK(J52)),$J$3,IF(NOT(ISBLANK(I52)),$I$3,IF(NOT(ISBLANK(H52)),$H$3,IF(NOT(ISBLANK(G52)),$G$3,IF(NOT(ISBLANK(F52)),$F$3,IF(NOT(ISBLANK(E52)),$E$3,IF(NOT(ISBLANK(D52)),D$3,Configuration!$A$8)))))))</f>
        <v>Évaluation manquante</v>
      </c>
    </row>
    <row r="53" spans="1:12" ht="25.35" customHeight="1" thickBot="1">
      <c r="A53" s="68" t="s">
        <v>80</v>
      </c>
      <c r="B53" s="371"/>
      <c r="C53" s="11"/>
      <c r="D53" s="1"/>
      <c r="E53" s="4"/>
      <c r="F53" s="1"/>
      <c r="G53" s="1" t="s">
        <v>113</v>
      </c>
      <c r="H53" s="1"/>
      <c r="I53" s="1"/>
      <c r="J53" s="26"/>
      <c r="K53" s="295" t="str">
        <f>'Vue d''ensemble'!$D$4</f>
        <v>DARSON Simon</v>
      </c>
      <c r="L53" s="18" t="str">
        <f>IF(NOT(ISBLANK(J53)),$J$3,IF(NOT(ISBLANK(I53)),$I$3,IF(NOT(ISBLANK(H53)),$H$3,IF(NOT(ISBLANK(G53)),$G$3,IF(NOT(ISBLANK(F53)),$F$3,IF(NOT(ISBLANK(E53)),$E$3,IF(NOT(ISBLANK(D53)),D$3,Configuration!$A$8)))))))</f>
        <v>Très proche</v>
      </c>
    </row>
    <row r="54" spans="1:12" ht="25.35" customHeight="1">
      <c r="A54" s="356" t="s">
        <v>124</v>
      </c>
      <c r="B54" s="372"/>
      <c r="C54" s="220"/>
      <c r="D54" s="2"/>
      <c r="E54" s="5"/>
      <c r="F54" s="2" t="s">
        <v>110</v>
      </c>
      <c r="G54" s="2"/>
      <c r="H54" s="2"/>
      <c r="I54" s="2"/>
      <c r="J54" s="27"/>
      <c r="K54" s="297" t="str">
        <f>'Vue d''ensemble'!$E$4</f>
        <v>FAGET Baptiste</v>
      </c>
      <c r="L54" s="18" t="str">
        <f>IF(NOT(ISBLANK(J54)),$J$3,IF(NOT(ISBLANK(I54)),$I$3,IF(NOT(ISBLANK(H54)),$H$3,IF(NOT(ISBLANK(G54)),$G$3,IF(NOT(ISBLANK(F54)),$F$3,IF(NOT(ISBLANK(E54)),$E$3,IF(NOT(ISBLANK(D54)),D$3,Configuration!$A$8)))))))</f>
        <v>Proche</v>
      </c>
    </row>
    <row r="55" spans="1:12" ht="25.35" customHeight="1">
      <c r="A55" s="357"/>
      <c r="B55" s="372"/>
      <c r="C55" s="220"/>
      <c r="D55" s="2"/>
      <c r="E55" s="5" t="s">
        <v>110</v>
      </c>
      <c r="F55" s="2"/>
      <c r="G55" s="2"/>
      <c r="H55" s="2"/>
      <c r="I55" s="2"/>
      <c r="J55" s="27"/>
      <c r="K55" s="297" t="str">
        <f>'Vue d''ensemble'!$F$4</f>
        <v>KERGOURLAY Guillaume</v>
      </c>
      <c r="L55" s="18" t="str">
        <f>IF(NOT(ISBLANK(J55)),$J$3,IF(NOT(ISBLANK(I55)),$I$3,IF(NOT(ISBLANK(H55)),$H$3,IF(NOT(ISBLANK(G55)),$G$3,IF(NOT(ISBLANK(F55)),$F$3,IF(NOT(ISBLANK(E55)),$E$3,IF(NOT(ISBLANK(D55)),D$3,Configuration!$A$8)))))))</f>
        <v>Loin</v>
      </c>
    </row>
    <row r="56" spans="1:12" ht="25.35" customHeight="1">
      <c r="A56" s="357"/>
      <c r="B56" s="372"/>
      <c r="C56" s="220"/>
      <c r="D56" s="2"/>
      <c r="E56" s="5" t="s">
        <v>114</v>
      </c>
      <c r="F56" s="2"/>
      <c r="G56" s="2"/>
      <c r="H56" s="2"/>
      <c r="I56" s="2"/>
      <c r="J56" s="27"/>
      <c r="K56" s="297" t="str">
        <f>'Vue d''ensemble'!$G$4</f>
        <v>MENSAH ASSIAKOLEY Alexandre</v>
      </c>
      <c r="L56" s="18" t="str">
        <f>IF(NOT(ISBLANK(J56)),$J$3,IF(NOT(ISBLANK(I56)),$I$3,IF(NOT(ISBLANK(H56)),$H$3,IF(NOT(ISBLANK(G56)),$G$3,IF(NOT(ISBLANK(F56)),$F$3,IF(NOT(ISBLANK(E56)),$E$3,IF(NOT(ISBLANK(D56)),D$3,Configuration!$A$8)))))))</f>
        <v>Loin</v>
      </c>
    </row>
    <row r="57" spans="1:12" ht="25.35" customHeight="1">
      <c r="A57" s="357"/>
      <c r="B57" s="372"/>
      <c r="C57" s="220"/>
      <c r="D57" s="2"/>
      <c r="E57" s="5"/>
      <c r="F57" s="2" t="s">
        <v>110</v>
      </c>
      <c r="G57" s="2"/>
      <c r="H57" s="2"/>
      <c r="I57" s="2"/>
      <c r="J57" s="27"/>
      <c r="K57" s="297" t="str">
        <f>'Vue d''ensemble'!$H$4</f>
        <v>SASAKI--PERICOU François</v>
      </c>
      <c r="L57" s="18" t="s">
        <v>4</v>
      </c>
    </row>
    <row r="58" spans="1:12" ht="25.35" customHeight="1">
      <c r="A58" s="357"/>
      <c r="B58" s="372"/>
      <c r="C58" s="220"/>
      <c r="D58" s="2" t="s">
        <v>110</v>
      </c>
      <c r="E58" s="5"/>
      <c r="F58" s="2"/>
      <c r="G58" s="2"/>
      <c r="H58" s="2"/>
      <c r="I58" s="2"/>
      <c r="J58" s="27"/>
      <c r="K58" s="297" t="str">
        <f>'Vue d''ensemble'!$I$4</f>
        <v>THOMAS Benoit</v>
      </c>
      <c r="L58" s="18" t="str">
        <f>IF(NOT(ISBLANK(J58)),$J$3,IF(NOT(ISBLANK(I58)),$I$3,IF(NOT(ISBLANK(H58)),$H$3,IF(NOT(ISBLANK(G58)),$G$3,IF(NOT(ISBLANK(F58)),$F$3,IF(NOT(ISBLANK(E58)),$E$3,IF(NOT(ISBLANK(D58)),D$3,Configuration!$A$8)))))))</f>
        <v>Non Acquis</v>
      </c>
    </row>
    <row r="59" spans="1:12" ht="25.35" customHeight="1" thickBot="1">
      <c r="A59" s="358"/>
      <c r="B59" s="372"/>
      <c r="C59" s="220"/>
      <c r="D59" s="2"/>
      <c r="E59" s="5"/>
      <c r="F59" s="2"/>
      <c r="G59" s="2"/>
      <c r="H59" s="2"/>
      <c r="I59" s="2"/>
      <c r="J59" s="27"/>
      <c r="K59" s="299" t="str">
        <f>'Vue d''ensemble'!$J$4</f>
        <v>- -</v>
      </c>
      <c r="L59" s="18" t="str">
        <f>IF(NOT(ISBLANK(J59)),$J$3,IF(NOT(ISBLANK(I59)),$I$3,IF(NOT(ISBLANK(H59)),$H$3,IF(NOT(ISBLANK(G59)),$G$3,IF(NOT(ISBLANK(F59)),$F$3,IF(NOT(ISBLANK(E59)),$E$3,IF(NOT(ISBLANK(D59)),D$3,Configuration!$A$8)))))))</f>
        <v>Évaluation manquante</v>
      </c>
    </row>
  </sheetData>
  <mergeCells count="22">
    <mergeCell ref="B4:B10"/>
    <mergeCell ref="A5:A10"/>
    <mergeCell ref="B11:B17"/>
    <mergeCell ref="A12:A17"/>
    <mergeCell ref="A1:K1"/>
    <mergeCell ref="A2:A3"/>
    <mergeCell ref="B2:B3"/>
    <mergeCell ref="C2:C3"/>
    <mergeCell ref="D2:J2"/>
    <mergeCell ref="K2:K3"/>
    <mergeCell ref="B32:B38"/>
    <mergeCell ref="A33:A38"/>
    <mergeCell ref="B18:B24"/>
    <mergeCell ref="A19:A24"/>
    <mergeCell ref="B25:B31"/>
    <mergeCell ref="A26:A31"/>
    <mergeCell ref="B53:B59"/>
    <mergeCell ref="A54:A59"/>
    <mergeCell ref="B39:B45"/>
    <mergeCell ref="A40:A45"/>
    <mergeCell ref="B46:B52"/>
    <mergeCell ref="A47:A52"/>
  </mergeCells>
  <conditionalFormatting sqref="H4:H59">
    <cfRule type="notContainsBlanks" dxfId="26" priority="1">
      <formula>LEN(TRIM(H4))&gt;0</formula>
    </cfRule>
  </conditionalFormatting>
  <conditionalFormatting sqref="I4:I59">
    <cfRule type="notContainsBlanks" dxfId="25" priority="2">
      <formula>LEN(TRIM(I4))&gt;0</formula>
    </cfRule>
  </conditionalFormatting>
  <conditionalFormatting sqref="E4:E59">
    <cfRule type="notContainsBlanks" dxfId="24" priority="4">
      <formula>LEN(TRIM(E4))&gt;0</formula>
    </cfRule>
  </conditionalFormatting>
  <conditionalFormatting sqref="F4:F59">
    <cfRule type="notContainsBlanks" dxfId="23" priority="5">
      <formula>LEN(TRIM(F4))&gt;0</formula>
    </cfRule>
  </conditionalFormatting>
  <conditionalFormatting sqref="G4:G59">
    <cfRule type="notContainsBlanks" dxfId="22" priority="6">
      <formula>LEN(TRIM(G4))&gt;0</formula>
    </cfRule>
  </conditionalFormatting>
  <conditionalFormatting sqref="D4:D59">
    <cfRule type="notContainsBlanks" dxfId="21" priority="3">
      <formula>LEN(TRIM(D4))&gt;0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A1:L94"/>
  <sheetViews>
    <sheetView topLeftCell="A39" zoomScaleNormal="100" workbookViewId="0">
      <selection activeCell="G93" sqref="G93"/>
    </sheetView>
  </sheetViews>
  <sheetFormatPr defaultColWidth="10.625" defaultRowHeight="35.25" customHeight="1"/>
  <cols>
    <col min="1" max="3" width="50.5" style="8" customWidth="1"/>
    <col min="4" max="4" width="7.375" style="8" customWidth="1"/>
    <col min="5" max="5" width="7.125" style="8" customWidth="1"/>
    <col min="6" max="7" width="9.875" style="8" customWidth="1"/>
    <col min="8" max="8" width="9.75" style="8" customWidth="1"/>
    <col min="9" max="9" width="7.125" style="8" customWidth="1"/>
    <col min="10" max="10" width="2.75" style="8" customWidth="1"/>
    <col min="11" max="11" width="20.5" style="10" customWidth="1"/>
    <col min="12" max="12" width="12.125" style="18" bestFit="1" customWidth="1"/>
    <col min="13" max="16384" width="10.625" style="8"/>
  </cols>
  <sheetData>
    <row r="1" spans="1:12" ht="35.25" customHeight="1" thickBot="1">
      <c r="A1" s="403" t="s">
        <v>157</v>
      </c>
      <c r="B1" s="404"/>
      <c r="C1" s="404"/>
      <c r="D1" s="404"/>
      <c r="E1" s="404"/>
      <c r="F1" s="404"/>
      <c r="G1" s="404"/>
      <c r="H1" s="404"/>
      <c r="I1" s="404"/>
      <c r="J1" s="404"/>
      <c r="K1" s="405"/>
    </row>
    <row r="2" spans="1:12" ht="15">
      <c r="A2" s="396"/>
      <c r="B2" s="363" t="s">
        <v>106</v>
      </c>
      <c r="C2" s="381" t="s">
        <v>107</v>
      </c>
      <c r="D2" s="361" t="s">
        <v>108</v>
      </c>
      <c r="E2" s="362"/>
      <c r="F2" s="362"/>
      <c r="G2" s="362"/>
      <c r="H2" s="362"/>
      <c r="I2" s="362"/>
      <c r="J2" s="363"/>
      <c r="K2" s="355" t="s">
        <v>109</v>
      </c>
    </row>
    <row r="3" spans="1:12" s="17" customFormat="1" ht="63.6" thickBot="1">
      <c r="A3" s="397"/>
      <c r="B3" s="399"/>
      <c r="C3" s="382"/>
      <c r="D3" s="290" t="str">
        <f>Configuration!A2</f>
        <v>Non Acquis</v>
      </c>
      <c r="E3" s="300" t="str">
        <f>Configuration!A3</f>
        <v>Loin</v>
      </c>
      <c r="F3" s="290" t="str">
        <f>Configuration!A4</f>
        <v>Proche</v>
      </c>
      <c r="G3" s="292" t="str">
        <f>Configuration!A5</f>
        <v>Très proche</v>
      </c>
      <c r="H3" s="290" t="str">
        <f>Configuration!A6</f>
        <v>Attendu</v>
      </c>
      <c r="I3" s="292" t="str">
        <f>Configuration!A7</f>
        <v>Au-delà</v>
      </c>
      <c r="J3" s="301" t="str">
        <f>Configuration!A9</f>
        <v>Pas d'objet</v>
      </c>
      <c r="K3" s="355"/>
      <c r="L3" s="18"/>
    </row>
    <row r="4" spans="1:12" ht="25.35" customHeight="1" thickBot="1">
      <c r="A4" s="70" t="s">
        <v>158</v>
      </c>
      <c r="B4" s="400"/>
      <c r="C4" s="125"/>
      <c r="D4" s="1"/>
      <c r="E4" s="4" t="s">
        <v>113</v>
      </c>
      <c r="F4" s="1"/>
      <c r="G4" s="1"/>
      <c r="H4" s="1"/>
      <c r="I4" s="1"/>
      <c r="J4" s="122"/>
      <c r="K4" s="295" t="str">
        <f>'Vue d''ensemble'!$D$4</f>
        <v>DARSON Simon</v>
      </c>
      <c r="L4" s="18" t="str">
        <f>IF(NOT(ISBLANK(J4)),$J$3,IF(NOT(ISBLANK(I4)),$I$3,IF(NOT(ISBLANK(H4)),$H$3,IF(NOT(ISBLANK(G4)),$G$3,IF(NOT(ISBLANK(F4)),$F$3,IF(NOT(ISBLANK(E4)),$E$3,IF(NOT(ISBLANK(D4)),D$3,Configuration!$A$8)))))))</f>
        <v>Loin</v>
      </c>
    </row>
    <row r="5" spans="1:12" ht="25.35" customHeight="1">
      <c r="A5" s="356" t="s">
        <v>159</v>
      </c>
      <c r="B5" s="401"/>
      <c r="C5" s="223"/>
      <c r="D5" s="2"/>
      <c r="E5" s="5" t="s">
        <v>110</v>
      </c>
      <c r="F5" s="2"/>
      <c r="G5" s="2"/>
      <c r="H5" s="2"/>
      <c r="I5" s="2"/>
      <c r="J5" s="123"/>
      <c r="K5" s="297" t="str">
        <f>'Vue d''ensemble'!$E$4</f>
        <v>FAGET Baptiste</v>
      </c>
      <c r="L5" s="18" t="str">
        <f>IF(NOT(ISBLANK(J5)),$J$3,IF(NOT(ISBLANK(I5)),$I$3,IF(NOT(ISBLANK(H5)),$H$3,IF(NOT(ISBLANK(G5)),$G$3,IF(NOT(ISBLANK(F5)),$F$3,IF(NOT(ISBLANK(E5)),$E$3,IF(NOT(ISBLANK(D5)),D$3,Configuration!$A$8)))))))</f>
        <v>Loin</v>
      </c>
    </row>
    <row r="6" spans="1:12" ht="25.35" customHeight="1">
      <c r="A6" s="356"/>
      <c r="B6" s="401"/>
      <c r="C6" s="223"/>
      <c r="D6" s="2"/>
      <c r="E6" s="5"/>
      <c r="F6" s="2" t="s">
        <v>110</v>
      </c>
      <c r="G6" s="2"/>
      <c r="H6" s="2"/>
      <c r="I6" s="2"/>
      <c r="J6" s="123"/>
      <c r="K6" s="297" t="str">
        <f>'Vue d''ensemble'!$F$4</f>
        <v>KERGOURLAY Guillaume</v>
      </c>
      <c r="L6" s="18" t="str">
        <f>IF(NOT(ISBLANK(J6)),$J$3,IF(NOT(ISBLANK(I6)),$I$3,IF(NOT(ISBLANK(H6)),$H$3,IF(NOT(ISBLANK(G6)),$G$3,IF(NOT(ISBLANK(F6)),$F$3,IF(NOT(ISBLANK(E6)),$E$3,IF(NOT(ISBLANK(D6)),D$3,Configuration!$A$8)))))))</f>
        <v>Proche</v>
      </c>
    </row>
    <row r="7" spans="1:12" ht="25.35" customHeight="1">
      <c r="A7" s="356"/>
      <c r="B7" s="401"/>
      <c r="C7" s="223"/>
      <c r="D7" s="2"/>
      <c r="E7" s="5" t="s">
        <v>117</v>
      </c>
      <c r="F7" s="2"/>
      <c r="G7" s="2"/>
      <c r="H7" s="2"/>
      <c r="I7" s="2"/>
      <c r="J7" s="123"/>
      <c r="K7" s="297" t="str">
        <f>'Vue d''ensemble'!$G$4</f>
        <v>MENSAH ASSIAKOLEY Alexandre</v>
      </c>
      <c r="L7" s="18" t="str">
        <f>IF(NOT(ISBLANK(J7)),$J$3,IF(NOT(ISBLANK(I7)),$I$3,IF(NOT(ISBLANK(H7)),$H$3,IF(NOT(ISBLANK(G7)),$G$3,IF(NOT(ISBLANK(F7)),$F$3,IF(NOT(ISBLANK(E7)),$E$3,IF(NOT(ISBLANK(D7)),D$3,Configuration!$A$8)))))))</f>
        <v>Loin</v>
      </c>
    </row>
    <row r="8" spans="1:12" ht="25.35" customHeight="1">
      <c r="A8" s="356"/>
      <c r="B8" s="401"/>
      <c r="C8" s="223"/>
      <c r="D8" s="2"/>
      <c r="E8" s="5"/>
      <c r="F8" s="2" t="s">
        <v>110</v>
      </c>
      <c r="G8" s="2"/>
      <c r="H8" s="2"/>
      <c r="I8" s="2"/>
      <c r="J8" s="123"/>
      <c r="K8" s="297" t="str">
        <f>'Vue d''ensemble'!$H$4</f>
        <v>SASAKI--PERICOU François</v>
      </c>
      <c r="L8" s="18" t="s">
        <v>4</v>
      </c>
    </row>
    <row r="9" spans="1:12" ht="25.35" customHeight="1">
      <c r="A9" s="356"/>
      <c r="B9" s="401"/>
      <c r="C9" s="223"/>
      <c r="D9" s="2"/>
      <c r="E9" s="5"/>
      <c r="F9" s="2" t="s">
        <v>110</v>
      </c>
      <c r="G9" s="2"/>
      <c r="H9" s="2"/>
      <c r="I9" s="2"/>
      <c r="J9" s="123"/>
      <c r="K9" s="297" t="str">
        <f>'Vue d''ensemble'!$I$4</f>
        <v>THOMAS Benoit</v>
      </c>
      <c r="L9" s="18" t="str">
        <f>IF(NOT(ISBLANK(J9)),$J$3,IF(NOT(ISBLANK(I9)),$I$3,IF(NOT(ISBLANK(H9)),$H$3,IF(NOT(ISBLANK(G9)),$G$3,IF(NOT(ISBLANK(F9)),$F$3,IF(NOT(ISBLANK(E9)),$E$3,IF(NOT(ISBLANK(D9)),D$3,Configuration!$A$8)))))))</f>
        <v>Proche</v>
      </c>
    </row>
    <row r="10" spans="1:12" ht="25.35" customHeight="1" thickBot="1">
      <c r="A10" s="356"/>
      <c r="B10" s="401"/>
      <c r="C10" s="223"/>
      <c r="D10" s="2"/>
      <c r="E10" s="5"/>
      <c r="F10" s="2"/>
      <c r="G10" s="2"/>
      <c r="H10" s="2"/>
      <c r="I10" s="2"/>
      <c r="J10" s="124"/>
      <c r="K10" s="299" t="str">
        <f>'Vue d''ensemble'!$J$4</f>
        <v>- -</v>
      </c>
      <c r="L10" s="18" t="str">
        <f>IF(NOT(ISBLANK(J10)),$J$3,IF(NOT(ISBLANK(I10)),$I$3,IF(NOT(ISBLANK(H10)),$H$3,IF(NOT(ISBLANK(G10)),$G$3,IF(NOT(ISBLANK(F10)),$F$3,IF(NOT(ISBLANK(E10)),$E$3,IF(NOT(ISBLANK(D10)),D$3,Configuration!$A$8)))))))</f>
        <v>Évaluation manquante</v>
      </c>
    </row>
    <row r="11" spans="1:12" ht="25.35" customHeight="1" thickBot="1">
      <c r="A11" s="70" t="s">
        <v>160</v>
      </c>
      <c r="B11" s="393"/>
      <c r="C11" s="125"/>
      <c r="D11" s="1"/>
      <c r="E11" s="4"/>
      <c r="F11" s="1"/>
      <c r="G11" s="1" t="s">
        <v>113</v>
      </c>
      <c r="H11" s="1"/>
      <c r="I11" s="1"/>
      <c r="J11" s="123"/>
      <c r="K11" s="295" t="str">
        <f>'Vue d''ensemble'!$D$4</f>
        <v>DARSON Simon</v>
      </c>
      <c r="L11" s="18" t="str">
        <f>IF(NOT(ISBLANK(J11)),$J$3,IF(NOT(ISBLANK(I11)),$I$3,IF(NOT(ISBLANK(H11)),$H$3,IF(NOT(ISBLANK(G11)),$G$3,IF(NOT(ISBLANK(F11)),$F$3,IF(NOT(ISBLANK(E11)),$E$3,IF(NOT(ISBLANK(D11)),D$3,Configuration!$A$8)))))))</f>
        <v>Très proche</v>
      </c>
    </row>
    <row r="12" spans="1:12" ht="25.35" customHeight="1">
      <c r="A12" s="356" t="s">
        <v>161</v>
      </c>
      <c r="B12" s="394"/>
      <c r="C12" s="223"/>
      <c r="D12" s="2"/>
      <c r="E12" s="5"/>
      <c r="F12" s="2"/>
      <c r="G12" s="2" t="s">
        <v>110</v>
      </c>
      <c r="H12" s="2"/>
      <c r="I12" s="2"/>
      <c r="J12" s="123"/>
      <c r="K12" s="297" t="str">
        <f>'Vue d''ensemble'!$E$4</f>
        <v>FAGET Baptiste</v>
      </c>
      <c r="L12" s="18" t="str">
        <f>IF(NOT(ISBLANK(J12)),$J$3,IF(NOT(ISBLANK(I12)),$I$3,IF(NOT(ISBLANK(H12)),$H$3,IF(NOT(ISBLANK(G12)),$G$3,IF(NOT(ISBLANK(F12)),$F$3,IF(NOT(ISBLANK(E12)),$E$3,IF(NOT(ISBLANK(D12)),D$3,Configuration!$A$8)))))))</f>
        <v>Très proche</v>
      </c>
    </row>
    <row r="13" spans="1:12" ht="25.35" customHeight="1">
      <c r="A13" s="357"/>
      <c r="B13" s="394"/>
      <c r="C13" s="223"/>
      <c r="D13" s="2" t="s">
        <v>110</v>
      </c>
      <c r="E13" s="5"/>
      <c r="F13" s="2"/>
      <c r="G13" s="2"/>
      <c r="H13" s="2"/>
      <c r="I13" s="2"/>
      <c r="J13" s="123"/>
      <c r="K13" s="297" t="str">
        <f>'Vue d''ensemble'!$F$4</f>
        <v>KERGOURLAY Guillaume</v>
      </c>
      <c r="L13" s="18" t="str">
        <f>IF(NOT(ISBLANK(J13)),$J$3,IF(NOT(ISBLANK(I13)),$I$3,IF(NOT(ISBLANK(H13)),$H$3,IF(NOT(ISBLANK(G13)),$G$3,IF(NOT(ISBLANK(F13)),$F$3,IF(NOT(ISBLANK(E13)),$E$3,IF(NOT(ISBLANK(D13)),D$3,Configuration!$A$8)))))))</f>
        <v>Non Acquis</v>
      </c>
    </row>
    <row r="14" spans="1:12" ht="25.35" customHeight="1">
      <c r="A14" s="357"/>
      <c r="B14" s="394"/>
      <c r="C14" s="223"/>
      <c r="D14" s="2"/>
      <c r="E14" s="5" t="s">
        <v>117</v>
      </c>
      <c r="F14" s="2"/>
      <c r="G14" s="2"/>
      <c r="H14" s="2"/>
      <c r="I14" s="2"/>
      <c r="J14" s="123"/>
      <c r="K14" s="297" t="str">
        <f>'Vue d''ensemble'!$G$4</f>
        <v>MENSAH ASSIAKOLEY Alexandre</v>
      </c>
      <c r="L14" s="18" t="str">
        <f>IF(NOT(ISBLANK(J14)),$J$3,IF(NOT(ISBLANK(I14)),$I$3,IF(NOT(ISBLANK(H14)),$H$3,IF(NOT(ISBLANK(G14)),$G$3,IF(NOT(ISBLANK(F14)),$F$3,IF(NOT(ISBLANK(E14)),$E$3,IF(NOT(ISBLANK(D14)),D$3,Configuration!$A$8)))))))</f>
        <v>Loin</v>
      </c>
    </row>
    <row r="15" spans="1:12" ht="25.35" customHeight="1">
      <c r="A15" s="357"/>
      <c r="B15" s="394"/>
      <c r="C15" s="223"/>
      <c r="D15" s="2"/>
      <c r="E15" s="5" t="s">
        <v>110</v>
      </c>
      <c r="F15" s="2"/>
      <c r="G15" s="2"/>
      <c r="H15" s="2"/>
      <c r="I15" s="2"/>
      <c r="J15" s="123"/>
      <c r="K15" s="297" t="str">
        <f>'Vue d''ensemble'!$H$4</f>
        <v>SASAKI--PERICOU François</v>
      </c>
      <c r="L15" s="18" t="s">
        <v>3</v>
      </c>
    </row>
    <row r="16" spans="1:12" ht="25.35" customHeight="1">
      <c r="A16" s="357"/>
      <c r="B16" s="394"/>
      <c r="C16" s="223"/>
      <c r="D16" s="2"/>
      <c r="E16" s="5"/>
      <c r="F16" s="2"/>
      <c r="G16" s="2" t="s">
        <v>110</v>
      </c>
      <c r="H16" s="2"/>
      <c r="I16" s="2"/>
      <c r="J16" s="123"/>
      <c r="K16" s="297" t="str">
        <f>'Vue d''ensemble'!$I$4</f>
        <v>THOMAS Benoit</v>
      </c>
      <c r="L16" s="18" t="str">
        <f>IF(NOT(ISBLANK(J16)),$J$3,IF(NOT(ISBLANK(I16)),$I$3,IF(NOT(ISBLANK(H16)),$H$3,IF(NOT(ISBLANK(G16)),$G$3,IF(NOT(ISBLANK(F16)),$F$3,IF(NOT(ISBLANK(E16)),$E$3,IF(NOT(ISBLANK(D16)),D$3,Configuration!$A$8)))))))</f>
        <v>Très proche</v>
      </c>
    </row>
    <row r="17" spans="1:12" ht="25.35" customHeight="1" thickBot="1">
      <c r="A17" s="357"/>
      <c r="B17" s="394"/>
      <c r="C17" s="223"/>
      <c r="D17" s="2"/>
      <c r="E17" s="5"/>
      <c r="F17" s="2"/>
      <c r="G17" s="2"/>
      <c r="H17" s="2"/>
      <c r="I17" s="2"/>
      <c r="J17" s="124"/>
      <c r="K17" s="299" t="str">
        <f>'Vue d''ensemble'!$J$4</f>
        <v>- -</v>
      </c>
      <c r="L17" s="18" t="str">
        <f>IF(NOT(ISBLANK(J17)),$J$3,IF(NOT(ISBLANK(I17)),$I$3,IF(NOT(ISBLANK(H17)),$H$3,IF(NOT(ISBLANK(G17)),$G$3,IF(NOT(ISBLANK(F17)),$F$3,IF(NOT(ISBLANK(E17)),$E$3,IF(NOT(ISBLANK(D17)),D$3,Configuration!$A$8)))))))</f>
        <v>Évaluation manquante</v>
      </c>
    </row>
    <row r="18" spans="1:12" ht="25.35" customHeight="1" thickBot="1">
      <c r="A18" s="70" t="s">
        <v>162</v>
      </c>
      <c r="B18" s="400"/>
      <c r="C18" s="125"/>
      <c r="D18" s="1"/>
      <c r="E18" s="4" t="s">
        <v>113</v>
      </c>
      <c r="F18" s="1"/>
      <c r="G18" s="1"/>
      <c r="H18" s="1"/>
      <c r="I18" s="1"/>
      <c r="J18" s="123"/>
      <c r="K18" s="295" t="str">
        <f>'Vue d''ensemble'!$D$4</f>
        <v>DARSON Simon</v>
      </c>
      <c r="L18" s="18" t="str">
        <f>IF(NOT(ISBLANK(J18)),$J$3,IF(NOT(ISBLANK(I18)),$I$3,IF(NOT(ISBLANK(H18)),$H$3,IF(NOT(ISBLANK(G18)),$G$3,IF(NOT(ISBLANK(F18)),$F$3,IF(NOT(ISBLANK(E18)),$E$3,IF(NOT(ISBLANK(D18)),D$3,Configuration!$A$8)))))))</f>
        <v>Loin</v>
      </c>
    </row>
    <row r="19" spans="1:12" ht="25.35" customHeight="1">
      <c r="A19" s="356" t="s">
        <v>163</v>
      </c>
      <c r="B19" s="401"/>
      <c r="C19" s="223"/>
      <c r="D19" s="2"/>
      <c r="E19" s="5"/>
      <c r="F19" s="2" t="s">
        <v>110</v>
      </c>
      <c r="G19" s="2"/>
      <c r="H19" s="2"/>
      <c r="I19" s="2"/>
      <c r="J19" s="123"/>
      <c r="K19" s="297" t="str">
        <f>'Vue d''ensemble'!$E$4</f>
        <v>FAGET Baptiste</v>
      </c>
      <c r="L19" s="18" t="str">
        <f>IF(NOT(ISBLANK(J19)),$J$3,IF(NOT(ISBLANK(I19)),$I$3,IF(NOT(ISBLANK(H19)),$H$3,IF(NOT(ISBLANK(G19)),$G$3,IF(NOT(ISBLANK(F19)),$F$3,IF(NOT(ISBLANK(E19)),$E$3,IF(NOT(ISBLANK(D19)),D$3,Configuration!$A$8)))))))</f>
        <v>Proche</v>
      </c>
    </row>
    <row r="20" spans="1:12" ht="25.35" customHeight="1">
      <c r="A20" s="357"/>
      <c r="B20" s="401"/>
      <c r="C20" s="223"/>
      <c r="D20" s="2"/>
      <c r="E20" s="5" t="s">
        <v>110</v>
      </c>
      <c r="F20" s="2"/>
      <c r="G20" s="2"/>
      <c r="H20" s="2"/>
      <c r="I20" s="2"/>
      <c r="J20" s="123"/>
      <c r="K20" s="297" t="str">
        <f>'Vue d''ensemble'!$F$4</f>
        <v>KERGOURLAY Guillaume</v>
      </c>
      <c r="L20" s="18" t="str">
        <f>IF(NOT(ISBLANK(J20)),$J$3,IF(NOT(ISBLANK(I20)),$I$3,IF(NOT(ISBLANK(H20)),$H$3,IF(NOT(ISBLANK(G20)),$G$3,IF(NOT(ISBLANK(F20)),$F$3,IF(NOT(ISBLANK(E20)),$E$3,IF(NOT(ISBLANK(D20)),D$3,Configuration!$A$8)))))))</f>
        <v>Loin</v>
      </c>
    </row>
    <row r="21" spans="1:12" ht="25.35" customHeight="1">
      <c r="A21" s="357"/>
      <c r="B21" s="401"/>
      <c r="C21" s="223"/>
      <c r="D21" s="2"/>
      <c r="E21" s="5" t="s">
        <v>164</v>
      </c>
      <c r="F21" s="2"/>
      <c r="G21" s="2"/>
      <c r="H21" s="2"/>
      <c r="I21" s="2"/>
      <c r="J21" s="123"/>
      <c r="K21" s="297" t="str">
        <f>'Vue d''ensemble'!$G$4</f>
        <v>MENSAH ASSIAKOLEY Alexandre</v>
      </c>
      <c r="L21" s="18" t="str">
        <f>IF(NOT(ISBLANK(J21)),$J$3,IF(NOT(ISBLANK(I21)),$I$3,IF(NOT(ISBLANK(H21)),$H$3,IF(NOT(ISBLANK(G21)),$G$3,IF(NOT(ISBLANK(F21)),$F$3,IF(NOT(ISBLANK(E21)),$E$3,IF(NOT(ISBLANK(D21)),D$3,Configuration!$A$8)))))))</f>
        <v>Loin</v>
      </c>
    </row>
    <row r="22" spans="1:12" ht="25.35" customHeight="1">
      <c r="A22" s="357"/>
      <c r="B22" s="401"/>
      <c r="C22" s="223"/>
      <c r="D22" s="2"/>
      <c r="E22" s="5" t="s">
        <v>110</v>
      </c>
      <c r="F22" s="2"/>
      <c r="G22" s="2"/>
      <c r="H22" s="2"/>
      <c r="I22" s="2"/>
      <c r="J22" s="123"/>
      <c r="K22" s="297" t="str">
        <f>'Vue d''ensemble'!$H$4</f>
        <v>SASAKI--PERICOU François</v>
      </c>
      <c r="L22" s="18" t="s">
        <v>3</v>
      </c>
    </row>
    <row r="23" spans="1:12" ht="25.35" customHeight="1">
      <c r="A23" s="357"/>
      <c r="B23" s="401"/>
      <c r="C23" s="223"/>
      <c r="D23" s="2" t="s">
        <v>110</v>
      </c>
      <c r="E23" s="5"/>
      <c r="F23" s="2"/>
      <c r="G23" s="2"/>
      <c r="H23" s="2"/>
      <c r="I23" s="2"/>
      <c r="J23" s="123"/>
      <c r="K23" s="297" t="str">
        <f>'Vue d''ensemble'!$I$4</f>
        <v>THOMAS Benoit</v>
      </c>
      <c r="L23" s="18" t="str">
        <f>IF(NOT(ISBLANK(J23)),$J$3,IF(NOT(ISBLANK(I23)),$I$3,IF(NOT(ISBLANK(H23)),$H$3,IF(NOT(ISBLANK(G23)),$G$3,IF(NOT(ISBLANK(F23)),$F$3,IF(NOT(ISBLANK(E23)),$E$3,IF(NOT(ISBLANK(D23)),D$3,Configuration!$A$8)))))))</f>
        <v>Non Acquis</v>
      </c>
    </row>
    <row r="24" spans="1:12" ht="25.35" customHeight="1" thickBot="1">
      <c r="A24" s="357"/>
      <c r="B24" s="401"/>
      <c r="C24" s="223"/>
      <c r="D24" s="2"/>
      <c r="E24" s="5"/>
      <c r="F24" s="2"/>
      <c r="G24" s="2"/>
      <c r="H24" s="2"/>
      <c r="I24" s="2"/>
      <c r="J24" s="124"/>
      <c r="K24" s="299" t="str">
        <f>'Vue d''ensemble'!$J$4</f>
        <v>- -</v>
      </c>
      <c r="L24" s="18" t="str">
        <f>IF(NOT(ISBLANK(J24)),$J$3,IF(NOT(ISBLANK(I24)),$I$3,IF(NOT(ISBLANK(H24)),$H$3,IF(NOT(ISBLANK(G24)),$G$3,IF(NOT(ISBLANK(F24)),$F$3,IF(NOT(ISBLANK(E24)),$E$3,IF(NOT(ISBLANK(D24)),D$3,Configuration!$A$8)))))))</f>
        <v>Évaluation manquante</v>
      </c>
    </row>
    <row r="25" spans="1:12" ht="25.35" customHeight="1" thickBot="1">
      <c r="A25" s="70" t="s">
        <v>84</v>
      </c>
      <c r="B25" s="400"/>
      <c r="C25" s="125"/>
      <c r="D25" s="1" t="s">
        <v>113</v>
      </c>
      <c r="E25" s="4"/>
      <c r="F25" s="1"/>
      <c r="G25" s="1"/>
      <c r="H25" s="1"/>
      <c r="I25" s="1"/>
      <c r="J25" s="123"/>
      <c r="K25" s="295" t="str">
        <f>'Vue d''ensemble'!$D$4</f>
        <v>DARSON Simon</v>
      </c>
      <c r="L25" s="18" t="str">
        <f>IF(NOT(ISBLANK(J25)),$J$3,IF(NOT(ISBLANK(I25)),$I$3,IF(NOT(ISBLANK(H25)),$H$3,IF(NOT(ISBLANK(G25)),$G$3,IF(NOT(ISBLANK(F25)),$F$3,IF(NOT(ISBLANK(E25)),$E$3,IF(NOT(ISBLANK(D25)),D$3,Configuration!$A$8)))))))</f>
        <v>Non Acquis</v>
      </c>
    </row>
    <row r="26" spans="1:12" ht="25.35" customHeight="1">
      <c r="A26" s="356" t="s">
        <v>165</v>
      </c>
      <c r="B26" s="401"/>
      <c r="C26" s="223"/>
      <c r="D26" s="2" t="s">
        <v>110</v>
      </c>
      <c r="E26" s="5"/>
      <c r="F26" s="2"/>
      <c r="G26" s="2"/>
      <c r="H26" s="2"/>
      <c r="I26" s="2"/>
      <c r="J26" s="123"/>
      <c r="K26" s="297" t="str">
        <f>'Vue d''ensemble'!$E$4</f>
        <v>FAGET Baptiste</v>
      </c>
      <c r="L26" s="18" t="str">
        <f>IF(NOT(ISBLANK(J26)),$J$3,IF(NOT(ISBLANK(I26)),$I$3,IF(NOT(ISBLANK(H26)),$H$3,IF(NOT(ISBLANK(G26)),$G$3,IF(NOT(ISBLANK(F26)),$F$3,IF(NOT(ISBLANK(E26)),$E$3,IF(NOT(ISBLANK(D26)),D$3,Configuration!$A$8)))))))</f>
        <v>Non Acquis</v>
      </c>
    </row>
    <row r="27" spans="1:12" ht="25.35" customHeight="1">
      <c r="A27" s="357"/>
      <c r="B27" s="401"/>
      <c r="C27" s="223"/>
      <c r="D27" s="2" t="s">
        <v>110</v>
      </c>
      <c r="E27" s="5"/>
      <c r="F27" s="2"/>
      <c r="G27" s="2"/>
      <c r="H27" s="2"/>
      <c r="I27" s="2"/>
      <c r="J27" s="123"/>
      <c r="K27" s="297" t="str">
        <f>'Vue d''ensemble'!$F$4</f>
        <v>KERGOURLAY Guillaume</v>
      </c>
      <c r="L27" s="18" t="str">
        <f>IF(NOT(ISBLANK(J27)),$J$3,IF(NOT(ISBLANK(I27)),$I$3,IF(NOT(ISBLANK(H27)),$H$3,IF(NOT(ISBLANK(G27)),$G$3,IF(NOT(ISBLANK(F27)),$F$3,IF(NOT(ISBLANK(E27)),$E$3,IF(NOT(ISBLANK(D27)),D$3,Configuration!$A$8)))))))</f>
        <v>Non Acquis</v>
      </c>
    </row>
    <row r="28" spans="1:12" ht="25.35" customHeight="1">
      <c r="A28" s="357"/>
      <c r="B28" s="401"/>
      <c r="C28" s="223"/>
      <c r="D28" s="2" t="s">
        <v>164</v>
      </c>
      <c r="E28" s="5"/>
      <c r="F28" s="2"/>
      <c r="G28" s="2"/>
      <c r="H28" s="2"/>
      <c r="I28" s="2"/>
      <c r="J28" s="123"/>
      <c r="K28" s="297" t="str">
        <f>'Vue d''ensemble'!$G$4</f>
        <v>MENSAH ASSIAKOLEY Alexandre</v>
      </c>
      <c r="L28" s="18" t="str">
        <f>IF(NOT(ISBLANK(J28)),$J$3,IF(NOT(ISBLANK(I28)),$I$3,IF(NOT(ISBLANK(H28)),$H$3,IF(NOT(ISBLANK(G28)),$G$3,IF(NOT(ISBLANK(F28)),$F$3,IF(NOT(ISBLANK(E28)),$E$3,IF(NOT(ISBLANK(D28)),D$3,Configuration!$A$8)))))))</f>
        <v>Non Acquis</v>
      </c>
    </row>
    <row r="29" spans="1:12" ht="25.35" customHeight="1">
      <c r="A29" s="357"/>
      <c r="B29" s="401"/>
      <c r="C29" s="223"/>
      <c r="D29" s="2"/>
      <c r="E29" s="5" t="s">
        <v>110</v>
      </c>
      <c r="F29" s="2"/>
      <c r="G29" s="2"/>
      <c r="H29" s="2"/>
      <c r="I29" s="2"/>
      <c r="J29" s="123"/>
      <c r="K29" s="297" t="str">
        <f>'Vue d''ensemble'!$H$4</f>
        <v>SASAKI--PERICOU François</v>
      </c>
      <c r="L29" s="18" t="s">
        <v>3</v>
      </c>
    </row>
    <row r="30" spans="1:12" ht="25.35" customHeight="1">
      <c r="A30" s="357"/>
      <c r="B30" s="401"/>
      <c r="C30" s="223"/>
      <c r="D30" s="2" t="s">
        <v>110</v>
      </c>
      <c r="E30" s="5"/>
      <c r="F30" s="2"/>
      <c r="G30" s="2"/>
      <c r="H30" s="2"/>
      <c r="I30" s="2"/>
      <c r="J30" s="123"/>
      <c r="K30" s="297" t="str">
        <f>'Vue d''ensemble'!$I$4</f>
        <v>THOMAS Benoit</v>
      </c>
      <c r="L30" s="18" t="str">
        <f>IF(NOT(ISBLANK(J30)),$J$3,IF(NOT(ISBLANK(I30)),$I$3,IF(NOT(ISBLANK(H30)),$H$3,IF(NOT(ISBLANK(G30)),$G$3,IF(NOT(ISBLANK(F30)),$F$3,IF(NOT(ISBLANK(E30)),$E$3,IF(NOT(ISBLANK(D30)),D$3,Configuration!$A$8)))))))</f>
        <v>Non Acquis</v>
      </c>
    </row>
    <row r="31" spans="1:12" ht="25.35" customHeight="1" thickBot="1">
      <c r="A31" s="358"/>
      <c r="B31" s="402"/>
      <c r="C31" s="224"/>
      <c r="D31" s="2"/>
      <c r="E31" s="5"/>
      <c r="F31" s="2"/>
      <c r="G31" s="2"/>
      <c r="H31" s="2"/>
      <c r="I31" s="2"/>
      <c r="J31" s="124"/>
      <c r="K31" s="299" t="str">
        <f>'Vue d''ensemble'!$J$4</f>
        <v>- -</v>
      </c>
      <c r="L31" s="18" t="str">
        <f>IF(NOT(ISBLANK(J31)),$J$3,IF(NOT(ISBLANK(I31)),$I$3,IF(NOT(ISBLANK(H31)),$H$3,IF(NOT(ISBLANK(G31)),$G$3,IF(NOT(ISBLANK(F31)),$F$3,IF(NOT(ISBLANK(E31)),$E$3,IF(NOT(ISBLANK(D31)),D$3,Configuration!$A$8)))))))</f>
        <v>Évaluation manquante</v>
      </c>
    </row>
    <row r="32" spans="1:12" ht="25.35" customHeight="1" thickBot="1">
      <c r="A32" s="70" t="s">
        <v>166</v>
      </c>
      <c r="B32" s="400"/>
      <c r="C32" s="125"/>
      <c r="D32" s="1" t="s">
        <v>113</v>
      </c>
      <c r="E32" s="4"/>
      <c r="F32" s="1"/>
      <c r="G32" s="1"/>
      <c r="H32" s="1"/>
      <c r="I32" s="1"/>
      <c r="J32" s="122"/>
      <c r="K32" s="295" t="str">
        <f>'Vue d''ensemble'!$D$4</f>
        <v>DARSON Simon</v>
      </c>
      <c r="L32" s="18" t="str">
        <f>IF(NOT(ISBLANK(J32)),$J$3,IF(NOT(ISBLANK(I32)),$I$3,IF(NOT(ISBLANK(H32)),$H$3,IF(NOT(ISBLANK(G32)),$G$3,IF(NOT(ISBLANK(F32)),$F$3,IF(NOT(ISBLANK(E32)),$E$3,IF(NOT(ISBLANK(D32)),D$3,Configuration!$A$8)))))))</f>
        <v>Non Acquis</v>
      </c>
    </row>
    <row r="33" spans="1:12" ht="25.35" customHeight="1">
      <c r="A33" s="357" t="s">
        <v>167</v>
      </c>
      <c r="B33" s="401"/>
      <c r="C33" s="223"/>
      <c r="D33" s="2" t="s">
        <v>110</v>
      </c>
      <c r="E33" s="5"/>
      <c r="F33" s="2"/>
      <c r="G33" s="2"/>
      <c r="H33" s="2"/>
      <c r="I33" s="2"/>
      <c r="J33" s="123"/>
      <c r="K33" s="297" t="str">
        <f>'Vue d''ensemble'!$E$4</f>
        <v>FAGET Baptiste</v>
      </c>
      <c r="L33" s="18" t="str">
        <f>IF(NOT(ISBLANK(J33)),$J$3,IF(NOT(ISBLANK(I33)),$I$3,IF(NOT(ISBLANK(H33)),$H$3,IF(NOT(ISBLANK(G33)),$G$3,IF(NOT(ISBLANK(F33)),$F$3,IF(NOT(ISBLANK(E33)),$E$3,IF(NOT(ISBLANK(D33)),D$3,Configuration!$A$8)))))))</f>
        <v>Non Acquis</v>
      </c>
    </row>
    <row r="34" spans="1:12" ht="25.35" customHeight="1">
      <c r="A34" s="357"/>
      <c r="B34" s="401"/>
      <c r="C34" s="223"/>
      <c r="D34" s="2"/>
      <c r="E34" s="5" t="s">
        <v>110</v>
      </c>
      <c r="F34" s="2"/>
      <c r="G34" s="2"/>
      <c r="H34" s="2"/>
      <c r="I34" s="2"/>
      <c r="J34" s="123"/>
      <c r="K34" s="297" t="str">
        <f>'Vue d''ensemble'!$F$4</f>
        <v>KERGOURLAY Guillaume</v>
      </c>
      <c r="L34" s="18" t="str">
        <f>IF(NOT(ISBLANK(J34)),$J$3,IF(NOT(ISBLANK(I34)),$I$3,IF(NOT(ISBLANK(H34)),$H$3,IF(NOT(ISBLANK(G34)),$G$3,IF(NOT(ISBLANK(F34)),$F$3,IF(NOT(ISBLANK(E34)),$E$3,IF(NOT(ISBLANK(D34)),D$3,Configuration!$A$8)))))))</f>
        <v>Loin</v>
      </c>
    </row>
    <row r="35" spans="1:12" ht="25.35" customHeight="1">
      <c r="A35" s="357"/>
      <c r="B35" s="401"/>
      <c r="C35" s="223"/>
      <c r="D35" s="2" t="s">
        <v>164</v>
      </c>
      <c r="E35" s="5"/>
      <c r="F35" s="2"/>
      <c r="G35" s="2"/>
      <c r="H35" s="2"/>
      <c r="I35" s="2"/>
      <c r="J35" s="123"/>
      <c r="K35" s="297" t="str">
        <f>'Vue d''ensemble'!$G$4</f>
        <v>MENSAH ASSIAKOLEY Alexandre</v>
      </c>
      <c r="L35" s="18" t="str">
        <f>IF(NOT(ISBLANK(J35)),$J$3,IF(NOT(ISBLANK(I35)),$I$3,IF(NOT(ISBLANK(H35)),$H$3,IF(NOT(ISBLANK(G35)),$G$3,IF(NOT(ISBLANK(F35)),$F$3,IF(NOT(ISBLANK(E35)),$E$3,IF(NOT(ISBLANK(D35)),D$3,Configuration!$A$8)))))))</f>
        <v>Non Acquis</v>
      </c>
    </row>
    <row r="36" spans="1:12" ht="25.35" customHeight="1">
      <c r="A36" s="357"/>
      <c r="B36" s="401"/>
      <c r="C36" s="223"/>
      <c r="D36" s="2"/>
      <c r="E36" s="5" t="s">
        <v>110</v>
      </c>
      <c r="F36" s="2"/>
      <c r="G36" s="2"/>
      <c r="H36" s="2"/>
      <c r="I36" s="2"/>
      <c r="J36" s="123"/>
      <c r="K36" s="297" t="str">
        <f>'Vue d''ensemble'!$H$4</f>
        <v>SASAKI--PERICOU François</v>
      </c>
      <c r="L36" s="18" t="s">
        <v>3</v>
      </c>
    </row>
    <row r="37" spans="1:12" ht="25.35" customHeight="1">
      <c r="A37" s="357"/>
      <c r="B37" s="401"/>
      <c r="C37" s="223"/>
      <c r="D37" s="2"/>
      <c r="E37" s="5"/>
      <c r="F37" s="2" t="s">
        <v>110</v>
      </c>
      <c r="G37" s="2"/>
      <c r="H37" s="2"/>
      <c r="I37" s="2"/>
      <c r="J37" s="123"/>
      <c r="K37" s="297" t="str">
        <f>'Vue d''ensemble'!$I$4</f>
        <v>THOMAS Benoit</v>
      </c>
      <c r="L37" s="18" t="str">
        <f>IF(NOT(ISBLANK(J37)),$J$3,IF(NOT(ISBLANK(I37)),$I$3,IF(NOT(ISBLANK(H37)),$H$3,IF(NOT(ISBLANK(G37)),$G$3,IF(NOT(ISBLANK(F37)),$F$3,IF(NOT(ISBLANK(E37)),$E$3,IF(NOT(ISBLANK(D37)),D$3,Configuration!$A$8)))))))</f>
        <v>Proche</v>
      </c>
    </row>
    <row r="38" spans="1:12" ht="25.35" customHeight="1" thickBot="1">
      <c r="A38" s="358"/>
      <c r="B38" s="402"/>
      <c r="C38" s="224"/>
      <c r="D38" s="2"/>
      <c r="E38" s="5"/>
      <c r="F38" s="2"/>
      <c r="G38" s="2"/>
      <c r="H38" s="2"/>
      <c r="I38" s="2"/>
      <c r="J38" s="124"/>
      <c r="K38" s="299" t="str">
        <f>'Vue d''ensemble'!$J$4</f>
        <v>- -</v>
      </c>
      <c r="L38" s="18" t="str">
        <f>IF(NOT(ISBLANK(J38)),$J$3,IF(NOT(ISBLANK(I38)),$I$3,IF(NOT(ISBLANK(H38)),$H$3,IF(NOT(ISBLANK(G38)),$G$3,IF(NOT(ISBLANK(F38)),$F$3,IF(NOT(ISBLANK(E38)),$E$3,IF(NOT(ISBLANK(D38)),D$3,Configuration!$A$8)))))))</f>
        <v>Évaluation manquante</v>
      </c>
    </row>
    <row r="39" spans="1:12" ht="25.35" customHeight="1" thickBot="1">
      <c r="A39" s="120" t="s">
        <v>168</v>
      </c>
      <c r="B39" s="401"/>
      <c r="C39" s="223"/>
      <c r="D39" s="1" t="s">
        <v>113</v>
      </c>
      <c r="E39" s="4"/>
      <c r="F39" s="1"/>
      <c r="G39" s="1"/>
      <c r="H39" s="1"/>
      <c r="I39" s="1"/>
      <c r="J39" s="123"/>
      <c r="K39" s="297" t="str">
        <f>'Vue d''ensemble'!$D$4</f>
        <v>DARSON Simon</v>
      </c>
      <c r="L39" s="18" t="str">
        <f>IF(NOT(ISBLANK(J39)),$J$3,IF(NOT(ISBLANK(I39)),$I$3,IF(NOT(ISBLANK(H39)),$H$3,IF(NOT(ISBLANK(G39)),$G$3,IF(NOT(ISBLANK(F39)),$F$3,IF(NOT(ISBLANK(E39)),$E$3,IF(NOT(ISBLANK(D39)),D$3,Configuration!$A$8)))))))</f>
        <v>Non Acquis</v>
      </c>
    </row>
    <row r="40" spans="1:12" ht="25.35" customHeight="1">
      <c r="A40" s="357" t="s">
        <v>169</v>
      </c>
      <c r="B40" s="401"/>
      <c r="C40" s="223"/>
      <c r="D40" s="2" t="s">
        <v>110</v>
      </c>
      <c r="E40" s="5"/>
      <c r="F40" s="2"/>
      <c r="G40" s="2"/>
      <c r="H40" s="2"/>
      <c r="I40" s="2"/>
      <c r="J40" s="123"/>
      <c r="K40" s="297" t="str">
        <f>'Vue d''ensemble'!$E$4</f>
        <v>FAGET Baptiste</v>
      </c>
      <c r="L40" s="18" t="str">
        <f>IF(NOT(ISBLANK(J40)),$J$3,IF(NOT(ISBLANK(I40)),$I$3,IF(NOT(ISBLANK(H40)),$H$3,IF(NOT(ISBLANK(G40)),$G$3,IF(NOT(ISBLANK(F40)),$F$3,IF(NOT(ISBLANK(E40)),$E$3,IF(NOT(ISBLANK(D40)),D$3,Configuration!$A$8)))))))</f>
        <v>Non Acquis</v>
      </c>
    </row>
    <row r="41" spans="1:12" ht="25.35" customHeight="1">
      <c r="A41" s="357"/>
      <c r="B41" s="401"/>
      <c r="C41" s="223"/>
      <c r="D41" s="2"/>
      <c r="E41" s="5" t="s">
        <v>110</v>
      </c>
      <c r="F41" s="2"/>
      <c r="G41" s="2"/>
      <c r="H41" s="2"/>
      <c r="I41" s="2"/>
      <c r="J41" s="123"/>
      <c r="K41" s="297" t="str">
        <f>'Vue d''ensemble'!$F$4</f>
        <v>KERGOURLAY Guillaume</v>
      </c>
      <c r="L41" s="18" t="str">
        <f>IF(NOT(ISBLANK(J41)),$J$3,IF(NOT(ISBLANK(I41)),$I$3,IF(NOT(ISBLANK(H41)),$H$3,IF(NOT(ISBLANK(G41)),$G$3,IF(NOT(ISBLANK(F41)),$F$3,IF(NOT(ISBLANK(E41)),$E$3,IF(NOT(ISBLANK(D41)),D$3,Configuration!$A$8)))))))</f>
        <v>Loin</v>
      </c>
    </row>
    <row r="42" spans="1:12" ht="25.35" customHeight="1">
      <c r="A42" s="357"/>
      <c r="B42" s="401"/>
      <c r="C42" s="223"/>
      <c r="D42" s="2" t="s">
        <v>164</v>
      </c>
      <c r="E42" s="5"/>
      <c r="F42" s="2"/>
      <c r="G42" s="2"/>
      <c r="H42" s="2"/>
      <c r="I42" s="2"/>
      <c r="J42" s="123"/>
      <c r="K42" s="297" t="str">
        <f>'Vue d''ensemble'!$G$4</f>
        <v>MENSAH ASSIAKOLEY Alexandre</v>
      </c>
      <c r="L42" s="18" t="str">
        <f>IF(NOT(ISBLANK(J42)),$J$3,IF(NOT(ISBLANK(I42)),$I$3,IF(NOT(ISBLANK(H42)),$H$3,IF(NOT(ISBLANK(G42)),$G$3,IF(NOT(ISBLANK(F42)),$F$3,IF(NOT(ISBLANK(E42)),$E$3,IF(NOT(ISBLANK(D42)),D$3,Configuration!$A$8)))))))</f>
        <v>Non Acquis</v>
      </c>
    </row>
    <row r="43" spans="1:12" ht="25.35" customHeight="1">
      <c r="A43" s="357"/>
      <c r="B43" s="401"/>
      <c r="C43" s="223"/>
      <c r="D43" s="2"/>
      <c r="E43" s="5" t="s">
        <v>110</v>
      </c>
      <c r="F43" s="2"/>
      <c r="G43" s="2"/>
      <c r="H43" s="2"/>
      <c r="I43" s="2"/>
      <c r="J43" s="123"/>
      <c r="K43" s="297" t="str">
        <f>'Vue d''ensemble'!$H$4</f>
        <v>SASAKI--PERICOU François</v>
      </c>
      <c r="L43" s="18" t="s">
        <v>3</v>
      </c>
    </row>
    <row r="44" spans="1:12" ht="25.35" customHeight="1">
      <c r="A44" s="357"/>
      <c r="B44" s="401"/>
      <c r="C44" s="223"/>
      <c r="D44" s="2" t="s">
        <v>110</v>
      </c>
      <c r="E44" s="5"/>
      <c r="F44" s="2"/>
      <c r="G44" s="2"/>
      <c r="H44" s="2"/>
      <c r="I44" s="2"/>
      <c r="J44" s="123"/>
      <c r="K44" s="297" t="str">
        <f>'Vue d''ensemble'!$I$4</f>
        <v>THOMAS Benoit</v>
      </c>
      <c r="L44" s="18" t="str">
        <f>IF(NOT(ISBLANK(J44)),$J$3,IF(NOT(ISBLANK(I44)),$I$3,IF(NOT(ISBLANK(H44)),$H$3,IF(NOT(ISBLANK(G44)),$G$3,IF(NOT(ISBLANK(F44)),$F$3,IF(NOT(ISBLANK(E44)),$E$3,IF(NOT(ISBLANK(D44)),D$3,Configuration!$A$8)))))))</f>
        <v>Non Acquis</v>
      </c>
    </row>
    <row r="45" spans="1:12" ht="25.35" customHeight="1" thickBot="1">
      <c r="A45" s="357"/>
      <c r="B45" s="401"/>
      <c r="C45" s="223"/>
      <c r="D45" s="2"/>
      <c r="E45" s="5"/>
      <c r="F45" s="2"/>
      <c r="G45" s="2"/>
      <c r="H45" s="2"/>
      <c r="I45" s="2"/>
      <c r="J45" s="124"/>
      <c r="K45" s="299" t="str">
        <f>'Vue d''ensemble'!$J$4</f>
        <v>- -</v>
      </c>
      <c r="L45" s="18" t="str">
        <f>IF(NOT(ISBLANK(J45)),$J$3,IF(NOT(ISBLANK(I45)),$I$3,IF(NOT(ISBLANK(H45)),$H$3,IF(NOT(ISBLANK(G45)),$G$3,IF(NOT(ISBLANK(F45)),$F$3,IF(NOT(ISBLANK(E45)),$E$3,IF(NOT(ISBLANK(D45)),D$3,Configuration!$A$8)))))))</f>
        <v>Évaluation manquante</v>
      </c>
    </row>
    <row r="46" spans="1:12" ht="30" customHeight="1" thickBot="1">
      <c r="A46" s="70" t="s">
        <v>170</v>
      </c>
      <c r="B46" s="400"/>
      <c r="C46" s="125"/>
      <c r="D46" s="1" t="s">
        <v>113</v>
      </c>
      <c r="E46" s="4"/>
      <c r="F46" s="1"/>
      <c r="G46" s="1"/>
      <c r="H46" s="1"/>
      <c r="I46" s="1"/>
      <c r="J46" s="122"/>
      <c r="K46" s="295" t="str">
        <f>'Vue d''ensemble'!$D$4</f>
        <v>DARSON Simon</v>
      </c>
      <c r="L46" s="18" t="str">
        <f>IF(NOT(ISBLANK(J46)),$J$3,IF(NOT(ISBLANK(I46)),$I$3,IF(NOT(ISBLANK(H46)),$H$3,IF(NOT(ISBLANK(G46)),$G$3,IF(NOT(ISBLANK(F46)),$F$3,IF(NOT(ISBLANK(E46)),$E$3,IF(NOT(ISBLANK(D46)),D$3,Configuration!$A$8)))))))</f>
        <v>Non Acquis</v>
      </c>
    </row>
    <row r="47" spans="1:12" ht="30" customHeight="1">
      <c r="A47" s="357" t="s">
        <v>171</v>
      </c>
      <c r="B47" s="401"/>
      <c r="C47" s="222"/>
      <c r="D47" s="2"/>
      <c r="E47" s="5"/>
      <c r="F47" s="2"/>
      <c r="G47" s="2" t="s">
        <v>110</v>
      </c>
      <c r="H47" s="2"/>
      <c r="I47" s="2"/>
      <c r="J47" s="123"/>
      <c r="K47" s="297" t="str">
        <f>'Vue d''ensemble'!$E$4</f>
        <v>FAGET Baptiste</v>
      </c>
      <c r="L47" s="18" t="str">
        <f>IF(NOT(ISBLANK(J47)),$J$3,IF(NOT(ISBLANK(I47)),$I$3,IF(NOT(ISBLANK(H47)),$H$3,IF(NOT(ISBLANK(G47)),$G$3,IF(NOT(ISBLANK(F47)),$F$3,IF(NOT(ISBLANK(E47)),$E$3,IF(NOT(ISBLANK(D47)),D$3,Configuration!$A$8)))))))</f>
        <v>Très proche</v>
      </c>
    </row>
    <row r="48" spans="1:12" ht="30" customHeight="1">
      <c r="A48" s="357"/>
      <c r="B48" s="401"/>
      <c r="C48" s="223"/>
      <c r="D48" s="2"/>
      <c r="E48" s="5" t="s">
        <v>110</v>
      </c>
      <c r="F48" s="2"/>
      <c r="G48" s="2"/>
      <c r="H48" s="2"/>
      <c r="I48" s="2"/>
      <c r="J48" s="123"/>
      <c r="K48" s="297" t="str">
        <f>'Vue d''ensemble'!$F$4</f>
        <v>KERGOURLAY Guillaume</v>
      </c>
      <c r="L48" s="18" t="str">
        <f>IF(NOT(ISBLANK(J48)),$J$3,IF(NOT(ISBLANK(I48)),$I$3,IF(NOT(ISBLANK(H48)),$H$3,IF(NOT(ISBLANK(G48)),$G$3,IF(NOT(ISBLANK(F48)),$F$3,IF(NOT(ISBLANK(E48)),$E$3,IF(NOT(ISBLANK(D48)),D$3,Configuration!$A$8)))))))</f>
        <v>Loin</v>
      </c>
    </row>
    <row r="49" spans="1:12" ht="30" customHeight="1">
      <c r="A49" s="357"/>
      <c r="B49" s="401"/>
      <c r="C49" s="222"/>
      <c r="D49" s="2" t="s">
        <v>164</v>
      </c>
      <c r="E49" s="5"/>
      <c r="F49" s="2"/>
      <c r="G49" s="2"/>
      <c r="H49" s="2"/>
      <c r="I49" s="2"/>
      <c r="J49" s="123"/>
      <c r="K49" s="297" t="str">
        <f>'Vue d''ensemble'!$G$4</f>
        <v>MENSAH ASSIAKOLEY Alexandre</v>
      </c>
      <c r="L49" s="18" t="str">
        <f>IF(NOT(ISBLANK(J49)),$J$3,IF(NOT(ISBLANK(I49)),$I$3,IF(NOT(ISBLANK(H49)),$H$3,IF(NOT(ISBLANK(G49)),$G$3,IF(NOT(ISBLANK(F49)),$F$3,IF(NOT(ISBLANK(E49)),$E$3,IF(NOT(ISBLANK(D49)),D$3,Configuration!$A$8)))))))</f>
        <v>Non Acquis</v>
      </c>
    </row>
    <row r="50" spans="1:12" ht="30" customHeight="1">
      <c r="A50" s="357"/>
      <c r="B50" s="401"/>
      <c r="C50" s="222"/>
      <c r="D50" s="2"/>
      <c r="E50" s="5"/>
      <c r="F50" s="2" t="s">
        <v>110</v>
      </c>
      <c r="G50" s="2"/>
      <c r="H50" s="2"/>
      <c r="I50" s="2"/>
      <c r="J50" s="123"/>
      <c r="K50" s="297" t="str">
        <f>'Vue d''ensemble'!$H$4</f>
        <v>SASAKI--PERICOU François</v>
      </c>
      <c r="L50" s="18" t="s">
        <v>4</v>
      </c>
    </row>
    <row r="51" spans="1:12" ht="30" customHeight="1">
      <c r="A51" s="357"/>
      <c r="B51" s="401"/>
      <c r="C51" s="223"/>
      <c r="D51" s="2" t="s">
        <v>110</v>
      </c>
      <c r="E51" s="5"/>
      <c r="F51" s="2"/>
      <c r="G51" s="2"/>
      <c r="H51" s="2"/>
      <c r="I51" s="2"/>
      <c r="J51" s="123"/>
      <c r="K51" s="297" t="str">
        <f>'Vue d''ensemble'!$I$4</f>
        <v>THOMAS Benoit</v>
      </c>
      <c r="L51" s="18" t="str">
        <f>IF(NOT(ISBLANK(J51)),$J$3,IF(NOT(ISBLANK(I51)),$I$3,IF(NOT(ISBLANK(H51)),$H$3,IF(NOT(ISBLANK(G51)),$G$3,IF(NOT(ISBLANK(F51)),$F$3,IF(NOT(ISBLANK(E51)),$E$3,IF(NOT(ISBLANK(D51)),D$3,Configuration!$A$8)))))))</f>
        <v>Non Acquis</v>
      </c>
    </row>
    <row r="52" spans="1:12" ht="30" customHeight="1" thickBot="1">
      <c r="A52" s="357"/>
      <c r="B52" s="401"/>
      <c r="C52" s="223"/>
      <c r="D52" s="2"/>
      <c r="E52" s="5"/>
      <c r="F52" s="2"/>
      <c r="G52" s="2"/>
      <c r="H52" s="2"/>
      <c r="I52" s="2"/>
      <c r="J52" s="124"/>
      <c r="K52" s="299" t="str">
        <f>'Vue d''ensemble'!$J$4</f>
        <v>- -</v>
      </c>
      <c r="L52" s="18" t="str">
        <f>IF(NOT(ISBLANK(J52)),$J$3,IF(NOT(ISBLANK(I52)),$I$3,IF(NOT(ISBLANK(H52)),$H$3,IF(NOT(ISBLANK(G52)),$G$3,IF(NOT(ISBLANK(F52)),$F$3,IF(NOT(ISBLANK(E52)),$E$3,IF(NOT(ISBLANK(D52)),D$3,Configuration!$A$8)))))))</f>
        <v>Évaluation manquante</v>
      </c>
    </row>
    <row r="53" spans="1:12" ht="30" customHeight="1" thickBot="1">
      <c r="A53" s="70" t="s">
        <v>172</v>
      </c>
      <c r="B53" s="393"/>
      <c r="C53" s="125"/>
      <c r="D53" s="1" t="s">
        <v>113</v>
      </c>
      <c r="E53" s="4"/>
      <c r="F53" s="1"/>
      <c r="G53" s="1"/>
      <c r="H53" s="1"/>
      <c r="I53" s="1"/>
      <c r="J53" s="123"/>
      <c r="K53" s="295" t="str">
        <f>'Vue d''ensemble'!$D$4</f>
        <v>DARSON Simon</v>
      </c>
      <c r="L53" s="18" t="str">
        <f>IF(NOT(ISBLANK(J53)),$J$3,IF(NOT(ISBLANK(I53)),$I$3,IF(NOT(ISBLANK(H53)),$H$3,IF(NOT(ISBLANK(G53)),$G$3,IF(NOT(ISBLANK(F53)),$F$3,IF(NOT(ISBLANK(E53)),$E$3,IF(NOT(ISBLANK(D53)),D$3,Configuration!$A$8)))))))</f>
        <v>Non Acquis</v>
      </c>
    </row>
    <row r="54" spans="1:12" ht="30" customHeight="1">
      <c r="A54" s="356" t="s">
        <v>173</v>
      </c>
      <c r="B54" s="394"/>
      <c r="C54" s="223"/>
      <c r="D54" s="2" t="s">
        <v>110</v>
      </c>
      <c r="E54" s="5"/>
      <c r="F54" s="2"/>
      <c r="G54" s="2"/>
      <c r="H54" s="2"/>
      <c r="I54" s="2"/>
      <c r="J54" s="123"/>
      <c r="K54" s="297" t="str">
        <f>'Vue d''ensemble'!$E$4</f>
        <v>FAGET Baptiste</v>
      </c>
      <c r="L54" s="18" t="str">
        <f>IF(NOT(ISBLANK(J54)),$J$3,IF(NOT(ISBLANK(I54)),$I$3,IF(NOT(ISBLANK(H54)),$H$3,IF(NOT(ISBLANK(G54)),$G$3,IF(NOT(ISBLANK(F54)),$F$3,IF(NOT(ISBLANK(E54)),$E$3,IF(NOT(ISBLANK(D54)),D$3,Configuration!$A$8)))))))</f>
        <v>Non Acquis</v>
      </c>
    </row>
    <row r="55" spans="1:12" ht="30" customHeight="1">
      <c r="A55" s="357"/>
      <c r="B55" s="394"/>
      <c r="C55" s="223"/>
      <c r="D55" s="2" t="s">
        <v>110</v>
      </c>
      <c r="E55" s="5"/>
      <c r="F55" s="2"/>
      <c r="G55" s="2"/>
      <c r="H55" s="2"/>
      <c r="I55" s="2"/>
      <c r="J55" s="123"/>
      <c r="K55" s="297" t="str">
        <f>'Vue d''ensemble'!$F$4</f>
        <v>KERGOURLAY Guillaume</v>
      </c>
      <c r="L55" s="18" t="str">
        <f>IF(NOT(ISBLANK(J55)),$J$3,IF(NOT(ISBLANK(I55)),$I$3,IF(NOT(ISBLANK(H55)),$H$3,IF(NOT(ISBLANK(G55)),$G$3,IF(NOT(ISBLANK(F55)),$F$3,IF(NOT(ISBLANK(E55)),$E$3,IF(NOT(ISBLANK(D55)),D$3,Configuration!$A$8)))))))</f>
        <v>Non Acquis</v>
      </c>
    </row>
    <row r="56" spans="1:12" ht="30" customHeight="1">
      <c r="A56" s="357"/>
      <c r="B56" s="394"/>
      <c r="C56" s="223"/>
      <c r="D56" s="2" t="s">
        <v>164</v>
      </c>
      <c r="E56" s="5"/>
      <c r="F56" s="2"/>
      <c r="G56" s="2"/>
      <c r="H56" s="2"/>
      <c r="I56" s="2"/>
      <c r="J56" s="123"/>
      <c r="K56" s="297" t="str">
        <f>'Vue d''ensemble'!$G$4</f>
        <v>MENSAH ASSIAKOLEY Alexandre</v>
      </c>
      <c r="L56" s="18" t="str">
        <f>IF(NOT(ISBLANK(J56)),$J$3,IF(NOT(ISBLANK(I56)),$I$3,IF(NOT(ISBLANK(H56)),$H$3,IF(NOT(ISBLANK(G56)),$G$3,IF(NOT(ISBLANK(F56)),$F$3,IF(NOT(ISBLANK(E56)),$E$3,IF(NOT(ISBLANK(D56)),D$3,Configuration!$A$8)))))))</f>
        <v>Non Acquis</v>
      </c>
    </row>
    <row r="57" spans="1:12" ht="30" customHeight="1">
      <c r="A57" s="357"/>
      <c r="B57" s="394"/>
      <c r="C57" s="223"/>
      <c r="D57" s="2"/>
      <c r="E57" s="5"/>
      <c r="F57" s="2" t="s">
        <v>110</v>
      </c>
      <c r="G57" s="2"/>
      <c r="H57" s="2"/>
      <c r="I57" s="2"/>
      <c r="J57" s="123"/>
      <c r="K57" s="297" t="str">
        <f>'Vue d''ensemble'!$H$4</f>
        <v>SASAKI--PERICOU François</v>
      </c>
      <c r="L57" s="18" t="s">
        <v>4</v>
      </c>
    </row>
    <row r="58" spans="1:12" ht="30" customHeight="1">
      <c r="A58" s="357"/>
      <c r="B58" s="394"/>
      <c r="C58" s="223"/>
      <c r="D58" s="2" t="s">
        <v>110</v>
      </c>
      <c r="E58" s="5"/>
      <c r="F58" s="2"/>
      <c r="G58" s="2"/>
      <c r="H58" s="2"/>
      <c r="I58" s="2"/>
      <c r="J58" s="123"/>
      <c r="K58" s="297" t="str">
        <f>'Vue d''ensemble'!$I$4</f>
        <v>THOMAS Benoit</v>
      </c>
      <c r="L58" s="18" t="str">
        <f>IF(NOT(ISBLANK(J58)),$J$3,IF(NOT(ISBLANK(I58)),$I$3,IF(NOT(ISBLANK(H58)),$H$3,IF(NOT(ISBLANK(G58)),$G$3,IF(NOT(ISBLANK(F58)),$F$3,IF(NOT(ISBLANK(E58)),$E$3,IF(NOT(ISBLANK(D58)),D$3,Configuration!$A$8)))))))</f>
        <v>Non Acquis</v>
      </c>
    </row>
    <row r="59" spans="1:12" ht="30" customHeight="1" thickBot="1">
      <c r="A59" s="357"/>
      <c r="B59" s="394"/>
      <c r="C59" s="223"/>
      <c r="D59" s="2"/>
      <c r="E59" s="5"/>
      <c r="F59" s="2"/>
      <c r="G59" s="2"/>
      <c r="H59" s="2"/>
      <c r="I59" s="2"/>
      <c r="J59" s="124"/>
      <c r="K59" s="299" t="str">
        <f>'Vue d''ensemble'!$J$4</f>
        <v>- -</v>
      </c>
      <c r="L59" s="18" t="str">
        <f>IF(NOT(ISBLANK(J59)),$J$3,IF(NOT(ISBLANK(I59)),$I$3,IF(NOT(ISBLANK(H59)),$H$3,IF(NOT(ISBLANK(G59)),$G$3,IF(NOT(ISBLANK(F59)),$F$3,IF(NOT(ISBLANK(E59)),$E$3,IF(NOT(ISBLANK(D59)),D$3,Configuration!$A$8)))))))</f>
        <v>Évaluation manquante</v>
      </c>
    </row>
    <row r="60" spans="1:12" ht="25.35" customHeight="1" thickBot="1">
      <c r="A60" s="70" t="s">
        <v>174</v>
      </c>
      <c r="B60" s="393"/>
      <c r="C60" s="125"/>
      <c r="D60" s="1" t="s">
        <v>113</v>
      </c>
      <c r="E60" s="4"/>
      <c r="F60" s="1"/>
      <c r="G60" s="1"/>
      <c r="H60" s="1"/>
      <c r="I60" s="1"/>
      <c r="J60" s="123"/>
      <c r="K60" s="295" t="str">
        <f>'Vue d''ensemble'!$D$4</f>
        <v>DARSON Simon</v>
      </c>
      <c r="L60" s="18" t="str">
        <f>IF(NOT(ISBLANK(J60)),$J$3,IF(NOT(ISBLANK(I60)),$I$3,IF(NOT(ISBLANK(H60)),$H$3,IF(NOT(ISBLANK(G60)),$G$3,IF(NOT(ISBLANK(F60)),$F$3,IF(NOT(ISBLANK(E60)),$E$3,IF(NOT(ISBLANK(D60)),D$3,Configuration!$A$8)))))))</f>
        <v>Non Acquis</v>
      </c>
    </row>
    <row r="61" spans="1:12" ht="25.35" customHeight="1">
      <c r="A61" s="356" t="s">
        <v>175</v>
      </c>
      <c r="B61" s="394"/>
      <c r="C61" s="223"/>
      <c r="D61" s="2" t="s">
        <v>110</v>
      </c>
      <c r="E61" s="5"/>
      <c r="F61" s="2"/>
      <c r="G61" s="2"/>
      <c r="H61" s="2"/>
      <c r="I61" s="2"/>
      <c r="J61" s="123"/>
      <c r="K61" s="297" t="str">
        <f>'Vue d''ensemble'!$E$4</f>
        <v>FAGET Baptiste</v>
      </c>
      <c r="L61" s="18" t="str">
        <f>IF(NOT(ISBLANK(J61)),$J$3,IF(NOT(ISBLANK(I61)),$I$3,IF(NOT(ISBLANK(H61)),$H$3,IF(NOT(ISBLANK(G61)),$G$3,IF(NOT(ISBLANK(F61)),$F$3,IF(NOT(ISBLANK(E61)),$E$3,IF(NOT(ISBLANK(D61)),D$3,Configuration!$A$8)))))))</f>
        <v>Non Acquis</v>
      </c>
    </row>
    <row r="62" spans="1:12" ht="25.35" customHeight="1">
      <c r="A62" s="357"/>
      <c r="B62" s="394"/>
      <c r="C62" s="223"/>
      <c r="D62" s="2" t="s">
        <v>110</v>
      </c>
      <c r="E62" s="5"/>
      <c r="F62" s="2"/>
      <c r="G62" s="2"/>
      <c r="H62" s="2"/>
      <c r="I62" s="2"/>
      <c r="J62" s="123"/>
      <c r="K62" s="297" t="str">
        <f>'Vue d''ensemble'!$F$4</f>
        <v>KERGOURLAY Guillaume</v>
      </c>
      <c r="L62" s="18" t="str">
        <f>IF(NOT(ISBLANK(J62)),$J$3,IF(NOT(ISBLANK(I62)),$I$3,IF(NOT(ISBLANK(H62)),$H$3,IF(NOT(ISBLANK(G62)),$G$3,IF(NOT(ISBLANK(F62)),$F$3,IF(NOT(ISBLANK(E62)),$E$3,IF(NOT(ISBLANK(D62)),D$3,Configuration!$A$8)))))))</f>
        <v>Non Acquis</v>
      </c>
    </row>
    <row r="63" spans="1:12" ht="25.35" customHeight="1">
      <c r="A63" s="357"/>
      <c r="B63" s="394"/>
      <c r="C63" s="223"/>
      <c r="D63" s="2" t="s">
        <v>117</v>
      </c>
      <c r="E63" s="5"/>
      <c r="F63" s="2"/>
      <c r="G63" s="2"/>
      <c r="H63" s="2"/>
      <c r="I63" s="2"/>
      <c r="J63" s="123"/>
      <c r="K63" s="297" t="str">
        <f>'Vue d''ensemble'!$G$4</f>
        <v>MENSAH ASSIAKOLEY Alexandre</v>
      </c>
      <c r="L63" s="18" t="str">
        <f>IF(NOT(ISBLANK(J63)),$J$3,IF(NOT(ISBLANK(I63)),$I$3,IF(NOT(ISBLANK(H63)),$H$3,IF(NOT(ISBLANK(G63)),$G$3,IF(NOT(ISBLANK(F63)),$F$3,IF(NOT(ISBLANK(E63)),$E$3,IF(NOT(ISBLANK(D63)),D$3,Configuration!$A$8)))))))</f>
        <v>Non Acquis</v>
      </c>
    </row>
    <row r="64" spans="1:12" ht="25.35" customHeight="1">
      <c r="A64" s="357"/>
      <c r="B64" s="394"/>
      <c r="C64" s="223"/>
      <c r="D64" s="2"/>
      <c r="E64" s="5" t="s">
        <v>110</v>
      </c>
      <c r="F64" s="2"/>
      <c r="G64" s="2"/>
      <c r="H64" s="2"/>
      <c r="I64" s="2"/>
      <c r="J64" s="123"/>
      <c r="K64" s="297" t="str">
        <f>'Vue d''ensemble'!$H$4</f>
        <v>SASAKI--PERICOU François</v>
      </c>
      <c r="L64" s="18" t="s">
        <v>3</v>
      </c>
    </row>
    <row r="65" spans="1:12" ht="25.35" customHeight="1">
      <c r="A65" s="357"/>
      <c r="B65" s="394"/>
      <c r="C65" s="223"/>
      <c r="D65" s="2"/>
      <c r="E65" s="5"/>
      <c r="F65" s="2" t="s">
        <v>110</v>
      </c>
      <c r="G65" s="2"/>
      <c r="H65" s="2"/>
      <c r="I65" s="2"/>
      <c r="J65" s="123"/>
      <c r="K65" s="297" t="str">
        <f>'Vue d''ensemble'!$I$4</f>
        <v>THOMAS Benoit</v>
      </c>
      <c r="L65" s="18" t="str">
        <f>IF(NOT(ISBLANK(J65)),$J$3,IF(NOT(ISBLANK(I65)),$I$3,IF(NOT(ISBLANK(H65)),$H$3,IF(NOT(ISBLANK(G65)),$G$3,IF(NOT(ISBLANK(F65)),$F$3,IF(NOT(ISBLANK(E65)),$E$3,IF(NOT(ISBLANK(D65)),D$3,Configuration!$A$8)))))))</f>
        <v>Proche</v>
      </c>
    </row>
    <row r="66" spans="1:12" ht="25.35" customHeight="1" thickBot="1">
      <c r="A66" s="357"/>
      <c r="B66" s="394"/>
      <c r="C66" s="223"/>
      <c r="D66" s="2"/>
      <c r="E66" s="5"/>
      <c r="F66" s="2"/>
      <c r="G66" s="2"/>
      <c r="H66" s="2"/>
      <c r="I66" s="2"/>
      <c r="J66" s="124"/>
      <c r="K66" s="299" t="str">
        <f>'Vue d''ensemble'!$J$4</f>
        <v>- -</v>
      </c>
      <c r="L66" s="18" t="str">
        <f>IF(NOT(ISBLANK(J66)),$J$3,IF(NOT(ISBLANK(I66)),$I$3,IF(NOT(ISBLANK(H66)),$H$3,IF(NOT(ISBLANK(G66)),$G$3,IF(NOT(ISBLANK(F66)),$F$3,IF(NOT(ISBLANK(E66)),$E$3,IF(NOT(ISBLANK(D66)),D$3,Configuration!$A$8)))))))</f>
        <v>Évaluation manquante</v>
      </c>
    </row>
    <row r="67" spans="1:12" ht="25.35" customHeight="1" thickBot="1">
      <c r="A67" s="70" t="s">
        <v>176</v>
      </c>
      <c r="B67" s="393"/>
      <c r="C67" s="125"/>
      <c r="D67" s="1"/>
      <c r="E67" s="4" t="s">
        <v>113</v>
      </c>
      <c r="F67" s="1"/>
      <c r="G67" s="1"/>
      <c r="H67" s="1"/>
      <c r="I67" s="1"/>
      <c r="J67" s="123"/>
      <c r="K67" s="295" t="str">
        <f>'Vue d''ensemble'!$D$4</f>
        <v>DARSON Simon</v>
      </c>
      <c r="L67" s="18" t="str">
        <f>IF(NOT(ISBLANK(J67)),$J$3,IF(NOT(ISBLANK(I67)),$I$3,IF(NOT(ISBLANK(H67)),$H$3,IF(NOT(ISBLANK(G67)),$G$3,IF(NOT(ISBLANK(F67)),$F$3,IF(NOT(ISBLANK(E67)),$E$3,IF(NOT(ISBLANK(D67)),D$3,Configuration!$A$8)))))))</f>
        <v>Loin</v>
      </c>
    </row>
    <row r="68" spans="1:12" ht="25.35" customHeight="1">
      <c r="A68" s="357" t="s">
        <v>177</v>
      </c>
      <c r="B68" s="394"/>
      <c r="C68" s="223"/>
      <c r="D68" s="2" t="s">
        <v>110</v>
      </c>
      <c r="E68" s="5"/>
      <c r="F68" s="2"/>
      <c r="G68" s="2"/>
      <c r="H68" s="2"/>
      <c r="I68" s="2"/>
      <c r="J68" s="123"/>
      <c r="K68" s="297" t="str">
        <f>'Vue d''ensemble'!$E$4</f>
        <v>FAGET Baptiste</v>
      </c>
      <c r="L68" s="18" t="str">
        <f>IF(NOT(ISBLANK(J68)),$J$3,IF(NOT(ISBLANK(I68)),$I$3,IF(NOT(ISBLANK(H68)),$H$3,IF(NOT(ISBLANK(G68)),$G$3,IF(NOT(ISBLANK(F68)),$F$3,IF(NOT(ISBLANK(E68)),$E$3,IF(NOT(ISBLANK(D68)),D$3,Configuration!$A$8)))))))</f>
        <v>Non Acquis</v>
      </c>
    </row>
    <row r="69" spans="1:12" ht="25.35" customHeight="1">
      <c r="A69" s="357"/>
      <c r="B69" s="394"/>
      <c r="C69" s="223"/>
      <c r="D69" s="2" t="s">
        <v>110</v>
      </c>
      <c r="E69" s="5"/>
      <c r="F69" s="2"/>
      <c r="G69" s="2"/>
      <c r="H69" s="2"/>
      <c r="I69" s="2"/>
      <c r="J69" s="123"/>
      <c r="K69" s="297" t="str">
        <f>'Vue d''ensemble'!$F$4</f>
        <v>KERGOURLAY Guillaume</v>
      </c>
      <c r="L69" s="18" t="str">
        <f>IF(NOT(ISBLANK(J69)),$J$3,IF(NOT(ISBLANK(I69)),$I$3,IF(NOT(ISBLANK(H69)),$H$3,IF(NOT(ISBLANK(G69)),$G$3,IF(NOT(ISBLANK(F69)),$F$3,IF(NOT(ISBLANK(E69)),$E$3,IF(NOT(ISBLANK(D69)),D$3,Configuration!$A$8)))))))</f>
        <v>Non Acquis</v>
      </c>
    </row>
    <row r="70" spans="1:12" ht="25.35" customHeight="1">
      <c r="A70" s="357"/>
      <c r="B70" s="394"/>
      <c r="C70" s="223"/>
      <c r="D70" s="2" t="s">
        <v>117</v>
      </c>
      <c r="E70" s="5"/>
      <c r="F70" s="2"/>
      <c r="G70" s="2"/>
      <c r="H70" s="2"/>
      <c r="I70" s="2"/>
      <c r="J70" s="123"/>
      <c r="K70" s="297" t="str">
        <f>'Vue d''ensemble'!$G$4</f>
        <v>MENSAH ASSIAKOLEY Alexandre</v>
      </c>
      <c r="L70" s="18" t="str">
        <f>IF(NOT(ISBLANK(J70)),$J$3,IF(NOT(ISBLANK(I70)),$I$3,IF(NOT(ISBLANK(H70)),$H$3,IF(NOT(ISBLANK(G70)),$G$3,IF(NOT(ISBLANK(F70)),$F$3,IF(NOT(ISBLANK(E70)),$E$3,IF(NOT(ISBLANK(D70)),D$3,Configuration!$A$8)))))))</f>
        <v>Non Acquis</v>
      </c>
    </row>
    <row r="71" spans="1:12" ht="25.35" customHeight="1">
      <c r="A71" s="357"/>
      <c r="B71" s="394"/>
      <c r="C71" s="223"/>
      <c r="D71" s="2"/>
      <c r="E71" s="5" t="s">
        <v>110</v>
      </c>
      <c r="F71" s="2"/>
      <c r="G71" s="2"/>
      <c r="H71" s="2"/>
      <c r="I71" s="2"/>
      <c r="J71" s="123"/>
      <c r="K71" s="297" t="str">
        <f>'Vue d''ensemble'!$H$4</f>
        <v>SASAKI--PERICOU François</v>
      </c>
      <c r="L71" s="18" t="s">
        <v>3</v>
      </c>
    </row>
    <row r="72" spans="1:12" ht="25.35" customHeight="1">
      <c r="A72" s="357"/>
      <c r="B72" s="394"/>
      <c r="C72" s="223"/>
      <c r="D72" s="2"/>
      <c r="E72" s="5" t="s">
        <v>110</v>
      </c>
      <c r="F72" s="2"/>
      <c r="G72" s="2"/>
      <c r="H72" s="2"/>
      <c r="I72" s="2"/>
      <c r="J72" s="123"/>
      <c r="K72" s="297" t="str">
        <f>'Vue d''ensemble'!$I$4</f>
        <v>THOMAS Benoit</v>
      </c>
      <c r="L72" s="18" t="str">
        <f>IF(NOT(ISBLANK(J72)),$J$3,IF(NOT(ISBLANK(I72)),$I$3,IF(NOT(ISBLANK(H72)),$H$3,IF(NOT(ISBLANK(G72)),$G$3,IF(NOT(ISBLANK(F72)),$F$3,IF(NOT(ISBLANK(E72)),$E$3,IF(NOT(ISBLANK(D72)),D$3,Configuration!$A$8)))))))</f>
        <v>Loin</v>
      </c>
    </row>
    <row r="73" spans="1:12" ht="25.35" customHeight="1" thickBot="1">
      <c r="A73" s="357"/>
      <c r="B73" s="394"/>
      <c r="C73" s="223"/>
      <c r="D73" s="2"/>
      <c r="E73" s="5"/>
      <c r="F73" s="2"/>
      <c r="G73" s="2"/>
      <c r="H73" s="2"/>
      <c r="I73" s="2"/>
      <c r="J73" s="124"/>
      <c r="K73" s="299" t="str">
        <f>'Vue d''ensemble'!$J$4</f>
        <v>- -</v>
      </c>
      <c r="L73" s="18" t="str">
        <f>IF(NOT(ISBLANK(J73)),$J$3,IF(NOT(ISBLANK(I73)),$I$3,IF(NOT(ISBLANK(H73)),$H$3,IF(NOT(ISBLANK(G73)),$G$3,IF(NOT(ISBLANK(F73)),$F$3,IF(NOT(ISBLANK(E73)),$E$3,IF(NOT(ISBLANK(D73)),D$3,Configuration!$A$8)))))))</f>
        <v>Évaluation manquante</v>
      </c>
    </row>
    <row r="74" spans="1:12" ht="30" customHeight="1" thickBot="1">
      <c r="A74" s="70" t="s">
        <v>91</v>
      </c>
      <c r="B74" s="393"/>
      <c r="C74" s="125"/>
      <c r="D74" s="1"/>
      <c r="E74" s="4" t="s">
        <v>113</v>
      </c>
      <c r="F74" s="1"/>
      <c r="G74" s="1"/>
      <c r="H74" s="1"/>
      <c r="I74" s="1"/>
      <c r="J74" s="123"/>
      <c r="K74" s="295" t="str">
        <f>'Vue d''ensemble'!$D$4</f>
        <v>DARSON Simon</v>
      </c>
      <c r="L74" s="18" t="str">
        <f>IF(NOT(ISBLANK(J74)),$J$3,IF(NOT(ISBLANK(I74)),$I$3,IF(NOT(ISBLANK(H74)),$H$3,IF(NOT(ISBLANK(G74)),$G$3,IF(NOT(ISBLANK(F74)),$F$3,IF(NOT(ISBLANK(E74)),$E$3,IF(NOT(ISBLANK(D74)),D$3,Configuration!$A$8)))))))</f>
        <v>Loin</v>
      </c>
    </row>
    <row r="75" spans="1:12" ht="30" customHeight="1">
      <c r="A75" s="357" t="s">
        <v>178</v>
      </c>
      <c r="B75" s="394"/>
      <c r="C75" s="223"/>
      <c r="D75" s="2" t="s">
        <v>110</v>
      </c>
      <c r="E75" s="5"/>
      <c r="F75" s="2"/>
      <c r="G75" s="2"/>
      <c r="H75" s="2"/>
      <c r="I75" s="2"/>
      <c r="J75" s="123"/>
      <c r="K75" s="297" t="str">
        <f>'Vue d''ensemble'!$E$4</f>
        <v>FAGET Baptiste</v>
      </c>
      <c r="L75" s="18" t="str">
        <f>IF(NOT(ISBLANK(J75)),$J$3,IF(NOT(ISBLANK(I75)),$I$3,IF(NOT(ISBLANK(H75)),$H$3,IF(NOT(ISBLANK(G75)),$G$3,IF(NOT(ISBLANK(F75)),$F$3,IF(NOT(ISBLANK(E75)),$E$3,IF(NOT(ISBLANK(D75)),D$3,Configuration!$A$8)))))))</f>
        <v>Non Acquis</v>
      </c>
    </row>
    <row r="76" spans="1:12" ht="30" customHeight="1">
      <c r="A76" s="357"/>
      <c r="B76" s="394"/>
      <c r="C76" s="223"/>
      <c r="D76" s="2" t="s">
        <v>110</v>
      </c>
      <c r="E76" s="5"/>
      <c r="F76" s="2"/>
      <c r="G76" s="2"/>
      <c r="H76" s="2"/>
      <c r="I76" s="2"/>
      <c r="J76" s="123"/>
      <c r="K76" s="297" t="str">
        <f>'Vue d''ensemble'!$F$4</f>
        <v>KERGOURLAY Guillaume</v>
      </c>
      <c r="L76" s="18" t="str">
        <f>IF(NOT(ISBLANK(J76)),$J$3,IF(NOT(ISBLANK(I76)),$I$3,IF(NOT(ISBLANK(H76)),$H$3,IF(NOT(ISBLANK(G76)),$G$3,IF(NOT(ISBLANK(F76)),$F$3,IF(NOT(ISBLANK(E76)),$E$3,IF(NOT(ISBLANK(D76)),D$3,Configuration!$A$8)))))))</f>
        <v>Non Acquis</v>
      </c>
    </row>
    <row r="77" spans="1:12" ht="30" customHeight="1">
      <c r="A77" s="357"/>
      <c r="B77" s="394"/>
      <c r="C77" s="223"/>
      <c r="D77" s="2" t="s">
        <v>117</v>
      </c>
      <c r="E77" s="5"/>
      <c r="F77" s="2"/>
      <c r="G77" s="2"/>
      <c r="H77" s="2"/>
      <c r="I77" s="2"/>
      <c r="J77" s="123"/>
      <c r="K77" s="297" t="str">
        <f>'Vue d''ensemble'!$G$4</f>
        <v>MENSAH ASSIAKOLEY Alexandre</v>
      </c>
      <c r="L77" s="18" t="str">
        <f>IF(NOT(ISBLANK(J77)),$J$3,IF(NOT(ISBLANK(I77)),$I$3,IF(NOT(ISBLANK(H77)),$H$3,IF(NOT(ISBLANK(G77)),$G$3,IF(NOT(ISBLANK(F77)),$F$3,IF(NOT(ISBLANK(E77)),$E$3,IF(NOT(ISBLANK(D77)),D$3,Configuration!$A$8)))))))</f>
        <v>Non Acquis</v>
      </c>
    </row>
    <row r="78" spans="1:12" ht="30" customHeight="1">
      <c r="A78" s="357"/>
      <c r="B78" s="394"/>
      <c r="C78" s="223"/>
      <c r="D78" s="2"/>
      <c r="E78" s="5" t="s">
        <v>110</v>
      </c>
      <c r="F78" s="2"/>
      <c r="G78" s="2"/>
      <c r="H78" s="2"/>
      <c r="I78" s="2"/>
      <c r="J78" s="123"/>
      <c r="K78" s="297" t="str">
        <f>'Vue d''ensemble'!$H$4</f>
        <v>SASAKI--PERICOU François</v>
      </c>
      <c r="L78" s="18" t="s">
        <v>3</v>
      </c>
    </row>
    <row r="79" spans="1:12" ht="30" customHeight="1">
      <c r="A79" s="357"/>
      <c r="B79" s="394"/>
      <c r="C79" s="223"/>
      <c r="D79" s="2" t="s">
        <v>110</v>
      </c>
      <c r="E79" s="5"/>
      <c r="F79" s="2"/>
      <c r="G79" s="2"/>
      <c r="H79" s="2"/>
      <c r="I79" s="2"/>
      <c r="J79" s="123"/>
      <c r="K79" s="297" t="str">
        <f>'Vue d''ensemble'!$I$4</f>
        <v>THOMAS Benoit</v>
      </c>
      <c r="L79" s="18" t="str">
        <f>IF(NOT(ISBLANK(J79)),$J$3,IF(NOT(ISBLANK(I79)),$I$3,IF(NOT(ISBLANK(H79)),$H$3,IF(NOT(ISBLANK(G79)),$G$3,IF(NOT(ISBLANK(F79)),$F$3,IF(NOT(ISBLANK(E79)),$E$3,IF(NOT(ISBLANK(D79)),D$3,Configuration!$A$8)))))))</f>
        <v>Non Acquis</v>
      </c>
    </row>
    <row r="80" spans="1:12" ht="30" customHeight="1" thickBot="1">
      <c r="A80" s="357"/>
      <c r="B80" s="394"/>
      <c r="C80" s="223"/>
      <c r="D80" s="2"/>
      <c r="E80" s="5"/>
      <c r="F80" s="2"/>
      <c r="G80" s="2"/>
      <c r="H80" s="2"/>
      <c r="I80" s="2"/>
      <c r="J80" s="124"/>
      <c r="K80" s="299" t="str">
        <f>'Vue d''ensemble'!$J$4</f>
        <v>- -</v>
      </c>
      <c r="L80" s="18" t="str">
        <f>IF(NOT(ISBLANK(J80)),$J$3,IF(NOT(ISBLANK(I80)),$I$3,IF(NOT(ISBLANK(H80)),$H$3,IF(NOT(ISBLANK(G80)),$G$3,IF(NOT(ISBLANK(F80)),$F$3,IF(NOT(ISBLANK(E80)),$E$3,IF(NOT(ISBLANK(D80)),D$3,Configuration!$A$8)))))))</f>
        <v>Évaluation manquante</v>
      </c>
    </row>
    <row r="81" spans="1:12" ht="25.35" customHeight="1" thickBot="1">
      <c r="A81" s="70" t="s">
        <v>92</v>
      </c>
      <c r="B81" s="393"/>
      <c r="C81" s="125"/>
      <c r="D81" s="1" t="s">
        <v>113</v>
      </c>
      <c r="E81" s="4"/>
      <c r="F81" s="1"/>
      <c r="G81" s="1"/>
      <c r="H81" s="1"/>
      <c r="I81" s="1"/>
      <c r="J81" s="123"/>
      <c r="K81" s="295" t="str">
        <f>'Vue d''ensemble'!$D$4</f>
        <v>DARSON Simon</v>
      </c>
      <c r="L81" s="18" t="str">
        <f>IF(NOT(ISBLANK(J81)),$J$3,IF(NOT(ISBLANK(I81)),$I$3,IF(NOT(ISBLANK(H81)),$H$3,IF(NOT(ISBLANK(G81)),$G$3,IF(NOT(ISBLANK(F81)),$F$3,IF(NOT(ISBLANK(E81)),$E$3,IF(NOT(ISBLANK(D81)),D$3,Configuration!$A$8)))))))</f>
        <v>Non Acquis</v>
      </c>
    </row>
    <row r="82" spans="1:12" ht="25.35" customHeight="1">
      <c r="A82" s="357" t="s">
        <v>179</v>
      </c>
      <c r="B82" s="394"/>
      <c r="C82" s="223"/>
      <c r="D82" s="2" t="s">
        <v>110</v>
      </c>
      <c r="E82" s="5"/>
      <c r="F82" s="2"/>
      <c r="G82" s="2"/>
      <c r="H82" s="2"/>
      <c r="I82" s="2"/>
      <c r="J82" s="123"/>
      <c r="K82" s="297" t="str">
        <f>'Vue d''ensemble'!$E$4</f>
        <v>FAGET Baptiste</v>
      </c>
      <c r="L82" s="18" t="str">
        <f>IF(NOT(ISBLANK(J82)),$J$3,IF(NOT(ISBLANK(I82)),$I$3,IF(NOT(ISBLANK(H82)),$H$3,IF(NOT(ISBLANK(G82)),$G$3,IF(NOT(ISBLANK(F82)),$F$3,IF(NOT(ISBLANK(E82)),$E$3,IF(NOT(ISBLANK(D82)),D$3,Configuration!$A$8)))))))</f>
        <v>Non Acquis</v>
      </c>
    </row>
    <row r="83" spans="1:12" ht="25.35" customHeight="1">
      <c r="A83" s="357"/>
      <c r="B83" s="394"/>
      <c r="C83" s="223"/>
      <c r="D83" s="2" t="s">
        <v>110</v>
      </c>
      <c r="E83" s="5"/>
      <c r="F83" s="2"/>
      <c r="G83" s="2"/>
      <c r="H83" s="2"/>
      <c r="I83" s="2"/>
      <c r="J83" s="123"/>
      <c r="K83" s="297" t="str">
        <f>'Vue d''ensemble'!$F$4</f>
        <v>KERGOURLAY Guillaume</v>
      </c>
      <c r="L83" s="18" t="str">
        <f>IF(NOT(ISBLANK(J83)),$J$3,IF(NOT(ISBLANK(I83)),$I$3,IF(NOT(ISBLANK(H83)),$H$3,IF(NOT(ISBLANK(G83)),$G$3,IF(NOT(ISBLANK(F83)),$F$3,IF(NOT(ISBLANK(E83)),$E$3,IF(NOT(ISBLANK(D83)),D$3,Configuration!$A$8)))))))</f>
        <v>Non Acquis</v>
      </c>
    </row>
    <row r="84" spans="1:12" ht="25.35" customHeight="1">
      <c r="A84" s="357"/>
      <c r="B84" s="394"/>
      <c r="C84" s="223"/>
      <c r="D84" s="2" t="s">
        <v>117</v>
      </c>
      <c r="E84" s="5"/>
      <c r="F84" s="2"/>
      <c r="G84" s="2"/>
      <c r="H84" s="2"/>
      <c r="I84" s="2"/>
      <c r="J84" s="123"/>
      <c r="K84" s="297" t="str">
        <f>'Vue d''ensemble'!$G$4</f>
        <v>MENSAH ASSIAKOLEY Alexandre</v>
      </c>
      <c r="L84" s="18" t="str">
        <f>IF(NOT(ISBLANK(J84)),$J$3,IF(NOT(ISBLANK(I84)),$I$3,IF(NOT(ISBLANK(H84)),$H$3,IF(NOT(ISBLANK(G84)),$G$3,IF(NOT(ISBLANK(F84)),$F$3,IF(NOT(ISBLANK(E84)),$E$3,IF(NOT(ISBLANK(D84)),D$3,Configuration!$A$8)))))))</f>
        <v>Non Acquis</v>
      </c>
    </row>
    <row r="85" spans="1:12" ht="25.35" customHeight="1">
      <c r="A85" s="357"/>
      <c r="B85" s="394"/>
      <c r="C85" s="223"/>
      <c r="D85" s="2"/>
      <c r="E85" s="5" t="s">
        <v>110</v>
      </c>
      <c r="F85" s="2"/>
      <c r="G85" s="2"/>
      <c r="H85" s="2"/>
      <c r="I85" s="2"/>
      <c r="J85" s="123"/>
      <c r="K85" s="297" t="str">
        <f>'Vue d''ensemble'!$H$4</f>
        <v>SASAKI--PERICOU François</v>
      </c>
      <c r="L85" s="18" t="s">
        <v>3</v>
      </c>
    </row>
    <row r="86" spans="1:12" ht="25.35" customHeight="1">
      <c r="A86" s="357"/>
      <c r="B86" s="394"/>
      <c r="C86" s="223"/>
      <c r="D86" s="2"/>
      <c r="E86" s="5" t="s">
        <v>110</v>
      </c>
      <c r="F86" s="2"/>
      <c r="G86" s="2"/>
      <c r="H86" s="2"/>
      <c r="I86" s="2"/>
      <c r="J86" s="123"/>
      <c r="K86" s="297" t="str">
        <f>'Vue d''ensemble'!$I$4</f>
        <v>THOMAS Benoit</v>
      </c>
      <c r="L86" s="18" t="str">
        <f>IF(NOT(ISBLANK(J86)),$J$3,IF(NOT(ISBLANK(I86)),$I$3,IF(NOT(ISBLANK(H86)),$H$3,IF(NOT(ISBLANK(G86)),$G$3,IF(NOT(ISBLANK(F86)),$F$3,IF(NOT(ISBLANK(E86)),$E$3,IF(NOT(ISBLANK(D86)),D$3,Configuration!$A$8)))))))</f>
        <v>Loin</v>
      </c>
    </row>
    <row r="87" spans="1:12" ht="25.35" customHeight="1" thickBot="1">
      <c r="A87" s="357"/>
      <c r="B87" s="394"/>
      <c r="C87" s="223"/>
      <c r="D87" s="2"/>
      <c r="E87" s="5"/>
      <c r="F87" s="2"/>
      <c r="G87" s="2"/>
      <c r="H87" s="2"/>
      <c r="I87" s="2"/>
      <c r="J87" s="124"/>
      <c r="K87" s="299" t="str">
        <f>'Vue d''ensemble'!$J$4</f>
        <v>- -</v>
      </c>
      <c r="L87" s="18" t="str">
        <f>IF(NOT(ISBLANK(J87)),$J$3,IF(NOT(ISBLANK(I87)),$I$3,IF(NOT(ISBLANK(H87)),$H$3,IF(NOT(ISBLANK(G87)),$G$3,IF(NOT(ISBLANK(F87)),$F$3,IF(NOT(ISBLANK(E87)),$E$3,IF(NOT(ISBLANK(D87)),D$3,Configuration!$A$8)))))))</f>
        <v>Évaluation manquante</v>
      </c>
    </row>
    <row r="88" spans="1:12" ht="25.35" customHeight="1" thickBot="1">
      <c r="A88" s="71" t="s">
        <v>180</v>
      </c>
      <c r="B88" s="393"/>
      <c r="C88" s="125"/>
      <c r="D88" s="1"/>
      <c r="E88" s="4" t="s">
        <v>113</v>
      </c>
      <c r="F88" s="1"/>
      <c r="G88" s="1"/>
      <c r="H88" s="1"/>
      <c r="I88" s="1"/>
      <c r="J88" s="122"/>
      <c r="K88" s="295" t="str">
        <f>'Vue d''ensemble'!$D$4</f>
        <v>DARSON Simon</v>
      </c>
      <c r="L88" s="18" t="str">
        <f>IF(NOT(ISBLANK(J88)),$J$3,IF(NOT(ISBLANK(I88)),$I$3,IF(NOT(ISBLANK(H88)),$H$3,IF(NOT(ISBLANK(G88)),$G$3,IF(NOT(ISBLANK(F88)),$F$3,IF(NOT(ISBLANK(E88)),$E$3,IF(NOT(ISBLANK(D88)),D$3,Configuration!$A$8)))))))</f>
        <v>Loin</v>
      </c>
    </row>
    <row r="89" spans="1:12" ht="25.35" customHeight="1">
      <c r="A89" s="356" t="s">
        <v>181</v>
      </c>
      <c r="B89" s="394"/>
      <c r="C89" s="223"/>
      <c r="D89" s="2" t="s">
        <v>110</v>
      </c>
      <c r="E89" s="5"/>
      <c r="F89" s="2"/>
      <c r="G89" s="2"/>
      <c r="H89" s="2"/>
      <c r="I89" s="2"/>
      <c r="J89" s="123"/>
      <c r="K89" s="297" t="str">
        <f>'Vue d''ensemble'!$E$4</f>
        <v>FAGET Baptiste</v>
      </c>
      <c r="L89" s="18" t="str">
        <f>IF(NOT(ISBLANK(J89)),$J$3,IF(NOT(ISBLANK(I89)),$I$3,IF(NOT(ISBLANK(H89)),$H$3,IF(NOT(ISBLANK(G89)),$G$3,IF(NOT(ISBLANK(F89)),$F$3,IF(NOT(ISBLANK(E89)),$E$3,IF(NOT(ISBLANK(D89)),D$3,Configuration!$A$8)))))))</f>
        <v>Non Acquis</v>
      </c>
    </row>
    <row r="90" spans="1:12" ht="25.35" customHeight="1">
      <c r="A90" s="356"/>
      <c r="B90" s="394"/>
      <c r="C90" s="223"/>
      <c r="D90" s="2" t="s">
        <v>110</v>
      </c>
      <c r="E90" s="5"/>
      <c r="F90" s="2"/>
      <c r="G90" s="2"/>
      <c r="H90" s="2"/>
      <c r="I90" s="2"/>
      <c r="J90" s="123"/>
      <c r="K90" s="297" t="str">
        <f>'Vue d''ensemble'!$F$4</f>
        <v>KERGOURLAY Guillaume</v>
      </c>
      <c r="L90" s="18" t="str">
        <f>IF(NOT(ISBLANK(J90)),$J$3,IF(NOT(ISBLANK(I90)),$I$3,IF(NOT(ISBLANK(H90)),$H$3,IF(NOT(ISBLANK(G90)),$G$3,IF(NOT(ISBLANK(F90)),$F$3,IF(NOT(ISBLANK(E90)),$E$3,IF(NOT(ISBLANK(D90)),D$3,Configuration!$A$8)))))))</f>
        <v>Non Acquis</v>
      </c>
    </row>
    <row r="91" spans="1:12" ht="25.35" customHeight="1">
      <c r="A91" s="356"/>
      <c r="B91" s="394"/>
      <c r="C91" s="223"/>
      <c r="D91" s="2" t="s">
        <v>117</v>
      </c>
      <c r="E91" s="5"/>
      <c r="F91" s="2"/>
      <c r="G91" s="2"/>
      <c r="H91" s="2"/>
      <c r="I91" s="2"/>
      <c r="J91" s="123"/>
      <c r="K91" s="297" t="str">
        <f>'Vue d''ensemble'!$G$4</f>
        <v>MENSAH ASSIAKOLEY Alexandre</v>
      </c>
      <c r="L91" s="18" t="str">
        <f>IF(NOT(ISBLANK(J91)),$J$3,IF(NOT(ISBLANK(I91)),$I$3,IF(NOT(ISBLANK(H91)),$H$3,IF(NOT(ISBLANK(G91)),$G$3,IF(NOT(ISBLANK(F91)),$F$3,IF(NOT(ISBLANK(E91)),$E$3,IF(NOT(ISBLANK(D91)),D$3,Configuration!$A$8)))))))</f>
        <v>Non Acquis</v>
      </c>
    </row>
    <row r="92" spans="1:12" ht="25.35" customHeight="1">
      <c r="A92" s="356"/>
      <c r="B92" s="394"/>
      <c r="C92" s="223"/>
      <c r="D92" s="2"/>
      <c r="E92" s="5"/>
      <c r="F92" s="2"/>
      <c r="G92" s="2" t="s">
        <v>110</v>
      </c>
      <c r="H92" s="2"/>
      <c r="I92" s="2"/>
      <c r="J92" s="123"/>
      <c r="K92" s="297" t="str">
        <f>'Vue d''ensemble'!$H$4</f>
        <v>SASAKI--PERICOU François</v>
      </c>
      <c r="L92" s="18" t="s">
        <v>5</v>
      </c>
    </row>
    <row r="93" spans="1:12" ht="25.35" customHeight="1">
      <c r="A93" s="356"/>
      <c r="B93" s="394"/>
      <c r="C93" s="223"/>
      <c r="D93" s="2"/>
      <c r="E93" s="5"/>
      <c r="F93" s="2"/>
      <c r="G93" s="2" t="s">
        <v>110</v>
      </c>
      <c r="H93" s="2"/>
      <c r="I93" s="2"/>
      <c r="J93" s="123"/>
      <c r="K93" s="297" t="str">
        <f>'Vue d''ensemble'!$I$4</f>
        <v>THOMAS Benoit</v>
      </c>
      <c r="L93" s="18" t="str">
        <f>IF(NOT(ISBLANK(J93)),$J$3,IF(NOT(ISBLANK(I93)),$I$3,IF(NOT(ISBLANK(H93)),$H$3,IF(NOT(ISBLANK(G93)),$G$3,IF(NOT(ISBLANK(F93)),$F$3,IF(NOT(ISBLANK(E93)),$E$3,IF(NOT(ISBLANK(D93)),D$3,Configuration!$A$8)))))))</f>
        <v>Très proche</v>
      </c>
    </row>
    <row r="94" spans="1:12" ht="25.35" customHeight="1" thickBot="1">
      <c r="A94" s="395"/>
      <c r="B94" s="398"/>
      <c r="C94" s="224"/>
      <c r="D94" s="3"/>
      <c r="E94" s="6"/>
      <c r="F94" s="3"/>
      <c r="G94" s="3"/>
      <c r="H94" s="3"/>
      <c r="I94" s="3"/>
      <c r="J94" s="124"/>
      <c r="K94" s="299" t="str">
        <f>'Vue d''ensemble'!$J$4</f>
        <v>- -</v>
      </c>
      <c r="L94" s="18" t="str">
        <f>IF(NOT(ISBLANK(J94)),$J$3,IF(NOT(ISBLANK(I94)),$I$3,IF(NOT(ISBLANK(H94)),$H$3,IF(NOT(ISBLANK(G94)),$G$3,IF(NOT(ISBLANK(F94)),$F$3,IF(NOT(ISBLANK(E94)),$E$3,IF(NOT(ISBLANK(D94)),D$3,Configuration!$A$8)))))))</f>
        <v>Évaluation manquante</v>
      </c>
    </row>
  </sheetData>
  <mergeCells count="32">
    <mergeCell ref="A1:K1"/>
    <mergeCell ref="A40:A45"/>
    <mergeCell ref="A47:A52"/>
    <mergeCell ref="A54:A59"/>
    <mergeCell ref="A61:A66"/>
    <mergeCell ref="K2:K3"/>
    <mergeCell ref="C2:C3"/>
    <mergeCell ref="A89:A94"/>
    <mergeCell ref="B60:B66"/>
    <mergeCell ref="A2:A3"/>
    <mergeCell ref="B88:B94"/>
    <mergeCell ref="B2:B3"/>
    <mergeCell ref="B4:B10"/>
    <mergeCell ref="B11:B17"/>
    <mergeCell ref="B39:B45"/>
    <mergeCell ref="B46:B52"/>
    <mergeCell ref="B32:B38"/>
    <mergeCell ref="B18:B24"/>
    <mergeCell ref="B25:B31"/>
    <mergeCell ref="B67:B73"/>
    <mergeCell ref="B81:B87"/>
    <mergeCell ref="A68:A73"/>
    <mergeCell ref="A5:A10"/>
    <mergeCell ref="B74:B80"/>
    <mergeCell ref="B53:B59"/>
    <mergeCell ref="D2:J2"/>
    <mergeCell ref="A75:A80"/>
    <mergeCell ref="A82:A87"/>
    <mergeCell ref="A12:A17"/>
    <mergeCell ref="A19:A24"/>
    <mergeCell ref="A26:A31"/>
    <mergeCell ref="A33:A38"/>
  </mergeCells>
  <conditionalFormatting sqref="H4:H94">
    <cfRule type="notContainsBlanks" dxfId="20" priority="1">
      <formula>LEN(TRIM(H4))&gt;0</formula>
    </cfRule>
  </conditionalFormatting>
  <conditionalFormatting sqref="I4:I94">
    <cfRule type="notContainsBlanks" dxfId="19" priority="2">
      <formula>LEN(TRIM(I4))&gt;0</formula>
    </cfRule>
  </conditionalFormatting>
  <conditionalFormatting sqref="E4:E94">
    <cfRule type="notContainsBlanks" dxfId="18" priority="4">
      <formula>LEN(TRIM(E4))&gt;0</formula>
    </cfRule>
  </conditionalFormatting>
  <conditionalFormatting sqref="F4:F94">
    <cfRule type="notContainsBlanks" dxfId="17" priority="5">
      <formula>LEN(TRIM(F4))&gt;0</formula>
    </cfRule>
  </conditionalFormatting>
  <conditionalFormatting sqref="G4:G94">
    <cfRule type="notContainsBlanks" dxfId="16" priority="6">
      <formula>LEN(TRIM(G4))&gt;0</formula>
    </cfRule>
  </conditionalFormatting>
  <conditionalFormatting sqref="D4:D94">
    <cfRule type="notContainsBlanks" dxfId="15" priority="3">
      <formula>LEN(TRIM(D4))&gt;0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L98"/>
  <sheetViews>
    <sheetView workbookViewId="0">
      <selection activeCell="F3" sqref="F3"/>
    </sheetView>
  </sheetViews>
  <sheetFormatPr defaultColWidth="10.625" defaultRowHeight="15"/>
  <cols>
    <col min="1" max="1" width="50.5" style="10" customWidth="1"/>
    <col min="2" max="3" width="50.5" style="8" customWidth="1"/>
    <col min="4" max="4" width="7.375" style="8" customWidth="1"/>
    <col min="5" max="5" width="6.75" style="8" customWidth="1"/>
    <col min="6" max="6" width="7.875" style="8" customWidth="1"/>
    <col min="7" max="7" width="9.5" style="8" customWidth="1"/>
    <col min="8" max="8" width="7.25" style="8" customWidth="1"/>
    <col min="9" max="9" width="8.125" style="8" customWidth="1"/>
    <col min="10" max="10" width="3.5" style="8" hidden="1" customWidth="1"/>
    <col min="11" max="11" width="20.5" style="10" customWidth="1"/>
    <col min="12" max="12" width="10.625" style="15"/>
    <col min="13" max="16384" width="10.625" style="8"/>
  </cols>
  <sheetData>
    <row r="1" spans="1:12" ht="35.25" customHeight="1" thickBot="1">
      <c r="A1" s="406" t="s">
        <v>182</v>
      </c>
      <c r="B1" s="407"/>
      <c r="C1" s="407"/>
      <c r="D1" s="407"/>
      <c r="E1" s="407"/>
      <c r="F1" s="407"/>
      <c r="G1" s="407"/>
      <c r="H1" s="407"/>
      <c r="I1" s="407"/>
      <c r="J1" s="407"/>
      <c r="K1" s="408"/>
    </row>
    <row r="2" spans="1:12" s="37" customFormat="1">
      <c r="A2" s="411"/>
      <c r="B2" s="409" t="s">
        <v>106</v>
      </c>
      <c r="C2" s="381" t="s">
        <v>107</v>
      </c>
      <c r="D2" s="361" t="s">
        <v>108</v>
      </c>
      <c r="E2" s="362"/>
      <c r="F2" s="362"/>
      <c r="G2" s="362"/>
      <c r="H2" s="362"/>
      <c r="I2" s="362"/>
      <c r="J2" s="363"/>
      <c r="K2" s="410" t="s">
        <v>109</v>
      </c>
      <c r="L2" s="16"/>
    </row>
    <row r="3" spans="1:12" s="9" customFormat="1" ht="63.6" thickBot="1">
      <c r="A3" s="412"/>
      <c r="B3" s="399"/>
      <c r="C3" s="382"/>
      <c r="D3" s="290" t="str">
        <f>Configuration!A2</f>
        <v>Non Acquis</v>
      </c>
      <c r="E3" s="300" t="str">
        <f>Configuration!A3</f>
        <v>Loin</v>
      </c>
      <c r="F3" s="290" t="str">
        <f>Configuration!A4</f>
        <v>Proche</v>
      </c>
      <c r="G3" s="292" t="str">
        <f>Configuration!A5</f>
        <v>Très proche</v>
      </c>
      <c r="H3" s="290" t="str">
        <f>Configuration!A6</f>
        <v>Attendu</v>
      </c>
      <c r="I3" s="292" t="str">
        <f>Configuration!A7</f>
        <v>Au-delà</v>
      </c>
      <c r="J3" s="301" t="str">
        <f>Configuration!A9</f>
        <v>Pas d'objet</v>
      </c>
      <c r="K3" s="355"/>
      <c r="L3" s="16"/>
    </row>
    <row r="4" spans="1:12" ht="25.35" customHeight="1" thickBot="1">
      <c r="A4" s="72" t="s">
        <v>64</v>
      </c>
      <c r="B4" s="400"/>
      <c r="C4" s="125"/>
      <c r="D4" s="1"/>
      <c r="E4" s="4" t="s">
        <v>113</v>
      </c>
      <c r="F4" s="1"/>
      <c r="G4" s="1"/>
      <c r="H4" s="1"/>
      <c r="I4" s="1"/>
      <c r="J4" s="26"/>
      <c r="K4" s="295" t="str">
        <f>'Vue d''ensemble'!$D$4</f>
        <v>DARSON Simon</v>
      </c>
      <c r="L4" s="18" t="str">
        <f>IF(NOT(ISBLANK(J4)),$J$3,IF(NOT(ISBLANK(I4)),$I$3,IF(NOT(ISBLANK(H4)),$H$3,IF(NOT(ISBLANK(G4)),$G$3,IF(NOT(ISBLANK(F4)),$F$3,IF(NOT(ISBLANK(E4)),$E$3,IF(NOT(ISBLANK(D4)),D$3,Configuration!$A$8)))))))</f>
        <v>Loin</v>
      </c>
    </row>
    <row r="5" spans="1:12" ht="25.35" customHeight="1">
      <c r="A5" s="390" t="s">
        <v>183</v>
      </c>
      <c r="B5" s="401"/>
      <c r="C5" s="223"/>
      <c r="D5" s="2"/>
      <c r="E5" s="5"/>
      <c r="F5" s="2" t="s">
        <v>110</v>
      </c>
      <c r="G5" s="2"/>
      <c r="H5" s="2"/>
      <c r="I5" s="2"/>
      <c r="J5" s="27"/>
      <c r="K5" s="297" t="str">
        <f>'Vue d''ensemble'!$E$4</f>
        <v>FAGET Baptiste</v>
      </c>
      <c r="L5" s="18" t="str">
        <f>IF(NOT(ISBLANK(J5)),$J$3,IF(NOT(ISBLANK(I5)),$I$3,IF(NOT(ISBLANK(H5)),$H$3,IF(NOT(ISBLANK(G5)),$G$3,IF(NOT(ISBLANK(F5)),$F$3,IF(NOT(ISBLANK(E5)),$E$3,IF(NOT(ISBLANK(D5)),D$3,Configuration!$A$8)))))))</f>
        <v>Proche</v>
      </c>
    </row>
    <row r="6" spans="1:12" ht="25.35" customHeight="1">
      <c r="A6" s="413"/>
      <c r="B6" s="401"/>
      <c r="C6" s="223"/>
      <c r="D6" s="2"/>
      <c r="E6" s="5" t="s">
        <v>110</v>
      </c>
      <c r="F6" s="2"/>
      <c r="G6" s="2"/>
      <c r="H6" s="2"/>
      <c r="I6" s="2"/>
      <c r="J6" s="27"/>
      <c r="K6" s="297" t="str">
        <f>'Vue d''ensemble'!$F$4</f>
        <v>KERGOURLAY Guillaume</v>
      </c>
      <c r="L6" s="18" t="str">
        <f>IF(NOT(ISBLANK(J6)),$J$3,IF(NOT(ISBLANK(I6)),$I$3,IF(NOT(ISBLANK(H6)),$H$3,IF(NOT(ISBLANK(G6)),$G$3,IF(NOT(ISBLANK(F6)),$F$3,IF(NOT(ISBLANK(E6)),$E$3,IF(NOT(ISBLANK(D6)),D$3,Configuration!$A$8)))))))</f>
        <v>Loin</v>
      </c>
    </row>
    <row r="7" spans="1:12" ht="25.35" customHeight="1">
      <c r="A7" s="413"/>
      <c r="B7" s="401"/>
      <c r="C7" s="223"/>
      <c r="D7" s="2"/>
      <c r="E7" s="5" t="s">
        <v>184</v>
      </c>
      <c r="F7" s="2"/>
      <c r="G7" s="2"/>
      <c r="H7" s="2"/>
      <c r="I7" s="2"/>
      <c r="J7" s="27"/>
      <c r="K7" s="297" t="str">
        <f>'Vue d''ensemble'!$G$4</f>
        <v>MENSAH ASSIAKOLEY Alexandre</v>
      </c>
      <c r="L7" s="18" t="str">
        <f>IF(NOT(ISBLANK(J7)),$J$3,IF(NOT(ISBLANK(I7)),$I$3,IF(NOT(ISBLANK(H7)),$H$3,IF(NOT(ISBLANK(G7)),$G$3,IF(NOT(ISBLANK(F7)),$F$3,IF(NOT(ISBLANK(E7)),$E$3,IF(NOT(ISBLANK(D7)),D$3,Configuration!$A$8)))))))</f>
        <v>Loin</v>
      </c>
    </row>
    <row r="8" spans="1:12" ht="25.35" customHeight="1">
      <c r="A8" s="413"/>
      <c r="B8" s="401"/>
      <c r="C8" s="223"/>
      <c r="D8" s="2"/>
      <c r="E8" s="5"/>
      <c r="F8" s="2" t="s">
        <v>110</v>
      </c>
      <c r="G8" s="2"/>
      <c r="H8" s="2"/>
      <c r="I8" s="2"/>
      <c r="J8" s="27"/>
      <c r="K8" s="297" t="str">
        <f>'Vue d''ensemble'!$H$4</f>
        <v>SASAKI--PERICOU François</v>
      </c>
      <c r="L8" s="18" t="s">
        <v>4</v>
      </c>
    </row>
    <row r="9" spans="1:12" ht="25.35" customHeight="1">
      <c r="A9" s="413"/>
      <c r="B9" s="401"/>
      <c r="C9" s="223"/>
      <c r="D9" s="2"/>
      <c r="E9" s="5" t="s">
        <v>110</v>
      </c>
      <c r="F9" s="2"/>
      <c r="G9" s="2"/>
      <c r="H9" s="2"/>
      <c r="I9" s="2"/>
      <c r="J9" s="27"/>
      <c r="K9" s="297" t="str">
        <f>'Vue d''ensemble'!$I$4</f>
        <v>THOMAS Benoit</v>
      </c>
      <c r="L9" s="18" t="str">
        <f>IF(NOT(ISBLANK(J9)),$J$3,IF(NOT(ISBLANK(I9)),$I$3,IF(NOT(ISBLANK(H9)),$H$3,IF(NOT(ISBLANK(G9)),$G$3,IF(NOT(ISBLANK(F9)),$F$3,IF(NOT(ISBLANK(E9)),$E$3,IF(NOT(ISBLANK(D9)),D$3,Configuration!$A$8)))))))</f>
        <v>Loin</v>
      </c>
    </row>
    <row r="10" spans="1:12" ht="25.35" customHeight="1" thickBot="1">
      <c r="A10" s="414"/>
      <c r="B10" s="401"/>
      <c r="C10" s="223"/>
      <c r="D10" s="2"/>
      <c r="E10" s="5"/>
      <c r="F10" s="2"/>
      <c r="G10" s="2"/>
      <c r="H10" s="2"/>
      <c r="I10" s="2"/>
      <c r="J10" s="28"/>
      <c r="K10" s="299" t="str">
        <f>'Vue d''ensemble'!$J$4</f>
        <v>- -</v>
      </c>
      <c r="L10" s="18" t="str">
        <f>IF(NOT(ISBLANK(J10)),$J$3,IF(NOT(ISBLANK(I10)),$I$3,IF(NOT(ISBLANK(H10)),$H$3,IF(NOT(ISBLANK(G10)),$G$3,IF(NOT(ISBLANK(F10)),$F$3,IF(NOT(ISBLANK(E10)),$E$3,IF(NOT(ISBLANK(D10)),D$3,Configuration!$A$8)))))))</f>
        <v>Évaluation manquante</v>
      </c>
    </row>
    <row r="11" spans="1:12" ht="25.35" customHeight="1" thickBot="1">
      <c r="A11" s="72" t="s">
        <v>185</v>
      </c>
      <c r="B11" s="400"/>
      <c r="C11" s="125"/>
      <c r="D11" s="1"/>
      <c r="E11" s="4"/>
      <c r="F11" s="1" t="s">
        <v>113</v>
      </c>
      <c r="G11" s="1"/>
      <c r="H11" s="1"/>
      <c r="I11" s="1"/>
      <c r="J11" s="27"/>
      <c r="K11" s="295" t="str">
        <f>'Vue d''ensemble'!$D$4</f>
        <v>DARSON Simon</v>
      </c>
      <c r="L11" s="18" t="str">
        <f>IF(NOT(ISBLANK(J11)),$J$3,IF(NOT(ISBLANK(I11)),$I$3,IF(NOT(ISBLANK(H11)),$H$3,IF(NOT(ISBLANK(G11)),$G$3,IF(NOT(ISBLANK(F11)),$F$3,IF(NOT(ISBLANK(E11)),$E$3,IF(NOT(ISBLANK(D11)),D$3,Configuration!$A$8)))))))</f>
        <v>Proche</v>
      </c>
    </row>
    <row r="12" spans="1:12" ht="25.35" customHeight="1">
      <c r="A12" s="356" t="s">
        <v>186</v>
      </c>
      <c r="B12" s="401"/>
      <c r="C12" s="223"/>
      <c r="D12" s="2"/>
      <c r="E12" s="5"/>
      <c r="F12" s="2" t="s">
        <v>110</v>
      </c>
      <c r="G12" s="2"/>
      <c r="H12" s="2"/>
      <c r="I12" s="2"/>
      <c r="J12" s="27"/>
      <c r="K12" s="297" t="str">
        <f>'Vue d''ensemble'!$E$4</f>
        <v>FAGET Baptiste</v>
      </c>
      <c r="L12" s="18" t="str">
        <f>IF(NOT(ISBLANK(J12)),$J$3,IF(NOT(ISBLANK(I12)),$I$3,IF(NOT(ISBLANK(H12)),$H$3,IF(NOT(ISBLANK(G12)),$G$3,IF(NOT(ISBLANK(F12)),$F$3,IF(NOT(ISBLANK(E12)),$E$3,IF(NOT(ISBLANK(D12)),D$3,Configuration!$A$8)))))))</f>
        <v>Proche</v>
      </c>
    </row>
    <row r="13" spans="1:12" ht="25.35" customHeight="1">
      <c r="A13" s="356"/>
      <c r="B13" s="401"/>
      <c r="C13" s="223"/>
      <c r="D13" s="2"/>
      <c r="E13" s="5" t="s">
        <v>110</v>
      </c>
      <c r="F13" s="2"/>
      <c r="G13" s="2"/>
      <c r="H13" s="2"/>
      <c r="I13" s="2"/>
      <c r="J13" s="27"/>
      <c r="K13" s="297" t="str">
        <f>'Vue d''ensemble'!$F$4</f>
        <v>KERGOURLAY Guillaume</v>
      </c>
      <c r="L13" s="18" t="str">
        <f>IF(NOT(ISBLANK(J13)),$J$3,IF(NOT(ISBLANK(I13)),$I$3,IF(NOT(ISBLANK(H13)),$H$3,IF(NOT(ISBLANK(G13)),$G$3,IF(NOT(ISBLANK(F13)),$F$3,IF(NOT(ISBLANK(E13)),$E$3,IF(NOT(ISBLANK(D13)),D$3,Configuration!$A$8)))))))</f>
        <v>Loin</v>
      </c>
    </row>
    <row r="14" spans="1:12" ht="25.35" customHeight="1">
      <c r="A14" s="356"/>
      <c r="B14" s="401"/>
      <c r="C14" s="223"/>
      <c r="D14" s="2"/>
      <c r="E14" s="5">
        <v>5</v>
      </c>
      <c r="F14" s="2"/>
      <c r="G14" s="2"/>
      <c r="H14" s="2"/>
      <c r="I14" s="2"/>
      <c r="J14" s="27"/>
      <c r="K14" s="297" t="str">
        <f>'Vue d''ensemble'!$G$4</f>
        <v>MENSAH ASSIAKOLEY Alexandre</v>
      </c>
      <c r="L14" s="18" t="str">
        <f>IF(NOT(ISBLANK(J14)),$J$3,IF(NOT(ISBLANK(I14)),$I$3,IF(NOT(ISBLANK(H14)),$H$3,IF(NOT(ISBLANK(G14)),$G$3,IF(NOT(ISBLANK(F14)),$F$3,IF(NOT(ISBLANK(E14)),$E$3,IF(NOT(ISBLANK(D14)),D$3,Configuration!$A$8)))))))</f>
        <v>Loin</v>
      </c>
    </row>
    <row r="15" spans="1:12" ht="25.35" customHeight="1">
      <c r="A15" s="356"/>
      <c r="B15" s="401"/>
      <c r="C15" s="223"/>
      <c r="D15" s="2"/>
      <c r="E15" s="5" t="s">
        <v>110</v>
      </c>
      <c r="F15" s="2"/>
      <c r="G15" s="2"/>
      <c r="H15" s="2"/>
      <c r="I15" s="2"/>
      <c r="J15" s="27"/>
      <c r="K15" s="297" t="str">
        <f>'Vue d''ensemble'!$H$4</f>
        <v>SASAKI--PERICOU François</v>
      </c>
      <c r="L15" s="18" t="s">
        <v>3</v>
      </c>
    </row>
    <row r="16" spans="1:12" ht="25.35" customHeight="1">
      <c r="A16" s="356"/>
      <c r="B16" s="401"/>
      <c r="C16" s="223"/>
      <c r="D16" s="2" t="s">
        <v>110</v>
      </c>
      <c r="E16" s="5"/>
      <c r="F16" s="2"/>
      <c r="G16" s="2"/>
      <c r="H16" s="2"/>
      <c r="I16" s="2"/>
      <c r="J16" s="27"/>
      <c r="K16" s="297" t="str">
        <f>'Vue d''ensemble'!$I$4</f>
        <v>THOMAS Benoit</v>
      </c>
      <c r="L16" s="18" t="str">
        <f>IF(NOT(ISBLANK(J16)),$J$3,IF(NOT(ISBLANK(I16)),$I$3,IF(NOT(ISBLANK(H16)),$H$3,IF(NOT(ISBLANK(G16)),$G$3,IF(NOT(ISBLANK(F16)),$F$3,IF(NOT(ISBLANK(E16)),$E$3,IF(NOT(ISBLANK(D16)),D$3,Configuration!$A$8)))))))</f>
        <v>Non Acquis</v>
      </c>
    </row>
    <row r="17" spans="1:12" ht="25.35" customHeight="1" thickBot="1">
      <c r="A17" s="395"/>
      <c r="B17" s="402"/>
      <c r="C17" s="224"/>
      <c r="D17" s="2"/>
      <c r="E17" s="5"/>
      <c r="F17" s="2"/>
      <c r="G17" s="2"/>
      <c r="H17" s="2"/>
      <c r="I17" s="2"/>
      <c r="J17" s="28"/>
      <c r="K17" s="299" t="str">
        <f>'Vue d''ensemble'!$J$4</f>
        <v>- -</v>
      </c>
      <c r="L17" s="18" t="str">
        <f>IF(NOT(ISBLANK(J17)),$J$3,IF(NOT(ISBLANK(I17)),$I$3,IF(NOT(ISBLANK(H17)),$H$3,IF(NOT(ISBLANK(G17)),$G$3,IF(NOT(ISBLANK(F17)),$F$3,IF(NOT(ISBLANK(E17)),$E$3,IF(NOT(ISBLANK(D17)),D$3,Configuration!$A$8)))))))</f>
        <v>Évaluation manquante</v>
      </c>
    </row>
    <row r="18" spans="1:12" ht="25.35" customHeight="1" thickBot="1">
      <c r="A18" s="72" t="s">
        <v>96</v>
      </c>
      <c r="B18" s="401"/>
      <c r="C18" s="223"/>
      <c r="D18" s="1"/>
      <c r="E18" s="4" t="s">
        <v>113</v>
      </c>
      <c r="F18" s="1"/>
      <c r="G18" s="1"/>
      <c r="H18" s="1"/>
      <c r="I18" s="1"/>
      <c r="J18" s="27"/>
      <c r="K18" s="295" t="str">
        <f>'Vue d''ensemble'!$D$4</f>
        <v>DARSON Simon</v>
      </c>
      <c r="L18" s="18" t="str">
        <f>IF(NOT(ISBLANK(J18)),$J$3,IF(NOT(ISBLANK(I18)),$I$3,IF(NOT(ISBLANK(H18)),$H$3,IF(NOT(ISBLANK(G18)),$G$3,IF(NOT(ISBLANK(F18)),$F$3,IF(NOT(ISBLANK(E18)),$E$3,IF(NOT(ISBLANK(D18)),D$3,Configuration!$A$8)))))))</f>
        <v>Loin</v>
      </c>
    </row>
    <row r="19" spans="1:12" ht="25.35" customHeight="1">
      <c r="A19" s="356" t="s">
        <v>187</v>
      </c>
      <c r="B19" s="401"/>
      <c r="C19" s="223"/>
      <c r="D19" s="2"/>
      <c r="E19" s="5"/>
      <c r="F19" s="2" t="s">
        <v>110</v>
      </c>
      <c r="G19" s="2"/>
      <c r="H19" s="2"/>
      <c r="I19" s="2"/>
      <c r="J19" s="27"/>
      <c r="K19" s="297" t="str">
        <f>'Vue d''ensemble'!$E$4</f>
        <v>FAGET Baptiste</v>
      </c>
      <c r="L19" s="18" t="str">
        <f>IF(NOT(ISBLANK(J19)),$J$3,IF(NOT(ISBLANK(I19)),$I$3,IF(NOT(ISBLANK(H19)),$H$3,IF(NOT(ISBLANK(G19)),$G$3,IF(NOT(ISBLANK(F19)),$F$3,IF(NOT(ISBLANK(E19)),$E$3,IF(NOT(ISBLANK(D19)),D$3,Configuration!$A$8)))))))</f>
        <v>Proche</v>
      </c>
    </row>
    <row r="20" spans="1:12" ht="25.35" customHeight="1">
      <c r="A20" s="356"/>
      <c r="B20" s="401"/>
      <c r="C20" s="223"/>
      <c r="D20" s="2"/>
      <c r="E20" s="5" t="s">
        <v>110</v>
      </c>
      <c r="F20" s="2"/>
      <c r="G20" s="2"/>
      <c r="H20" s="2"/>
      <c r="I20" s="2"/>
      <c r="J20" s="27"/>
      <c r="K20" s="297" t="str">
        <f>'Vue d''ensemble'!$F$4</f>
        <v>KERGOURLAY Guillaume</v>
      </c>
      <c r="L20" s="18" t="str">
        <f>IF(NOT(ISBLANK(J20)),$J$3,IF(NOT(ISBLANK(I20)),$I$3,IF(NOT(ISBLANK(H20)),$H$3,IF(NOT(ISBLANK(G20)),$G$3,IF(NOT(ISBLANK(F20)),$F$3,IF(NOT(ISBLANK(E20)),$E$3,IF(NOT(ISBLANK(D20)),D$3,Configuration!$A$8)))))))</f>
        <v>Loin</v>
      </c>
    </row>
    <row r="21" spans="1:12" ht="25.35" customHeight="1">
      <c r="A21" s="356"/>
      <c r="B21" s="401"/>
      <c r="C21" s="223"/>
      <c r="D21" s="2"/>
      <c r="E21" s="5" t="s">
        <v>114</v>
      </c>
      <c r="F21" s="2"/>
      <c r="G21" s="2"/>
      <c r="H21" s="2"/>
      <c r="I21" s="2"/>
      <c r="J21" s="27"/>
      <c r="K21" s="297" t="str">
        <f>'Vue d''ensemble'!$G$4</f>
        <v>MENSAH ASSIAKOLEY Alexandre</v>
      </c>
      <c r="L21" s="18" t="str">
        <f>IF(NOT(ISBLANK(J21)),$J$3,IF(NOT(ISBLANK(I21)),$I$3,IF(NOT(ISBLANK(H21)),$H$3,IF(NOT(ISBLANK(G21)),$G$3,IF(NOT(ISBLANK(F21)),$F$3,IF(NOT(ISBLANK(E21)),$E$3,IF(NOT(ISBLANK(D21)),D$3,Configuration!$A$8)))))))</f>
        <v>Loin</v>
      </c>
    </row>
    <row r="22" spans="1:12" ht="25.35" customHeight="1">
      <c r="A22" s="356"/>
      <c r="B22" s="401"/>
      <c r="C22" s="223"/>
      <c r="D22" s="2"/>
      <c r="E22" s="5" t="s">
        <v>110</v>
      </c>
      <c r="F22" s="2"/>
      <c r="G22" s="2"/>
      <c r="H22" s="2"/>
      <c r="I22" s="2"/>
      <c r="J22" s="27"/>
      <c r="K22" s="297" t="str">
        <f>'Vue d''ensemble'!$H$4</f>
        <v>SASAKI--PERICOU François</v>
      </c>
      <c r="L22" s="18" t="s">
        <v>3</v>
      </c>
    </row>
    <row r="23" spans="1:12" ht="25.35" customHeight="1">
      <c r="A23" s="356"/>
      <c r="B23" s="401"/>
      <c r="C23" s="223"/>
      <c r="D23" s="2" t="s">
        <v>110</v>
      </c>
      <c r="E23" s="5"/>
      <c r="F23" s="2"/>
      <c r="G23" s="2"/>
      <c r="H23" s="2"/>
      <c r="I23" s="2"/>
      <c r="J23" s="27"/>
      <c r="K23" s="297" t="str">
        <f>'Vue d''ensemble'!$I$4</f>
        <v>THOMAS Benoit</v>
      </c>
      <c r="L23" s="18" t="str">
        <f>IF(NOT(ISBLANK(J23)),$J$3,IF(NOT(ISBLANK(I23)),$I$3,IF(NOT(ISBLANK(H23)),$H$3,IF(NOT(ISBLANK(G23)),$G$3,IF(NOT(ISBLANK(F23)),$F$3,IF(NOT(ISBLANK(E23)),$E$3,IF(NOT(ISBLANK(D23)),D$3,Configuration!$A$8)))))))</f>
        <v>Non Acquis</v>
      </c>
    </row>
    <row r="24" spans="1:12" ht="25.35" customHeight="1" thickBot="1">
      <c r="A24" s="395"/>
      <c r="B24" s="402"/>
      <c r="C24" s="224"/>
      <c r="D24" s="2"/>
      <c r="E24" s="5"/>
      <c r="F24" s="2"/>
      <c r="G24" s="2"/>
      <c r="H24" s="2"/>
      <c r="I24" s="2"/>
      <c r="J24" s="28"/>
      <c r="K24" s="299" t="str">
        <f>'Vue d''ensemble'!$J$4</f>
        <v>- -</v>
      </c>
      <c r="L24" s="18" t="str">
        <f>IF(NOT(ISBLANK(J24)),$J$3,IF(NOT(ISBLANK(I24)),$I$3,IF(NOT(ISBLANK(H24)),$H$3,IF(NOT(ISBLANK(G24)),$G$3,IF(NOT(ISBLANK(F24)),$F$3,IF(NOT(ISBLANK(E24)),$E$3,IF(NOT(ISBLANK(D24)),D$3,Configuration!$A$8)))))))</f>
        <v>Évaluation manquante</v>
      </c>
    </row>
    <row r="25" spans="1:12" ht="25.35" customHeight="1" thickBot="1">
      <c r="A25" s="72" t="s">
        <v>188</v>
      </c>
      <c r="B25" s="401"/>
      <c r="C25" s="223"/>
      <c r="D25" s="1"/>
      <c r="E25" s="4" t="s">
        <v>113</v>
      </c>
      <c r="F25" s="1"/>
      <c r="G25" s="1"/>
      <c r="H25" s="1"/>
      <c r="I25" s="1"/>
      <c r="J25" s="27"/>
      <c r="K25" s="295" t="str">
        <f>'Vue d''ensemble'!$D$4</f>
        <v>DARSON Simon</v>
      </c>
      <c r="L25" s="18" t="str">
        <f>IF(NOT(ISBLANK(J25)),$J$3,IF(NOT(ISBLANK(I25)),$I$3,IF(NOT(ISBLANK(H25)),$H$3,IF(NOT(ISBLANK(G25)),$G$3,IF(NOT(ISBLANK(F25)),$F$3,IF(NOT(ISBLANK(E25)),$E$3,IF(NOT(ISBLANK(D25)),D$3,Configuration!$A$8)))))))</f>
        <v>Loin</v>
      </c>
    </row>
    <row r="26" spans="1:12" ht="25.35" customHeight="1">
      <c r="A26" s="356" t="s">
        <v>189</v>
      </c>
      <c r="B26" s="401"/>
      <c r="C26" s="223"/>
      <c r="D26" s="2"/>
      <c r="E26" s="5" t="s">
        <v>110</v>
      </c>
      <c r="F26" s="2"/>
      <c r="G26" s="2"/>
      <c r="H26" s="2"/>
      <c r="I26" s="2"/>
      <c r="J26" s="27"/>
      <c r="K26" s="297" t="str">
        <f>'Vue d''ensemble'!$E$4</f>
        <v>FAGET Baptiste</v>
      </c>
      <c r="L26" s="18" t="str">
        <f>IF(NOT(ISBLANK(J26)),$J$3,IF(NOT(ISBLANK(I26)),$I$3,IF(NOT(ISBLANK(H26)),$H$3,IF(NOT(ISBLANK(G26)),$G$3,IF(NOT(ISBLANK(F26)),$F$3,IF(NOT(ISBLANK(E26)),$E$3,IF(NOT(ISBLANK(D26)),D$3,Configuration!$A$8)))))))</f>
        <v>Loin</v>
      </c>
    </row>
    <row r="27" spans="1:12" ht="25.35" customHeight="1">
      <c r="A27" s="357"/>
      <c r="B27" s="401"/>
      <c r="C27" s="223"/>
      <c r="D27" s="2"/>
      <c r="E27" s="5" t="s">
        <v>110</v>
      </c>
      <c r="F27" s="2"/>
      <c r="G27" s="2"/>
      <c r="H27" s="2"/>
      <c r="I27" s="2"/>
      <c r="J27" s="27"/>
      <c r="K27" s="297" t="str">
        <f>'Vue d''ensemble'!$F$4</f>
        <v>KERGOURLAY Guillaume</v>
      </c>
      <c r="L27" s="18" t="str">
        <f>IF(NOT(ISBLANK(J27)),$J$3,IF(NOT(ISBLANK(I27)),$I$3,IF(NOT(ISBLANK(H27)),$H$3,IF(NOT(ISBLANK(G27)),$G$3,IF(NOT(ISBLANK(F27)),$F$3,IF(NOT(ISBLANK(E27)),$E$3,IF(NOT(ISBLANK(D27)),D$3,Configuration!$A$8)))))))</f>
        <v>Loin</v>
      </c>
    </row>
    <row r="28" spans="1:12" ht="25.35" customHeight="1">
      <c r="A28" s="357"/>
      <c r="B28" s="401"/>
      <c r="C28" s="223"/>
      <c r="D28" s="2"/>
      <c r="E28" s="5" t="s">
        <v>117</v>
      </c>
      <c r="F28" s="2"/>
      <c r="G28" s="2"/>
      <c r="H28" s="2"/>
      <c r="I28" s="2"/>
      <c r="J28" s="27"/>
      <c r="K28" s="297" t="str">
        <f>'Vue d''ensemble'!$G$4</f>
        <v>MENSAH ASSIAKOLEY Alexandre</v>
      </c>
      <c r="L28" s="18" t="str">
        <f>IF(NOT(ISBLANK(J28)),$J$3,IF(NOT(ISBLANK(I28)),$I$3,IF(NOT(ISBLANK(H28)),$H$3,IF(NOT(ISBLANK(G28)),$G$3,IF(NOT(ISBLANK(F28)),$F$3,IF(NOT(ISBLANK(E28)),$E$3,IF(NOT(ISBLANK(D28)),D$3,Configuration!$A$8)))))))</f>
        <v>Loin</v>
      </c>
    </row>
    <row r="29" spans="1:12" ht="25.35" customHeight="1">
      <c r="A29" s="357"/>
      <c r="B29" s="401"/>
      <c r="C29" s="223"/>
      <c r="D29" s="2"/>
      <c r="E29" s="5" t="s">
        <v>110</v>
      </c>
      <c r="F29" s="2"/>
      <c r="G29" s="2"/>
      <c r="H29" s="2"/>
      <c r="I29" s="2"/>
      <c r="J29" s="27"/>
      <c r="K29" s="297" t="str">
        <f>'Vue d''ensemble'!$H$4</f>
        <v>SASAKI--PERICOU François</v>
      </c>
      <c r="L29" s="18" t="s">
        <v>3</v>
      </c>
    </row>
    <row r="30" spans="1:12" ht="25.35" customHeight="1">
      <c r="A30" s="357"/>
      <c r="B30" s="401"/>
      <c r="C30" s="223"/>
      <c r="D30" s="2"/>
      <c r="E30" s="5" t="s">
        <v>110</v>
      </c>
      <c r="F30" s="2"/>
      <c r="G30" s="2"/>
      <c r="H30" s="2"/>
      <c r="I30" s="2"/>
      <c r="J30" s="27"/>
      <c r="K30" s="297" t="str">
        <f>'Vue d''ensemble'!$I$4</f>
        <v>THOMAS Benoit</v>
      </c>
      <c r="L30" s="18" t="str">
        <f>IF(NOT(ISBLANK(J30)),$J$3,IF(NOT(ISBLANK(I30)),$I$3,IF(NOT(ISBLANK(H30)),$H$3,IF(NOT(ISBLANK(G30)),$G$3,IF(NOT(ISBLANK(F30)),$F$3,IF(NOT(ISBLANK(E30)),$E$3,IF(NOT(ISBLANK(D30)),D$3,Configuration!$A$8)))))))</f>
        <v>Loin</v>
      </c>
    </row>
    <row r="31" spans="1:12" ht="25.35" customHeight="1" thickBot="1">
      <c r="A31" s="358"/>
      <c r="B31" s="402"/>
      <c r="C31" s="224"/>
      <c r="D31" s="2"/>
      <c r="E31" s="5"/>
      <c r="F31" s="2"/>
      <c r="G31" s="2"/>
      <c r="H31" s="2"/>
      <c r="I31" s="2"/>
      <c r="J31" s="28"/>
      <c r="K31" s="299" t="str">
        <f>'Vue d''ensemble'!$J$4</f>
        <v>- -</v>
      </c>
      <c r="L31" s="18" t="str">
        <f>IF(NOT(ISBLANK(J31)),$J$3,IF(NOT(ISBLANK(I31)),$I$3,IF(NOT(ISBLANK(H31)),$H$3,IF(NOT(ISBLANK(G31)),$G$3,IF(NOT(ISBLANK(F31)),$F$3,IF(NOT(ISBLANK(E31)),$E$3,IF(NOT(ISBLANK(D31)),D$3,Configuration!$A$8)))))))</f>
        <v>Évaluation manquante</v>
      </c>
    </row>
    <row r="32" spans="1:12" ht="25.35" customHeight="1" thickBot="1">
      <c r="A32" s="72" t="s">
        <v>190</v>
      </c>
      <c r="B32" s="401"/>
      <c r="C32" s="223"/>
      <c r="D32" s="1"/>
      <c r="E32" s="4"/>
      <c r="F32" s="1" t="s">
        <v>113</v>
      </c>
      <c r="G32" s="1"/>
      <c r="H32" s="1"/>
      <c r="I32" s="1"/>
      <c r="J32" s="27"/>
      <c r="K32" s="295" t="str">
        <f>'Vue d''ensemble'!$D$4</f>
        <v>DARSON Simon</v>
      </c>
      <c r="L32" s="18" t="str">
        <f>IF(NOT(ISBLANK(J32)),$J$3,IF(NOT(ISBLANK(I32)),$I$3,IF(NOT(ISBLANK(H32)),$H$3,IF(NOT(ISBLANK(G32)),$G$3,IF(NOT(ISBLANK(F32)),$F$3,IF(NOT(ISBLANK(E32)),$E$3,IF(NOT(ISBLANK(D32)),D$3,Configuration!$A$8)))))))</f>
        <v>Proche</v>
      </c>
    </row>
    <row r="33" spans="1:12" ht="25.35" customHeight="1">
      <c r="A33" s="357" t="s">
        <v>191</v>
      </c>
      <c r="B33" s="401"/>
      <c r="C33" s="223"/>
      <c r="D33" s="2"/>
      <c r="E33" s="5"/>
      <c r="F33" s="2"/>
      <c r="G33" s="2" t="s">
        <v>110</v>
      </c>
      <c r="H33" s="2"/>
      <c r="I33" s="2"/>
      <c r="J33" s="27"/>
      <c r="K33" s="297" t="str">
        <f>'Vue d''ensemble'!$E$4</f>
        <v>FAGET Baptiste</v>
      </c>
      <c r="L33" s="18" t="str">
        <f>IF(NOT(ISBLANK(J33)),$J$3,IF(NOT(ISBLANK(I33)),$I$3,IF(NOT(ISBLANK(H33)),$H$3,IF(NOT(ISBLANK(G33)),$G$3,IF(NOT(ISBLANK(F33)),$F$3,IF(NOT(ISBLANK(E33)),$E$3,IF(NOT(ISBLANK(D33)),D$3,Configuration!$A$8)))))))</f>
        <v>Très proche</v>
      </c>
    </row>
    <row r="34" spans="1:12" ht="25.35" customHeight="1">
      <c r="A34" s="357"/>
      <c r="B34" s="401"/>
      <c r="C34" s="223"/>
      <c r="D34" s="2"/>
      <c r="E34" s="5" t="s">
        <v>110</v>
      </c>
      <c r="F34" s="2"/>
      <c r="G34" s="2"/>
      <c r="H34" s="2"/>
      <c r="I34" s="2"/>
      <c r="J34" s="27"/>
      <c r="K34" s="297" t="str">
        <f>'Vue d''ensemble'!$F$4</f>
        <v>KERGOURLAY Guillaume</v>
      </c>
      <c r="L34" s="18" t="str">
        <f>IF(NOT(ISBLANK(J34)),$J$3,IF(NOT(ISBLANK(I34)),$I$3,IF(NOT(ISBLANK(H34)),$H$3,IF(NOT(ISBLANK(G34)),$G$3,IF(NOT(ISBLANK(F34)),$F$3,IF(NOT(ISBLANK(E34)),$E$3,IF(NOT(ISBLANK(D34)),D$3,Configuration!$A$8)))))))</f>
        <v>Loin</v>
      </c>
    </row>
    <row r="35" spans="1:12" ht="25.35" customHeight="1">
      <c r="A35" s="357"/>
      <c r="B35" s="401"/>
      <c r="C35" s="223"/>
      <c r="D35" s="2"/>
      <c r="E35" s="5"/>
      <c r="F35" s="2" t="s">
        <v>114</v>
      </c>
      <c r="G35" s="2"/>
      <c r="H35" s="2"/>
      <c r="I35" s="2"/>
      <c r="J35" s="27"/>
      <c r="K35" s="297" t="str">
        <f>'Vue d''ensemble'!$G$4</f>
        <v>MENSAH ASSIAKOLEY Alexandre</v>
      </c>
      <c r="L35" s="18" t="str">
        <f>IF(NOT(ISBLANK(J35)),$J$3,IF(NOT(ISBLANK(I35)),$I$3,IF(NOT(ISBLANK(H35)),$H$3,IF(NOT(ISBLANK(G35)),$G$3,IF(NOT(ISBLANK(F35)),$F$3,IF(NOT(ISBLANK(E35)),$E$3,IF(NOT(ISBLANK(D35)),D$3,Configuration!$A$8)))))))</f>
        <v>Proche</v>
      </c>
    </row>
    <row r="36" spans="1:12" ht="25.35" customHeight="1">
      <c r="A36" s="357"/>
      <c r="B36" s="401"/>
      <c r="C36" s="223"/>
      <c r="D36" s="2"/>
      <c r="E36" s="5" t="s">
        <v>110</v>
      </c>
      <c r="F36" s="2"/>
      <c r="G36" s="2"/>
      <c r="H36" s="2"/>
      <c r="I36" s="2"/>
      <c r="J36" s="27"/>
      <c r="K36" s="297" t="str">
        <f>'Vue d''ensemble'!$H$4</f>
        <v>SASAKI--PERICOU François</v>
      </c>
      <c r="L36" s="18" t="s">
        <v>3</v>
      </c>
    </row>
    <row r="37" spans="1:12" ht="25.35" customHeight="1">
      <c r="A37" s="357"/>
      <c r="B37" s="401"/>
      <c r="C37" s="223"/>
      <c r="D37" s="2"/>
      <c r="E37" s="5" t="s">
        <v>110</v>
      </c>
      <c r="F37" s="2"/>
      <c r="G37" s="2"/>
      <c r="H37" s="2"/>
      <c r="I37" s="2"/>
      <c r="J37" s="27"/>
      <c r="K37" s="297" t="str">
        <f>'Vue d''ensemble'!$I$4</f>
        <v>THOMAS Benoit</v>
      </c>
      <c r="L37" s="18" t="str">
        <f>IF(NOT(ISBLANK(J37)),$J$3,IF(NOT(ISBLANK(I37)),$I$3,IF(NOT(ISBLANK(H37)),$H$3,IF(NOT(ISBLANK(G37)),$G$3,IF(NOT(ISBLANK(F37)),$F$3,IF(NOT(ISBLANK(E37)),$E$3,IF(NOT(ISBLANK(D37)),D$3,Configuration!$A$8)))))))</f>
        <v>Loin</v>
      </c>
    </row>
    <row r="38" spans="1:12" ht="25.35" customHeight="1" thickBot="1">
      <c r="A38" s="358"/>
      <c r="B38" s="402"/>
      <c r="C38" s="224"/>
      <c r="D38" s="2"/>
      <c r="E38" s="5"/>
      <c r="F38" s="2"/>
      <c r="G38" s="2"/>
      <c r="H38" s="2"/>
      <c r="I38" s="2"/>
      <c r="J38" s="28"/>
      <c r="K38" s="299" t="str">
        <f>'Vue d''ensemble'!$J$4</f>
        <v>- -</v>
      </c>
      <c r="L38" s="18" t="str">
        <f>IF(NOT(ISBLANK(J38)),$J$3,IF(NOT(ISBLANK(I38)),$I$3,IF(NOT(ISBLANK(H38)),$H$3,IF(NOT(ISBLANK(G38)),$G$3,IF(NOT(ISBLANK(F38)),$F$3,IF(NOT(ISBLANK(E38)),$E$3,IF(NOT(ISBLANK(D38)),D$3,Configuration!$A$8)))))))</f>
        <v>Évaluation manquante</v>
      </c>
    </row>
    <row r="39" spans="1:12" ht="25.35" customHeight="1" thickBot="1">
      <c r="A39" s="72" t="s">
        <v>192</v>
      </c>
      <c r="B39" s="401"/>
      <c r="C39" s="223"/>
      <c r="D39" s="1"/>
      <c r="E39" s="4"/>
      <c r="F39" s="1" t="s">
        <v>113</v>
      </c>
      <c r="G39" s="1"/>
      <c r="H39" s="1"/>
      <c r="I39" s="1"/>
      <c r="J39" s="27"/>
      <c r="K39" s="295" t="str">
        <f>'Vue d''ensemble'!$D$4</f>
        <v>DARSON Simon</v>
      </c>
      <c r="L39" s="18" t="str">
        <f>IF(NOT(ISBLANK(J39)),$J$3,IF(NOT(ISBLANK(I39)),$I$3,IF(NOT(ISBLANK(H39)),$H$3,IF(NOT(ISBLANK(G39)),$G$3,IF(NOT(ISBLANK(F39)),$F$3,IF(NOT(ISBLANK(E39)),$E$3,IF(NOT(ISBLANK(D39)),D$3,Configuration!$A$8)))))))</f>
        <v>Proche</v>
      </c>
    </row>
    <row r="40" spans="1:12" ht="25.35" customHeight="1">
      <c r="A40" s="356" t="s">
        <v>193</v>
      </c>
      <c r="B40" s="401"/>
      <c r="C40" s="223"/>
      <c r="D40" s="2"/>
      <c r="E40" s="5"/>
      <c r="F40" s="2"/>
      <c r="G40" s="2" t="s">
        <v>110</v>
      </c>
      <c r="H40" s="2"/>
      <c r="I40" s="2"/>
      <c r="J40" s="27"/>
      <c r="K40" s="297" t="str">
        <f>'Vue d''ensemble'!$E$4</f>
        <v>FAGET Baptiste</v>
      </c>
      <c r="L40" s="18" t="str">
        <f>IF(NOT(ISBLANK(J40)),$J$3,IF(NOT(ISBLANK(I40)),$I$3,IF(NOT(ISBLANK(H40)),$H$3,IF(NOT(ISBLANK(G40)),$G$3,IF(NOT(ISBLANK(F40)),$F$3,IF(NOT(ISBLANK(E40)),$E$3,IF(NOT(ISBLANK(D40)),D$3,Configuration!$A$8)))))))</f>
        <v>Très proche</v>
      </c>
    </row>
    <row r="41" spans="1:12" ht="25.35" customHeight="1">
      <c r="A41" s="357"/>
      <c r="B41" s="401"/>
      <c r="C41" s="223"/>
      <c r="D41" s="2"/>
      <c r="E41" s="5" t="s">
        <v>110</v>
      </c>
      <c r="F41" s="2"/>
      <c r="G41" s="2"/>
      <c r="H41" s="2"/>
      <c r="I41" s="2"/>
      <c r="J41" s="27"/>
      <c r="K41" s="297" t="str">
        <f>'Vue d''ensemble'!$F$4</f>
        <v>KERGOURLAY Guillaume</v>
      </c>
      <c r="L41" s="18" t="str">
        <f>IF(NOT(ISBLANK(J41)),$J$3,IF(NOT(ISBLANK(I41)),$I$3,IF(NOT(ISBLANK(H41)),$H$3,IF(NOT(ISBLANK(G41)),$G$3,IF(NOT(ISBLANK(F41)),$F$3,IF(NOT(ISBLANK(E41)),$E$3,IF(NOT(ISBLANK(D41)),D$3,Configuration!$A$8)))))))</f>
        <v>Loin</v>
      </c>
    </row>
    <row r="42" spans="1:12" ht="25.35" customHeight="1">
      <c r="A42" s="357"/>
      <c r="B42" s="401"/>
      <c r="C42" s="223"/>
      <c r="D42" s="2"/>
      <c r="E42" s="5" t="s">
        <v>194</v>
      </c>
      <c r="F42" s="2"/>
      <c r="G42" s="2"/>
      <c r="H42" s="2"/>
      <c r="I42" s="2"/>
      <c r="J42" s="27"/>
      <c r="K42" s="297" t="str">
        <f>'Vue d''ensemble'!$G$4</f>
        <v>MENSAH ASSIAKOLEY Alexandre</v>
      </c>
      <c r="L42" s="18" t="str">
        <f>IF(NOT(ISBLANK(J42)),$J$3,IF(NOT(ISBLANK(I42)),$I$3,IF(NOT(ISBLANK(H42)),$H$3,IF(NOT(ISBLANK(G42)),$G$3,IF(NOT(ISBLANK(F42)),$F$3,IF(NOT(ISBLANK(E42)),$E$3,IF(NOT(ISBLANK(D42)),D$3,Configuration!$A$8)))))))</f>
        <v>Loin</v>
      </c>
    </row>
    <row r="43" spans="1:12" ht="25.35" customHeight="1">
      <c r="A43" s="357"/>
      <c r="B43" s="401"/>
      <c r="C43" s="223"/>
      <c r="D43" s="2"/>
      <c r="E43" s="5" t="s">
        <v>110</v>
      </c>
      <c r="F43" s="2"/>
      <c r="G43" s="2"/>
      <c r="H43" s="2"/>
      <c r="I43" s="2"/>
      <c r="J43" s="27"/>
      <c r="K43" s="297" t="str">
        <f>'Vue d''ensemble'!$H$4</f>
        <v>SASAKI--PERICOU François</v>
      </c>
      <c r="L43" s="18" t="s">
        <v>3</v>
      </c>
    </row>
    <row r="44" spans="1:12" ht="25.35" customHeight="1">
      <c r="A44" s="357"/>
      <c r="B44" s="401"/>
      <c r="C44" s="223"/>
      <c r="D44" s="2"/>
      <c r="E44" s="5"/>
      <c r="F44" s="2" t="s">
        <v>110</v>
      </c>
      <c r="G44" s="2"/>
      <c r="H44" s="2"/>
      <c r="I44" s="2"/>
      <c r="J44" s="27"/>
      <c r="K44" s="297" t="str">
        <f>'Vue d''ensemble'!$I$4</f>
        <v>THOMAS Benoit</v>
      </c>
      <c r="L44" s="18" t="str">
        <f>IF(NOT(ISBLANK(J44)),$J$3,IF(NOT(ISBLANK(I44)),$I$3,IF(NOT(ISBLANK(H44)),$H$3,IF(NOT(ISBLANK(G44)),$G$3,IF(NOT(ISBLANK(F44)),$F$3,IF(NOT(ISBLANK(E44)),$E$3,IF(NOT(ISBLANK(D44)),D$3,Configuration!$A$8)))))))</f>
        <v>Proche</v>
      </c>
    </row>
    <row r="45" spans="1:12" ht="25.35" customHeight="1" thickBot="1">
      <c r="A45" s="358"/>
      <c r="B45" s="402"/>
      <c r="C45" s="224"/>
      <c r="D45" s="3"/>
      <c r="E45" s="6"/>
      <c r="F45" s="3"/>
      <c r="G45" s="3"/>
      <c r="H45" s="3"/>
      <c r="I45" s="3"/>
      <c r="J45" s="28"/>
      <c r="K45" s="299" t="str">
        <f>'Vue d''ensemble'!$J$4</f>
        <v>- -</v>
      </c>
      <c r="L45" s="18" t="str">
        <f>IF(NOT(ISBLANK(J45)),$J$3,IF(NOT(ISBLANK(I45)),$I$3,IF(NOT(ISBLANK(H45)),$H$3,IF(NOT(ISBLANK(G45)),$G$3,IF(NOT(ISBLANK(F45)),$F$3,IF(NOT(ISBLANK(E45)),$E$3,IF(NOT(ISBLANK(D45)),D$3,Configuration!$A$8)))))))</f>
        <v>Évaluation manquante</v>
      </c>
    </row>
    <row r="46" spans="1:12">
      <c r="K46" s="15"/>
      <c r="L46" s="8"/>
    </row>
    <row r="47" spans="1:12">
      <c r="K47" s="15"/>
      <c r="L47" s="8"/>
    </row>
    <row r="48" spans="1:12">
      <c r="K48" s="15"/>
      <c r="L48" s="8"/>
    </row>
    <row r="49" spans="11:12">
      <c r="K49" s="15"/>
      <c r="L49" s="8"/>
    </row>
    <row r="50" spans="11:12">
      <c r="K50" s="15"/>
      <c r="L50" s="8"/>
    </row>
    <row r="51" spans="11:12">
      <c r="K51" s="15"/>
      <c r="L51" s="8"/>
    </row>
    <row r="52" spans="11:12">
      <c r="K52" s="15"/>
      <c r="L52" s="8"/>
    </row>
    <row r="53" spans="11:12">
      <c r="K53" s="15"/>
      <c r="L53" s="8"/>
    </row>
    <row r="54" spans="11:12">
      <c r="K54" s="15"/>
      <c r="L54" s="8"/>
    </row>
    <row r="55" spans="11:12">
      <c r="K55" s="15"/>
      <c r="L55" s="8"/>
    </row>
    <row r="56" spans="11:12">
      <c r="K56" s="15"/>
      <c r="L56" s="8"/>
    </row>
    <row r="57" spans="11:12">
      <c r="K57" s="15"/>
      <c r="L57" s="8"/>
    </row>
    <row r="58" spans="11:12">
      <c r="K58" s="15"/>
      <c r="L58" s="8"/>
    </row>
    <row r="59" spans="11:12">
      <c r="K59" s="15"/>
      <c r="L59" s="8"/>
    </row>
    <row r="60" spans="11:12">
      <c r="K60" s="15"/>
      <c r="L60" s="8"/>
    </row>
    <row r="61" spans="11:12">
      <c r="K61" s="15"/>
      <c r="L61" s="8"/>
    </row>
    <row r="62" spans="11:12">
      <c r="K62" s="15"/>
      <c r="L62" s="8"/>
    </row>
    <row r="63" spans="11:12">
      <c r="K63" s="15"/>
      <c r="L63" s="8"/>
    </row>
    <row r="64" spans="11:12">
      <c r="K64" s="15"/>
      <c r="L64" s="8"/>
    </row>
    <row r="65" spans="11:12">
      <c r="K65" s="15"/>
      <c r="L65" s="8"/>
    </row>
    <row r="66" spans="11:12">
      <c r="K66" s="15"/>
      <c r="L66" s="8"/>
    </row>
    <row r="67" spans="11:12">
      <c r="K67" s="15"/>
      <c r="L67" s="8"/>
    </row>
    <row r="68" spans="11:12">
      <c r="K68" s="15"/>
      <c r="L68" s="8"/>
    </row>
    <row r="69" spans="11:12">
      <c r="K69" s="15"/>
      <c r="L69" s="8"/>
    </row>
    <row r="70" spans="11:12">
      <c r="K70" s="15"/>
      <c r="L70" s="8"/>
    </row>
    <row r="71" spans="11:12">
      <c r="K71" s="15"/>
      <c r="L71" s="8"/>
    </row>
    <row r="72" spans="11:12">
      <c r="K72" s="15"/>
      <c r="L72" s="8"/>
    </row>
    <row r="73" spans="11:12">
      <c r="K73" s="15"/>
      <c r="L73" s="8"/>
    </row>
    <row r="74" spans="11:12">
      <c r="K74" s="15"/>
      <c r="L74" s="8"/>
    </row>
    <row r="75" spans="11:12">
      <c r="K75" s="15"/>
      <c r="L75" s="8"/>
    </row>
    <row r="76" spans="11:12">
      <c r="K76" s="15"/>
      <c r="L76" s="8"/>
    </row>
    <row r="77" spans="11:12">
      <c r="K77" s="15"/>
      <c r="L77" s="8"/>
    </row>
    <row r="78" spans="11:12">
      <c r="K78" s="15"/>
      <c r="L78" s="8"/>
    </row>
    <row r="79" spans="11:12">
      <c r="K79" s="15"/>
      <c r="L79" s="8"/>
    </row>
    <row r="80" spans="11:12">
      <c r="K80" s="15"/>
      <c r="L80" s="8"/>
    </row>
    <row r="81" spans="11:12">
      <c r="K81" s="15"/>
      <c r="L81" s="8"/>
    </row>
    <row r="82" spans="11:12">
      <c r="K82" s="15"/>
      <c r="L82" s="8"/>
    </row>
    <row r="83" spans="11:12">
      <c r="K83" s="15"/>
      <c r="L83" s="8"/>
    </row>
    <row r="84" spans="11:12">
      <c r="K84" s="15"/>
      <c r="L84" s="8"/>
    </row>
    <row r="85" spans="11:12">
      <c r="K85" s="15"/>
      <c r="L85" s="8"/>
    </row>
    <row r="86" spans="11:12">
      <c r="K86" s="15"/>
      <c r="L86" s="8"/>
    </row>
    <row r="87" spans="11:12">
      <c r="K87" s="15"/>
      <c r="L87" s="8"/>
    </row>
    <row r="88" spans="11:12">
      <c r="K88" s="15"/>
      <c r="L88" s="8"/>
    </row>
    <row r="89" spans="11:12">
      <c r="K89" s="15"/>
      <c r="L89" s="8"/>
    </row>
    <row r="90" spans="11:12">
      <c r="K90" s="15"/>
      <c r="L90" s="8"/>
    </row>
    <row r="91" spans="11:12">
      <c r="K91" s="15"/>
      <c r="L91" s="8"/>
    </row>
    <row r="92" spans="11:12">
      <c r="K92" s="15"/>
      <c r="L92" s="8"/>
    </row>
    <row r="93" spans="11:12">
      <c r="K93" s="15"/>
      <c r="L93" s="8"/>
    </row>
    <row r="94" spans="11:12">
      <c r="K94" s="15"/>
      <c r="L94" s="8"/>
    </row>
    <row r="95" spans="11:12">
      <c r="K95" s="15"/>
      <c r="L95" s="8"/>
    </row>
    <row r="96" spans="11:12">
      <c r="K96" s="15"/>
      <c r="L96" s="8"/>
    </row>
    <row r="97" spans="11:12">
      <c r="K97" s="15"/>
      <c r="L97" s="8"/>
    </row>
    <row r="98" spans="11:12">
      <c r="K98" s="15"/>
      <c r="L98" s="8"/>
    </row>
  </sheetData>
  <mergeCells count="18">
    <mergeCell ref="A5:A10"/>
    <mergeCell ref="A12:A17"/>
    <mergeCell ref="A40:A45"/>
    <mergeCell ref="A19:A24"/>
    <mergeCell ref="A26:A31"/>
    <mergeCell ref="A33:A38"/>
    <mergeCell ref="A1:K1"/>
    <mergeCell ref="B2:B3"/>
    <mergeCell ref="C2:C3"/>
    <mergeCell ref="K2:K3"/>
    <mergeCell ref="D2:J2"/>
    <mergeCell ref="A2:A3"/>
    <mergeCell ref="B39:B45"/>
    <mergeCell ref="B4:B10"/>
    <mergeCell ref="B11:B17"/>
    <mergeCell ref="B18:B24"/>
    <mergeCell ref="B25:B31"/>
    <mergeCell ref="B32:B38"/>
  </mergeCells>
  <conditionalFormatting sqref="H4:H45">
    <cfRule type="notContainsBlanks" dxfId="14" priority="1">
      <formula>LEN(TRIM(H4))&gt;0</formula>
    </cfRule>
  </conditionalFormatting>
  <conditionalFormatting sqref="I4:I45">
    <cfRule type="notContainsBlanks" dxfId="13" priority="2">
      <formula>LEN(TRIM(I4))&gt;0</formula>
    </cfRule>
  </conditionalFormatting>
  <conditionalFormatting sqref="E4:E45">
    <cfRule type="notContainsBlanks" dxfId="12" priority="4">
      <formula>LEN(TRIM(E4))&gt;0</formula>
    </cfRule>
  </conditionalFormatting>
  <conditionalFormatting sqref="F4:F45">
    <cfRule type="notContainsBlanks" dxfId="11" priority="5">
      <formula>LEN(TRIM(F4))&gt;0</formula>
    </cfRule>
  </conditionalFormatting>
  <conditionalFormatting sqref="G4:G45">
    <cfRule type="notContainsBlanks" dxfId="10" priority="6">
      <formula>LEN(TRIM(G4))&gt;0</formula>
    </cfRule>
  </conditionalFormatting>
  <conditionalFormatting sqref="D4:D45">
    <cfRule type="notContainsBlanks" dxfId="9" priority="3">
      <formula>LEN(TRIM(D4))&gt;0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30A0"/>
  </sheetPr>
  <dimension ref="A1:N45"/>
  <sheetViews>
    <sheetView tabSelected="1" topLeftCell="A28" workbookViewId="0">
      <selection activeCell="E44" sqref="E44"/>
    </sheetView>
  </sheetViews>
  <sheetFormatPr defaultColWidth="10.625" defaultRowHeight="15"/>
  <cols>
    <col min="1" max="1" width="50.5" style="35" customWidth="1"/>
    <col min="2" max="3" width="50.5" style="36" customWidth="1"/>
    <col min="4" max="4" width="6.875" style="36" customWidth="1"/>
    <col min="5" max="5" width="6.75" style="36" customWidth="1"/>
    <col min="6" max="6" width="8.125" style="36" customWidth="1"/>
    <col min="7" max="7" width="11.5" style="36" customWidth="1"/>
    <col min="8" max="8" width="9" style="36" customWidth="1"/>
    <col min="9" max="9" width="7.375" style="36" customWidth="1"/>
    <col min="10" max="10" width="3.5" style="36" hidden="1" customWidth="1"/>
    <col min="11" max="11" width="20.5" style="10" customWidth="1"/>
    <col min="12" max="12" width="10.625" style="23"/>
    <col min="13" max="16384" width="10.625" style="8"/>
  </cols>
  <sheetData>
    <row r="1" spans="1:14" ht="35.25" customHeight="1" thickBot="1">
      <c r="A1" s="351" t="s">
        <v>98</v>
      </c>
      <c r="B1" s="352"/>
      <c r="C1" s="352"/>
      <c r="D1" s="352"/>
      <c r="E1" s="352"/>
      <c r="F1" s="352"/>
      <c r="G1" s="352"/>
      <c r="H1" s="352"/>
      <c r="I1" s="352"/>
      <c r="J1" s="352"/>
      <c r="K1" s="353"/>
      <c r="L1" s="31"/>
      <c r="M1" s="32"/>
      <c r="N1" s="32"/>
    </row>
    <row r="2" spans="1:14" s="33" customFormat="1" ht="17.25" customHeight="1">
      <c r="A2" s="424"/>
      <c r="B2" s="426" t="s">
        <v>106</v>
      </c>
      <c r="C2" s="427" t="s">
        <v>107</v>
      </c>
      <c r="D2" s="421" t="s">
        <v>108</v>
      </c>
      <c r="E2" s="422"/>
      <c r="F2" s="422"/>
      <c r="G2" s="422"/>
      <c r="H2" s="422"/>
      <c r="I2" s="422"/>
      <c r="J2" s="423"/>
      <c r="K2" s="355" t="s">
        <v>109</v>
      </c>
      <c r="L2" s="24"/>
      <c r="M2" s="302"/>
      <c r="N2" s="302"/>
    </row>
    <row r="3" spans="1:14" s="34" customFormat="1" ht="63.6" thickBot="1">
      <c r="A3" s="425"/>
      <c r="B3" s="426"/>
      <c r="C3" s="427"/>
      <c r="D3" s="290" t="str">
        <f>Configuration!$A$2</f>
        <v>Non Acquis</v>
      </c>
      <c r="E3" s="303" t="str">
        <f>Configuration!$A$3</f>
        <v>Loin</v>
      </c>
      <c r="F3" s="290" t="str">
        <f>Configuration!$A$4</f>
        <v>Proche</v>
      </c>
      <c r="G3" s="290" t="str">
        <f>Configuration!$A$5</f>
        <v>Très proche</v>
      </c>
      <c r="H3" s="290" t="str">
        <f>Configuration!$A$6</f>
        <v>Attendu</v>
      </c>
      <c r="I3" s="290" t="str">
        <f>Configuration!$A$7</f>
        <v>Au-delà</v>
      </c>
      <c r="J3" s="304" t="str">
        <f>Configuration!A9</f>
        <v>Pas d'objet</v>
      </c>
      <c r="K3" s="355"/>
      <c r="L3" s="24"/>
      <c r="M3" s="305"/>
      <c r="N3" s="305"/>
    </row>
    <row r="4" spans="1:14" ht="25.35" customHeight="1" thickBot="1">
      <c r="A4" s="68" t="s">
        <v>195</v>
      </c>
      <c r="B4" s="417"/>
      <c r="C4" s="306"/>
      <c r="D4" s="1"/>
      <c r="E4" s="4"/>
      <c r="F4" s="1"/>
      <c r="G4" s="1" t="s">
        <v>113</v>
      </c>
      <c r="H4" s="1"/>
      <c r="I4" s="1"/>
      <c r="J4" s="306"/>
      <c r="K4" s="295" t="str">
        <f>'Vue d''ensemble'!$D$4</f>
        <v>DARSON Simon</v>
      </c>
      <c r="L4" s="18" t="str">
        <f>IF(NOT(ISBLANK(J4)),$J$3,IF(NOT(ISBLANK(I4)),$I$3,IF(NOT(ISBLANK(H4)),$H$3,IF(NOT(ISBLANK(G4)),$G$3,IF(NOT(ISBLANK(F4)),$F$3,IF(NOT(ISBLANK(E4)),$E$3,IF(NOT(ISBLANK(D4)),D$3,Configuration!$A$8)))))))</f>
        <v>Très proche</v>
      </c>
    </row>
    <row r="5" spans="1:14" ht="25.35" customHeight="1">
      <c r="A5" s="418" t="s">
        <v>196</v>
      </c>
      <c r="B5" s="415"/>
      <c r="C5" s="307"/>
      <c r="D5" s="2"/>
      <c r="E5" s="5"/>
      <c r="F5" s="2" t="s">
        <v>110</v>
      </c>
      <c r="G5" s="2"/>
      <c r="H5" s="2"/>
      <c r="I5" s="2"/>
      <c r="J5" s="307"/>
      <c r="K5" s="297" t="str">
        <f>'Vue d''ensemble'!$E$4</f>
        <v>FAGET Baptiste</v>
      </c>
      <c r="L5" s="18" t="str">
        <f>IF(NOT(ISBLANK(J5)),$J$3,IF(NOT(ISBLANK(I5)),$I$3,IF(NOT(ISBLANK(H5)),$H$3,IF(NOT(ISBLANK(G5)),$G$3,IF(NOT(ISBLANK(F5)),$F$3,IF(NOT(ISBLANK(E5)),$E$3,IF(NOT(ISBLANK(D5)),D$3,Configuration!$A$8)))))))</f>
        <v>Proche</v>
      </c>
    </row>
    <row r="6" spans="1:14" ht="25.35" customHeight="1">
      <c r="A6" s="419"/>
      <c r="B6" s="415"/>
      <c r="C6" s="307"/>
      <c r="D6" s="2"/>
      <c r="E6" s="5"/>
      <c r="F6" s="2" t="s">
        <v>110</v>
      </c>
      <c r="G6" s="2"/>
      <c r="H6" s="2"/>
      <c r="I6" s="2"/>
      <c r="J6" s="307"/>
      <c r="K6" s="297" t="str">
        <f>'Vue d''ensemble'!$F$4</f>
        <v>KERGOURLAY Guillaume</v>
      </c>
      <c r="L6" s="18" t="str">
        <f>IF(NOT(ISBLANK(J6)),$J$3,IF(NOT(ISBLANK(I6)),$I$3,IF(NOT(ISBLANK(H6)),$H$3,IF(NOT(ISBLANK(G6)),$G$3,IF(NOT(ISBLANK(F6)),$F$3,IF(NOT(ISBLANK(E6)),$E$3,IF(NOT(ISBLANK(D6)),D$3,Configuration!$A$8)))))))</f>
        <v>Proche</v>
      </c>
    </row>
    <row r="7" spans="1:14" ht="25.35" customHeight="1">
      <c r="A7" s="419"/>
      <c r="B7" s="415"/>
      <c r="C7" s="307"/>
      <c r="D7" s="2"/>
      <c r="E7" s="5"/>
      <c r="F7" s="2" t="s">
        <v>117</v>
      </c>
      <c r="G7" s="2"/>
      <c r="H7" s="2"/>
      <c r="I7" s="2"/>
      <c r="J7" s="307"/>
      <c r="K7" s="297" t="str">
        <f>'Vue d''ensemble'!$G$4</f>
        <v>MENSAH ASSIAKOLEY Alexandre</v>
      </c>
      <c r="L7" s="18" t="str">
        <f>IF(NOT(ISBLANK(J7)),$J$3,IF(NOT(ISBLANK(I7)),$I$3,IF(NOT(ISBLANK(H7)),$H$3,IF(NOT(ISBLANK(G7)),$G$3,IF(NOT(ISBLANK(F7)),$F$3,IF(NOT(ISBLANK(E7)),$E$3,IF(NOT(ISBLANK(D7)),D$3,Configuration!$A$8)))))))</f>
        <v>Proche</v>
      </c>
    </row>
    <row r="8" spans="1:14" ht="25.35" customHeight="1">
      <c r="A8" s="419"/>
      <c r="B8" s="415"/>
      <c r="C8" s="307"/>
      <c r="D8" s="2"/>
      <c r="E8" s="5"/>
      <c r="F8" s="2" t="s">
        <v>110</v>
      </c>
      <c r="G8" s="2"/>
      <c r="H8" s="2"/>
      <c r="I8" s="2"/>
      <c r="J8" s="307"/>
      <c r="K8" s="297" t="str">
        <f>'Vue d''ensemble'!$H$4</f>
        <v>SASAKI--PERICOU François</v>
      </c>
      <c r="L8" s="18" t="s">
        <v>4</v>
      </c>
    </row>
    <row r="9" spans="1:14" ht="25.35" customHeight="1">
      <c r="A9" s="419"/>
      <c r="B9" s="415"/>
      <c r="C9" s="225"/>
      <c r="D9" s="2"/>
      <c r="E9" s="5"/>
      <c r="F9" s="2"/>
      <c r="G9" s="2" t="s">
        <v>110</v>
      </c>
      <c r="H9" s="2"/>
      <c r="I9" s="2"/>
      <c r="J9" s="307"/>
      <c r="K9" s="297" t="str">
        <f>'Vue d''ensemble'!$I$4</f>
        <v>THOMAS Benoit</v>
      </c>
      <c r="L9" s="18" t="str">
        <f>IF(NOT(ISBLANK(J9)),$J$3,IF(NOT(ISBLANK(I9)),$I$3,IF(NOT(ISBLANK(H9)),$H$3,IF(NOT(ISBLANK(G9)),$G$3,IF(NOT(ISBLANK(F9)),$F$3,IF(NOT(ISBLANK(E9)),$E$3,IF(NOT(ISBLANK(D9)),D$3,Configuration!$A$8)))))))</f>
        <v>Très proche</v>
      </c>
    </row>
    <row r="10" spans="1:14" ht="25.35" customHeight="1" thickBot="1">
      <c r="A10" s="420"/>
      <c r="B10" s="416"/>
      <c r="C10" s="226"/>
      <c r="D10" s="2"/>
      <c r="E10" s="5"/>
      <c r="F10" s="2"/>
      <c r="G10" s="2"/>
      <c r="H10" s="2"/>
      <c r="I10" s="2"/>
      <c r="J10" s="308"/>
      <c r="K10" s="299" t="str">
        <f>'Vue d''ensemble'!$J$4</f>
        <v>- -</v>
      </c>
      <c r="L10" s="18" t="str">
        <f>IF(NOT(ISBLANK(J10)),$J$3,IF(NOT(ISBLANK(I10)),$I$3,IF(NOT(ISBLANK(H10)),$H$3,IF(NOT(ISBLANK(G10)),$G$3,IF(NOT(ISBLANK(F10)),$F$3,IF(NOT(ISBLANK(E10)),$E$3,IF(NOT(ISBLANK(D10)),D$3,Configuration!$A$8)))))))</f>
        <v>Évaluation manquante</v>
      </c>
    </row>
    <row r="11" spans="1:14" ht="25.35" customHeight="1" thickBot="1">
      <c r="A11" s="68" t="s">
        <v>197</v>
      </c>
      <c r="B11" s="415"/>
      <c r="C11" s="307"/>
      <c r="D11" s="1"/>
      <c r="E11" s="4" t="s">
        <v>113</v>
      </c>
      <c r="F11" s="1"/>
      <c r="G11" s="1"/>
      <c r="H11" s="1"/>
      <c r="I11" s="1"/>
      <c r="J11" s="307"/>
      <c r="K11" s="295" t="str">
        <f>'Vue d''ensemble'!$D$4</f>
        <v>DARSON Simon</v>
      </c>
      <c r="L11" s="18" t="str">
        <f>IF(NOT(ISBLANK(J11)),$J$3,IF(NOT(ISBLANK(I11)),$I$3,IF(NOT(ISBLANK(H11)),$H$3,IF(NOT(ISBLANK(G11)),$G$3,IF(NOT(ISBLANK(F11)),$F$3,IF(NOT(ISBLANK(E11)),$E$3,IF(NOT(ISBLANK(D11)),D$3,Configuration!$A$8)))))))</f>
        <v>Loin</v>
      </c>
    </row>
    <row r="12" spans="1:14" ht="25.35" customHeight="1">
      <c r="A12" s="356" t="s">
        <v>198</v>
      </c>
      <c r="B12" s="415"/>
      <c r="C12" s="307"/>
      <c r="D12" s="2"/>
      <c r="E12" s="5" t="s">
        <v>110</v>
      </c>
      <c r="F12" s="2"/>
      <c r="G12" s="2"/>
      <c r="H12" s="2"/>
      <c r="I12" s="2"/>
      <c r="J12" s="307"/>
      <c r="K12" s="297" t="str">
        <f>'Vue d''ensemble'!$E$4</f>
        <v>FAGET Baptiste</v>
      </c>
      <c r="L12" s="18" t="str">
        <f>IF(NOT(ISBLANK(J12)),$J$3,IF(NOT(ISBLANK(I12)),$I$3,IF(NOT(ISBLANK(H12)),$H$3,IF(NOT(ISBLANK(G12)),$G$3,IF(NOT(ISBLANK(F12)),$F$3,IF(NOT(ISBLANK(E12)),$E$3,IF(NOT(ISBLANK(D12)),D$3,Configuration!$A$8)))))))</f>
        <v>Loin</v>
      </c>
    </row>
    <row r="13" spans="1:14" ht="25.35" customHeight="1">
      <c r="A13" s="357"/>
      <c r="B13" s="415"/>
      <c r="C13" s="307"/>
      <c r="D13" s="2"/>
      <c r="E13" s="5" t="s">
        <v>110</v>
      </c>
      <c r="F13" s="2"/>
      <c r="G13" s="2"/>
      <c r="H13" s="2"/>
      <c r="I13" s="2"/>
      <c r="J13" s="307"/>
      <c r="K13" s="297" t="str">
        <f>'Vue d''ensemble'!$F$4</f>
        <v>KERGOURLAY Guillaume</v>
      </c>
      <c r="L13" s="18" t="str">
        <f>IF(NOT(ISBLANK(J13)),$J$3,IF(NOT(ISBLANK(I13)),$I$3,IF(NOT(ISBLANK(H13)),$H$3,IF(NOT(ISBLANK(G13)),$G$3,IF(NOT(ISBLANK(F13)),$F$3,IF(NOT(ISBLANK(E13)),$E$3,IF(NOT(ISBLANK(D13)),D$3,Configuration!$A$8)))))))</f>
        <v>Loin</v>
      </c>
    </row>
    <row r="14" spans="1:14" ht="25.35" customHeight="1">
      <c r="A14" s="357"/>
      <c r="B14" s="415"/>
      <c r="C14" s="307"/>
      <c r="D14" s="2"/>
      <c r="E14" s="5" t="s">
        <v>194</v>
      </c>
      <c r="F14" s="2"/>
      <c r="G14" s="2"/>
      <c r="H14" s="2"/>
      <c r="I14" s="2"/>
      <c r="J14" s="307"/>
      <c r="K14" s="297" t="str">
        <f>'Vue d''ensemble'!$G$4</f>
        <v>MENSAH ASSIAKOLEY Alexandre</v>
      </c>
      <c r="L14" s="18" t="str">
        <f>IF(NOT(ISBLANK(J14)),$J$3,IF(NOT(ISBLANK(I14)),$I$3,IF(NOT(ISBLANK(H14)),$H$3,IF(NOT(ISBLANK(G14)),$G$3,IF(NOT(ISBLANK(F14)),$F$3,IF(NOT(ISBLANK(E14)),$E$3,IF(NOT(ISBLANK(D14)),D$3,Configuration!$A$8)))))))</f>
        <v>Loin</v>
      </c>
    </row>
    <row r="15" spans="1:14" ht="25.35" customHeight="1">
      <c r="A15" s="357"/>
      <c r="B15" s="415"/>
      <c r="C15" s="307"/>
      <c r="D15" s="2"/>
      <c r="E15" s="5"/>
      <c r="F15" s="2" t="s">
        <v>110</v>
      </c>
      <c r="G15" s="2"/>
      <c r="H15" s="2"/>
      <c r="I15" s="2"/>
      <c r="J15" s="307"/>
      <c r="K15" s="297" t="str">
        <f>'Vue d''ensemble'!$H$4</f>
        <v>SASAKI--PERICOU François</v>
      </c>
      <c r="L15" s="18" t="s">
        <v>4</v>
      </c>
    </row>
    <row r="16" spans="1:14" ht="25.35" customHeight="1">
      <c r="A16" s="357"/>
      <c r="B16" s="415"/>
      <c r="C16" s="307"/>
      <c r="D16" s="2"/>
      <c r="E16" s="5" t="s">
        <v>110</v>
      </c>
      <c r="F16" s="2"/>
      <c r="G16" s="2"/>
      <c r="H16" s="2"/>
      <c r="I16" s="2"/>
      <c r="J16" s="307"/>
      <c r="K16" s="297" t="str">
        <f>'Vue d''ensemble'!$I$4</f>
        <v>THOMAS Benoit</v>
      </c>
      <c r="L16" s="18" t="str">
        <f>IF(NOT(ISBLANK(J16)),$J$3,IF(NOT(ISBLANK(I16)),$I$3,IF(NOT(ISBLANK(H16)),$H$3,IF(NOT(ISBLANK(G16)),$G$3,IF(NOT(ISBLANK(F16)),$F$3,IF(NOT(ISBLANK(E16)),$E$3,IF(NOT(ISBLANK(D16)),D$3,Configuration!$A$8)))))))</f>
        <v>Loin</v>
      </c>
    </row>
    <row r="17" spans="1:12" ht="25.35" customHeight="1" thickBot="1">
      <c r="A17" s="358"/>
      <c r="B17" s="416"/>
      <c r="C17" s="308"/>
      <c r="D17" s="2"/>
      <c r="E17" s="5"/>
      <c r="F17" s="2"/>
      <c r="G17" s="2"/>
      <c r="H17" s="2"/>
      <c r="I17" s="2"/>
      <c r="J17" s="308"/>
      <c r="K17" s="299" t="str">
        <f>'Vue d''ensemble'!$J$4</f>
        <v>- -</v>
      </c>
      <c r="L17" s="18" t="str">
        <f>IF(NOT(ISBLANK(J17)),$J$3,IF(NOT(ISBLANK(I17)),$I$3,IF(NOT(ISBLANK(H17)),$H$3,IF(NOT(ISBLANK(G17)),$G$3,IF(NOT(ISBLANK(F17)),$F$3,IF(NOT(ISBLANK(E17)),$E$3,IF(NOT(ISBLANK(D17)),D$3,Configuration!$A$8)))))))</f>
        <v>Évaluation manquante</v>
      </c>
    </row>
    <row r="18" spans="1:12" ht="25.35" customHeight="1" thickBot="1">
      <c r="A18" s="73" t="s">
        <v>199</v>
      </c>
      <c r="B18" s="401"/>
      <c r="C18" s="223"/>
      <c r="D18" s="1"/>
      <c r="E18" s="4"/>
      <c r="F18" s="1" t="s">
        <v>113</v>
      </c>
      <c r="G18" s="1"/>
      <c r="H18" s="1"/>
      <c r="I18" s="1"/>
      <c r="J18" s="307"/>
      <c r="K18" s="295" t="str">
        <f>'Vue d''ensemble'!$D$4</f>
        <v>DARSON Simon</v>
      </c>
      <c r="L18" s="18" t="str">
        <f>IF(NOT(ISBLANK(J18)),$J$3,IF(NOT(ISBLANK(I18)),$I$3,IF(NOT(ISBLANK(H18)),$H$3,IF(NOT(ISBLANK(G18)),$G$3,IF(NOT(ISBLANK(F18)),$F$3,IF(NOT(ISBLANK(E18)),$E$3,IF(NOT(ISBLANK(D18)),D$3,Configuration!$A$8)))))))</f>
        <v>Proche</v>
      </c>
    </row>
    <row r="19" spans="1:12" ht="25.35" customHeight="1">
      <c r="A19" s="356" t="s">
        <v>200</v>
      </c>
      <c r="B19" s="401"/>
      <c r="C19" s="223"/>
      <c r="D19" s="2"/>
      <c r="E19" s="5"/>
      <c r="F19" s="2" t="s">
        <v>110</v>
      </c>
      <c r="G19" s="2"/>
      <c r="H19" s="2"/>
      <c r="I19" s="2"/>
      <c r="J19" s="307"/>
      <c r="K19" s="297" t="str">
        <f>'Vue d''ensemble'!$E$4</f>
        <v>FAGET Baptiste</v>
      </c>
      <c r="L19" s="18" t="str">
        <f>IF(NOT(ISBLANK(J19)),$J$3,IF(NOT(ISBLANK(I19)),$I$3,IF(NOT(ISBLANK(H19)),$H$3,IF(NOT(ISBLANK(G19)),$G$3,IF(NOT(ISBLANK(F19)),$F$3,IF(NOT(ISBLANK(E19)),$E$3,IF(NOT(ISBLANK(D19)),D$3,Configuration!$A$8)))))))</f>
        <v>Proche</v>
      </c>
    </row>
    <row r="20" spans="1:12" ht="25.35" customHeight="1">
      <c r="A20" s="356"/>
      <c r="B20" s="401"/>
      <c r="C20" s="223"/>
      <c r="D20" s="2"/>
      <c r="E20" s="5" t="s">
        <v>110</v>
      </c>
      <c r="F20" s="2"/>
      <c r="G20" s="2"/>
      <c r="H20" s="2"/>
      <c r="I20" s="2"/>
      <c r="J20" s="307"/>
      <c r="K20" s="297" t="str">
        <f>'Vue d''ensemble'!$F$4</f>
        <v>KERGOURLAY Guillaume</v>
      </c>
      <c r="L20" s="18" t="str">
        <f>IF(NOT(ISBLANK(J20)),$J$3,IF(NOT(ISBLANK(I20)),$I$3,IF(NOT(ISBLANK(H20)),$H$3,IF(NOT(ISBLANK(G20)),$G$3,IF(NOT(ISBLANK(F20)),$F$3,IF(NOT(ISBLANK(E20)),$E$3,IF(NOT(ISBLANK(D20)),D$3,Configuration!$A$8)))))))</f>
        <v>Loin</v>
      </c>
    </row>
    <row r="21" spans="1:12" ht="25.35" customHeight="1">
      <c r="A21" s="356"/>
      <c r="B21" s="401"/>
      <c r="C21" s="223"/>
      <c r="D21" s="2"/>
      <c r="E21" s="5" t="s">
        <v>201</v>
      </c>
      <c r="F21" s="2"/>
      <c r="G21" s="2"/>
      <c r="H21" s="2"/>
      <c r="I21" s="2"/>
      <c r="J21" s="307"/>
      <c r="K21" s="297" t="str">
        <f>'Vue d''ensemble'!$G$4</f>
        <v>MENSAH ASSIAKOLEY Alexandre</v>
      </c>
      <c r="L21" s="18" t="str">
        <f>IF(NOT(ISBLANK(J21)),$J$3,IF(NOT(ISBLANK(I21)),$I$3,IF(NOT(ISBLANK(H21)),$H$3,IF(NOT(ISBLANK(G21)),$G$3,IF(NOT(ISBLANK(F21)),$F$3,IF(NOT(ISBLANK(E21)),$E$3,IF(NOT(ISBLANK(D21)),D$3,Configuration!$A$8)))))))</f>
        <v>Loin</v>
      </c>
    </row>
    <row r="22" spans="1:12" ht="25.35" customHeight="1">
      <c r="A22" s="356"/>
      <c r="B22" s="401"/>
      <c r="C22" s="223"/>
      <c r="D22" s="2"/>
      <c r="E22" s="5" t="s">
        <v>110</v>
      </c>
      <c r="F22" s="2"/>
      <c r="G22" s="2"/>
      <c r="H22" s="2"/>
      <c r="I22" s="2"/>
      <c r="J22" s="307"/>
      <c r="K22" s="297" t="str">
        <f>'Vue d''ensemble'!$H$4</f>
        <v>SASAKI--PERICOU François</v>
      </c>
      <c r="L22" s="18" t="s">
        <v>3</v>
      </c>
    </row>
    <row r="23" spans="1:12" ht="25.35" customHeight="1">
      <c r="A23" s="356"/>
      <c r="B23" s="401"/>
      <c r="C23" s="223"/>
      <c r="D23" s="2"/>
      <c r="E23" s="5" t="s">
        <v>110</v>
      </c>
      <c r="F23" s="2"/>
      <c r="G23" s="2"/>
      <c r="H23" s="2"/>
      <c r="I23" s="2"/>
      <c r="J23" s="307"/>
      <c r="K23" s="297" t="str">
        <f>'Vue d''ensemble'!$I$4</f>
        <v>THOMAS Benoit</v>
      </c>
      <c r="L23" s="18" t="str">
        <f>IF(NOT(ISBLANK(J23)),$J$3,IF(NOT(ISBLANK(I23)),$I$3,IF(NOT(ISBLANK(H23)),$H$3,IF(NOT(ISBLANK(G23)),$G$3,IF(NOT(ISBLANK(F23)),$F$3,IF(NOT(ISBLANK(E23)),$E$3,IF(NOT(ISBLANK(D23)),D$3,Configuration!$A$8)))))))</f>
        <v>Loin</v>
      </c>
    </row>
    <row r="24" spans="1:12" ht="25.35" customHeight="1" thickBot="1">
      <c r="A24" s="395"/>
      <c r="B24" s="402"/>
      <c r="C24" s="224"/>
      <c r="D24" s="2"/>
      <c r="E24" s="5"/>
      <c r="F24" s="2"/>
      <c r="G24" s="2"/>
      <c r="H24" s="2"/>
      <c r="I24" s="2"/>
      <c r="J24" s="308"/>
      <c r="K24" s="299" t="str">
        <f>'Vue d''ensemble'!$J$4</f>
        <v>- -</v>
      </c>
      <c r="L24" s="18" t="str">
        <f>IF(NOT(ISBLANK(J24)),$J$3,IF(NOT(ISBLANK(I24)),$I$3,IF(NOT(ISBLANK(H24)),$H$3,IF(NOT(ISBLANK(G24)),$G$3,IF(NOT(ISBLANK(F24)),$F$3,IF(NOT(ISBLANK(E24)),$E$3,IF(NOT(ISBLANK(D24)),D$3,Configuration!$A$8)))))))</f>
        <v>Évaluation manquante</v>
      </c>
    </row>
    <row r="25" spans="1:12" ht="25.35" customHeight="1" thickBot="1">
      <c r="A25" s="73" t="s">
        <v>102</v>
      </c>
      <c r="B25" s="401"/>
      <c r="C25" s="223"/>
      <c r="D25" s="1"/>
      <c r="E25" s="4"/>
      <c r="F25" s="1"/>
      <c r="G25" s="1" t="s">
        <v>113</v>
      </c>
      <c r="H25" s="1"/>
      <c r="I25" s="1"/>
      <c r="J25" s="307"/>
      <c r="K25" s="295" t="str">
        <f>'Vue d''ensemble'!$D$4</f>
        <v>DARSON Simon</v>
      </c>
      <c r="L25" s="18" t="str">
        <f>IF(NOT(ISBLANK(J25)),$J$3,IF(NOT(ISBLANK(I25)),$I$3,IF(NOT(ISBLANK(H25)),$H$3,IF(NOT(ISBLANK(G25)),$G$3,IF(NOT(ISBLANK(F25)),$F$3,IF(NOT(ISBLANK(E25)),$E$3,IF(NOT(ISBLANK(D25)),D$3,Configuration!$A$8)))))))</f>
        <v>Très proche</v>
      </c>
    </row>
    <row r="26" spans="1:12" ht="25.35" customHeight="1">
      <c r="A26" s="356" t="s">
        <v>202</v>
      </c>
      <c r="B26" s="401"/>
      <c r="C26" s="223"/>
      <c r="D26" s="2"/>
      <c r="E26" s="5"/>
      <c r="F26" s="2"/>
      <c r="G26" s="2" t="s">
        <v>110</v>
      </c>
      <c r="H26" s="2"/>
      <c r="I26" s="2"/>
      <c r="J26" s="307"/>
      <c r="K26" s="297" t="str">
        <f>'Vue d''ensemble'!$E$4</f>
        <v>FAGET Baptiste</v>
      </c>
      <c r="L26" s="18" t="str">
        <f>IF(NOT(ISBLANK(J26)),$J$3,IF(NOT(ISBLANK(I26)),$I$3,IF(NOT(ISBLANK(H26)),$H$3,IF(NOT(ISBLANK(G26)),$G$3,IF(NOT(ISBLANK(F26)),$F$3,IF(NOT(ISBLANK(E26)),$E$3,IF(NOT(ISBLANK(D26)),D$3,Configuration!$A$8)))))))</f>
        <v>Très proche</v>
      </c>
    </row>
    <row r="27" spans="1:12" ht="25.35" customHeight="1">
      <c r="A27" s="357"/>
      <c r="B27" s="401"/>
      <c r="C27" s="223"/>
      <c r="D27" s="2"/>
      <c r="E27" s="5"/>
      <c r="F27" s="2" t="s">
        <v>110</v>
      </c>
      <c r="G27" s="2"/>
      <c r="H27" s="2"/>
      <c r="I27" s="2"/>
      <c r="J27" s="307"/>
      <c r="K27" s="297" t="str">
        <f>'Vue d''ensemble'!$F$4</f>
        <v>KERGOURLAY Guillaume</v>
      </c>
      <c r="L27" s="18" t="str">
        <f>IF(NOT(ISBLANK(J27)),$J$3,IF(NOT(ISBLANK(I27)),$I$3,IF(NOT(ISBLANK(H27)),$H$3,IF(NOT(ISBLANK(G27)),$G$3,IF(NOT(ISBLANK(F27)),$F$3,IF(NOT(ISBLANK(E27)),$E$3,IF(NOT(ISBLANK(D27)),D$3,Configuration!$A$8)))))))</f>
        <v>Proche</v>
      </c>
    </row>
    <row r="28" spans="1:12" ht="25.35" customHeight="1">
      <c r="A28" s="357"/>
      <c r="B28" s="401"/>
      <c r="C28" s="223"/>
      <c r="D28" s="2"/>
      <c r="E28" s="5"/>
      <c r="F28" s="2" t="s">
        <v>201</v>
      </c>
      <c r="G28" s="2"/>
      <c r="H28" s="2"/>
      <c r="I28" s="2"/>
      <c r="J28" s="307"/>
      <c r="K28" s="297" t="str">
        <f>'Vue d''ensemble'!$G$4</f>
        <v>MENSAH ASSIAKOLEY Alexandre</v>
      </c>
      <c r="L28" s="18" t="str">
        <f>IF(NOT(ISBLANK(J28)),$J$3,IF(NOT(ISBLANK(I28)),$I$3,IF(NOT(ISBLANK(H28)),$H$3,IF(NOT(ISBLANK(G28)),$G$3,IF(NOT(ISBLANK(F28)),$F$3,IF(NOT(ISBLANK(E28)),$E$3,IF(NOT(ISBLANK(D28)),D$3,Configuration!$A$8)))))))</f>
        <v>Proche</v>
      </c>
    </row>
    <row r="29" spans="1:12" ht="25.35" customHeight="1">
      <c r="A29" s="357"/>
      <c r="B29" s="401"/>
      <c r="C29" s="223"/>
      <c r="D29" s="2"/>
      <c r="E29" s="5"/>
      <c r="F29" s="2" t="s">
        <v>110</v>
      </c>
      <c r="G29" s="2"/>
      <c r="H29" s="2"/>
      <c r="I29" s="2"/>
      <c r="J29" s="307"/>
      <c r="K29" s="297" t="str">
        <f>'Vue d''ensemble'!$H$4</f>
        <v>SASAKI--PERICOU François</v>
      </c>
      <c r="L29" s="18" t="s">
        <v>4</v>
      </c>
    </row>
    <row r="30" spans="1:12" ht="25.35" customHeight="1">
      <c r="A30" s="357"/>
      <c r="B30" s="401"/>
      <c r="C30" s="223"/>
      <c r="D30" s="2"/>
      <c r="E30" s="5"/>
      <c r="F30" s="2"/>
      <c r="G30" s="2" t="s">
        <v>110</v>
      </c>
      <c r="H30" s="2"/>
      <c r="I30" s="2"/>
      <c r="J30" s="307"/>
      <c r="K30" s="297" t="str">
        <f>'Vue d''ensemble'!$I$4</f>
        <v>THOMAS Benoit</v>
      </c>
      <c r="L30" s="18" t="str">
        <f>IF(NOT(ISBLANK(J30)),$J$3,IF(NOT(ISBLANK(I30)),$I$3,IF(NOT(ISBLANK(H30)),$H$3,IF(NOT(ISBLANK(G30)),$G$3,IF(NOT(ISBLANK(F30)),$F$3,IF(NOT(ISBLANK(E30)),$E$3,IF(NOT(ISBLANK(D30)),D$3,Configuration!$A$8)))))))</f>
        <v>Très proche</v>
      </c>
    </row>
    <row r="31" spans="1:12" ht="25.35" customHeight="1" thickBot="1">
      <c r="A31" s="358"/>
      <c r="B31" s="402"/>
      <c r="C31" s="224"/>
      <c r="D31" s="2"/>
      <c r="E31" s="5"/>
      <c r="F31" s="2"/>
      <c r="G31" s="2"/>
      <c r="H31" s="2"/>
      <c r="I31" s="2"/>
      <c r="J31" s="308"/>
      <c r="K31" s="299" t="str">
        <f>'Vue d''ensemble'!$J$4</f>
        <v>- -</v>
      </c>
      <c r="L31" s="18" t="str">
        <f>IF(NOT(ISBLANK(J31)),$J$3,IF(NOT(ISBLANK(I31)),$I$3,IF(NOT(ISBLANK(H31)),$H$3,IF(NOT(ISBLANK(G31)),$G$3,IF(NOT(ISBLANK(F31)),$F$3,IF(NOT(ISBLANK(E31)),$E$3,IF(NOT(ISBLANK(D31)),D$3,Configuration!$A$8)))))))</f>
        <v>Évaluation manquante</v>
      </c>
    </row>
    <row r="32" spans="1:12" ht="25.35" customHeight="1" thickBot="1">
      <c r="A32" s="73" t="s">
        <v>103</v>
      </c>
      <c r="B32" s="401"/>
      <c r="C32" s="223"/>
      <c r="D32" s="1"/>
      <c r="E32" s="4"/>
      <c r="F32" s="1"/>
      <c r="G32" s="1" t="s">
        <v>113</v>
      </c>
      <c r="H32" s="1"/>
      <c r="I32" s="1"/>
      <c r="J32" s="307"/>
      <c r="K32" s="295" t="str">
        <f>'Vue d''ensemble'!$D$4</f>
        <v>DARSON Simon</v>
      </c>
      <c r="L32" s="18" t="str">
        <f>IF(NOT(ISBLANK(J32)),$J$3,IF(NOT(ISBLANK(I32)),$I$3,IF(NOT(ISBLANK(H32)),$H$3,IF(NOT(ISBLANK(G32)),$G$3,IF(NOT(ISBLANK(F32)),$F$3,IF(NOT(ISBLANK(E32)),$E$3,IF(NOT(ISBLANK(D32)),D$3,Configuration!$A$8)))))))</f>
        <v>Très proche</v>
      </c>
    </row>
    <row r="33" spans="1:12" ht="25.35" customHeight="1">
      <c r="A33" s="356" t="s">
        <v>203</v>
      </c>
      <c r="B33" s="401"/>
      <c r="C33" s="223"/>
      <c r="D33" s="2"/>
      <c r="E33" s="5"/>
      <c r="F33" s="2"/>
      <c r="G33" s="2" t="s">
        <v>110</v>
      </c>
      <c r="H33" s="2"/>
      <c r="I33" s="2"/>
      <c r="J33" s="307"/>
      <c r="K33" s="297" t="str">
        <f>'Vue d''ensemble'!$E$4</f>
        <v>FAGET Baptiste</v>
      </c>
      <c r="L33" s="18" t="str">
        <f>IF(NOT(ISBLANK(J33)),$J$3,IF(NOT(ISBLANK(I33)),$I$3,IF(NOT(ISBLANK(H33)),$H$3,IF(NOT(ISBLANK(G33)),$G$3,IF(NOT(ISBLANK(F33)),$F$3,IF(NOT(ISBLANK(E33)),$E$3,IF(NOT(ISBLANK(D33)),D$3,Configuration!$A$8)))))))</f>
        <v>Très proche</v>
      </c>
    </row>
    <row r="34" spans="1:12" ht="25.35" customHeight="1">
      <c r="A34" s="357"/>
      <c r="B34" s="401"/>
      <c r="C34" s="223"/>
      <c r="D34" s="2"/>
      <c r="E34" s="5"/>
      <c r="F34" s="2"/>
      <c r="G34" s="2" t="s">
        <v>110</v>
      </c>
      <c r="H34" s="2"/>
      <c r="I34" s="2"/>
      <c r="J34" s="307"/>
      <c r="K34" s="297" t="str">
        <f>'Vue d''ensemble'!$F$4</f>
        <v>KERGOURLAY Guillaume</v>
      </c>
      <c r="L34" s="18" t="str">
        <f>IF(NOT(ISBLANK(J34)),$J$3,IF(NOT(ISBLANK(I34)),$I$3,IF(NOT(ISBLANK(H34)),$H$3,IF(NOT(ISBLANK(G34)),$G$3,IF(NOT(ISBLANK(F34)),$F$3,IF(NOT(ISBLANK(E34)),$E$3,IF(NOT(ISBLANK(D34)),D$3,Configuration!$A$8)))))))</f>
        <v>Très proche</v>
      </c>
    </row>
    <row r="35" spans="1:12" ht="25.35" customHeight="1">
      <c r="A35" s="357"/>
      <c r="B35" s="401"/>
      <c r="C35" s="223"/>
      <c r="D35" s="2"/>
      <c r="E35" s="5"/>
      <c r="F35" s="2" t="s">
        <v>201</v>
      </c>
      <c r="G35" s="2"/>
      <c r="H35" s="2"/>
      <c r="I35" s="2"/>
      <c r="J35" s="307"/>
      <c r="K35" s="297" t="str">
        <f>'Vue d''ensemble'!$G$4</f>
        <v>MENSAH ASSIAKOLEY Alexandre</v>
      </c>
      <c r="L35" s="18" t="str">
        <f>IF(NOT(ISBLANK(J35)),$J$3,IF(NOT(ISBLANK(I35)),$I$3,IF(NOT(ISBLANK(H35)),$H$3,IF(NOT(ISBLANK(G35)),$G$3,IF(NOT(ISBLANK(F35)),$F$3,IF(NOT(ISBLANK(E35)),$E$3,IF(NOT(ISBLANK(D35)),D$3,Configuration!$A$8)))))))</f>
        <v>Proche</v>
      </c>
    </row>
    <row r="36" spans="1:12" ht="25.35" customHeight="1">
      <c r="A36" s="357"/>
      <c r="B36" s="401"/>
      <c r="C36" s="223"/>
      <c r="D36" s="2"/>
      <c r="E36" s="5"/>
      <c r="F36" s="2" t="s">
        <v>110</v>
      </c>
      <c r="G36" s="2"/>
      <c r="H36" s="2"/>
      <c r="I36" s="2"/>
      <c r="J36" s="307"/>
      <c r="K36" s="297" t="str">
        <f>'Vue d''ensemble'!$H$4</f>
        <v>SASAKI--PERICOU François</v>
      </c>
      <c r="L36" s="18" t="s">
        <v>4</v>
      </c>
    </row>
    <row r="37" spans="1:12" ht="25.35" customHeight="1">
      <c r="A37" s="357"/>
      <c r="B37" s="401"/>
      <c r="C37" s="223"/>
      <c r="D37" s="2"/>
      <c r="E37" s="5"/>
      <c r="F37" s="2"/>
      <c r="G37" s="2" t="s">
        <v>110</v>
      </c>
      <c r="H37" s="2"/>
      <c r="I37" s="2"/>
      <c r="J37" s="307"/>
      <c r="K37" s="297" t="str">
        <f>'Vue d''ensemble'!$I$4</f>
        <v>THOMAS Benoit</v>
      </c>
      <c r="L37" s="18" t="str">
        <f>IF(NOT(ISBLANK(J37)),$J$3,IF(NOT(ISBLANK(I37)),$I$3,IF(NOT(ISBLANK(H37)),$H$3,IF(NOT(ISBLANK(G37)),$G$3,IF(NOT(ISBLANK(F37)),$F$3,IF(NOT(ISBLANK(E37)),$E$3,IF(NOT(ISBLANK(D37)),D$3,Configuration!$A$8)))))))</f>
        <v>Très proche</v>
      </c>
    </row>
    <row r="38" spans="1:12" ht="25.35" customHeight="1" thickBot="1">
      <c r="A38" s="358"/>
      <c r="B38" s="402"/>
      <c r="C38" s="224"/>
      <c r="D38" s="2"/>
      <c r="E38" s="5"/>
      <c r="F38" s="2"/>
      <c r="G38" s="2"/>
      <c r="H38" s="2"/>
      <c r="I38" s="2"/>
      <c r="J38" s="308"/>
      <c r="K38" s="299" t="str">
        <f>'Vue d''ensemble'!$J$4</f>
        <v>- -</v>
      </c>
      <c r="L38" s="18" t="str">
        <f>IF(NOT(ISBLANK(J38)),$J$3,IF(NOT(ISBLANK(I38)),$I$3,IF(NOT(ISBLANK(H38)),$H$3,IF(NOT(ISBLANK(G38)),$G$3,IF(NOT(ISBLANK(F38)),$F$3,IF(NOT(ISBLANK(E38)),$E$3,IF(NOT(ISBLANK(D38)),D$3,Configuration!$A$8)))))))</f>
        <v>Évaluation manquante</v>
      </c>
    </row>
    <row r="39" spans="1:12" ht="25.35" customHeight="1" thickBot="1">
      <c r="A39" s="73" t="s">
        <v>104</v>
      </c>
      <c r="B39" s="400"/>
      <c r="C39" s="125"/>
      <c r="D39" s="1"/>
      <c r="E39" s="4"/>
      <c r="F39" s="1"/>
      <c r="G39" s="1"/>
      <c r="H39" s="1" t="s">
        <v>113</v>
      </c>
      <c r="I39" s="1"/>
      <c r="J39" s="306"/>
      <c r="K39" s="295" t="str">
        <f>'Vue d''ensemble'!$D$4</f>
        <v>DARSON Simon</v>
      </c>
      <c r="L39" s="18" t="str">
        <f>IF(NOT(ISBLANK(J39)),$J$3,IF(NOT(ISBLANK(I39)),$I$3,IF(NOT(ISBLANK(H39)),$H$3,IF(NOT(ISBLANK(G39)),$G$3,IF(NOT(ISBLANK(F39)),$F$3,IF(NOT(ISBLANK(E39)),$E$3,IF(NOT(ISBLANK(D39)),D$3,Configuration!$A$8)))))))</f>
        <v>Attendu</v>
      </c>
    </row>
    <row r="40" spans="1:12" ht="25.35" customHeight="1">
      <c r="A40" s="356" t="s">
        <v>204</v>
      </c>
      <c r="B40" s="401"/>
      <c r="C40" s="223"/>
      <c r="D40" s="2"/>
      <c r="E40" s="5"/>
      <c r="F40" s="2"/>
      <c r="G40" s="2" t="s">
        <v>110</v>
      </c>
      <c r="H40" s="2"/>
      <c r="I40" s="2"/>
      <c r="J40" s="307"/>
      <c r="K40" s="297" t="str">
        <f>'Vue d''ensemble'!$E$4</f>
        <v>FAGET Baptiste</v>
      </c>
      <c r="L40" s="18" t="str">
        <f>IF(NOT(ISBLANK(J40)),$J$3,IF(NOT(ISBLANK(I40)),$I$3,IF(NOT(ISBLANK(H40)),$H$3,IF(NOT(ISBLANK(G40)),$G$3,IF(NOT(ISBLANK(F40)),$F$3,IF(NOT(ISBLANK(E40)),$E$3,IF(NOT(ISBLANK(D40)),D$3,Configuration!$A$8)))))))</f>
        <v>Très proche</v>
      </c>
    </row>
    <row r="41" spans="1:12" ht="25.35" customHeight="1">
      <c r="A41" s="356"/>
      <c r="B41" s="401"/>
      <c r="C41" s="223"/>
      <c r="D41" s="2"/>
      <c r="E41" s="5"/>
      <c r="F41" s="2"/>
      <c r="G41" s="2"/>
      <c r="H41" s="2" t="s">
        <v>110</v>
      </c>
      <c r="I41" s="2"/>
      <c r="J41" s="307"/>
      <c r="K41" s="297" t="str">
        <f>'Vue d''ensemble'!$F$4</f>
        <v>KERGOURLAY Guillaume</v>
      </c>
      <c r="L41" s="18" t="str">
        <f>IF(NOT(ISBLANK(J41)),$J$3,IF(NOT(ISBLANK(I41)),$I$3,IF(NOT(ISBLANK(H41)),$H$3,IF(NOT(ISBLANK(G41)),$G$3,IF(NOT(ISBLANK(F41)),$F$3,IF(NOT(ISBLANK(E41)),$E$3,IF(NOT(ISBLANK(D41)),D$3,Configuration!$A$8)))))))</f>
        <v>Attendu</v>
      </c>
    </row>
    <row r="42" spans="1:12" ht="25.35" customHeight="1">
      <c r="A42" s="356"/>
      <c r="B42" s="401"/>
      <c r="C42" s="223"/>
      <c r="D42" s="2"/>
      <c r="E42" s="5"/>
      <c r="F42" s="2" t="s">
        <v>201</v>
      </c>
      <c r="G42" s="2"/>
      <c r="H42" s="2"/>
      <c r="I42" s="2"/>
      <c r="J42" s="307"/>
      <c r="K42" s="297" t="str">
        <f>'Vue d''ensemble'!$G$4</f>
        <v>MENSAH ASSIAKOLEY Alexandre</v>
      </c>
      <c r="L42" s="18" t="str">
        <f>IF(NOT(ISBLANK(J42)),$J$3,IF(NOT(ISBLANK(I42)),$I$3,IF(NOT(ISBLANK(H42)),$H$3,IF(NOT(ISBLANK(G42)),$G$3,IF(NOT(ISBLANK(F42)),$F$3,IF(NOT(ISBLANK(E42)),$E$3,IF(NOT(ISBLANK(D42)),D$3,Configuration!$A$8)))))))</f>
        <v>Proche</v>
      </c>
    </row>
    <row r="43" spans="1:12" ht="25.35" customHeight="1">
      <c r="A43" s="356"/>
      <c r="B43" s="401"/>
      <c r="C43" s="223"/>
      <c r="D43" s="2"/>
      <c r="E43" s="5" t="s">
        <v>110</v>
      </c>
      <c r="F43" s="2"/>
      <c r="G43" s="2"/>
      <c r="H43" s="2"/>
      <c r="I43" s="2"/>
      <c r="J43" s="307"/>
      <c r="K43" s="297" t="str">
        <f>'Vue d''ensemble'!$H$4</f>
        <v>SASAKI--PERICOU François</v>
      </c>
      <c r="L43" s="18" t="s">
        <v>3</v>
      </c>
    </row>
    <row r="44" spans="1:12" ht="25.35" customHeight="1">
      <c r="A44" s="356"/>
      <c r="B44" s="401"/>
      <c r="C44" s="223"/>
      <c r="D44" s="2"/>
      <c r="E44" s="5"/>
      <c r="F44" s="2"/>
      <c r="G44" s="2" t="s">
        <v>110</v>
      </c>
      <c r="H44" s="2"/>
      <c r="I44" s="2"/>
      <c r="J44" s="307"/>
      <c r="K44" s="297" t="str">
        <f>'Vue d''ensemble'!$I$4</f>
        <v>THOMAS Benoit</v>
      </c>
      <c r="L44" s="18" t="str">
        <f>IF(NOT(ISBLANK(J44)),$J$3,IF(NOT(ISBLANK(I44)),$I$3,IF(NOT(ISBLANK(H44)),$H$3,IF(NOT(ISBLANK(G44)),$G$3,IF(NOT(ISBLANK(F44)),$F$3,IF(NOT(ISBLANK(E44)),$E$3,IF(NOT(ISBLANK(D44)),D$3,Configuration!$A$8)))))))</f>
        <v>Très proche</v>
      </c>
    </row>
    <row r="45" spans="1:12" ht="25.35" customHeight="1" thickBot="1">
      <c r="A45" s="395"/>
      <c r="B45" s="402"/>
      <c r="C45" s="224"/>
      <c r="D45" s="3"/>
      <c r="E45" s="6"/>
      <c r="F45" s="3"/>
      <c r="G45" s="3"/>
      <c r="H45" s="3"/>
      <c r="I45" s="3"/>
      <c r="J45" s="308"/>
      <c r="K45" s="299" t="str">
        <f>'Vue d''ensemble'!$J$4</f>
        <v>- -</v>
      </c>
      <c r="L45" s="18" t="str">
        <f>IF(NOT(ISBLANK(J45)),$J$3,IF(NOT(ISBLANK(I45)),$I$3,IF(NOT(ISBLANK(H45)),$H$3,IF(NOT(ISBLANK(G45)),$G$3,IF(NOT(ISBLANK(F45)),$F$3,IF(NOT(ISBLANK(E45)),$E$3,IF(NOT(ISBLANK(D45)),D$3,Configuration!$A$8)))))))</f>
        <v>Évaluation manquante</v>
      </c>
    </row>
  </sheetData>
  <mergeCells count="18">
    <mergeCell ref="A1:K1"/>
    <mergeCell ref="B18:B24"/>
    <mergeCell ref="B11:B17"/>
    <mergeCell ref="B4:B10"/>
    <mergeCell ref="A19:A24"/>
    <mergeCell ref="A12:A17"/>
    <mergeCell ref="A5:A10"/>
    <mergeCell ref="D2:J2"/>
    <mergeCell ref="A2:A3"/>
    <mergeCell ref="B2:B3"/>
    <mergeCell ref="C2:C3"/>
    <mergeCell ref="K2:K3"/>
    <mergeCell ref="B39:B45"/>
    <mergeCell ref="B32:B38"/>
    <mergeCell ref="A40:A45"/>
    <mergeCell ref="A33:A38"/>
    <mergeCell ref="B25:B31"/>
    <mergeCell ref="A26:A31"/>
  </mergeCells>
  <conditionalFormatting sqref="H4:H45">
    <cfRule type="notContainsBlanks" dxfId="8" priority="1">
      <formula>LEN(TRIM(H4))&gt;0</formula>
    </cfRule>
  </conditionalFormatting>
  <conditionalFormatting sqref="I4:I45">
    <cfRule type="notContainsBlanks" dxfId="7" priority="2">
      <formula>LEN(TRIM(I4))&gt;0</formula>
    </cfRule>
  </conditionalFormatting>
  <conditionalFormatting sqref="E4:E45">
    <cfRule type="notContainsBlanks" dxfId="6" priority="4">
      <formula>LEN(TRIM(E4))&gt;0</formula>
    </cfRule>
  </conditionalFormatting>
  <conditionalFormatting sqref="F4:F45">
    <cfRule type="notContainsBlanks" dxfId="5" priority="5">
      <formula>LEN(TRIM(F4))&gt;0</formula>
    </cfRule>
  </conditionalFormatting>
  <conditionalFormatting sqref="G4:G45">
    <cfRule type="notContainsBlanks" dxfId="4" priority="6">
      <formula>LEN(TRIM(G4))&gt;0</formula>
    </cfRule>
  </conditionalFormatting>
  <conditionalFormatting sqref="D4:D45">
    <cfRule type="notContainsBlanks" dxfId="3" priority="3">
      <formula>LEN(TRIM(D4))&gt;0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2"/>
  <sheetViews>
    <sheetView zoomScaleNormal="100" zoomScalePageLayoutView="85" workbookViewId="0">
      <pane ySplit="7" topLeftCell="A8" activePane="bottomLeft" state="frozen"/>
      <selection pane="bottomLeft" activeCell="E13" sqref="E13"/>
    </sheetView>
  </sheetViews>
  <sheetFormatPr defaultColWidth="10.625" defaultRowHeight="15"/>
  <cols>
    <col min="1" max="1" width="25.625" style="107" customWidth="1"/>
    <col min="2" max="8" width="25.625" style="106" customWidth="1"/>
    <col min="9" max="16384" width="10.625" style="106"/>
  </cols>
  <sheetData>
    <row r="1" spans="1:10" s="104" customFormat="1" ht="35.25" customHeight="1" thickBot="1">
      <c r="A1" s="428" t="s">
        <v>205</v>
      </c>
      <c r="B1" s="429"/>
      <c r="C1" s="429"/>
      <c r="D1" s="429"/>
      <c r="E1" s="429"/>
      <c r="F1" s="429"/>
      <c r="G1" s="429"/>
      <c r="H1" s="429"/>
      <c r="I1" s="103"/>
      <c r="J1" s="103"/>
    </row>
    <row r="2" spans="1:10" s="104" customFormat="1" ht="18" customHeight="1">
      <c r="A2" s="430" t="s">
        <v>206</v>
      </c>
      <c r="B2" s="431"/>
      <c r="C2" s="431"/>
      <c r="D2" s="431"/>
      <c r="E2" s="431"/>
      <c r="F2" s="431"/>
      <c r="G2" s="431"/>
      <c r="H2" s="432"/>
      <c r="I2" s="103"/>
      <c r="J2" s="103"/>
    </row>
    <row r="3" spans="1:10" s="105" customFormat="1" ht="13.15">
      <c r="A3" s="112" t="s">
        <v>207</v>
      </c>
      <c r="B3" s="246">
        <f>COUNTIF(B$8:B$62,"p")</f>
        <v>0</v>
      </c>
      <c r="C3" s="246">
        <f t="shared" ref="C3:H3" si="0">COUNTIF(C$8:C$62,"p")</f>
        <v>0</v>
      </c>
      <c r="D3" s="246">
        <f t="shared" si="0"/>
        <v>0</v>
      </c>
      <c r="E3" s="246">
        <f t="shared" si="0"/>
        <v>0</v>
      </c>
      <c r="F3" s="246">
        <f t="shared" si="0"/>
        <v>0</v>
      </c>
      <c r="G3" s="246">
        <f t="shared" si="0"/>
        <v>0</v>
      </c>
      <c r="H3" s="246">
        <f t="shared" si="0"/>
        <v>0</v>
      </c>
      <c r="I3" s="309"/>
      <c r="J3" s="309"/>
    </row>
    <row r="4" spans="1:10" s="105" customFormat="1" ht="13.15">
      <c r="A4" s="112" t="s">
        <v>208</v>
      </c>
      <c r="B4" s="246">
        <f>COUNTIF(B$8:B$62,"r")</f>
        <v>0</v>
      </c>
      <c r="C4" s="246">
        <f t="shared" ref="C4:H4" si="1">COUNTIF(C$8:C$62,"r")</f>
        <v>0</v>
      </c>
      <c r="D4" s="246">
        <f t="shared" si="1"/>
        <v>0</v>
      </c>
      <c r="E4" s="246">
        <f t="shared" si="1"/>
        <v>0</v>
      </c>
      <c r="F4" s="246">
        <f t="shared" si="1"/>
        <v>0</v>
      </c>
      <c r="G4" s="246">
        <f t="shared" si="1"/>
        <v>0</v>
      </c>
      <c r="H4" s="246">
        <f t="shared" si="1"/>
        <v>0</v>
      </c>
      <c r="I4" s="309"/>
      <c r="J4" s="309"/>
    </row>
    <row r="5" spans="1:10" s="105" customFormat="1" ht="13.9" thickBot="1">
      <c r="A5" s="113" t="s">
        <v>209</v>
      </c>
      <c r="B5" s="111">
        <f>COUNTIF(B$8:B$62,"a")</f>
        <v>0</v>
      </c>
      <c r="C5" s="111">
        <f t="shared" ref="C5:H5" si="2">COUNTIF(C$8:C$62,"a")</f>
        <v>0</v>
      </c>
      <c r="D5" s="111">
        <f t="shared" si="2"/>
        <v>0</v>
      </c>
      <c r="E5" s="111">
        <f t="shared" si="2"/>
        <v>0</v>
      </c>
      <c r="F5" s="111">
        <f t="shared" si="2"/>
        <v>0</v>
      </c>
      <c r="G5" s="111">
        <f t="shared" si="2"/>
        <v>0</v>
      </c>
      <c r="H5" s="111">
        <f t="shared" si="2"/>
        <v>0</v>
      </c>
      <c r="I5" s="309"/>
      <c r="J5" s="309"/>
    </row>
    <row r="6" spans="1:10" ht="30.6" thickBot="1">
      <c r="A6" s="433" t="s">
        <v>210</v>
      </c>
      <c r="B6" s="108" t="str">
        <f>'Vue d''ensemble'!D4</f>
        <v>DARSON Simon</v>
      </c>
      <c r="C6" s="108" t="str">
        <f>'Vue d''ensemble'!E4</f>
        <v>FAGET Baptiste</v>
      </c>
      <c r="D6" s="108" t="str">
        <f>'Vue d''ensemble'!F4</f>
        <v>KERGOURLAY Guillaume</v>
      </c>
      <c r="E6" s="108" t="str">
        <f>'Vue d''ensemble'!G4</f>
        <v>MENSAH ASSIAKOLEY Alexandre</v>
      </c>
      <c r="F6" s="108" t="str">
        <f>'Vue d''ensemble'!H4</f>
        <v>SASAKI--PERICOU François</v>
      </c>
      <c r="G6" s="108" t="str">
        <f>'Vue d''ensemble'!I4</f>
        <v>THOMAS Benoit</v>
      </c>
      <c r="H6" s="108" t="str">
        <f>'Vue d''ensemble'!J4</f>
        <v>- -</v>
      </c>
    </row>
    <row r="7" spans="1:10" ht="140.25" customHeight="1" thickBot="1">
      <c r="A7" s="434"/>
      <c r="B7" s="109"/>
      <c r="C7" s="110"/>
      <c r="D7" s="110"/>
      <c r="E7" s="110"/>
      <c r="F7" s="110"/>
      <c r="G7" s="110"/>
      <c r="H7" s="110"/>
    </row>
    <row r="8" spans="1:10">
      <c r="A8" s="247"/>
      <c r="B8" s="310"/>
      <c r="C8" s="311"/>
      <c r="D8" s="311"/>
      <c r="E8" s="311"/>
      <c r="F8" s="311"/>
      <c r="G8" s="311"/>
      <c r="H8" s="311"/>
    </row>
    <row r="9" spans="1:10">
      <c r="A9" s="248"/>
      <c r="B9" s="312"/>
      <c r="C9" s="313"/>
      <c r="D9" s="313"/>
      <c r="E9" s="313"/>
      <c r="F9" s="313"/>
      <c r="G9" s="313"/>
      <c r="H9" s="313"/>
    </row>
    <row r="10" spans="1:10">
      <c r="A10" s="248"/>
      <c r="B10" s="312"/>
      <c r="C10" s="313"/>
      <c r="D10" s="313"/>
      <c r="E10" s="313"/>
      <c r="F10" s="313"/>
      <c r="G10" s="313"/>
      <c r="H10" s="313"/>
    </row>
    <row r="11" spans="1:10">
      <c r="A11" s="248"/>
      <c r="B11" s="312"/>
      <c r="C11" s="313"/>
      <c r="D11" s="313"/>
      <c r="E11" s="313"/>
      <c r="F11" s="313"/>
      <c r="G11" s="313"/>
      <c r="H11" s="313"/>
    </row>
    <row r="12" spans="1:10">
      <c r="A12" s="248"/>
      <c r="B12" s="312"/>
      <c r="C12" s="313"/>
      <c r="D12" s="313"/>
      <c r="E12" s="313"/>
      <c r="F12" s="313"/>
      <c r="G12" s="313"/>
      <c r="H12" s="313"/>
    </row>
    <row r="13" spans="1:10">
      <c r="A13" s="248"/>
      <c r="B13" s="312"/>
      <c r="C13" s="313"/>
      <c r="D13" s="313"/>
      <c r="E13" s="313"/>
      <c r="F13" s="313"/>
      <c r="G13" s="313"/>
      <c r="H13" s="313"/>
    </row>
    <row r="14" spans="1:10">
      <c r="A14" s="248"/>
      <c r="B14" s="312"/>
      <c r="C14" s="313"/>
      <c r="D14" s="313"/>
      <c r="E14" s="313"/>
      <c r="F14" s="313"/>
      <c r="G14" s="313"/>
      <c r="H14" s="313"/>
    </row>
    <row r="15" spans="1:10">
      <c r="A15" s="248"/>
      <c r="B15" s="312"/>
      <c r="C15" s="313"/>
      <c r="D15" s="313"/>
      <c r="E15" s="313"/>
      <c r="F15" s="313"/>
      <c r="G15" s="313"/>
      <c r="H15" s="313"/>
    </row>
    <row r="16" spans="1:10">
      <c r="A16" s="248"/>
      <c r="B16" s="312"/>
      <c r="C16" s="313"/>
      <c r="D16" s="313"/>
      <c r="E16" s="313"/>
      <c r="F16" s="313"/>
      <c r="G16" s="313"/>
      <c r="H16" s="313"/>
    </row>
    <row r="17" spans="1:8">
      <c r="A17" s="248"/>
      <c r="B17" s="312"/>
      <c r="C17" s="313"/>
      <c r="D17" s="313"/>
      <c r="E17" s="313"/>
      <c r="F17" s="313"/>
      <c r="G17" s="313"/>
      <c r="H17" s="313"/>
    </row>
    <row r="18" spans="1:8">
      <c r="A18" s="248"/>
      <c r="B18" s="312"/>
      <c r="C18" s="313"/>
      <c r="D18" s="313"/>
      <c r="E18" s="313"/>
      <c r="F18" s="313"/>
      <c r="G18" s="313"/>
      <c r="H18" s="313"/>
    </row>
    <row r="19" spans="1:8">
      <c r="A19" s="248"/>
      <c r="B19" s="312"/>
      <c r="C19" s="313"/>
      <c r="D19" s="313"/>
      <c r="E19" s="313"/>
      <c r="F19" s="313"/>
      <c r="G19" s="313"/>
      <c r="H19" s="313"/>
    </row>
    <row r="20" spans="1:8">
      <c r="A20" s="248"/>
      <c r="B20" s="312"/>
      <c r="C20" s="313"/>
      <c r="D20" s="313"/>
      <c r="E20" s="313"/>
      <c r="F20" s="313"/>
      <c r="G20" s="313"/>
      <c r="H20" s="313"/>
    </row>
    <row r="21" spans="1:8">
      <c r="A21" s="248"/>
      <c r="B21" s="312"/>
      <c r="C21" s="313"/>
      <c r="D21" s="313"/>
      <c r="E21" s="313"/>
      <c r="F21" s="313"/>
      <c r="G21" s="313"/>
      <c r="H21" s="313"/>
    </row>
    <row r="22" spans="1:8">
      <c r="A22" s="248"/>
      <c r="B22" s="312"/>
      <c r="C22" s="313"/>
      <c r="D22" s="313"/>
      <c r="E22" s="313"/>
      <c r="F22" s="313"/>
      <c r="G22" s="313"/>
      <c r="H22" s="313"/>
    </row>
    <row r="23" spans="1:8">
      <c r="A23" s="248"/>
      <c r="B23" s="312"/>
      <c r="C23" s="313"/>
      <c r="D23" s="313"/>
      <c r="E23" s="313"/>
      <c r="F23" s="313"/>
      <c r="G23" s="313"/>
      <c r="H23" s="313"/>
    </row>
    <row r="24" spans="1:8">
      <c r="A24" s="248"/>
      <c r="B24" s="312"/>
      <c r="C24" s="313"/>
      <c r="D24" s="313"/>
      <c r="E24" s="313"/>
      <c r="F24" s="313"/>
      <c r="G24" s="313"/>
      <c r="H24" s="313"/>
    </row>
    <row r="25" spans="1:8">
      <c r="A25" s="248"/>
      <c r="B25" s="312"/>
      <c r="C25" s="313"/>
      <c r="D25" s="313"/>
      <c r="E25" s="313"/>
      <c r="F25" s="313"/>
      <c r="G25" s="313"/>
      <c r="H25" s="313"/>
    </row>
    <row r="26" spans="1:8">
      <c r="A26" s="248"/>
      <c r="B26" s="312"/>
      <c r="C26" s="313"/>
      <c r="D26" s="313"/>
      <c r="E26" s="313"/>
      <c r="F26" s="313"/>
      <c r="G26" s="313"/>
      <c r="H26" s="313"/>
    </row>
    <row r="27" spans="1:8">
      <c r="A27" s="248"/>
      <c r="B27" s="312"/>
      <c r="C27" s="313"/>
      <c r="D27" s="313"/>
      <c r="E27" s="313"/>
      <c r="F27" s="313"/>
      <c r="G27" s="313"/>
      <c r="H27" s="313"/>
    </row>
    <row r="28" spans="1:8">
      <c r="A28" s="248"/>
      <c r="B28" s="312"/>
      <c r="C28" s="313"/>
      <c r="D28" s="313"/>
      <c r="E28" s="313"/>
      <c r="F28" s="313"/>
      <c r="G28" s="313"/>
      <c r="H28" s="313"/>
    </row>
    <row r="29" spans="1:8">
      <c r="A29" s="248"/>
      <c r="B29" s="312"/>
      <c r="C29" s="313"/>
      <c r="D29" s="313"/>
      <c r="E29" s="313"/>
      <c r="F29" s="313"/>
      <c r="G29" s="313"/>
      <c r="H29" s="313"/>
    </row>
    <row r="30" spans="1:8">
      <c r="A30" s="248"/>
      <c r="B30" s="312"/>
      <c r="C30" s="313"/>
      <c r="D30" s="313"/>
      <c r="E30" s="313"/>
      <c r="F30" s="313"/>
      <c r="G30" s="313"/>
      <c r="H30" s="313"/>
    </row>
    <row r="31" spans="1:8">
      <c r="A31" s="248"/>
      <c r="B31" s="312"/>
      <c r="C31" s="313"/>
      <c r="D31" s="313"/>
      <c r="E31" s="313"/>
      <c r="F31" s="313"/>
      <c r="G31" s="313"/>
      <c r="H31" s="313"/>
    </row>
    <row r="32" spans="1:8">
      <c r="A32" s="248"/>
      <c r="B32" s="312"/>
      <c r="C32" s="313"/>
      <c r="D32" s="313"/>
      <c r="E32" s="313"/>
      <c r="F32" s="313"/>
      <c r="G32" s="313"/>
      <c r="H32" s="313"/>
    </row>
    <row r="33" spans="1:8">
      <c r="A33" s="248"/>
      <c r="B33" s="312"/>
      <c r="C33" s="313"/>
      <c r="D33" s="313"/>
      <c r="E33" s="313"/>
      <c r="F33" s="313"/>
      <c r="G33" s="313"/>
      <c r="H33" s="313"/>
    </row>
    <row r="34" spans="1:8">
      <c r="A34" s="248"/>
      <c r="B34" s="312"/>
      <c r="C34" s="313"/>
      <c r="D34" s="313"/>
      <c r="E34" s="313"/>
      <c r="F34" s="313"/>
      <c r="G34" s="313"/>
      <c r="H34" s="313"/>
    </row>
    <row r="35" spans="1:8">
      <c r="A35" s="248"/>
      <c r="B35" s="312"/>
      <c r="C35" s="313"/>
      <c r="D35" s="313"/>
      <c r="E35" s="313"/>
      <c r="F35" s="313"/>
      <c r="G35" s="313"/>
      <c r="H35" s="313"/>
    </row>
    <row r="36" spans="1:8">
      <c r="A36" s="248"/>
      <c r="B36" s="312"/>
      <c r="C36" s="313"/>
      <c r="D36" s="313"/>
      <c r="E36" s="313"/>
      <c r="F36" s="313"/>
      <c r="G36" s="313"/>
      <c r="H36" s="313"/>
    </row>
    <row r="37" spans="1:8">
      <c r="A37" s="248"/>
      <c r="B37" s="312"/>
      <c r="C37" s="313"/>
      <c r="D37" s="313"/>
      <c r="E37" s="313"/>
      <c r="F37" s="313"/>
      <c r="G37" s="313"/>
      <c r="H37" s="313"/>
    </row>
    <row r="38" spans="1:8">
      <c r="A38" s="248"/>
      <c r="B38" s="312"/>
      <c r="C38" s="313"/>
      <c r="D38" s="313"/>
      <c r="E38" s="313"/>
      <c r="F38" s="313"/>
      <c r="G38" s="313"/>
      <c r="H38" s="313"/>
    </row>
    <row r="39" spans="1:8">
      <c r="A39" s="248"/>
      <c r="B39" s="312"/>
      <c r="C39" s="313"/>
      <c r="D39" s="313"/>
      <c r="E39" s="313"/>
      <c r="F39" s="313"/>
      <c r="G39" s="313"/>
      <c r="H39" s="313"/>
    </row>
    <row r="40" spans="1:8">
      <c r="A40" s="248"/>
      <c r="B40" s="312"/>
      <c r="C40" s="313"/>
      <c r="D40" s="313"/>
      <c r="E40" s="313"/>
      <c r="F40" s="313"/>
      <c r="G40" s="313"/>
      <c r="H40" s="313"/>
    </row>
    <row r="41" spans="1:8">
      <c r="A41" s="248"/>
      <c r="B41" s="312"/>
      <c r="C41" s="313"/>
      <c r="D41" s="313"/>
      <c r="E41" s="313"/>
      <c r="F41" s="313"/>
      <c r="G41" s="313"/>
      <c r="H41" s="313"/>
    </row>
    <row r="42" spans="1:8">
      <c r="A42" s="248"/>
      <c r="B42" s="312"/>
      <c r="C42" s="313"/>
      <c r="D42" s="313"/>
      <c r="E42" s="313"/>
      <c r="F42" s="313"/>
      <c r="G42" s="313"/>
      <c r="H42" s="313"/>
    </row>
    <row r="43" spans="1:8">
      <c r="A43" s="248"/>
      <c r="B43" s="312"/>
      <c r="C43" s="313"/>
      <c r="D43" s="313"/>
      <c r="E43" s="313"/>
      <c r="F43" s="313"/>
      <c r="G43" s="313"/>
      <c r="H43" s="313"/>
    </row>
    <row r="44" spans="1:8">
      <c r="A44" s="248"/>
      <c r="B44" s="312"/>
      <c r="C44" s="313"/>
      <c r="D44" s="313"/>
      <c r="E44" s="313"/>
      <c r="F44" s="313"/>
      <c r="G44" s="313"/>
      <c r="H44" s="313"/>
    </row>
    <row r="45" spans="1:8">
      <c r="A45" s="248"/>
      <c r="B45" s="312"/>
      <c r="C45" s="313"/>
      <c r="D45" s="313"/>
      <c r="E45" s="313"/>
      <c r="F45" s="313"/>
      <c r="G45" s="313"/>
      <c r="H45" s="313"/>
    </row>
    <row r="46" spans="1:8">
      <c r="A46" s="248"/>
      <c r="B46" s="312"/>
      <c r="C46" s="313"/>
      <c r="D46" s="313"/>
      <c r="E46" s="313"/>
      <c r="F46" s="313"/>
      <c r="G46" s="313"/>
      <c r="H46" s="313"/>
    </row>
    <row r="47" spans="1:8">
      <c r="A47" s="248"/>
      <c r="B47" s="312"/>
      <c r="C47" s="313"/>
      <c r="D47" s="313"/>
      <c r="E47" s="313"/>
      <c r="F47" s="313"/>
      <c r="G47" s="313"/>
      <c r="H47" s="313"/>
    </row>
    <row r="48" spans="1:8">
      <c r="A48" s="248"/>
      <c r="B48" s="312"/>
      <c r="C48" s="313"/>
      <c r="D48" s="313"/>
      <c r="E48" s="313"/>
      <c r="F48" s="313"/>
      <c r="G48" s="313"/>
      <c r="H48" s="313"/>
    </row>
    <row r="49" spans="1:8">
      <c r="A49" s="248"/>
      <c r="B49" s="312"/>
      <c r="C49" s="313"/>
      <c r="D49" s="313"/>
      <c r="E49" s="313"/>
      <c r="F49" s="313"/>
      <c r="G49" s="313"/>
      <c r="H49" s="313"/>
    </row>
    <row r="50" spans="1:8">
      <c r="A50" s="248"/>
      <c r="B50" s="312"/>
      <c r="C50" s="313"/>
      <c r="D50" s="313"/>
      <c r="E50" s="313"/>
      <c r="F50" s="313"/>
      <c r="G50" s="313"/>
      <c r="H50" s="313"/>
    </row>
    <row r="51" spans="1:8">
      <c r="A51" s="248"/>
      <c r="B51" s="312"/>
      <c r="C51" s="313"/>
      <c r="D51" s="313"/>
      <c r="E51" s="313"/>
      <c r="F51" s="313"/>
      <c r="G51" s="313"/>
      <c r="H51" s="313"/>
    </row>
    <row r="52" spans="1:8">
      <c r="A52" s="248"/>
      <c r="B52" s="312"/>
      <c r="C52" s="313"/>
      <c r="D52" s="313"/>
      <c r="E52" s="313"/>
      <c r="F52" s="313"/>
      <c r="G52" s="313"/>
      <c r="H52" s="313"/>
    </row>
    <row r="53" spans="1:8">
      <c r="A53" s="248"/>
      <c r="B53" s="312"/>
      <c r="C53" s="313"/>
      <c r="D53" s="313"/>
      <c r="E53" s="313"/>
      <c r="F53" s="313"/>
      <c r="G53" s="313"/>
      <c r="H53" s="313"/>
    </row>
    <row r="54" spans="1:8">
      <c r="A54" s="248"/>
      <c r="B54" s="312"/>
      <c r="C54" s="313"/>
      <c r="D54" s="313"/>
      <c r="E54" s="313"/>
      <c r="F54" s="313"/>
      <c r="G54" s="313"/>
      <c r="H54" s="313"/>
    </row>
    <row r="55" spans="1:8">
      <c r="A55" s="248"/>
      <c r="B55" s="312"/>
      <c r="C55" s="313"/>
      <c r="D55" s="313"/>
      <c r="E55" s="313"/>
      <c r="F55" s="313"/>
      <c r="G55" s="313"/>
      <c r="H55" s="313"/>
    </row>
    <row r="56" spans="1:8">
      <c r="A56" s="248"/>
      <c r="B56" s="312"/>
      <c r="C56" s="313"/>
      <c r="D56" s="313"/>
      <c r="E56" s="313"/>
      <c r="F56" s="313"/>
      <c r="G56" s="313"/>
      <c r="H56" s="313"/>
    </row>
    <row r="57" spans="1:8">
      <c r="A57" s="248"/>
      <c r="B57" s="312"/>
      <c r="C57" s="313"/>
      <c r="D57" s="313"/>
      <c r="E57" s="313"/>
      <c r="F57" s="313"/>
      <c r="G57" s="313"/>
      <c r="H57" s="313"/>
    </row>
    <row r="58" spans="1:8">
      <c r="A58" s="248"/>
      <c r="B58" s="312"/>
      <c r="C58" s="313"/>
      <c r="D58" s="313"/>
      <c r="E58" s="313"/>
      <c r="F58" s="313"/>
      <c r="G58" s="313"/>
      <c r="H58" s="313"/>
    </row>
    <row r="59" spans="1:8">
      <c r="A59" s="248"/>
      <c r="B59" s="312"/>
      <c r="C59" s="313"/>
      <c r="D59" s="313"/>
      <c r="E59" s="313"/>
      <c r="F59" s="313"/>
      <c r="G59" s="313"/>
      <c r="H59" s="313"/>
    </row>
    <row r="60" spans="1:8">
      <c r="A60" s="248"/>
      <c r="B60" s="312"/>
      <c r="C60" s="313"/>
      <c r="D60" s="313"/>
      <c r="E60" s="313"/>
      <c r="F60" s="313"/>
      <c r="G60" s="313"/>
      <c r="H60" s="313"/>
    </row>
    <row r="61" spans="1:8">
      <c r="A61" s="248"/>
      <c r="B61" s="312"/>
      <c r="C61" s="313"/>
      <c r="D61" s="313"/>
      <c r="E61" s="313"/>
      <c r="F61" s="313"/>
      <c r="G61" s="313"/>
      <c r="H61" s="313"/>
    </row>
    <row r="62" spans="1:8" ht="15.6" thickBot="1">
      <c r="A62" s="249"/>
      <c r="B62" s="314"/>
      <c r="C62" s="315"/>
      <c r="D62" s="315"/>
      <c r="E62" s="315"/>
      <c r="F62" s="315"/>
      <c r="G62" s="315"/>
      <c r="H62" s="315"/>
    </row>
  </sheetData>
  <mergeCells count="3">
    <mergeCell ref="A1:H1"/>
    <mergeCell ref="A2:H2"/>
    <mergeCell ref="A6:A7"/>
  </mergeCells>
  <conditionalFormatting sqref="B8:H62">
    <cfRule type="cellIs" dxfId="2" priority="1" operator="equal">
      <formula>"P"</formula>
    </cfRule>
    <cfRule type="cellIs" dxfId="1" priority="2" operator="equal">
      <formula>"R"</formula>
    </cfRule>
    <cfRule type="cellIs" dxfId="0" priority="3" operator="equal">
      <formula>"A"</formula>
    </cfRule>
  </conditionalFormatting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8"/>
  <sheetViews>
    <sheetView workbookViewId="0">
      <selection activeCell="C21" sqref="C21:E21"/>
    </sheetView>
  </sheetViews>
  <sheetFormatPr defaultColWidth="11" defaultRowHeight="15.6"/>
  <cols>
    <col min="1" max="1" width="34.125" customWidth="1"/>
    <col min="2" max="2" width="28.625" style="160" customWidth="1"/>
    <col min="3" max="3" width="19.625" style="160" customWidth="1"/>
    <col min="4" max="4" width="18.5" style="160" customWidth="1"/>
    <col min="5" max="5" width="17.125" style="160" customWidth="1"/>
    <col min="6" max="6" width="27.5" customWidth="1"/>
    <col min="7" max="7" width="26" customWidth="1"/>
    <col min="8" max="8" width="17" customWidth="1"/>
  </cols>
  <sheetData>
    <row r="1" spans="1:9" ht="24" thickBot="1">
      <c r="A1" s="154" t="s">
        <v>211</v>
      </c>
      <c r="B1" s="229" t="s">
        <v>49</v>
      </c>
      <c r="C1" s="230" t="s">
        <v>212</v>
      </c>
      <c r="D1" s="231" t="s">
        <v>213</v>
      </c>
      <c r="E1" s="155"/>
    </row>
    <row r="2" spans="1:9">
      <c r="B2" s="316" t="str">
        <f>'Vue d''ensemble'!$D$4</f>
        <v>DARSON Simon</v>
      </c>
      <c r="C2" s="227"/>
      <c r="D2" s="228"/>
      <c r="E2" s="218"/>
    </row>
    <row r="3" spans="1:9">
      <c r="B3" s="317" t="str">
        <f>'Vue d''ensemble'!$E$4</f>
        <v>FAGET Baptiste</v>
      </c>
      <c r="C3" s="156"/>
      <c r="D3" s="157"/>
      <c r="E3" s="218"/>
    </row>
    <row r="4" spans="1:9">
      <c r="B4" s="317" t="str">
        <f>'Vue d''ensemble'!$F$4</f>
        <v>KERGOURLAY Guillaume</v>
      </c>
      <c r="C4" s="156"/>
      <c r="D4" s="157"/>
      <c r="E4" s="218"/>
    </row>
    <row r="5" spans="1:9">
      <c r="B5" s="317" t="str">
        <f>'Vue d''ensemble'!$G$4</f>
        <v>MENSAH ASSIAKOLEY Alexandre</v>
      </c>
      <c r="C5" s="156"/>
      <c r="D5" s="157"/>
      <c r="E5" s="218"/>
    </row>
    <row r="6" spans="1:9">
      <c r="B6" s="317" t="str">
        <f>'Vue d''ensemble'!$H$4</f>
        <v>SASAKI--PERICOU François</v>
      </c>
      <c r="C6" s="156"/>
      <c r="D6" s="157"/>
      <c r="E6" s="218"/>
    </row>
    <row r="7" spans="1:9" ht="16.149999999999999" thickBot="1">
      <c r="B7" s="318" t="str">
        <f>'Vue d''ensemble'!$I$4</f>
        <v>THOMAS Benoit</v>
      </c>
      <c r="C7" s="158"/>
      <c r="D7" s="159"/>
      <c r="E7" s="218"/>
    </row>
    <row r="10" spans="1:9" ht="16.149999999999999" thickBot="1"/>
    <row r="11" spans="1:9" ht="26.45" thickBot="1">
      <c r="B11" s="496" t="s">
        <v>214</v>
      </c>
      <c r="C11" s="497"/>
      <c r="D11" s="497"/>
      <c r="E11" s="498"/>
      <c r="F11" s="497" t="s">
        <v>215</v>
      </c>
      <c r="G11" s="497"/>
      <c r="H11" s="497"/>
      <c r="I11" s="498"/>
    </row>
    <row r="12" spans="1:9">
      <c r="A12" s="232" t="s">
        <v>216</v>
      </c>
      <c r="B12" s="499"/>
      <c r="C12" s="500"/>
      <c r="D12" s="500"/>
      <c r="E12" s="501"/>
      <c r="F12" s="502"/>
      <c r="G12" s="503"/>
      <c r="H12" s="503"/>
      <c r="I12" s="504"/>
    </row>
    <row r="13" spans="1:9">
      <c r="A13" s="233" t="s">
        <v>217</v>
      </c>
      <c r="B13" s="505"/>
      <c r="C13" s="492"/>
      <c r="D13" s="492"/>
      <c r="E13" s="493"/>
      <c r="F13" s="506"/>
      <c r="G13" s="494"/>
      <c r="H13" s="494"/>
      <c r="I13" s="495"/>
    </row>
    <row r="14" spans="1:9">
      <c r="A14" s="233" t="s">
        <v>218</v>
      </c>
      <c r="B14" s="491"/>
      <c r="C14" s="492"/>
      <c r="D14" s="492"/>
      <c r="E14" s="493"/>
      <c r="F14" s="494"/>
      <c r="G14" s="494"/>
      <c r="H14" s="494"/>
      <c r="I14" s="495"/>
    </row>
    <row r="15" spans="1:9">
      <c r="A15" s="233" t="s">
        <v>219</v>
      </c>
      <c r="B15" s="491"/>
      <c r="C15" s="492"/>
      <c r="D15" s="492"/>
      <c r="E15" s="493"/>
      <c r="F15" s="494"/>
      <c r="G15" s="494"/>
      <c r="H15" s="494"/>
      <c r="I15" s="495"/>
    </row>
    <row r="16" spans="1:9">
      <c r="A16" s="233" t="s">
        <v>220</v>
      </c>
      <c r="B16" s="491"/>
      <c r="C16" s="492"/>
      <c r="D16" s="492"/>
      <c r="E16" s="493"/>
      <c r="F16" s="494"/>
      <c r="G16" s="494"/>
      <c r="H16" s="494"/>
      <c r="I16" s="495"/>
    </row>
    <row r="17" spans="1:9">
      <c r="A17" s="233" t="s">
        <v>221</v>
      </c>
      <c r="B17" s="491"/>
      <c r="C17" s="492"/>
      <c r="D17" s="492"/>
      <c r="E17" s="493"/>
      <c r="F17" s="494"/>
      <c r="G17" s="494"/>
      <c r="H17" s="494"/>
      <c r="I17" s="495"/>
    </row>
    <row r="18" spans="1:9">
      <c r="A18" s="233" t="s">
        <v>222</v>
      </c>
      <c r="B18" s="491"/>
      <c r="C18" s="492"/>
      <c r="D18" s="492"/>
      <c r="E18" s="493"/>
      <c r="F18" s="494"/>
      <c r="G18" s="494"/>
      <c r="H18" s="494"/>
      <c r="I18" s="495"/>
    </row>
    <row r="19" spans="1:9">
      <c r="A19" s="233" t="s">
        <v>223</v>
      </c>
      <c r="B19" s="491"/>
      <c r="C19" s="492"/>
      <c r="D19" s="492"/>
      <c r="E19" s="493"/>
      <c r="F19" s="494"/>
      <c r="G19" s="494"/>
      <c r="H19" s="494"/>
      <c r="I19" s="495"/>
    </row>
    <row r="20" spans="1:9" ht="31.9" thickBot="1">
      <c r="A20" s="234" t="s">
        <v>224</v>
      </c>
      <c r="B20" s="484"/>
      <c r="C20" s="485"/>
      <c r="D20" s="485"/>
      <c r="E20" s="486"/>
      <c r="F20" s="487"/>
      <c r="G20" s="487"/>
      <c r="H20" s="487"/>
      <c r="I20" s="488"/>
    </row>
    <row r="21" spans="1:9">
      <c r="A21" s="489" t="s">
        <v>225</v>
      </c>
      <c r="B21" s="235"/>
      <c r="C21" s="480"/>
      <c r="D21" s="480"/>
      <c r="E21" s="481"/>
      <c r="F21" s="239"/>
      <c r="G21" s="474"/>
      <c r="H21" s="474"/>
      <c r="I21" s="475"/>
    </row>
    <row r="22" spans="1:9">
      <c r="A22" s="489"/>
      <c r="B22" s="235"/>
      <c r="C22" s="480"/>
      <c r="D22" s="480"/>
      <c r="E22" s="481"/>
      <c r="F22" s="240"/>
      <c r="G22" s="482"/>
      <c r="H22" s="482"/>
      <c r="I22" s="483"/>
    </row>
    <row r="23" spans="1:9">
      <c r="A23" s="489"/>
      <c r="B23" s="235"/>
      <c r="C23" s="480"/>
      <c r="D23" s="480"/>
      <c r="E23" s="481"/>
      <c r="F23" s="241"/>
      <c r="G23" s="482"/>
      <c r="H23" s="482"/>
      <c r="I23" s="483"/>
    </row>
    <row r="24" spans="1:9">
      <c r="A24" s="489"/>
      <c r="B24" s="235"/>
      <c r="C24" s="480"/>
      <c r="D24" s="480"/>
      <c r="E24" s="481"/>
      <c r="F24" s="241"/>
      <c r="G24" s="482"/>
      <c r="H24" s="482"/>
      <c r="I24" s="483"/>
    </row>
    <row r="25" spans="1:9">
      <c r="A25" s="489"/>
      <c r="B25" s="235"/>
      <c r="C25" s="480"/>
      <c r="D25" s="480"/>
      <c r="E25" s="481"/>
      <c r="F25" s="241"/>
      <c r="G25" s="482"/>
      <c r="H25" s="482"/>
      <c r="I25" s="483"/>
    </row>
    <row r="26" spans="1:9">
      <c r="A26" s="489"/>
      <c r="B26" s="235"/>
      <c r="C26" s="480"/>
      <c r="D26" s="480"/>
      <c r="E26" s="481"/>
      <c r="F26" s="241"/>
      <c r="G26" s="482"/>
      <c r="H26" s="482"/>
      <c r="I26" s="483"/>
    </row>
    <row r="27" spans="1:9" ht="16.149999999999999" thickBot="1">
      <c r="A27" s="490"/>
      <c r="B27" s="236"/>
      <c r="C27" s="476"/>
      <c r="D27" s="476"/>
      <c r="E27" s="477"/>
      <c r="F27" s="242"/>
      <c r="G27" s="478"/>
      <c r="H27" s="478"/>
      <c r="I27" s="479"/>
    </row>
    <row r="28" spans="1:9">
      <c r="A28" s="456" t="s">
        <v>103</v>
      </c>
      <c r="B28" s="237"/>
      <c r="C28" s="472"/>
      <c r="D28" s="472"/>
      <c r="E28" s="473"/>
      <c r="F28" s="243"/>
      <c r="G28" s="474"/>
      <c r="H28" s="474"/>
      <c r="I28" s="475"/>
    </row>
    <row r="29" spans="1:9">
      <c r="A29" s="457"/>
      <c r="B29" s="163"/>
      <c r="C29" s="480"/>
      <c r="D29" s="480"/>
      <c r="E29" s="481"/>
      <c r="F29" s="167"/>
      <c r="G29" s="482"/>
      <c r="H29" s="482"/>
      <c r="I29" s="483"/>
    </row>
    <row r="30" spans="1:9">
      <c r="A30" s="457"/>
      <c r="B30" s="163"/>
      <c r="C30" s="480"/>
      <c r="D30" s="480"/>
      <c r="E30" s="481"/>
      <c r="F30" s="164"/>
      <c r="G30" s="482"/>
      <c r="H30" s="482"/>
      <c r="I30" s="483"/>
    </row>
    <row r="31" spans="1:9" ht="16.149999999999999" thickBot="1">
      <c r="A31" s="458"/>
      <c r="B31" s="165"/>
      <c r="C31" s="476"/>
      <c r="D31" s="476"/>
      <c r="E31" s="477"/>
      <c r="F31" s="166"/>
      <c r="G31" s="478"/>
      <c r="H31" s="478"/>
      <c r="I31" s="479"/>
    </row>
    <row r="32" spans="1:9">
      <c r="A32" s="439" t="s">
        <v>226</v>
      </c>
      <c r="B32" s="238"/>
      <c r="C32" s="472"/>
      <c r="D32" s="472"/>
      <c r="E32" s="473"/>
      <c r="F32" s="244"/>
      <c r="G32" s="474"/>
      <c r="H32" s="474"/>
      <c r="I32" s="475"/>
    </row>
    <row r="33" spans="1:9" ht="16.149999999999999" thickBot="1">
      <c r="A33" s="441"/>
      <c r="B33" s="236"/>
      <c r="C33" s="476"/>
      <c r="D33" s="476"/>
      <c r="E33" s="477"/>
      <c r="F33" s="245"/>
      <c r="G33" s="478"/>
      <c r="H33" s="478"/>
      <c r="I33" s="479"/>
    </row>
    <row r="34" spans="1:9">
      <c r="A34" s="456" t="s">
        <v>227</v>
      </c>
      <c r="B34" s="325"/>
      <c r="C34" s="459"/>
      <c r="D34" s="459"/>
      <c r="E34" s="460"/>
      <c r="F34" s="161"/>
      <c r="G34" s="469"/>
      <c r="H34" s="469"/>
      <c r="I34" s="470"/>
    </row>
    <row r="35" spans="1:9">
      <c r="A35" s="457"/>
      <c r="B35" s="323"/>
      <c r="C35" s="461"/>
      <c r="D35" s="461"/>
      <c r="E35" s="462"/>
      <c r="F35" s="162"/>
      <c r="G35" s="471"/>
      <c r="H35" s="465"/>
      <c r="I35" s="466"/>
    </row>
    <row r="36" spans="1:9">
      <c r="A36" s="457"/>
      <c r="B36" s="323"/>
      <c r="C36" s="461"/>
      <c r="D36" s="461"/>
      <c r="E36" s="462"/>
      <c r="F36" s="162"/>
      <c r="G36" s="471"/>
      <c r="H36" s="465"/>
      <c r="I36" s="466"/>
    </row>
    <row r="37" spans="1:9">
      <c r="A37" s="457"/>
      <c r="B37" s="163"/>
      <c r="C37" s="461"/>
      <c r="D37" s="461"/>
      <c r="E37" s="462"/>
      <c r="F37" s="167"/>
      <c r="G37" s="467"/>
      <c r="H37" s="467"/>
      <c r="I37" s="468"/>
    </row>
    <row r="38" spans="1:9">
      <c r="A38" s="457"/>
      <c r="B38" s="323"/>
      <c r="C38" s="461"/>
      <c r="D38" s="461"/>
      <c r="E38" s="462"/>
      <c r="F38" s="162"/>
      <c r="G38" s="465"/>
      <c r="H38" s="465"/>
      <c r="I38" s="466"/>
    </row>
    <row r="39" spans="1:9">
      <c r="A39" s="457"/>
      <c r="B39" s="323"/>
      <c r="C39" s="461"/>
      <c r="D39" s="461"/>
      <c r="E39" s="462"/>
      <c r="F39" s="162"/>
      <c r="G39" s="465"/>
      <c r="H39" s="465"/>
      <c r="I39" s="466"/>
    </row>
    <row r="40" spans="1:9">
      <c r="A40" s="457"/>
      <c r="B40" s="323"/>
      <c r="C40" s="461"/>
      <c r="D40" s="461"/>
      <c r="E40" s="462"/>
      <c r="F40" s="162"/>
      <c r="G40" s="465"/>
      <c r="H40" s="465"/>
      <c r="I40" s="466"/>
    </row>
    <row r="41" spans="1:9">
      <c r="A41" s="457"/>
      <c r="B41" s="323"/>
      <c r="C41" s="461"/>
      <c r="D41" s="461"/>
      <c r="E41" s="462"/>
      <c r="F41" s="162"/>
      <c r="G41" s="465"/>
      <c r="H41" s="465"/>
      <c r="I41" s="466"/>
    </row>
    <row r="42" spans="1:9">
      <c r="A42" s="457"/>
      <c r="B42" s="323"/>
      <c r="C42" s="461"/>
      <c r="D42" s="461"/>
      <c r="E42" s="462"/>
      <c r="F42" s="162"/>
      <c r="G42" s="465"/>
      <c r="H42" s="465"/>
      <c r="I42" s="466"/>
    </row>
    <row r="43" spans="1:9">
      <c r="A43" s="457"/>
      <c r="B43" s="323"/>
      <c r="C43" s="461"/>
      <c r="D43" s="461"/>
      <c r="E43" s="462"/>
      <c r="F43" s="162"/>
      <c r="G43" s="465"/>
      <c r="H43" s="465"/>
      <c r="I43" s="466"/>
    </row>
    <row r="44" spans="1:9">
      <c r="A44" s="457"/>
      <c r="B44" s="323"/>
      <c r="C44" s="461"/>
      <c r="D44" s="461"/>
      <c r="E44" s="462"/>
      <c r="F44" s="162"/>
      <c r="G44" s="465"/>
      <c r="H44" s="465"/>
      <c r="I44" s="466"/>
    </row>
    <row r="45" spans="1:9">
      <c r="A45" s="457"/>
      <c r="B45" s="323"/>
      <c r="C45" s="461"/>
      <c r="D45" s="461"/>
      <c r="E45" s="462"/>
      <c r="F45" s="162"/>
      <c r="G45" s="463"/>
      <c r="H45" s="463"/>
      <c r="I45" s="464"/>
    </row>
    <row r="46" spans="1:9">
      <c r="A46" s="457"/>
      <c r="B46" s="323"/>
      <c r="C46" s="461"/>
      <c r="D46" s="461"/>
      <c r="E46" s="462"/>
      <c r="F46" s="162"/>
      <c r="G46" s="465"/>
      <c r="H46" s="465"/>
      <c r="I46" s="466"/>
    </row>
    <row r="47" spans="1:9">
      <c r="A47" s="457"/>
      <c r="B47" s="323"/>
      <c r="C47" s="461"/>
      <c r="D47" s="461"/>
      <c r="E47" s="462"/>
      <c r="F47" s="162"/>
      <c r="G47" s="465"/>
      <c r="H47" s="465"/>
      <c r="I47" s="466"/>
    </row>
    <row r="48" spans="1:9">
      <c r="A48" s="457"/>
      <c r="B48" s="323"/>
      <c r="C48" s="461"/>
      <c r="D48" s="461"/>
      <c r="E48" s="462"/>
      <c r="F48" s="162"/>
      <c r="G48" s="463"/>
      <c r="H48" s="463"/>
      <c r="I48" s="464"/>
    </row>
    <row r="49" spans="1:9">
      <c r="A49" s="457"/>
      <c r="B49" s="323"/>
      <c r="C49" s="461"/>
      <c r="D49" s="461"/>
      <c r="E49" s="462"/>
      <c r="F49" s="162"/>
      <c r="G49" s="463"/>
      <c r="H49" s="463"/>
      <c r="I49" s="464"/>
    </row>
    <row r="50" spans="1:9">
      <c r="A50" s="457"/>
      <c r="B50" s="323"/>
      <c r="C50" s="461"/>
      <c r="D50" s="461"/>
      <c r="E50" s="462"/>
      <c r="F50" s="162"/>
      <c r="G50" s="465"/>
      <c r="H50" s="465"/>
      <c r="I50" s="466"/>
    </row>
    <row r="51" spans="1:9" ht="16.149999999999999" thickBot="1">
      <c r="A51" s="458"/>
      <c r="B51" s="324"/>
      <c r="C51" s="435"/>
      <c r="D51" s="435"/>
      <c r="E51" s="436"/>
      <c r="F51" s="168"/>
      <c r="G51" s="437"/>
      <c r="H51" s="437"/>
      <c r="I51" s="438"/>
    </row>
    <row r="52" spans="1:9">
      <c r="A52" s="439" t="s">
        <v>228</v>
      </c>
      <c r="B52" s="442"/>
      <c r="C52" s="443"/>
      <c r="D52" s="443"/>
      <c r="E52" s="444"/>
      <c r="F52" s="449"/>
      <c r="G52" s="450"/>
      <c r="H52" s="450"/>
      <c r="I52" s="451"/>
    </row>
    <row r="53" spans="1:9">
      <c r="A53" s="440"/>
      <c r="B53" s="445"/>
      <c r="C53" s="445"/>
      <c r="D53" s="445"/>
      <c r="E53" s="446"/>
      <c r="F53" s="452"/>
      <c r="G53" s="452"/>
      <c r="H53" s="452"/>
      <c r="I53" s="453"/>
    </row>
    <row r="54" spans="1:9">
      <c r="A54" s="440"/>
      <c r="B54" s="445"/>
      <c r="C54" s="445"/>
      <c r="D54" s="445"/>
      <c r="E54" s="446"/>
      <c r="F54" s="452"/>
      <c r="G54" s="452"/>
      <c r="H54" s="452"/>
      <c r="I54" s="453"/>
    </row>
    <row r="55" spans="1:9">
      <c r="A55" s="440"/>
      <c r="B55" s="445"/>
      <c r="C55" s="445"/>
      <c r="D55" s="445"/>
      <c r="E55" s="446"/>
      <c r="F55" s="452"/>
      <c r="G55" s="452"/>
      <c r="H55" s="452"/>
      <c r="I55" s="453"/>
    </row>
    <row r="56" spans="1:9">
      <c r="A56" s="440"/>
      <c r="B56" s="445"/>
      <c r="C56" s="445"/>
      <c r="D56" s="445"/>
      <c r="E56" s="446"/>
      <c r="F56" s="452"/>
      <c r="G56" s="452"/>
      <c r="H56" s="452"/>
      <c r="I56" s="453"/>
    </row>
    <row r="57" spans="1:9">
      <c r="A57" s="440"/>
      <c r="B57" s="445"/>
      <c r="C57" s="445"/>
      <c r="D57" s="445"/>
      <c r="E57" s="446"/>
      <c r="F57" s="452"/>
      <c r="G57" s="452"/>
      <c r="H57" s="452"/>
      <c r="I57" s="453"/>
    </row>
    <row r="58" spans="1:9" ht="16.149999999999999" thickBot="1">
      <c r="A58" s="441"/>
      <c r="B58" s="447"/>
      <c r="C58" s="447"/>
      <c r="D58" s="447"/>
      <c r="E58" s="448"/>
      <c r="F58" s="454"/>
      <c r="G58" s="454"/>
      <c r="H58" s="454"/>
      <c r="I58" s="455"/>
    </row>
  </sheetData>
  <mergeCells count="89"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A21:A27"/>
    <mergeCell ref="C21:E21"/>
    <mergeCell ref="G21:I21"/>
    <mergeCell ref="C22:E22"/>
    <mergeCell ref="G22:I22"/>
    <mergeCell ref="C23:E23"/>
    <mergeCell ref="G23:I23"/>
    <mergeCell ref="C24:E24"/>
    <mergeCell ref="G24:I24"/>
    <mergeCell ref="C25:E25"/>
    <mergeCell ref="G25:I25"/>
    <mergeCell ref="C26:E26"/>
    <mergeCell ref="G26:I26"/>
    <mergeCell ref="C27:E27"/>
    <mergeCell ref="G27:I27"/>
    <mergeCell ref="A28:A31"/>
    <mergeCell ref="C28:E28"/>
    <mergeCell ref="G28:I28"/>
    <mergeCell ref="C29:E29"/>
    <mergeCell ref="G29:I29"/>
    <mergeCell ref="C30:E30"/>
    <mergeCell ref="G30:I30"/>
    <mergeCell ref="C31:E31"/>
    <mergeCell ref="G31:I31"/>
    <mergeCell ref="A32:A33"/>
    <mergeCell ref="C32:E32"/>
    <mergeCell ref="G32:I32"/>
    <mergeCell ref="C33:E33"/>
    <mergeCell ref="G33:I33"/>
    <mergeCell ref="G34:I34"/>
    <mergeCell ref="C35:E35"/>
    <mergeCell ref="G35:I35"/>
    <mergeCell ref="C36:E36"/>
    <mergeCell ref="G36:I36"/>
    <mergeCell ref="C37:E37"/>
    <mergeCell ref="G37:I37"/>
    <mergeCell ref="C41:E41"/>
    <mergeCell ref="G41:I41"/>
    <mergeCell ref="C46:E46"/>
    <mergeCell ref="G46:I46"/>
    <mergeCell ref="C38:E38"/>
    <mergeCell ref="G38:I38"/>
    <mergeCell ref="C39:E39"/>
    <mergeCell ref="G39:I39"/>
    <mergeCell ref="C40:E40"/>
    <mergeCell ref="G40:I40"/>
    <mergeCell ref="G47:I47"/>
    <mergeCell ref="C42:E42"/>
    <mergeCell ref="G42:I42"/>
    <mergeCell ref="C43:E43"/>
    <mergeCell ref="G43:I43"/>
    <mergeCell ref="C44:E44"/>
    <mergeCell ref="G44:I44"/>
    <mergeCell ref="C51:E51"/>
    <mergeCell ref="G51:I51"/>
    <mergeCell ref="A52:A58"/>
    <mergeCell ref="B52:E58"/>
    <mergeCell ref="F52:I58"/>
    <mergeCell ref="A34:A51"/>
    <mergeCell ref="C34:E34"/>
    <mergeCell ref="C48:E48"/>
    <mergeCell ref="G48:I48"/>
    <mergeCell ref="C49:E49"/>
    <mergeCell ref="G49:I49"/>
    <mergeCell ref="C50:E50"/>
    <mergeCell ref="G50:I50"/>
    <mergeCell ref="C45:E45"/>
    <mergeCell ref="G45:I45"/>
    <mergeCell ref="C47:E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>
      <selection activeCell="R28" sqref="R28"/>
    </sheetView>
  </sheetViews>
  <sheetFormatPr defaultColWidth="5.5" defaultRowHeight="20.25" customHeight="1"/>
  <cols>
    <col min="1" max="16384" width="5.5" style="39"/>
  </cols>
  <sheetData>
    <row r="1" spans="1:3" ht="20.25" customHeight="1">
      <c r="A1" s="38"/>
      <c r="B1" s="326"/>
      <c r="C1" s="326"/>
    </row>
    <row r="4" spans="1:3" ht="20.25" customHeight="1">
      <c r="A4" s="326"/>
      <c r="B4" s="326"/>
      <c r="C4" s="326"/>
    </row>
    <row r="6" spans="1:3" ht="20.25" customHeight="1">
      <c r="A6" s="38"/>
      <c r="B6" s="326"/>
      <c r="C6" s="326"/>
    </row>
    <row r="8" spans="1:3" ht="20.25" customHeight="1">
      <c r="A8" s="326"/>
      <c r="B8" s="326"/>
      <c r="C8" s="326"/>
    </row>
    <row r="14" spans="1:3" ht="20.25" customHeight="1">
      <c r="A14" s="38"/>
      <c r="B14" s="326"/>
      <c r="C14" s="326"/>
    </row>
    <row r="15" spans="1:3" ht="20.25" customHeight="1">
      <c r="A15" s="326"/>
      <c r="B15" s="326"/>
      <c r="C15" s="507"/>
    </row>
    <row r="16" spans="1:3" ht="20.25" customHeight="1">
      <c r="A16" s="326"/>
      <c r="B16" s="326"/>
      <c r="C16" s="507"/>
    </row>
  </sheetData>
  <mergeCells count="1">
    <mergeCell ref="C15:C1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A9995071742B4387AA8A20BEECB6F0" ma:contentTypeVersion="8" ma:contentTypeDescription="Crée un document." ma:contentTypeScope="" ma:versionID="0e6b6eb8f2a86f700f3c1f859d6203b6">
  <xsd:schema xmlns:xsd="http://www.w3.org/2001/XMLSchema" xmlns:xs="http://www.w3.org/2001/XMLSchema" xmlns:p="http://schemas.microsoft.com/office/2006/metadata/properties" xmlns:ns2="71919119-591b-4025-a758-7e3fda4f98b9" targetNamespace="http://schemas.microsoft.com/office/2006/metadata/properties" ma:root="true" ma:fieldsID="baa0c1969ab534876f3d9bfdae40e7b1" ns2:_="">
    <xsd:import namespace="71919119-591b-4025-a758-7e3fda4f98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19119-591b-4025-a758-7e3fda4f9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EC71B-58D8-45C9-992B-2DA166E61DF8}"/>
</file>

<file path=customXml/itemProps2.xml><?xml version="1.0" encoding="utf-8"?>
<ds:datastoreItem xmlns:ds="http://schemas.openxmlformats.org/officeDocument/2006/customXml" ds:itemID="{4C684C05-E876-46D6-818D-D1D82CBAF685}"/>
</file>

<file path=customXml/itemProps3.xml><?xml version="1.0" encoding="utf-8"?>
<ds:datastoreItem xmlns:ds="http://schemas.openxmlformats.org/officeDocument/2006/customXml" ds:itemID="{628A0A36-7460-4D23-ACA5-5A1E3FC487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ISEP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zkazi Kazi</dc:creator>
  <cp:keywords/>
  <dc:description/>
  <cp:lastModifiedBy>François SASAKI--PERICOU</cp:lastModifiedBy>
  <cp:revision/>
  <dcterms:created xsi:type="dcterms:W3CDTF">2014-01-29T13:18:43Z</dcterms:created>
  <dcterms:modified xsi:type="dcterms:W3CDTF">2021-09-30T08:04:43Z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0x010100D4A9995071742B4387AA8A20BEECB6F0</vt:lpwstr>
  </property>
</Properties>
</file>