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60" windowWidth="23040" windowHeight="10755"/>
  </bookViews>
  <sheets>
    <sheet name="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89" i="1" l="1"/>
  <c r="S33" i="1"/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6" i="1"/>
  <c r="B57" i="1"/>
  <c r="B58" i="1"/>
  <c r="B59" i="1"/>
  <c r="B60" i="1"/>
  <c r="B61" i="1"/>
  <c r="B62" i="1"/>
  <c r="B64" i="1"/>
  <c r="B65" i="1"/>
  <c r="B66" i="1"/>
  <c r="B68" i="1"/>
  <c r="B69" i="1"/>
  <c r="B70" i="1"/>
  <c r="B71" i="1"/>
  <c r="B72" i="1"/>
  <c r="B74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4" i="1"/>
  <c r="AE91" i="1" l="1"/>
  <c r="AC91" i="1"/>
  <c r="AB91" i="1"/>
  <c r="K91" i="1"/>
  <c r="AE90" i="1" l="1"/>
  <c r="AC90" i="1"/>
  <c r="AB90" i="1"/>
  <c r="K90" i="1"/>
  <c r="AE18" i="1"/>
  <c r="AC18" i="1"/>
  <c r="AB18" i="1"/>
  <c r="K18" i="1"/>
  <c r="AE29" i="1"/>
  <c r="AC29" i="1"/>
  <c r="AB29" i="1"/>
  <c r="K29" i="1"/>
  <c r="AE92" i="1" l="1"/>
  <c r="AC92" i="1"/>
  <c r="AB92" i="1"/>
  <c r="S92" i="1"/>
  <c r="K92" i="1"/>
  <c r="AE94" i="1"/>
  <c r="AC94" i="1"/>
  <c r="AB9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3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4" i="1"/>
  <c r="S142" i="1" l="1"/>
  <c r="AB72" i="1" l="1"/>
  <c r="AC72" i="1"/>
  <c r="AE72" i="1"/>
  <c r="AB69" i="1"/>
  <c r="AC69" i="1"/>
  <c r="AE69" i="1"/>
  <c r="AB77" i="1"/>
  <c r="AC77" i="1"/>
  <c r="AE77" i="1"/>
  <c r="AB76" i="1"/>
  <c r="AC76" i="1"/>
  <c r="AE76" i="1"/>
  <c r="B75" i="1"/>
  <c r="AB75" i="1"/>
  <c r="AC75" i="1"/>
  <c r="AE75" i="1"/>
  <c r="AE81" i="1"/>
  <c r="AC81" i="1"/>
  <c r="AB81" i="1"/>
  <c r="AB82" i="1"/>
  <c r="AC82" i="1"/>
  <c r="AE82" i="1"/>
  <c r="AE64" i="1"/>
  <c r="AC64" i="1"/>
  <c r="AB64" i="1"/>
  <c r="AE61" i="1"/>
  <c r="AC61" i="1"/>
  <c r="AB61" i="1"/>
  <c r="AE58" i="1"/>
  <c r="AC58" i="1"/>
  <c r="AB58" i="1"/>
  <c r="AE57" i="1"/>
  <c r="AC57" i="1"/>
  <c r="AB57" i="1"/>
  <c r="AE53" i="1"/>
  <c r="AC53" i="1"/>
  <c r="AB53" i="1"/>
  <c r="B2" i="1"/>
  <c r="B3" i="1"/>
  <c r="AE48" i="1"/>
  <c r="AC48" i="1"/>
  <c r="AB48" i="1"/>
  <c r="AE35" i="1"/>
  <c r="AC35" i="1"/>
  <c r="AB35" i="1"/>
  <c r="AE93" i="1"/>
  <c r="AC93" i="1"/>
  <c r="AB93" i="1"/>
  <c r="AB89" i="1"/>
  <c r="AC89" i="1"/>
  <c r="AE89" i="1"/>
  <c r="S98" i="1" l="1"/>
  <c r="S99" i="1"/>
  <c r="S106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31" i="1"/>
  <c r="S36" i="1"/>
  <c r="S38" i="1"/>
  <c r="S39" i="1"/>
  <c r="S40" i="1"/>
  <c r="S41" i="1"/>
  <c r="S42" i="1"/>
  <c r="S43" i="1"/>
  <c r="S46" i="1"/>
  <c r="S47" i="1"/>
  <c r="B55" i="1"/>
  <c r="B63" i="1"/>
  <c r="S70" i="1"/>
  <c r="B73" i="1"/>
  <c r="S79" i="1"/>
  <c r="S85" i="1"/>
  <c r="S86" i="1"/>
  <c r="AE79" i="1"/>
  <c r="AE80" i="1"/>
  <c r="AE83" i="1"/>
  <c r="AE84" i="1"/>
  <c r="AE85" i="1"/>
  <c r="AE86" i="1"/>
  <c r="AE87" i="1"/>
  <c r="AE88" i="1"/>
  <c r="AB88" i="1"/>
  <c r="AC88" i="1"/>
  <c r="AB87" i="1"/>
  <c r="AC87" i="1"/>
  <c r="AB86" i="1"/>
  <c r="AC86" i="1"/>
  <c r="AB85" i="1"/>
  <c r="AC85" i="1"/>
  <c r="AB84" i="1"/>
  <c r="AC84" i="1"/>
  <c r="AB83" i="1"/>
  <c r="AC83" i="1"/>
  <c r="AB80" i="1"/>
  <c r="AC80" i="1"/>
  <c r="AB79" i="1"/>
  <c r="AC79" i="1"/>
  <c r="AB73" i="1"/>
  <c r="AC73" i="1"/>
  <c r="AB70" i="1"/>
  <c r="AC70" i="1"/>
  <c r="AB63" i="1"/>
  <c r="AC63" i="1"/>
  <c r="AC43" i="1"/>
  <c r="AE43" i="1"/>
  <c r="AC42" i="1"/>
  <c r="AE42" i="1"/>
  <c r="AC41" i="1"/>
  <c r="AE41" i="1"/>
  <c r="AC40" i="1"/>
  <c r="AE40" i="1"/>
  <c r="AC39" i="1"/>
  <c r="AE39" i="1"/>
  <c r="AC38" i="1"/>
  <c r="AE38" i="1"/>
  <c r="AC33" i="1"/>
  <c r="AE33" i="1"/>
  <c r="AB33" i="1"/>
  <c r="AB34" i="1"/>
  <c r="AB36" i="1"/>
  <c r="AB37" i="1"/>
  <c r="AB38" i="1"/>
  <c r="AB39" i="1"/>
  <c r="AB40" i="1"/>
  <c r="AB41" i="1"/>
  <c r="AB42" i="1"/>
  <c r="AB43" i="1"/>
  <c r="AE73" i="1" l="1"/>
  <c r="AE70" i="1"/>
  <c r="AE71" i="1"/>
  <c r="AE74" i="1"/>
  <c r="AE78" i="1"/>
  <c r="AE67" i="1"/>
  <c r="AE68" i="1"/>
  <c r="AE66" i="1"/>
  <c r="AE63" i="1"/>
  <c r="AE65" i="1"/>
  <c r="AE60" i="1"/>
  <c r="AE55" i="1"/>
  <c r="AE51" i="1"/>
  <c r="AE52" i="1"/>
  <c r="AE54" i="1"/>
  <c r="AE56" i="1"/>
  <c r="AE59" i="1"/>
  <c r="AE62" i="1"/>
  <c r="AE50" i="1"/>
  <c r="AE49" i="1"/>
  <c r="AE45" i="1"/>
  <c r="AE46" i="1"/>
  <c r="AE47" i="1"/>
  <c r="AE44" i="1"/>
  <c r="AE34" i="1"/>
  <c r="AE36" i="1"/>
  <c r="AE37" i="1"/>
  <c r="AE22" i="1"/>
  <c r="AE23" i="1"/>
  <c r="AE24" i="1"/>
  <c r="AE25" i="1"/>
  <c r="AE26" i="1"/>
  <c r="AE27" i="1"/>
  <c r="AE28" i="1"/>
  <c r="AE30" i="1"/>
  <c r="AE31" i="1"/>
  <c r="AE32" i="1"/>
  <c r="AE21" i="1"/>
  <c r="AE12" i="1"/>
  <c r="AE13" i="1"/>
  <c r="AE14" i="1"/>
  <c r="AE15" i="1"/>
  <c r="AE16" i="1"/>
  <c r="AE17" i="1"/>
  <c r="AE19" i="1"/>
  <c r="AE20" i="1"/>
  <c r="AE11" i="1"/>
  <c r="AE5" i="1"/>
  <c r="AE6" i="1"/>
  <c r="AE7" i="1"/>
  <c r="AE8" i="1"/>
  <c r="AE9" i="1"/>
  <c r="AE10" i="1"/>
  <c r="AE4" i="1"/>
  <c r="AC45" i="1"/>
  <c r="AC46" i="1"/>
  <c r="AC47" i="1"/>
  <c r="AC49" i="1"/>
  <c r="AC50" i="1"/>
  <c r="AC51" i="1"/>
  <c r="AC52" i="1"/>
  <c r="AC54" i="1"/>
  <c r="AC55" i="1"/>
  <c r="AC56" i="1"/>
  <c r="AC59" i="1"/>
  <c r="AC60" i="1"/>
  <c r="AC62" i="1"/>
  <c r="AC65" i="1"/>
  <c r="AC66" i="1"/>
  <c r="AC67" i="1"/>
  <c r="AC68" i="1"/>
  <c r="AC71" i="1"/>
  <c r="AC74" i="1"/>
  <c r="AC78" i="1"/>
  <c r="AC4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9" i="1"/>
  <c r="AC20" i="1"/>
  <c r="AC21" i="1"/>
  <c r="AC22" i="1"/>
  <c r="AC23" i="1"/>
  <c r="AC24" i="1"/>
  <c r="AC25" i="1"/>
  <c r="AC26" i="1"/>
  <c r="AC27" i="1"/>
  <c r="AC28" i="1"/>
  <c r="AC30" i="1"/>
  <c r="AC31" i="1"/>
  <c r="AC32" i="1"/>
  <c r="AC34" i="1"/>
  <c r="AC36" i="1"/>
  <c r="AC37" i="1"/>
  <c r="AC4" i="1"/>
  <c r="AB65" i="1"/>
  <c r="AB45" i="1"/>
  <c r="AB46" i="1"/>
  <c r="AB47" i="1"/>
  <c r="AB49" i="1"/>
  <c r="AB50" i="1"/>
  <c r="AB51" i="1"/>
  <c r="AB52" i="1"/>
  <c r="AB54" i="1"/>
  <c r="AB55" i="1"/>
  <c r="AB56" i="1"/>
  <c r="AB59" i="1"/>
  <c r="AB60" i="1"/>
  <c r="AB62" i="1"/>
  <c r="AB66" i="1"/>
  <c r="AB67" i="1"/>
  <c r="B67" i="1" s="1"/>
  <c r="AB68" i="1"/>
  <c r="AB71" i="1"/>
  <c r="AB74" i="1"/>
  <c r="AB78" i="1"/>
  <c r="AB4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5" i="1"/>
  <c r="AB26" i="1"/>
  <c r="AB27" i="1"/>
  <c r="AB28" i="1"/>
  <c r="AB30" i="1"/>
  <c r="AB31" i="1"/>
  <c r="AB32" i="1"/>
  <c r="AB4" i="1"/>
</calcChain>
</file>

<file path=xl/sharedStrings.xml><?xml version="1.0" encoding="utf-8"?>
<sst xmlns="http://schemas.openxmlformats.org/spreadsheetml/2006/main" count="2020" uniqueCount="303">
  <si>
    <t>7LOM6</t>
  </si>
  <si>
    <t>7LOM8</t>
  </si>
  <si>
    <t>7LSH</t>
  </si>
  <si>
    <t>7LOM12</t>
  </si>
  <si>
    <t>7POMRBB</t>
  </si>
  <si>
    <t>7POMSP</t>
  </si>
  <si>
    <t>4TOS2</t>
  </si>
  <si>
    <t>5TOS2</t>
  </si>
  <si>
    <t>4TOS3</t>
  </si>
  <si>
    <t>5TOS4</t>
  </si>
  <si>
    <t>4TOS4</t>
  </si>
  <si>
    <t>5TOS6</t>
  </si>
  <si>
    <t>4TOS6</t>
  </si>
  <si>
    <t>5TOS8</t>
  </si>
  <si>
    <t>4TOS8</t>
  </si>
  <si>
    <t>5TOS10</t>
  </si>
  <si>
    <t>4TOS10</t>
  </si>
  <si>
    <t>5TOS12</t>
  </si>
  <si>
    <t>4TOS12</t>
  </si>
  <si>
    <t>WIP out of Lam or Coating</t>
  </si>
  <si>
    <t>1/2 4x4 Blanks</t>
  </si>
  <si>
    <t>1/2 Shingle grooved Blanks</t>
  </si>
  <si>
    <t xml:space="preserve">1/2 Shingle (Routed &amp; Painted) </t>
  </si>
  <si>
    <t>1/2 OM 7' Blanks</t>
  </si>
  <si>
    <t>1/2 OM 8' Blanks</t>
  </si>
  <si>
    <t>192" Shake Blank</t>
  </si>
  <si>
    <t>96" Shake Blank</t>
  </si>
  <si>
    <t>Cove</t>
  </si>
  <si>
    <t>Craftsman</t>
  </si>
  <si>
    <t>Diamond</t>
  </si>
  <si>
    <t>Fish</t>
  </si>
  <si>
    <t>Octagon</t>
  </si>
  <si>
    <t>Rounds</t>
  </si>
  <si>
    <t>4/4 x 2 x 96 HD Trim</t>
  </si>
  <si>
    <t>4/4 FP Wide</t>
  </si>
  <si>
    <t>4/4 x 6 x 96 HD Trim</t>
  </si>
  <si>
    <t>5/4 FP Wide</t>
  </si>
  <si>
    <t>4/4 FP Narrow</t>
  </si>
  <si>
    <t>5/4 FP Narrorw</t>
  </si>
  <si>
    <t>4/4 Lam Wide</t>
  </si>
  <si>
    <t>5/4 Lam Wide</t>
  </si>
  <si>
    <t>4/4 Lam Narrow</t>
  </si>
  <si>
    <t>5/4 Lam Narrow</t>
  </si>
  <si>
    <t>Odd Trim</t>
  </si>
  <si>
    <t>1/2" OM for 12' Lap</t>
  </si>
  <si>
    <t>Red Boards</t>
  </si>
  <si>
    <t>Width</t>
  </si>
  <si>
    <t xml:space="preserve">Length </t>
  </si>
  <si>
    <t>Pcs/Package</t>
  </si>
  <si>
    <t>Cert</t>
  </si>
  <si>
    <t>Inventory Attributes</t>
  </si>
  <si>
    <t>Yes</t>
  </si>
  <si>
    <t>Product Attributes</t>
  </si>
  <si>
    <t>Texture</t>
  </si>
  <si>
    <t>Thickness</t>
  </si>
  <si>
    <t>Grade</t>
  </si>
  <si>
    <t>Type</t>
  </si>
  <si>
    <t>Style</t>
  </si>
  <si>
    <t>OM</t>
  </si>
  <si>
    <t>7/16</t>
  </si>
  <si>
    <t>Dlr</t>
  </si>
  <si>
    <t>Lap</t>
  </si>
  <si>
    <t>LS</t>
  </si>
  <si>
    <t>7LSM</t>
  </si>
  <si>
    <t>SM</t>
  </si>
  <si>
    <t>VF</t>
  </si>
  <si>
    <t>3/4</t>
  </si>
  <si>
    <t>Panel</t>
  </si>
  <si>
    <t>RBB</t>
  </si>
  <si>
    <t>SE</t>
  </si>
  <si>
    <t>SP</t>
  </si>
  <si>
    <t>NO</t>
  </si>
  <si>
    <t>TXA</t>
  </si>
  <si>
    <t>1/2</t>
  </si>
  <si>
    <t>C4</t>
  </si>
  <si>
    <t>C5</t>
  </si>
  <si>
    <t>C8</t>
  </si>
  <si>
    <t>CR</t>
  </si>
  <si>
    <t>SA</t>
  </si>
  <si>
    <t>SF</t>
  </si>
  <si>
    <t>SG4</t>
  </si>
  <si>
    <t>SL</t>
  </si>
  <si>
    <t>SLC6</t>
  </si>
  <si>
    <t>SH</t>
  </si>
  <si>
    <t>AD</t>
  </si>
  <si>
    <t>SLE</t>
  </si>
  <si>
    <t>808</t>
  </si>
  <si>
    <t>OS</t>
  </si>
  <si>
    <t>4/4</t>
  </si>
  <si>
    <t>Trim</t>
  </si>
  <si>
    <t>FSOM</t>
  </si>
  <si>
    <t>5/4</t>
  </si>
  <si>
    <t>5/8</t>
  </si>
  <si>
    <t>BLKUNP</t>
  </si>
  <si>
    <t>DPT</t>
  </si>
  <si>
    <t>DPU</t>
  </si>
  <si>
    <t xml:space="preserve"> - </t>
  </si>
  <si>
    <t>Special Insturctions</t>
  </si>
  <si>
    <t xml:space="preserve">Unprimed, White Poly Covers  </t>
  </si>
  <si>
    <t>Primed, White Poly Cover, No Back Brand</t>
  </si>
  <si>
    <t>No Odd Count Units</t>
  </si>
  <si>
    <t>RS</t>
  </si>
  <si>
    <t>12-4</t>
  </si>
  <si>
    <t>12-6</t>
  </si>
  <si>
    <t>DCOV</t>
  </si>
  <si>
    <t>DDIA</t>
  </si>
  <si>
    <t>DFISH</t>
  </si>
  <si>
    <t>DOCT</t>
  </si>
  <si>
    <t>DRND</t>
  </si>
  <si>
    <t>DCRT</t>
  </si>
  <si>
    <t>OM/SM</t>
  </si>
  <si>
    <t>ROUGH STOCK OUT OF PRESS</t>
  </si>
  <si>
    <t xml:space="preserve">DuraTrim Covers, No Back Brand, Sub-Bundled (4 high x 3 wide) </t>
  </si>
  <si>
    <t>DuraTrim Covers, No Back Brand, not Sub-bundled</t>
  </si>
  <si>
    <t>Barcode</t>
  </si>
  <si>
    <t>Grades</t>
  </si>
  <si>
    <t>Waste/Shift</t>
  </si>
  <si>
    <t>Waste/Pcs (lbs)</t>
  </si>
  <si>
    <t>Waste/Unit (lbs)</t>
  </si>
  <si>
    <t xml:space="preserve">Waste/Sheet (lbs) </t>
  </si>
  <si>
    <t>Avg run Coating</t>
  </si>
  <si>
    <t>Machine</t>
  </si>
  <si>
    <t>Units/Turns</t>
  </si>
  <si>
    <t>MS2</t>
  </si>
  <si>
    <t>T</t>
  </si>
  <si>
    <t>MS1</t>
  </si>
  <si>
    <t>Panel Phase 2</t>
  </si>
  <si>
    <t>Unprimed, White Poly Covers, No back Brand, Verticals</t>
  </si>
  <si>
    <t>7LOM9.5</t>
  </si>
  <si>
    <t>7LSMVAL</t>
  </si>
  <si>
    <t>7POMSQ</t>
  </si>
  <si>
    <t>7PSMSQ</t>
  </si>
  <si>
    <t>12LOMC124</t>
  </si>
  <si>
    <t>12LOMC126</t>
  </si>
  <si>
    <t>12LOMC4</t>
  </si>
  <si>
    <t>12LOMC5</t>
  </si>
  <si>
    <t>12LOMC8</t>
  </si>
  <si>
    <t>12LOMCR</t>
  </si>
  <si>
    <t>12LOMSA12</t>
  </si>
  <si>
    <t>12LOMSA8</t>
  </si>
  <si>
    <t>12LOMSOF</t>
  </si>
  <si>
    <t>12LOMSG</t>
  </si>
  <si>
    <t>12LOMSL</t>
  </si>
  <si>
    <t>12LSH</t>
  </si>
  <si>
    <t>12LSHCOV</t>
  </si>
  <si>
    <t>12LSHCRT</t>
  </si>
  <si>
    <t>12LSHDIA</t>
  </si>
  <si>
    <t>12LSHFISH</t>
  </si>
  <si>
    <t>12LSHOCT</t>
  </si>
  <si>
    <t>12LSHRND</t>
  </si>
  <si>
    <t>12PADSHP</t>
  </si>
  <si>
    <t>12POM808</t>
  </si>
  <si>
    <t>12PTXA808</t>
  </si>
  <si>
    <t>12PTXABLK</t>
  </si>
  <si>
    <t>4TOMFASC</t>
  </si>
  <si>
    <t>5TTTXASMBLKUN</t>
  </si>
  <si>
    <t>58TOMDT3</t>
  </si>
  <si>
    <t>58TOMDT4</t>
  </si>
  <si>
    <t>58TOMDT5</t>
  </si>
  <si>
    <t>58TOMDTUN3</t>
  </si>
  <si>
    <t>58TOMDTUN4</t>
  </si>
  <si>
    <t>58TOMDTUN5</t>
  </si>
  <si>
    <t>58TOMDT6</t>
  </si>
  <si>
    <t>58TOMDTUN6</t>
  </si>
  <si>
    <t>4/4 x 4 x 96 HD Trim</t>
  </si>
  <si>
    <t>5/8 FP</t>
  </si>
  <si>
    <t>5/8 OM Trim</t>
  </si>
  <si>
    <t>5/8 BakeHumid (44x74-3256)</t>
  </si>
  <si>
    <t>1/2 BakeHumid (44x74-3256)</t>
  </si>
  <si>
    <t>1/2 Adobe Siding</t>
  </si>
  <si>
    <t>1/2 OM &amp; SM WIDE Trim</t>
  </si>
  <si>
    <t>1/2 OM Siding</t>
  </si>
  <si>
    <t>1/2 Shake Siding</t>
  </si>
  <si>
    <t>1/2 OM Canada</t>
  </si>
  <si>
    <t>7/16 BakeHumid (44x74=3256)</t>
  </si>
  <si>
    <t>7/16 OM &amp; SM WIDE Trim</t>
  </si>
  <si>
    <t>7/16 OM &amp; SM NARROW Trim</t>
  </si>
  <si>
    <t>7/16 OM Siding</t>
  </si>
  <si>
    <t>7/16 Shake Siding</t>
  </si>
  <si>
    <t>7/16 Smooth Siding</t>
  </si>
  <si>
    <t>WIP</t>
  </si>
  <si>
    <t>D,W</t>
  </si>
  <si>
    <t>D, E, W</t>
  </si>
  <si>
    <t>D,E,W</t>
  </si>
  <si>
    <t>D,R,W</t>
  </si>
  <si>
    <t>D.W</t>
  </si>
  <si>
    <t xml:space="preserve">No back brand </t>
  </si>
  <si>
    <t xml:space="preserve">(All inventory Attributes are manually enter at order entry) </t>
  </si>
  <si>
    <t>#5 open</t>
  </si>
  <si>
    <t>7POM34</t>
  </si>
  <si>
    <t>7PTXA34</t>
  </si>
  <si>
    <t>Width Label</t>
  </si>
  <si>
    <t>Avg Run Coating</t>
  </si>
  <si>
    <t>Notes</t>
  </si>
  <si>
    <t>DataRow</t>
  </si>
  <si>
    <t>12LOMSA9</t>
  </si>
  <si>
    <t>5TOS3</t>
  </si>
  <si>
    <t>ValidRow</t>
  </si>
  <si>
    <t>N/A</t>
  </si>
  <si>
    <t>U</t>
  </si>
  <si>
    <t>Min</t>
  </si>
  <si>
    <t>Target</t>
  </si>
  <si>
    <t>Max</t>
  </si>
  <si>
    <t>Product Code</t>
  </si>
  <si>
    <t xml:space="preserve">NOTE: The DataRow column is for the scheduler program to quickly eliminate non-esential rows that are not master item data. </t>
  </si>
  <si>
    <t>NOTE: The ValidRow column is for quick checking that the scheduler program will be able to read the row.</t>
  </si>
  <si>
    <t>NOTE: This sheet must be named "Data"</t>
  </si>
  <si>
    <t>Description</t>
  </si>
  <si>
    <t>Length</t>
  </si>
  <si>
    <t>10/1</t>
  </si>
  <si>
    <t>34</t>
  </si>
  <si>
    <t>12OMSLC6</t>
  </si>
  <si>
    <t>BLNK</t>
  </si>
  <si>
    <t>FASC</t>
  </si>
  <si>
    <t>DURA</t>
  </si>
  <si>
    <t>MS3</t>
  </si>
  <si>
    <t>MS4</t>
  </si>
  <si>
    <t>Test WiP Generic</t>
  </si>
  <si>
    <t>7/17</t>
  </si>
  <si>
    <t>Out/Minute</t>
  </si>
  <si>
    <t>E7POMSP</t>
  </si>
  <si>
    <t>58TOM3</t>
  </si>
  <si>
    <t>Master ID</t>
  </si>
  <si>
    <t>7LOMSOF</t>
  </si>
  <si>
    <t>SOF</t>
  </si>
  <si>
    <t>E7POM34</t>
  </si>
  <si>
    <t>Made In</t>
  </si>
  <si>
    <t>Coating</t>
  </si>
  <si>
    <t>Other</t>
  </si>
  <si>
    <t>7/16 6" OM Lap</t>
  </si>
  <si>
    <t>7/16 8" OM Lap</t>
  </si>
  <si>
    <t>7/16 9-1/2" OM Lap</t>
  </si>
  <si>
    <t>7/16 12" OM Lap</t>
  </si>
  <si>
    <t>7/16 Shake Lap</t>
  </si>
  <si>
    <t>7/16 12" Smooth Lap</t>
  </si>
  <si>
    <t>7/16 12" Smooth ValuForm</t>
  </si>
  <si>
    <t>7/16 OM 4x7 3/4 Chl</t>
  </si>
  <si>
    <t>7/16 OM 4x9 3/4 Chl</t>
  </si>
  <si>
    <t>7/16 OM 4x8 3/4 Chl</t>
  </si>
  <si>
    <t>7/16 OM 4x8 RB&amp;B</t>
  </si>
  <si>
    <t>7/16 OM 4x8 Square Edge</t>
  </si>
  <si>
    <t>77/16 Sturdy Panel</t>
  </si>
  <si>
    <t>7/16 Smooth 4x8 Square Edge</t>
  </si>
  <si>
    <t>7/16 TexA 4x8 3/4 Chl</t>
  </si>
  <si>
    <t>7/16 OM Soffit</t>
  </si>
  <si>
    <t>7/16 TexA 4x7 3/4 Chl</t>
  </si>
  <si>
    <t>1/2 OM 12-4 Cottage Lap</t>
  </si>
  <si>
    <t>1/2 OM 12-6 Cottage Lap</t>
  </si>
  <si>
    <t>1/2 OM 4" Cottage Lap</t>
  </si>
  <si>
    <t>1/2 Twelve Foot 5" Cottage Lap</t>
  </si>
  <si>
    <t>1/2 5" Cottage Lap</t>
  </si>
  <si>
    <t>1/2 8" Cottage Lap</t>
  </si>
  <si>
    <t>1/2 Channel Rustic</t>
  </si>
  <si>
    <t>1/2 12" Self Align</t>
  </si>
  <si>
    <t>1/2 8" Self Align</t>
  </si>
  <si>
    <t>1/2 Twelve Foot 8" Self Align</t>
  </si>
  <si>
    <t>1/2 OM 13x192 Soffit</t>
  </si>
  <si>
    <t>1/2 8" Sure Lock</t>
  </si>
  <si>
    <t>1/2 Sure Lock Cottage Six</t>
  </si>
  <si>
    <t>1/2 Shake Self Align</t>
  </si>
  <si>
    <t>1/2 Adobe 4x8 Ship Lap Edge</t>
  </si>
  <si>
    <t>1/2 OM 4x8 808 Panels</t>
  </si>
  <si>
    <t>4/4 6" OM Fascia</t>
  </si>
  <si>
    <t>4/4 8" OM Fascia</t>
  </si>
  <si>
    <t>4/4 10" TruWood Trim</t>
  </si>
  <si>
    <t>4/4 12" TruWood Trim</t>
  </si>
  <si>
    <t>4/4 2" TruWood Trim</t>
  </si>
  <si>
    <t>4/4 2" Home Depot Trim</t>
  </si>
  <si>
    <t>4/4 3" TruWood Trim</t>
  </si>
  <si>
    <t>4/4 4" TruWood Trim</t>
  </si>
  <si>
    <t>4/4 4" Home Depot Trim</t>
  </si>
  <si>
    <t>4/4 6" TruWood Trim</t>
  </si>
  <si>
    <t>4/4 6" Home Depot Trim</t>
  </si>
  <si>
    <t>4/4 8" TruWood Trim</t>
  </si>
  <si>
    <t>5/4 10" TruWood Trim</t>
  </si>
  <si>
    <t>5/4 12" TruWood Trim</t>
  </si>
  <si>
    <t>5/4 2" TruWood Trim</t>
  </si>
  <si>
    <t>5/4 2" Home Depot Trim</t>
  </si>
  <si>
    <t>5/4 4" TruWood Trim</t>
  </si>
  <si>
    <t>5/4 4" Home Depot Trim</t>
  </si>
  <si>
    <t>5/4 6" TruWood Trim</t>
  </si>
  <si>
    <t>5/4 6" Home Depot Trim</t>
  </si>
  <si>
    <t>5/4 8" TruWood Trim</t>
  </si>
  <si>
    <t>5/8 3" Primed DuraTrim</t>
  </si>
  <si>
    <t>5/8 3" Unprimed DuraTrim</t>
  </si>
  <si>
    <t>5/8 4" Primed DuraTrim</t>
  </si>
  <si>
    <t>5/8 4" Unprimed DuraTrim</t>
  </si>
  <si>
    <t>5/8 6" Primed DuraTrim</t>
  </si>
  <si>
    <t>5/8 6" Unprimed DuraTrim</t>
  </si>
  <si>
    <t>5/8 3" OM Trim</t>
  </si>
  <si>
    <t>RS 5/8 OM Trim</t>
  </si>
  <si>
    <t>RS 1/2 Adobe Siding</t>
  </si>
  <si>
    <t>RS 1/2 OM &amp; SM Wide Trim</t>
  </si>
  <si>
    <t>1/2 OM 16' for 12' Lap</t>
  </si>
  <si>
    <t>RS 1/2 OM 16' for 12' Lap</t>
  </si>
  <si>
    <t>RS 1/2 OM Siding</t>
  </si>
  <si>
    <t>RS 1/2 Shake Siding</t>
  </si>
  <si>
    <t>RS 1/2 OM Canada</t>
  </si>
  <si>
    <t>RS 7/16 OM  &amp; SM Wide Trim</t>
  </si>
  <si>
    <t>RS 7/16 OM  &amp; SM Narrow Trim</t>
  </si>
  <si>
    <t>RS 7/16 OM Siding</t>
  </si>
  <si>
    <t>RS 7/16 Shake Siding</t>
  </si>
  <si>
    <t>RS 7/16 Smooth Siding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</si>
</sst>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rgb="FFFF0000"/>
      <name val="Arial Narrow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left"/>
    </xf>
    <xf numFmtId="49" fontId="3" fillId="5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7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/>
    </xf>
    <xf numFmtId="3" fontId="9" fillId="4" borderId="0" xfId="0" applyNumberFormat="1" applyFont="1" applyFill="1" applyAlignment="1">
      <alignment vertical="center"/>
    </xf>
    <xf numFmtId="2" fontId="9" fillId="4" borderId="0" xfId="0" applyNumberFormat="1" applyFont="1" applyFill="1" applyAlignment="1">
      <alignment vertical="center" wrapText="1"/>
    </xf>
    <xf numFmtId="4" fontId="9" fillId="4" borderId="0" xfId="0" applyNumberFormat="1" applyFont="1" applyFill="1" applyAlignment="1">
      <alignment vertical="center" wrapText="1"/>
    </xf>
    <xf numFmtId="3" fontId="0" fillId="0" borderId="0" xfId="0" applyNumberFormat="1"/>
    <xf numFmtId="0" fontId="6" fillId="0" borderId="0" xfId="0" applyFont="1" applyAlignment="1"/>
    <xf numFmtId="0" fontId="6" fillId="0" borderId="0" xfId="0" applyNumberFormat="1" applyFont="1" applyAlignment="1">
      <alignment horizontal="right"/>
    </xf>
    <xf numFmtId="0" fontId="0" fillId="0" borderId="0" xfId="0" applyNumberFormat="1"/>
    <xf numFmtId="12" fontId="0" fillId="0" borderId="0" xfId="0" applyNumberFormat="1" applyAlignment="1">
      <alignment horizontal="center"/>
    </xf>
    <xf numFmtId="12" fontId="0" fillId="5" borderId="0" xfId="0" applyNumberFormat="1" applyFill="1" applyAlignment="1">
      <alignment horizontal="center"/>
    </xf>
    <xf numFmtId="12" fontId="0" fillId="2" borderId="0" xfId="0" applyNumberFormat="1" applyFill="1" applyAlignment="1">
      <alignment horizontal="center"/>
    </xf>
    <xf numFmtId="12" fontId="0" fillId="0" borderId="0" xfId="0" applyNumberFormat="1" applyAlignment="1">
      <alignment horizontal="left"/>
    </xf>
    <xf numFmtId="12" fontId="2" fillId="0" borderId="0" xfId="0" applyNumberFormat="1" applyFont="1" applyAlignment="1">
      <alignment horizontal="center"/>
    </xf>
    <xf numFmtId="12" fontId="7" fillId="2" borderId="0" xfId="0" applyNumberFormat="1" applyFont="1" applyFill="1" applyAlignment="1">
      <alignment horizontal="center"/>
    </xf>
    <xf numFmtId="12" fontId="7" fillId="0" borderId="0" xfId="0" applyNumberFormat="1" applyFont="1" applyAlignment="1">
      <alignment horizontal="center"/>
    </xf>
    <xf numFmtId="12" fontId="6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3" borderId="0" xfId="0" applyNumberFormat="1" applyFill="1" applyAlignment="1">
      <alignment horizontal="center"/>
    </xf>
    <xf numFmtId="12" fontId="0" fillId="6" borderId="0" xfId="0" applyNumberFormat="1" applyFill="1" applyAlignment="1">
      <alignment horizontal="center"/>
    </xf>
    <xf numFmtId="0" fontId="0" fillId="0" borderId="0" xfId="0"/>
    <xf numFmtId="0" fontId="2" fillId="6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/>
    </xf>
    <xf numFmtId="12" fontId="7" fillId="6" borderId="0" xfId="0" applyNumberFormat="1" applyFont="1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0" fillId="6" borderId="0" xfId="0" applyNumberFormat="1" applyFill="1" applyAlignment="1">
      <alignment horizontal="center"/>
    </xf>
    <xf numFmtId="0" fontId="5" fillId="6" borderId="0" xfId="0" applyFont="1" applyFill="1" applyAlignment="1">
      <alignment horizontal="left"/>
    </xf>
    <xf numFmtId="3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4" fillId="6" borderId="0" xfId="0" applyFont="1" applyFill="1" applyAlignment="1">
      <alignment horizontal="left"/>
    </xf>
    <xf numFmtId="49" fontId="4" fillId="6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horizontal="right"/>
    </xf>
    <xf numFmtId="49" fontId="2" fillId="6" borderId="0" xfId="0" applyNumberFormat="1" applyFont="1" applyFill="1" applyAlignment="1">
      <alignment horizontal="right"/>
    </xf>
    <xf numFmtId="49" fontId="12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6" fillId="0" borderId="0" xfId="0" applyNumberFormat="1" applyFont="1" applyAlignment="1"/>
    <xf numFmtId="49" fontId="0" fillId="0" borderId="0" xfId="0" applyNumberFormat="1"/>
    <xf numFmtId="164" fontId="9" fillId="0" borderId="0" xfId="0" applyNumberFormat="1" applyFont="1" applyAlignment="1">
      <alignment horizontal="center" vertical="center" wrapText="1"/>
    </xf>
    <xf numFmtId="0" fontId="0" fillId="0" borderId="0" xfId="0"/>
    <xf numFmtId="0" fontId="9" fillId="4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6" fontId="13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2" fontId="0" fillId="0" borderId="0" xfId="0" applyNumberFormat="1" applyFill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7"/>
      <tableStyleElement type="headerRow" dxfId="16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6"/>
  <sheetViews>
    <sheetView tabSelected="1" workbookViewId="0">
      <pane xSplit="3" topLeftCell="F1" activePane="topRight" state="frozen"/>
      <selection pane="topRight" activeCell="L83" sqref="L83"/>
    </sheetView>
  </sheetViews>
  <sheetFormatPr defaultRowHeight="15" x14ac:dyDescent="0.25"/>
  <cols>
    <col min="1" max="1" width="8.5703125" bestFit="1" customWidth="1"/>
    <col min="2" max="2" width="8.7109375" bestFit="1" customWidth="1"/>
    <col min="3" max="3" width="23.7109375" style="5" customWidth="1"/>
    <col min="4" max="4" width="8.28515625" style="70" bestFit="1" customWidth="1"/>
    <col min="5" max="5" width="7.85546875" style="5" customWidth="1"/>
    <col min="6" max="6" width="17.5703125" style="1" bestFit="1" customWidth="1"/>
    <col min="7" max="7" width="9.85546875" style="47" customWidth="1"/>
    <col min="8" max="8" width="6.42578125" style="1" bestFit="1" customWidth="1"/>
    <col min="9" max="9" width="6" style="2" bestFit="1" customWidth="1"/>
    <col min="10" max="10" width="8" style="2" bestFit="1" customWidth="1"/>
    <col min="11" max="11" width="17" style="2" customWidth="1"/>
    <col min="12" max="12" width="19.28515625" style="1" bestFit="1" customWidth="1"/>
    <col min="13" max="13" width="7.5703125" style="1" bestFit="1" customWidth="1"/>
    <col min="14" max="14" width="9.140625" style="1" bestFit="1" customWidth="1"/>
    <col min="15" max="15" width="4.7109375" style="1" bestFit="1" customWidth="1"/>
    <col min="16" max="17" width="9.85546875" style="1" customWidth="1"/>
    <col min="18" max="18" width="13" style="1" customWidth="1"/>
    <col min="19" max="19" width="29.28515625" style="80" bestFit="1" customWidth="1"/>
    <col min="20" max="20" width="21.140625" style="1" customWidth="1"/>
    <col min="21" max="21" width="10.7109375" style="1" bestFit="1" customWidth="1"/>
    <col min="22" max="22" width="9.28515625" style="1" bestFit="1" customWidth="1"/>
    <col min="23" max="23" width="16.7109375" bestFit="1" customWidth="1"/>
    <col min="24" max="24" width="15.28515625" bestFit="1" customWidth="1"/>
    <col min="25" max="25" width="7.42578125" bestFit="1" customWidth="1"/>
    <col min="26" max="26" width="6.7109375" bestFit="1" customWidth="1"/>
    <col min="27" max="27" width="11" style="10" customWidth="1"/>
    <col min="28" max="28" width="10.42578125" style="36" bestFit="1" customWidth="1"/>
    <col min="29" max="29" width="13.140625" style="38" bestFit="1" customWidth="1"/>
    <col min="30" max="30" width="14" style="1" bestFit="1" customWidth="1"/>
    <col min="31" max="31" width="15.28515625" style="38" bestFit="1" customWidth="1"/>
  </cols>
  <sheetData>
    <row r="1" spans="1:31" x14ac:dyDescent="0.25">
      <c r="A1" t="s">
        <v>194</v>
      </c>
      <c r="B1" t="s">
        <v>197</v>
      </c>
      <c r="C1" s="5" t="s">
        <v>203</v>
      </c>
      <c r="D1" s="70" t="s">
        <v>226</v>
      </c>
      <c r="E1" s="5" t="s">
        <v>222</v>
      </c>
      <c r="F1" s="6" t="s">
        <v>53</v>
      </c>
      <c r="G1" s="55" t="s">
        <v>54</v>
      </c>
      <c r="H1" s="6" t="s">
        <v>55</v>
      </c>
      <c r="I1" s="7" t="s">
        <v>56</v>
      </c>
      <c r="J1" s="7" t="s">
        <v>57</v>
      </c>
      <c r="K1" s="7" t="s">
        <v>219</v>
      </c>
      <c r="L1" s="6" t="s">
        <v>46</v>
      </c>
      <c r="M1" s="6" t="s">
        <v>208</v>
      </c>
      <c r="N1" s="6" t="s">
        <v>48</v>
      </c>
      <c r="O1" s="6" t="s">
        <v>49</v>
      </c>
      <c r="P1" s="6"/>
      <c r="Q1" s="6" t="s">
        <v>191</v>
      </c>
      <c r="R1" s="1" t="s">
        <v>192</v>
      </c>
      <c r="S1" s="80" t="s">
        <v>207</v>
      </c>
      <c r="T1" s="1" t="s">
        <v>121</v>
      </c>
      <c r="U1" s="1" t="s">
        <v>122</v>
      </c>
      <c r="V1" s="1" t="s">
        <v>200</v>
      </c>
      <c r="W1" s="1" t="s">
        <v>201</v>
      </c>
      <c r="X1" t="s">
        <v>202</v>
      </c>
      <c r="Y1" s="1" t="s">
        <v>114</v>
      </c>
      <c r="Z1" s="1" t="s">
        <v>115</v>
      </c>
      <c r="AA1" s="9" t="s">
        <v>193</v>
      </c>
      <c r="AB1" s="36" t="s">
        <v>116</v>
      </c>
      <c r="AC1" s="38" t="s">
        <v>117</v>
      </c>
      <c r="AD1" s="1" t="s">
        <v>118</v>
      </c>
      <c r="AE1" s="38" t="s">
        <v>119</v>
      </c>
    </row>
    <row r="2" spans="1:31" ht="14.45" customHeight="1" x14ac:dyDescent="0.25">
      <c r="A2" t="b">
        <v>0</v>
      </c>
      <c r="B2" s="43" t="b">
        <f t="shared" ref="B2:B3" si="0">AND(A2,COUNTBLANK(C2:I2) +COUNTBLANK(L2:Z2) + COUNTBLANK(AB2:AE2) &lt; 1, ISNUMBER(X2),ISNUMBER(L2),ISNUMBER(W2),ISNUMBER(AB2),ISNUMBER(AC2),ISNUMBER(AD2),ISNUMBER(AE2),ISNUMBER(R2),ISNUMBER(N2),ISNUMBER(M2))</f>
        <v>0</v>
      </c>
      <c r="F2" s="8" t="s">
        <v>52</v>
      </c>
      <c r="G2" s="51"/>
      <c r="H2" s="6"/>
      <c r="I2" s="7"/>
      <c r="J2" s="7"/>
      <c r="K2" s="16"/>
      <c r="L2" s="8" t="s">
        <v>50</v>
      </c>
      <c r="M2" s="35" t="s">
        <v>187</v>
      </c>
      <c r="N2" s="6"/>
      <c r="O2" s="6"/>
      <c r="P2" s="6"/>
      <c r="Q2" s="6"/>
      <c r="R2" s="23"/>
      <c r="S2" s="81"/>
      <c r="V2" s="29"/>
      <c r="W2" s="77" t="s">
        <v>201</v>
      </c>
      <c r="X2" s="78" t="s">
        <v>202</v>
      </c>
      <c r="Y2" s="79" t="s">
        <v>114</v>
      </c>
      <c r="Z2" s="79" t="s">
        <v>115</v>
      </c>
      <c r="AA2" s="27"/>
      <c r="AB2" s="40" t="s">
        <v>116</v>
      </c>
      <c r="AC2" s="41" t="s">
        <v>117</v>
      </c>
      <c r="AD2" s="42" t="s">
        <v>118</v>
      </c>
      <c r="AE2" s="41" t="s">
        <v>119</v>
      </c>
    </row>
    <row r="3" spans="1:31" x14ac:dyDescent="0.25">
      <c r="A3" t="b">
        <v>0</v>
      </c>
      <c r="B3" s="43" t="b">
        <f t="shared" si="0"/>
        <v>0</v>
      </c>
      <c r="F3" s="14" t="s">
        <v>53</v>
      </c>
      <c r="G3" s="54" t="s">
        <v>54</v>
      </c>
      <c r="H3" s="6" t="s">
        <v>55</v>
      </c>
      <c r="I3" s="7" t="s">
        <v>56</v>
      </c>
      <c r="J3" s="7" t="s">
        <v>57</v>
      </c>
      <c r="K3" s="16"/>
      <c r="L3" s="6" t="s">
        <v>46</v>
      </c>
      <c r="M3" s="6" t="s">
        <v>208</v>
      </c>
      <c r="N3" s="15" t="s">
        <v>48</v>
      </c>
      <c r="O3" s="6" t="s">
        <v>49</v>
      </c>
      <c r="P3" s="6" t="s">
        <v>188</v>
      </c>
      <c r="Q3" s="15" t="s">
        <v>191</v>
      </c>
      <c r="R3" s="24" t="s">
        <v>120</v>
      </c>
      <c r="S3" s="82"/>
      <c r="T3" s="25" t="s">
        <v>121</v>
      </c>
      <c r="U3" s="25" t="s">
        <v>122</v>
      </c>
      <c r="V3" s="26" t="s">
        <v>200</v>
      </c>
      <c r="W3" s="77"/>
      <c r="X3" s="78"/>
      <c r="Y3" s="79"/>
      <c r="Z3" s="79"/>
      <c r="AA3" s="28" t="s">
        <v>97</v>
      </c>
      <c r="AB3" s="40"/>
      <c r="AC3" s="41"/>
      <c r="AD3" s="42"/>
      <c r="AE3" s="41"/>
    </row>
    <row r="4" spans="1:31" x14ac:dyDescent="0.25">
      <c r="A4" t="b">
        <v>1</v>
      </c>
      <c r="B4" s="43" t="b">
        <f>AND(A4,COUNTBLANK(C4) +COUNTBLANK(E4:I4) +COUNTBLANK(L4:Z4) + COUNTBLANK(AB4:AE4) &lt; 1, ISNUMBER(X4),ISNUMBER(L4),ISNUMBER(W4),ISNUMBER(AB4),ISNUMBER(AC4),ISNUMBER(AD4),ISNUMBER(AE4),ISNUMBER(R4),ISNUMBER(N4),ISNUMBER(M4))</f>
        <v>1</v>
      </c>
      <c r="C4" s="5" t="s">
        <v>0</v>
      </c>
      <c r="D4" s="70" t="s">
        <v>227</v>
      </c>
      <c r="E4" s="5">
        <v>1</v>
      </c>
      <c r="F4" s="1" t="s">
        <v>58</v>
      </c>
      <c r="G4" s="47" t="s">
        <v>59</v>
      </c>
      <c r="H4" s="1" t="s">
        <v>60</v>
      </c>
      <c r="I4" s="2" t="s">
        <v>61</v>
      </c>
      <c r="J4" s="2" t="s">
        <v>62</v>
      </c>
      <c r="K4" s="56">
        <f>(R4*N4)/480</f>
        <v>14</v>
      </c>
      <c r="L4" s="47">
        <v>6</v>
      </c>
      <c r="M4" s="47">
        <v>192</v>
      </c>
      <c r="N4" s="1">
        <v>336</v>
      </c>
      <c r="O4" s="1" t="s">
        <v>51</v>
      </c>
      <c r="P4" s="1" t="s">
        <v>198</v>
      </c>
      <c r="Q4" s="1">
        <v>6</v>
      </c>
      <c r="R4" s="1">
        <v>20</v>
      </c>
      <c r="S4" s="80" t="s">
        <v>229</v>
      </c>
      <c r="T4" s="1" t="s">
        <v>123</v>
      </c>
      <c r="U4" s="1" t="s">
        <v>124</v>
      </c>
      <c r="V4" s="1">
        <v>0</v>
      </c>
      <c r="W4">
        <v>1</v>
      </c>
      <c r="X4">
        <v>3</v>
      </c>
      <c r="Y4" t="s">
        <v>51</v>
      </c>
      <c r="Z4" t="s">
        <v>181</v>
      </c>
      <c r="AB4" s="36">
        <f t="shared" ref="AB4:AB37" si="1">AD4*R4</f>
        <v>6385</v>
      </c>
      <c r="AC4" s="38">
        <f t="shared" ref="AC4:AC37" si="2">AD4/N4</f>
        <v>0.95014880952380953</v>
      </c>
      <c r="AD4" s="1">
        <v>319.25</v>
      </c>
      <c r="AE4" s="38">
        <f>AD4/42</f>
        <v>7.6011904761904763</v>
      </c>
    </row>
    <row r="5" spans="1:31" x14ac:dyDescent="0.25">
      <c r="A5" t="b">
        <v>1</v>
      </c>
      <c r="B5" s="43" t="b">
        <f t="shared" ref="B5:B68" si="3">AND(A5,COUNTBLANK(C5) +COUNTBLANK(E5:I5) +COUNTBLANK(L5:Z5) + COUNTBLANK(AB5:AE5) &lt; 1, ISNUMBER(X5),ISNUMBER(L5),ISNUMBER(W5),ISNUMBER(AB5),ISNUMBER(AC5),ISNUMBER(AD5),ISNUMBER(AE5),ISNUMBER(R5),ISNUMBER(N5),ISNUMBER(M5))</f>
        <v>1</v>
      </c>
      <c r="C5" s="5" t="s">
        <v>1</v>
      </c>
      <c r="D5" s="70" t="s">
        <v>227</v>
      </c>
      <c r="E5" s="5">
        <v>2</v>
      </c>
      <c r="F5" s="1" t="s">
        <v>58</v>
      </c>
      <c r="G5" s="47" t="s">
        <v>59</v>
      </c>
      <c r="H5" s="1" t="s">
        <v>60</v>
      </c>
      <c r="I5" s="2" t="s">
        <v>61</v>
      </c>
      <c r="J5" s="2" t="s">
        <v>62</v>
      </c>
      <c r="K5" s="56">
        <f t="shared" ref="K5:K70" si="4">(R5*N5)/480</f>
        <v>15.75</v>
      </c>
      <c r="L5" s="47">
        <v>8</v>
      </c>
      <c r="M5" s="47">
        <v>192</v>
      </c>
      <c r="N5" s="1">
        <v>252</v>
      </c>
      <c r="O5" s="1" t="s">
        <v>51</v>
      </c>
      <c r="P5" s="1" t="s">
        <v>198</v>
      </c>
      <c r="Q5" s="1">
        <v>8</v>
      </c>
      <c r="R5" s="1">
        <v>30</v>
      </c>
      <c r="S5" s="80" t="s">
        <v>230</v>
      </c>
      <c r="T5" s="1" t="s">
        <v>123</v>
      </c>
      <c r="U5" s="1" t="s">
        <v>124</v>
      </c>
      <c r="V5" s="1">
        <v>0</v>
      </c>
      <c r="W5">
        <v>1</v>
      </c>
      <c r="X5">
        <v>2</v>
      </c>
      <c r="Y5" t="s">
        <v>51</v>
      </c>
      <c r="Z5" t="s">
        <v>181</v>
      </c>
      <c r="AB5" s="36">
        <f t="shared" si="1"/>
        <v>9147.3000000000011</v>
      </c>
      <c r="AC5" s="38">
        <f t="shared" si="2"/>
        <v>1.2099603174603175</v>
      </c>
      <c r="AD5" s="1">
        <v>304.91000000000003</v>
      </c>
      <c r="AE5" s="38">
        <f t="shared" ref="AE5:AE10" si="5">AD5/42</f>
        <v>7.2597619047619055</v>
      </c>
    </row>
    <row r="6" spans="1:31" x14ac:dyDescent="0.25">
      <c r="A6" t="b">
        <v>1</v>
      </c>
      <c r="B6" s="43" t="b">
        <f t="shared" si="3"/>
        <v>1</v>
      </c>
      <c r="C6" s="5" t="s">
        <v>128</v>
      </c>
      <c r="D6" s="70" t="s">
        <v>227</v>
      </c>
      <c r="E6" s="5">
        <v>3</v>
      </c>
      <c r="F6" s="1" t="s">
        <v>58</v>
      </c>
      <c r="G6" s="47" t="s">
        <v>59</v>
      </c>
      <c r="H6" s="1" t="s">
        <v>60</v>
      </c>
      <c r="I6" s="2" t="s">
        <v>61</v>
      </c>
      <c r="J6" s="2" t="s">
        <v>62</v>
      </c>
      <c r="K6" s="56">
        <f t="shared" si="4"/>
        <v>15.3125</v>
      </c>
      <c r="L6" s="47">
        <v>9.5</v>
      </c>
      <c r="M6" s="47">
        <v>192</v>
      </c>
      <c r="N6" s="1">
        <v>210</v>
      </c>
      <c r="O6" s="1" t="s">
        <v>51</v>
      </c>
      <c r="P6" s="1" t="s">
        <v>198</v>
      </c>
      <c r="Q6" s="1">
        <v>9.5</v>
      </c>
      <c r="R6" s="1">
        <v>35</v>
      </c>
      <c r="S6" s="80" t="s">
        <v>231</v>
      </c>
      <c r="T6" s="1" t="s">
        <v>123</v>
      </c>
      <c r="U6" s="1" t="s">
        <v>124</v>
      </c>
      <c r="V6" s="1">
        <v>0</v>
      </c>
      <c r="W6">
        <v>1</v>
      </c>
      <c r="X6">
        <v>2</v>
      </c>
      <c r="Y6" t="s">
        <v>51</v>
      </c>
      <c r="Z6" t="s">
        <v>181</v>
      </c>
      <c r="AB6" s="36">
        <f t="shared" si="1"/>
        <v>12006.75</v>
      </c>
      <c r="AC6" s="38">
        <f t="shared" si="2"/>
        <v>1.6335714285714287</v>
      </c>
      <c r="AD6" s="1">
        <v>343.05</v>
      </c>
      <c r="AE6" s="38">
        <f t="shared" si="5"/>
        <v>8.1678571428571427</v>
      </c>
    </row>
    <row r="7" spans="1:31" x14ac:dyDescent="0.25">
      <c r="A7" t="b">
        <v>1</v>
      </c>
      <c r="B7" s="43" t="b">
        <f t="shared" si="3"/>
        <v>1</v>
      </c>
      <c r="C7" s="5" t="s">
        <v>3</v>
      </c>
      <c r="D7" s="70" t="s">
        <v>227</v>
      </c>
      <c r="E7" s="5">
        <v>4</v>
      </c>
      <c r="F7" s="1" t="s">
        <v>58</v>
      </c>
      <c r="G7" s="47" t="s">
        <v>59</v>
      </c>
      <c r="H7" s="1" t="s">
        <v>60</v>
      </c>
      <c r="I7" s="2" t="s">
        <v>61</v>
      </c>
      <c r="J7" s="2" t="s">
        <v>62</v>
      </c>
      <c r="K7" s="56">
        <f t="shared" si="4"/>
        <v>14</v>
      </c>
      <c r="L7" s="47">
        <v>12</v>
      </c>
      <c r="M7" s="47">
        <v>192</v>
      </c>
      <c r="N7" s="1">
        <v>168</v>
      </c>
      <c r="O7" s="1" t="s">
        <v>51</v>
      </c>
      <c r="P7" s="1" t="s">
        <v>198</v>
      </c>
      <c r="Q7" s="1">
        <v>12</v>
      </c>
      <c r="R7" s="1">
        <v>40</v>
      </c>
      <c r="S7" s="80" t="s">
        <v>232</v>
      </c>
      <c r="T7" s="1" t="s">
        <v>123</v>
      </c>
      <c r="U7" s="1" t="s">
        <v>124</v>
      </c>
      <c r="V7" s="1">
        <v>0</v>
      </c>
      <c r="W7">
        <v>1</v>
      </c>
      <c r="X7">
        <v>2</v>
      </c>
      <c r="Y7" t="s">
        <v>51</v>
      </c>
      <c r="Z7" t="s">
        <v>181</v>
      </c>
      <c r="AB7" s="36">
        <f t="shared" si="1"/>
        <v>11621.199999999999</v>
      </c>
      <c r="AC7" s="38">
        <f t="shared" si="2"/>
        <v>1.7293452380952379</v>
      </c>
      <c r="AD7" s="1">
        <v>290.52999999999997</v>
      </c>
      <c r="AE7" s="38">
        <f t="shared" si="5"/>
        <v>6.9173809523809515</v>
      </c>
    </row>
    <row r="8" spans="1:31" x14ac:dyDescent="0.25">
      <c r="A8" t="b">
        <v>1</v>
      </c>
      <c r="B8" s="43" t="b">
        <f t="shared" si="3"/>
        <v>1</v>
      </c>
      <c r="C8" s="5" t="s">
        <v>2</v>
      </c>
      <c r="D8" s="70" t="s">
        <v>227</v>
      </c>
      <c r="E8" s="5">
        <v>5</v>
      </c>
      <c r="F8" s="1" t="s">
        <v>83</v>
      </c>
      <c r="G8" s="47" t="s">
        <v>59</v>
      </c>
      <c r="H8" s="1" t="s">
        <v>60</v>
      </c>
      <c r="I8" s="2" t="s">
        <v>61</v>
      </c>
      <c r="J8" s="2" t="s">
        <v>62</v>
      </c>
      <c r="K8" s="56">
        <f t="shared" si="4"/>
        <v>12.25</v>
      </c>
      <c r="L8" s="47">
        <v>10.5</v>
      </c>
      <c r="M8" s="47">
        <v>192</v>
      </c>
      <c r="N8" s="1">
        <v>168</v>
      </c>
      <c r="O8" s="1" t="s">
        <v>51</v>
      </c>
      <c r="P8" s="1" t="s">
        <v>198</v>
      </c>
      <c r="Q8" s="2" t="s">
        <v>209</v>
      </c>
      <c r="R8" s="1">
        <v>35</v>
      </c>
      <c r="S8" s="80" t="s">
        <v>233</v>
      </c>
      <c r="T8" s="1" t="s">
        <v>125</v>
      </c>
      <c r="U8" s="1" t="s">
        <v>199</v>
      </c>
      <c r="V8" s="1">
        <v>10</v>
      </c>
      <c r="W8">
        <v>50</v>
      </c>
      <c r="X8">
        <v>60</v>
      </c>
      <c r="Y8" t="s">
        <v>51</v>
      </c>
      <c r="Z8" t="s">
        <v>181</v>
      </c>
      <c r="AB8" s="36">
        <f t="shared" si="1"/>
        <v>32876.200000000004</v>
      </c>
      <c r="AC8" s="38">
        <f t="shared" si="2"/>
        <v>5.5911904761904765</v>
      </c>
      <c r="AD8" s="1">
        <v>939.32</v>
      </c>
      <c r="AE8" s="38">
        <f t="shared" si="5"/>
        <v>22.364761904761906</v>
      </c>
    </row>
    <row r="9" spans="1:31" x14ac:dyDescent="0.25">
      <c r="A9" t="b">
        <v>1</v>
      </c>
      <c r="B9" s="43" t="b">
        <f t="shared" si="3"/>
        <v>1</v>
      </c>
      <c r="C9" s="5" t="s">
        <v>63</v>
      </c>
      <c r="D9" s="70" t="s">
        <v>227</v>
      </c>
      <c r="E9" s="5">
        <v>6</v>
      </c>
      <c r="F9" s="1" t="s">
        <v>64</v>
      </c>
      <c r="G9" s="47" t="s">
        <v>59</v>
      </c>
      <c r="H9" s="1" t="s">
        <v>60</v>
      </c>
      <c r="I9" s="2" t="s">
        <v>61</v>
      </c>
      <c r="J9" s="2" t="s">
        <v>62</v>
      </c>
      <c r="K9" s="56">
        <f t="shared" si="4"/>
        <v>14</v>
      </c>
      <c r="L9" s="47">
        <v>12</v>
      </c>
      <c r="M9" s="47">
        <v>192</v>
      </c>
      <c r="N9" s="1">
        <v>168</v>
      </c>
      <c r="O9" s="1" t="s">
        <v>51</v>
      </c>
      <c r="P9" s="1" t="s">
        <v>198</v>
      </c>
      <c r="Q9" s="1">
        <v>12</v>
      </c>
      <c r="R9" s="1">
        <v>40</v>
      </c>
      <c r="S9" s="80" t="s">
        <v>234</v>
      </c>
      <c r="T9" s="1" t="s">
        <v>123</v>
      </c>
      <c r="U9" s="1" t="s">
        <v>124</v>
      </c>
      <c r="V9" s="1">
        <v>0</v>
      </c>
      <c r="W9">
        <v>2</v>
      </c>
      <c r="X9">
        <v>4</v>
      </c>
      <c r="Y9" t="s">
        <v>51</v>
      </c>
      <c r="Z9" t="s">
        <v>181</v>
      </c>
      <c r="AB9" s="36">
        <f t="shared" si="1"/>
        <v>11622.4</v>
      </c>
      <c r="AC9" s="38">
        <f t="shared" si="2"/>
        <v>1.7295238095238095</v>
      </c>
      <c r="AD9" s="1">
        <v>290.56</v>
      </c>
      <c r="AE9" s="38">
        <f t="shared" si="5"/>
        <v>6.9180952380952379</v>
      </c>
    </row>
    <row r="10" spans="1:31" x14ac:dyDescent="0.25">
      <c r="A10" t="b">
        <v>1</v>
      </c>
      <c r="B10" s="43" t="b">
        <f t="shared" si="3"/>
        <v>1</v>
      </c>
      <c r="C10" s="5" t="s">
        <v>129</v>
      </c>
      <c r="D10" s="70" t="s">
        <v>227</v>
      </c>
      <c r="E10" s="5">
        <v>7</v>
      </c>
      <c r="F10" s="1" t="s">
        <v>64</v>
      </c>
      <c r="G10" s="47" t="s">
        <v>59</v>
      </c>
      <c r="H10" s="1" t="s">
        <v>60</v>
      </c>
      <c r="I10" s="2" t="s">
        <v>61</v>
      </c>
      <c r="J10" s="2" t="s">
        <v>65</v>
      </c>
      <c r="K10" s="56">
        <f t="shared" si="4"/>
        <v>14</v>
      </c>
      <c r="L10" s="47">
        <v>12</v>
      </c>
      <c r="M10" s="47">
        <v>192</v>
      </c>
      <c r="N10" s="1">
        <v>168</v>
      </c>
      <c r="O10" s="1" t="s">
        <v>51</v>
      </c>
      <c r="P10" s="1" t="s">
        <v>198</v>
      </c>
      <c r="Q10" s="1">
        <v>12</v>
      </c>
      <c r="R10" s="1">
        <v>40</v>
      </c>
      <c r="S10" s="80" t="s">
        <v>235</v>
      </c>
      <c r="T10" s="1" t="s">
        <v>123</v>
      </c>
      <c r="U10" s="1" t="s">
        <v>124</v>
      </c>
      <c r="V10" s="1">
        <v>0</v>
      </c>
      <c r="W10">
        <v>1</v>
      </c>
      <c r="X10">
        <v>6</v>
      </c>
      <c r="Y10" t="s">
        <v>51</v>
      </c>
      <c r="Z10" t="s">
        <v>181</v>
      </c>
      <c r="AB10" s="36">
        <f t="shared" si="1"/>
        <v>11622.4</v>
      </c>
      <c r="AC10" s="38">
        <f t="shared" si="2"/>
        <v>1.7295238095238095</v>
      </c>
      <c r="AD10" s="1">
        <v>290.56</v>
      </c>
      <c r="AE10" s="38">
        <f t="shared" si="5"/>
        <v>6.9180952380952379</v>
      </c>
    </row>
    <row r="11" spans="1:31" x14ac:dyDescent="0.25">
      <c r="A11" t="b">
        <v>1</v>
      </c>
      <c r="B11" s="43" t="b">
        <f t="shared" si="3"/>
        <v>1</v>
      </c>
      <c r="C11" s="5" t="s">
        <v>189</v>
      </c>
      <c r="D11" s="70" t="s">
        <v>227</v>
      </c>
      <c r="E11" s="5">
        <v>8</v>
      </c>
      <c r="F11" s="1" t="s">
        <v>58</v>
      </c>
      <c r="G11" s="47" t="s">
        <v>59</v>
      </c>
      <c r="H11" s="1" t="s">
        <v>60</v>
      </c>
      <c r="I11" s="2" t="s">
        <v>67</v>
      </c>
      <c r="J11" s="2" t="s">
        <v>66</v>
      </c>
      <c r="K11" s="56">
        <f t="shared" si="4"/>
        <v>5.625</v>
      </c>
      <c r="L11" s="48">
        <v>48</v>
      </c>
      <c r="M11" s="48">
        <v>84</v>
      </c>
      <c r="N11" s="1">
        <v>45</v>
      </c>
      <c r="O11" s="1" t="s">
        <v>51</v>
      </c>
      <c r="P11" s="1" t="s">
        <v>198</v>
      </c>
      <c r="Q11" s="1" t="s">
        <v>198</v>
      </c>
      <c r="R11" s="1">
        <v>60</v>
      </c>
      <c r="S11" s="80" t="s">
        <v>236</v>
      </c>
      <c r="T11" s="1" t="s">
        <v>126</v>
      </c>
      <c r="U11" s="1" t="s">
        <v>124</v>
      </c>
      <c r="V11" s="1">
        <v>0</v>
      </c>
      <c r="W11">
        <v>1</v>
      </c>
      <c r="X11">
        <v>2</v>
      </c>
      <c r="Y11" t="s">
        <v>51</v>
      </c>
      <c r="Z11" t="s">
        <v>181</v>
      </c>
      <c r="AB11" s="36">
        <f t="shared" si="1"/>
        <v>23991</v>
      </c>
      <c r="AC11" s="38">
        <f t="shared" si="2"/>
        <v>8.8855555555555554</v>
      </c>
      <c r="AD11" s="1">
        <v>399.85</v>
      </c>
      <c r="AE11" s="38">
        <f>AD11/45</f>
        <v>8.8855555555555554</v>
      </c>
    </row>
    <row r="12" spans="1:31" x14ac:dyDescent="0.25">
      <c r="A12" t="b">
        <v>1</v>
      </c>
      <c r="B12" s="43" t="b">
        <f t="shared" si="3"/>
        <v>1</v>
      </c>
      <c r="C12" s="5" t="s">
        <v>189</v>
      </c>
      <c r="D12" s="70" t="s">
        <v>227</v>
      </c>
      <c r="E12" s="5">
        <v>9</v>
      </c>
      <c r="F12" s="1" t="s">
        <v>58</v>
      </c>
      <c r="G12" s="47" t="s">
        <v>59</v>
      </c>
      <c r="H12" s="1" t="s">
        <v>60</v>
      </c>
      <c r="I12" s="2" t="s">
        <v>67</v>
      </c>
      <c r="J12" s="2" t="s">
        <v>66</v>
      </c>
      <c r="K12" s="56">
        <f t="shared" si="4"/>
        <v>5.625</v>
      </c>
      <c r="L12" s="48">
        <v>48</v>
      </c>
      <c r="M12" s="48">
        <v>108</v>
      </c>
      <c r="N12" s="1">
        <v>45</v>
      </c>
      <c r="O12" s="1" t="s">
        <v>51</v>
      </c>
      <c r="P12" s="1" t="s">
        <v>198</v>
      </c>
      <c r="Q12" s="1" t="s">
        <v>198</v>
      </c>
      <c r="R12" s="1">
        <v>60</v>
      </c>
      <c r="S12" s="80" t="s">
        <v>237</v>
      </c>
      <c r="T12" s="1" t="s">
        <v>126</v>
      </c>
      <c r="U12" s="1" t="s">
        <v>124</v>
      </c>
      <c r="V12" s="1">
        <v>0</v>
      </c>
      <c r="W12">
        <v>1</v>
      </c>
      <c r="X12">
        <v>2</v>
      </c>
      <c r="Y12" t="s">
        <v>51</v>
      </c>
      <c r="Z12" t="s">
        <v>181</v>
      </c>
      <c r="AB12" s="36">
        <f t="shared" si="1"/>
        <v>23991</v>
      </c>
      <c r="AC12" s="38">
        <f t="shared" si="2"/>
        <v>8.8855555555555554</v>
      </c>
      <c r="AD12" s="1">
        <v>399.85</v>
      </c>
      <c r="AE12" s="38">
        <f t="shared" ref="AE12:AE20" si="6">AD12/45</f>
        <v>8.8855555555555554</v>
      </c>
    </row>
    <row r="13" spans="1:31" x14ac:dyDescent="0.25">
      <c r="A13" t="b">
        <v>1</v>
      </c>
      <c r="B13" s="43" t="b">
        <f t="shared" si="3"/>
        <v>1</v>
      </c>
      <c r="C13" s="5" t="s">
        <v>189</v>
      </c>
      <c r="D13" s="70" t="s">
        <v>227</v>
      </c>
      <c r="E13" s="5">
        <v>10</v>
      </c>
      <c r="F13" s="1" t="s">
        <v>58</v>
      </c>
      <c r="G13" s="47" t="s">
        <v>59</v>
      </c>
      <c r="H13" s="1" t="s">
        <v>60</v>
      </c>
      <c r="I13" s="2" t="s">
        <v>67</v>
      </c>
      <c r="J13" s="2" t="s">
        <v>66</v>
      </c>
      <c r="K13" s="56">
        <f t="shared" si="4"/>
        <v>11.25</v>
      </c>
      <c r="L13" s="47">
        <v>48</v>
      </c>
      <c r="M13" s="47">
        <v>96</v>
      </c>
      <c r="N13" s="1">
        <v>45</v>
      </c>
      <c r="O13" s="1" t="s">
        <v>51</v>
      </c>
      <c r="P13" s="1" t="s">
        <v>198</v>
      </c>
      <c r="Q13" s="1" t="s">
        <v>198</v>
      </c>
      <c r="R13" s="1">
        <v>120</v>
      </c>
      <c r="S13" s="80" t="s">
        <v>238</v>
      </c>
      <c r="T13" s="1" t="s">
        <v>126</v>
      </c>
      <c r="U13" s="1" t="s">
        <v>124</v>
      </c>
      <c r="V13" s="1">
        <v>0</v>
      </c>
      <c r="W13">
        <v>1</v>
      </c>
      <c r="X13">
        <v>1</v>
      </c>
      <c r="Y13" t="s">
        <v>51</v>
      </c>
      <c r="Z13" t="s">
        <v>182</v>
      </c>
      <c r="AB13" s="36">
        <f t="shared" si="1"/>
        <v>47955.6</v>
      </c>
      <c r="AC13" s="38">
        <f t="shared" si="2"/>
        <v>8.8806666666666665</v>
      </c>
      <c r="AD13" s="1">
        <v>399.63</v>
      </c>
      <c r="AE13" s="38">
        <f t="shared" si="6"/>
        <v>8.8806666666666665</v>
      </c>
    </row>
    <row r="14" spans="1:31" x14ac:dyDescent="0.25">
      <c r="A14" t="b">
        <v>1</v>
      </c>
      <c r="B14" s="43" t="b">
        <f t="shared" si="3"/>
        <v>1</v>
      </c>
      <c r="C14" s="5" t="s">
        <v>4</v>
      </c>
      <c r="D14" s="70" t="s">
        <v>227</v>
      </c>
      <c r="E14" s="5">
        <v>11</v>
      </c>
      <c r="F14" s="1" t="s">
        <v>58</v>
      </c>
      <c r="G14" s="47" t="s">
        <v>59</v>
      </c>
      <c r="H14" s="1" t="s">
        <v>60</v>
      </c>
      <c r="I14" s="2" t="s">
        <v>67</v>
      </c>
      <c r="J14" s="2" t="s">
        <v>68</v>
      </c>
      <c r="K14" s="56">
        <f t="shared" si="4"/>
        <v>11.25</v>
      </c>
      <c r="L14" s="47">
        <v>48</v>
      </c>
      <c r="M14" s="47">
        <v>96</v>
      </c>
      <c r="N14" s="1">
        <v>45</v>
      </c>
      <c r="O14" s="1" t="s">
        <v>51</v>
      </c>
      <c r="P14" s="1" t="s">
        <v>198</v>
      </c>
      <c r="Q14" s="1" t="s">
        <v>198</v>
      </c>
      <c r="R14" s="1">
        <v>120</v>
      </c>
      <c r="S14" s="80" t="s">
        <v>239</v>
      </c>
      <c r="T14" s="1" t="s">
        <v>126</v>
      </c>
      <c r="U14" s="1" t="s">
        <v>199</v>
      </c>
      <c r="V14" s="1">
        <v>15</v>
      </c>
      <c r="W14">
        <v>1</v>
      </c>
      <c r="X14">
        <v>50</v>
      </c>
      <c r="Y14" t="s">
        <v>51</v>
      </c>
      <c r="Z14" t="s">
        <v>181</v>
      </c>
      <c r="AB14" s="36">
        <f t="shared" si="1"/>
        <v>47955.6</v>
      </c>
      <c r="AC14" s="38">
        <f t="shared" si="2"/>
        <v>8.8806666666666665</v>
      </c>
      <c r="AD14" s="1">
        <v>399.63</v>
      </c>
      <c r="AE14" s="38">
        <f t="shared" si="6"/>
        <v>8.8806666666666665</v>
      </c>
    </row>
    <row r="15" spans="1:31" x14ac:dyDescent="0.25">
      <c r="A15" t="b">
        <v>1</v>
      </c>
      <c r="B15" s="43" t="b">
        <f t="shared" si="3"/>
        <v>1</v>
      </c>
      <c r="C15" s="5" t="s">
        <v>130</v>
      </c>
      <c r="D15" s="70" t="s">
        <v>227</v>
      </c>
      <c r="E15" s="5">
        <v>12</v>
      </c>
      <c r="F15" s="1" t="s">
        <v>58</v>
      </c>
      <c r="G15" s="47" t="s">
        <v>59</v>
      </c>
      <c r="H15" s="1" t="s">
        <v>60</v>
      </c>
      <c r="I15" s="2" t="s">
        <v>67</v>
      </c>
      <c r="J15" s="2" t="s">
        <v>69</v>
      </c>
      <c r="K15" s="56">
        <f t="shared" si="4"/>
        <v>11.25</v>
      </c>
      <c r="L15" s="47">
        <v>48</v>
      </c>
      <c r="M15" s="47">
        <v>96</v>
      </c>
      <c r="N15" s="1">
        <v>45</v>
      </c>
      <c r="O15" s="1" t="s">
        <v>51</v>
      </c>
      <c r="P15" s="1" t="s">
        <v>198</v>
      </c>
      <c r="Q15" s="1" t="s">
        <v>198</v>
      </c>
      <c r="R15" s="1">
        <v>120</v>
      </c>
      <c r="S15" s="80" t="s">
        <v>240</v>
      </c>
      <c r="T15" s="1" t="s">
        <v>126</v>
      </c>
      <c r="U15" s="1" t="s">
        <v>124</v>
      </c>
      <c r="V15" s="1">
        <v>0</v>
      </c>
      <c r="W15">
        <v>1</v>
      </c>
      <c r="X15">
        <v>2</v>
      </c>
      <c r="Y15" t="s">
        <v>51</v>
      </c>
      <c r="Z15" t="s">
        <v>181</v>
      </c>
      <c r="AB15" s="36">
        <f t="shared" si="1"/>
        <v>33736.799999999996</v>
      </c>
      <c r="AC15" s="38">
        <f t="shared" si="2"/>
        <v>6.2475555555555555</v>
      </c>
      <c r="AD15" s="1">
        <v>281.14</v>
      </c>
      <c r="AE15" s="38">
        <f t="shared" si="6"/>
        <v>6.2475555555555555</v>
      </c>
    </row>
    <row r="16" spans="1:31" x14ac:dyDescent="0.25">
      <c r="A16" t="b">
        <v>1</v>
      </c>
      <c r="B16" s="43" t="b">
        <f t="shared" si="3"/>
        <v>1</v>
      </c>
      <c r="C16" s="5" t="s">
        <v>5</v>
      </c>
      <c r="D16" s="70" t="s">
        <v>227</v>
      </c>
      <c r="E16" s="5">
        <v>13</v>
      </c>
      <c r="F16" s="1" t="s">
        <v>58</v>
      </c>
      <c r="G16" s="47" t="s">
        <v>59</v>
      </c>
      <c r="H16" s="1" t="s">
        <v>60</v>
      </c>
      <c r="I16" s="2" t="s">
        <v>67</v>
      </c>
      <c r="J16" s="2" t="s">
        <v>70</v>
      </c>
      <c r="K16" s="56">
        <f t="shared" si="4"/>
        <v>11.25</v>
      </c>
      <c r="L16" s="47">
        <v>48</v>
      </c>
      <c r="M16" s="47">
        <v>96</v>
      </c>
      <c r="N16" s="1">
        <v>45</v>
      </c>
      <c r="O16" s="1" t="s">
        <v>51</v>
      </c>
      <c r="P16" s="1" t="s">
        <v>198</v>
      </c>
      <c r="Q16" s="1" t="s">
        <v>198</v>
      </c>
      <c r="R16" s="1">
        <v>120</v>
      </c>
      <c r="S16" s="80" t="s">
        <v>241</v>
      </c>
      <c r="T16" s="1" t="s">
        <v>126</v>
      </c>
      <c r="U16" s="1" t="s">
        <v>124</v>
      </c>
      <c r="V16" s="1">
        <v>0</v>
      </c>
      <c r="W16">
        <v>1</v>
      </c>
      <c r="X16">
        <v>2</v>
      </c>
      <c r="Y16" t="s">
        <v>51</v>
      </c>
      <c r="Z16" t="s">
        <v>183</v>
      </c>
      <c r="AA16" s="11" t="s">
        <v>100</v>
      </c>
      <c r="AB16" s="36">
        <f t="shared" si="1"/>
        <v>33736.799999999996</v>
      </c>
      <c r="AC16" s="38">
        <f t="shared" si="2"/>
        <v>6.2475555555555555</v>
      </c>
      <c r="AD16" s="1">
        <v>281.14</v>
      </c>
      <c r="AE16" s="38">
        <f t="shared" si="6"/>
        <v>6.2475555555555555</v>
      </c>
    </row>
    <row r="17" spans="1:31" x14ac:dyDescent="0.25">
      <c r="A17" t="b">
        <v>1</v>
      </c>
      <c r="B17" s="43" t="b">
        <f t="shared" si="3"/>
        <v>1</v>
      </c>
      <c r="C17" s="5" t="s">
        <v>131</v>
      </c>
      <c r="D17" s="70" t="s">
        <v>227</v>
      </c>
      <c r="E17" s="5">
        <v>14</v>
      </c>
      <c r="F17" s="1" t="s">
        <v>64</v>
      </c>
      <c r="G17" s="47" t="s">
        <v>59</v>
      </c>
      <c r="H17" s="1" t="s">
        <v>60</v>
      </c>
      <c r="I17" s="2" t="s">
        <v>67</v>
      </c>
      <c r="J17" s="2" t="s">
        <v>69</v>
      </c>
      <c r="K17" s="56">
        <f t="shared" si="4"/>
        <v>11.25</v>
      </c>
      <c r="L17" s="47">
        <v>48</v>
      </c>
      <c r="M17" s="47">
        <v>96</v>
      </c>
      <c r="N17" s="1">
        <v>45</v>
      </c>
      <c r="O17" s="1" t="s">
        <v>51</v>
      </c>
      <c r="P17" s="1" t="s">
        <v>198</v>
      </c>
      <c r="Q17" s="1" t="s">
        <v>198</v>
      </c>
      <c r="R17" s="1">
        <v>120</v>
      </c>
      <c r="S17" s="80" t="s">
        <v>242</v>
      </c>
      <c r="T17" s="1" t="s">
        <v>126</v>
      </c>
      <c r="U17" s="1" t="s">
        <v>124</v>
      </c>
      <c r="V17" s="1">
        <v>0</v>
      </c>
      <c r="W17">
        <v>1</v>
      </c>
      <c r="X17">
        <v>2</v>
      </c>
      <c r="Y17" t="s">
        <v>51</v>
      </c>
      <c r="Z17" t="s">
        <v>181</v>
      </c>
      <c r="AB17" s="36">
        <f t="shared" si="1"/>
        <v>33736.799999999996</v>
      </c>
      <c r="AC17" s="38">
        <f t="shared" si="2"/>
        <v>6.2475555555555555</v>
      </c>
      <c r="AD17" s="1">
        <v>281.14</v>
      </c>
      <c r="AE17" s="38">
        <f t="shared" si="6"/>
        <v>6.2475555555555555</v>
      </c>
    </row>
    <row r="18" spans="1:31" s="58" customFormat="1" x14ac:dyDescent="0.25">
      <c r="A18" s="58" t="b">
        <v>1</v>
      </c>
      <c r="B18" s="43" t="b">
        <f t="shared" si="3"/>
        <v>1</v>
      </c>
      <c r="C18" s="5" t="s">
        <v>190</v>
      </c>
      <c r="D18" s="70" t="s">
        <v>227</v>
      </c>
      <c r="E18" s="5">
        <v>15</v>
      </c>
      <c r="F18" s="1" t="s">
        <v>72</v>
      </c>
      <c r="G18" s="47" t="s">
        <v>59</v>
      </c>
      <c r="H18" s="1" t="s">
        <v>60</v>
      </c>
      <c r="I18" s="2" t="s">
        <v>67</v>
      </c>
      <c r="J18" s="2" t="s">
        <v>66</v>
      </c>
      <c r="K18" s="56">
        <f t="shared" ref="K18" si="7">(R18*N18)/480</f>
        <v>5.625</v>
      </c>
      <c r="L18" s="49">
        <v>48</v>
      </c>
      <c r="M18" s="49">
        <v>84</v>
      </c>
      <c r="N18" s="1">
        <v>45</v>
      </c>
      <c r="O18" s="1" t="s">
        <v>71</v>
      </c>
      <c r="P18" s="1" t="s">
        <v>198</v>
      </c>
      <c r="Q18" s="1" t="s">
        <v>198</v>
      </c>
      <c r="R18" s="1">
        <v>60</v>
      </c>
      <c r="S18" s="80" t="s">
        <v>245</v>
      </c>
      <c r="T18" s="1" t="s">
        <v>126</v>
      </c>
      <c r="U18" s="1" t="s">
        <v>199</v>
      </c>
      <c r="V18" s="1">
        <v>0</v>
      </c>
      <c r="W18" s="58">
        <v>0</v>
      </c>
      <c r="X18" s="58">
        <v>0</v>
      </c>
      <c r="Y18" s="58" t="s">
        <v>51</v>
      </c>
      <c r="Z18" s="58" t="s">
        <v>181</v>
      </c>
      <c r="AA18" s="11" t="s">
        <v>99</v>
      </c>
      <c r="AB18" s="36">
        <f t="shared" ref="AB18" si="8">AD18*R18</f>
        <v>23991</v>
      </c>
      <c r="AC18" s="38">
        <f t="shared" ref="AC18" si="9">AD18/N18</f>
        <v>8.8855555555555554</v>
      </c>
      <c r="AD18" s="1">
        <v>399.85</v>
      </c>
      <c r="AE18" s="38">
        <f t="shared" ref="AE18" si="10">AD18/45</f>
        <v>8.8855555555555554</v>
      </c>
    </row>
    <row r="19" spans="1:31" s="60" customFormat="1" x14ac:dyDescent="0.25">
      <c r="A19" s="60" t="b">
        <v>1</v>
      </c>
      <c r="B19" s="43" t="b">
        <f t="shared" si="3"/>
        <v>1</v>
      </c>
      <c r="C19" s="59" t="s">
        <v>223</v>
      </c>
      <c r="D19" s="71" t="s">
        <v>227</v>
      </c>
      <c r="E19" s="59">
        <v>151</v>
      </c>
      <c r="F19" s="61" t="s">
        <v>58</v>
      </c>
      <c r="G19" s="57" t="s">
        <v>59</v>
      </c>
      <c r="H19" s="61" t="s">
        <v>60</v>
      </c>
      <c r="I19" s="63" t="s">
        <v>61</v>
      </c>
      <c r="J19" s="63" t="s">
        <v>224</v>
      </c>
      <c r="K19" s="64">
        <f t="shared" si="4"/>
        <v>15.75</v>
      </c>
      <c r="L19" s="57">
        <v>16</v>
      </c>
      <c r="M19" s="57">
        <v>192</v>
      </c>
      <c r="N19" s="61">
        <v>126</v>
      </c>
      <c r="O19" s="61" t="s">
        <v>71</v>
      </c>
      <c r="P19" s="61" t="s">
        <v>198</v>
      </c>
      <c r="Q19" s="61" t="s">
        <v>198</v>
      </c>
      <c r="R19" s="61">
        <v>60</v>
      </c>
      <c r="S19" s="80" t="s">
        <v>244</v>
      </c>
      <c r="T19" s="61" t="s">
        <v>126</v>
      </c>
      <c r="U19" s="61" t="s">
        <v>199</v>
      </c>
      <c r="V19" s="61">
        <v>0</v>
      </c>
      <c r="W19" s="60">
        <v>0</v>
      </c>
      <c r="X19" s="60">
        <v>0</v>
      </c>
      <c r="Y19" s="60" t="s">
        <v>51</v>
      </c>
      <c r="Z19" s="60" t="s">
        <v>181</v>
      </c>
      <c r="AA19" s="69" t="s">
        <v>99</v>
      </c>
      <c r="AB19" s="66">
        <f t="shared" si="1"/>
        <v>23991</v>
      </c>
      <c r="AC19" s="67">
        <f t="shared" si="2"/>
        <v>3.1734126984126987</v>
      </c>
      <c r="AD19" s="61">
        <v>399.85</v>
      </c>
      <c r="AE19" s="67">
        <f t="shared" si="6"/>
        <v>8.8855555555555554</v>
      </c>
    </row>
    <row r="20" spans="1:31" x14ac:dyDescent="0.25">
      <c r="A20" t="b">
        <v>1</v>
      </c>
      <c r="B20" s="43" t="b">
        <f t="shared" si="3"/>
        <v>1</v>
      </c>
      <c r="C20" s="5" t="s">
        <v>190</v>
      </c>
      <c r="D20" s="70" t="s">
        <v>227</v>
      </c>
      <c r="E20" s="5">
        <v>16</v>
      </c>
      <c r="F20" s="1" t="s">
        <v>72</v>
      </c>
      <c r="G20" s="47" t="s">
        <v>59</v>
      </c>
      <c r="H20" s="1" t="s">
        <v>60</v>
      </c>
      <c r="I20" s="2" t="s">
        <v>67</v>
      </c>
      <c r="J20" s="2" t="s">
        <v>66</v>
      </c>
      <c r="K20" s="56">
        <f t="shared" si="4"/>
        <v>11.25</v>
      </c>
      <c r="L20" s="47">
        <v>48</v>
      </c>
      <c r="M20" s="47">
        <v>96</v>
      </c>
      <c r="N20" s="1">
        <v>45</v>
      </c>
      <c r="O20" s="1" t="s">
        <v>71</v>
      </c>
      <c r="P20" s="1" t="s">
        <v>198</v>
      </c>
      <c r="Q20" s="1" t="s">
        <v>198</v>
      </c>
      <c r="R20" s="1">
        <v>120</v>
      </c>
      <c r="S20" s="80" t="s">
        <v>243</v>
      </c>
      <c r="T20" s="1" t="s">
        <v>126</v>
      </c>
      <c r="U20" s="1" t="s">
        <v>199</v>
      </c>
      <c r="V20" s="1">
        <v>0</v>
      </c>
      <c r="W20">
        <v>0</v>
      </c>
      <c r="X20">
        <v>0</v>
      </c>
      <c r="Y20" t="s">
        <v>51</v>
      </c>
      <c r="Z20" t="s">
        <v>183</v>
      </c>
      <c r="AA20" s="11" t="s">
        <v>99</v>
      </c>
      <c r="AB20" s="36">
        <f t="shared" si="1"/>
        <v>47955.6</v>
      </c>
      <c r="AC20" s="38">
        <f t="shared" si="2"/>
        <v>8.8806666666666665</v>
      </c>
      <c r="AD20" s="1">
        <v>399.63</v>
      </c>
      <c r="AE20" s="38">
        <f t="shared" si="6"/>
        <v>8.8806666666666665</v>
      </c>
    </row>
    <row r="21" spans="1:31" x14ac:dyDescent="0.25">
      <c r="A21" t="b">
        <v>1</v>
      </c>
      <c r="B21" s="43" t="b">
        <f t="shared" si="3"/>
        <v>1</v>
      </c>
      <c r="C21" s="5" t="s">
        <v>132</v>
      </c>
      <c r="D21" s="70" t="s">
        <v>227</v>
      </c>
      <c r="E21" s="5">
        <v>17</v>
      </c>
      <c r="F21" s="1" t="s">
        <v>58</v>
      </c>
      <c r="G21" s="47" t="s">
        <v>73</v>
      </c>
      <c r="H21" s="1" t="s">
        <v>60</v>
      </c>
      <c r="I21" s="2" t="s">
        <v>61</v>
      </c>
      <c r="J21" s="2" t="s">
        <v>102</v>
      </c>
      <c r="K21" s="56">
        <f t="shared" si="4"/>
        <v>11.666666666666666</v>
      </c>
      <c r="L21" s="47">
        <v>12</v>
      </c>
      <c r="M21" s="47">
        <v>192</v>
      </c>
      <c r="N21" s="1">
        <v>140</v>
      </c>
      <c r="O21" s="1" t="s">
        <v>51</v>
      </c>
      <c r="P21" s="1" t="s">
        <v>198</v>
      </c>
      <c r="Q21" s="1" t="s">
        <v>198</v>
      </c>
      <c r="R21" s="1">
        <v>40</v>
      </c>
      <c r="S21" s="80" t="s">
        <v>246</v>
      </c>
      <c r="T21" s="1" t="s">
        <v>125</v>
      </c>
      <c r="U21" s="1" t="s">
        <v>124</v>
      </c>
      <c r="V21" s="1">
        <v>0</v>
      </c>
      <c r="W21">
        <v>1</v>
      </c>
      <c r="X21">
        <v>2</v>
      </c>
      <c r="Y21" t="s">
        <v>51</v>
      </c>
      <c r="Z21" t="s">
        <v>181</v>
      </c>
      <c r="AB21" s="36">
        <f t="shared" si="1"/>
        <v>32316.799999999999</v>
      </c>
      <c r="AC21" s="38">
        <f t="shared" si="2"/>
        <v>5.7708571428571425</v>
      </c>
      <c r="AD21" s="1">
        <v>807.92</v>
      </c>
      <c r="AE21" s="38">
        <f>AD21/35</f>
        <v>23.08342857142857</v>
      </c>
    </row>
    <row r="22" spans="1:31" x14ac:dyDescent="0.25">
      <c r="A22" t="b">
        <v>1</v>
      </c>
      <c r="B22" s="43" t="b">
        <f t="shared" si="3"/>
        <v>1</v>
      </c>
      <c r="C22" s="5" t="s">
        <v>133</v>
      </c>
      <c r="D22" s="70" t="s">
        <v>227</v>
      </c>
      <c r="E22" s="5">
        <v>18</v>
      </c>
      <c r="F22" s="1" t="s">
        <v>58</v>
      </c>
      <c r="G22" s="47" t="s">
        <v>73</v>
      </c>
      <c r="H22" s="1" t="s">
        <v>60</v>
      </c>
      <c r="I22" s="2" t="s">
        <v>61</v>
      </c>
      <c r="J22" s="2" t="s">
        <v>103</v>
      </c>
      <c r="K22" s="56">
        <f t="shared" si="4"/>
        <v>11.666666666666666</v>
      </c>
      <c r="L22" s="47">
        <v>12</v>
      </c>
      <c r="M22" s="47">
        <v>192</v>
      </c>
      <c r="N22" s="1">
        <v>140</v>
      </c>
      <c r="O22" s="1" t="s">
        <v>51</v>
      </c>
      <c r="P22" s="1" t="s">
        <v>198</v>
      </c>
      <c r="Q22" s="1" t="s">
        <v>198</v>
      </c>
      <c r="R22" s="1">
        <v>40</v>
      </c>
      <c r="S22" s="80" t="s">
        <v>247</v>
      </c>
      <c r="T22" s="1" t="s">
        <v>125</v>
      </c>
      <c r="U22" s="1" t="s">
        <v>124</v>
      </c>
      <c r="V22" s="1">
        <v>0</v>
      </c>
      <c r="W22">
        <v>1</v>
      </c>
      <c r="X22">
        <v>2</v>
      </c>
      <c r="Y22" t="s">
        <v>51</v>
      </c>
      <c r="Z22" t="s">
        <v>181</v>
      </c>
      <c r="AB22" s="36">
        <f t="shared" si="1"/>
        <v>32316.799999999999</v>
      </c>
      <c r="AC22" s="38">
        <f t="shared" si="2"/>
        <v>5.7708571428571425</v>
      </c>
      <c r="AD22" s="1">
        <v>807.92</v>
      </c>
      <c r="AE22" s="38">
        <f t="shared" ref="AE22:AE43" si="11">AD22/35</f>
        <v>23.08342857142857</v>
      </c>
    </row>
    <row r="23" spans="1:31" x14ac:dyDescent="0.25">
      <c r="A23" t="b">
        <v>1</v>
      </c>
      <c r="B23" s="43" t="b">
        <f t="shared" si="3"/>
        <v>1</v>
      </c>
      <c r="C23" s="5" t="s">
        <v>134</v>
      </c>
      <c r="D23" s="70" t="s">
        <v>227</v>
      </c>
      <c r="E23" s="5">
        <v>19</v>
      </c>
      <c r="F23" s="1" t="s">
        <v>58</v>
      </c>
      <c r="G23" s="47" t="s">
        <v>73</v>
      </c>
      <c r="H23" s="1" t="s">
        <v>60</v>
      </c>
      <c r="I23" s="2" t="s">
        <v>61</v>
      </c>
      <c r="J23" s="2" t="s">
        <v>74</v>
      </c>
      <c r="K23" s="56">
        <f t="shared" si="4"/>
        <v>8.75</v>
      </c>
      <c r="L23" s="47">
        <v>16</v>
      </c>
      <c r="M23" s="47">
        <v>192</v>
      </c>
      <c r="N23" s="1">
        <v>105</v>
      </c>
      <c r="O23" s="1" t="s">
        <v>51</v>
      </c>
      <c r="P23" s="1" t="s">
        <v>198</v>
      </c>
      <c r="Q23" s="1" t="s">
        <v>198</v>
      </c>
      <c r="R23" s="1">
        <v>40</v>
      </c>
      <c r="S23" s="80" t="s">
        <v>248</v>
      </c>
      <c r="T23" s="1" t="s">
        <v>125</v>
      </c>
      <c r="U23" s="1" t="s">
        <v>124</v>
      </c>
      <c r="V23" s="1">
        <v>0</v>
      </c>
      <c r="W23">
        <v>1</v>
      </c>
      <c r="X23">
        <v>2</v>
      </c>
      <c r="Y23" t="s">
        <v>51</v>
      </c>
      <c r="Z23" t="s">
        <v>181</v>
      </c>
      <c r="AB23" s="36">
        <f t="shared" si="1"/>
        <v>32141.199999999997</v>
      </c>
      <c r="AC23" s="38">
        <f t="shared" si="2"/>
        <v>7.6526666666666667</v>
      </c>
      <c r="AD23" s="1">
        <v>803.53</v>
      </c>
      <c r="AE23" s="38">
        <f t="shared" si="11"/>
        <v>22.957999999999998</v>
      </c>
    </row>
    <row r="24" spans="1:31" x14ac:dyDescent="0.25">
      <c r="A24" t="b">
        <v>1</v>
      </c>
      <c r="B24" s="43" t="b">
        <f t="shared" si="3"/>
        <v>1</v>
      </c>
      <c r="C24" s="5" t="s">
        <v>135</v>
      </c>
      <c r="D24" s="70" t="s">
        <v>227</v>
      </c>
      <c r="E24" s="5">
        <v>20</v>
      </c>
      <c r="F24" s="1" t="s">
        <v>58</v>
      </c>
      <c r="G24" s="47" t="s">
        <v>73</v>
      </c>
      <c r="H24" s="1" t="s">
        <v>60</v>
      </c>
      <c r="I24" s="2" t="s">
        <v>61</v>
      </c>
      <c r="J24" s="2" t="s">
        <v>75</v>
      </c>
      <c r="K24" s="56">
        <f t="shared" si="4"/>
        <v>13.125</v>
      </c>
      <c r="L24" s="47">
        <v>16</v>
      </c>
      <c r="M24" s="47">
        <v>144</v>
      </c>
      <c r="N24" s="1">
        <v>105</v>
      </c>
      <c r="O24" s="1" t="s">
        <v>51</v>
      </c>
      <c r="P24" s="1" t="s">
        <v>198</v>
      </c>
      <c r="Q24" s="1" t="s">
        <v>198</v>
      </c>
      <c r="R24" s="1">
        <v>60</v>
      </c>
      <c r="S24" s="80" t="s">
        <v>249</v>
      </c>
      <c r="T24" s="1" t="s">
        <v>125</v>
      </c>
      <c r="U24" s="1" t="s">
        <v>124</v>
      </c>
      <c r="V24" s="1">
        <v>0</v>
      </c>
      <c r="W24">
        <v>1</v>
      </c>
      <c r="X24">
        <v>2</v>
      </c>
      <c r="Y24" t="s">
        <v>51</v>
      </c>
      <c r="Z24" t="s">
        <v>184</v>
      </c>
      <c r="AB24" s="36">
        <f t="shared" si="1"/>
        <v>44284.200000000004</v>
      </c>
      <c r="AC24" s="38">
        <f t="shared" si="2"/>
        <v>7.029238095238096</v>
      </c>
      <c r="AD24" s="1">
        <v>738.07</v>
      </c>
      <c r="AE24" s="38">
        <f t="shared" si="11"/>
        <v>21.087714285714288</v>
      </c>
    </row>
    <row r="25" spans="1:31" x14ac:dyDescent="0.25">
      <c r="A25" t="b">
        <v>1</v>
      </c>
      <c r="B25" s="43" t="b">
        <f t="shared" si="3"/>
        <v>1</v>
      </c>
      <c r="C25" s="5" t="s">
        <v>135</v>
      </c>
      <c r="D25" s="70" t="s">
        <v>227</v>
      </c>
      <c r="E25" s="5">
        <v>21</v>
      </c>
      <c r="F25" s="1" t="s">
        <v>58</v>
      </c>
      <c r="G25" s="47" t="s">
        <v>73</v>
      </c>
      <c r="H25" s="1" t="s">
        <v>60</v>
      </c>
      <c r="I25" s="2" t="s">
        <v>61</v>
      </c>
      <c r="J25" s="2" t="s">
        <v>75</v>
      </c>
      <c r="K25" s="56">
        <f t="shared" si="4"/>
        <v>13.125</v>
      </c>
      <c r="L25" s="47">
        <v>16</v>
      </c>
      <c r="M25" s="47">
        <v>192</v>
      </c>
      <c r="N25" s="1">
        <v>105</v>
      </c>
      <c r="O25" s="1" t="s">
        <v>51</v>
      </c>
      <c r="P25" s="1" t="s">
        <v>198</v>
      </c>
      <c r="Q25" s="1" t="s">
        <v>198</v>
      </c>
      <c r="R25" s="1">
        <v>60</v>
      </c>
      <c r="S25" s="80" t="s">
        <v>250</v>
      </c>
      <c r="T25" s="1" t="s">
        <v>125</v>
      </c>
      <c r="U25" s="1" t="s">
        <v>124</v>
      </c>
      <c r="V25" s="1">
        <v>0</v>
      </c>
      <c r="W25">
        <v>1</v>
      </c>
      <c r="X25">
        <v>6</v>
      </c>
      <c r="Y25" t="s">
        <v>51</v>
      </c>
      <c r="Z25" t="s">
        <v>181</v>
      </c>
      <c r="AA25" s="11" t="s">
        <v>100</v>
      </c>
      <c r="AB25" s="36">
        <f t="shared" si="1"/>
        <v>33211.799999999996</v>
      </c>
      <c r="AC25" s="38">
        <f t="shared" si="2"/>
        <v>5.2717142857142854</v>
      </c>
      <c r="AD25" s="1">
        <v>553.53</v>
      </c>
      <c r="AE25" s="38">
        <f t="shared" si="11"/>
        <v>15.815142857142856</v>
      </c>
    </row>
    <row r="26" spans="1:31" x14ac:dyDescent="0.25">
      <c r="A26" t="b">
        <v>1</v>
      </c>
      <c r="B26" s="43" t="b">
        <f t="shared" si="3"/>
        <v>1</v>
      </c>
      <c r="C26" s="5" t="s">
        <v>136</v>
      </c>
      <c r="D26" s="70" t="s">
        <v>227</v>
      </c>
      <c r="E26" s="5">
        <v>22</v>
      </c>
      <c r="F26" s="1" t="s">
        <v>58</v>
      </c>
      <c r="G26" s="47" t="s">
        <v>73</v>
      </c>
      <c r="H26" s="1" t="s">
        <v>60</v>
      </c>
      <c r="I26" s="2" t="s">
        <v>61</v>
      </c>
      <c r="J26" s="2" t="s">
        <v>76</v>
      </c>
      <c r="K26" s="56">
        <f t="shared" si="4"/>
        <v>13.75</v>
      </c>
      <c r="L26" s="47">
        <v>16</v>
      </c>
      <c r="M26" s="47">
        <v>192</v>
      </c>
      <c r="N26" s="1">
        <v>110</v>
      </c>
      <c r="O26" s="1" t="s">
        <v>51</v>
      </c>
      <c r="P26" s="1" t="s">
        <v>198</v>
      </c>
      <c r="Q26" s="1" t="s">
        <v>198</v>
      </c>
      <c r="R26" s="1">
        <v>60</v>
      </c>
      <c r="S26" s="80" t="s">
        <v>251</v>
      </c>
      <c r="T26" s="1" t="s">
        <v>123</v>
      </c>
      <c r="U26" s="1" t="s">
        <v>124</v>
      </c>
      <c r="V26" s="1">
        <v>0</v>
      </c>
      <c r="W26">
        <v>1</v>
      </c>
      <c r="X26">
        <v>2</v>
      </c>
      <c r="Y26" t="s">
        <v>51</v>
      </c>
      <c r="Z26" t="s">
        <v>181</v>
      </c>
      <c r="AB26" s="36">
        <f t="shared" si="1"/>
        <v>40356.6</v>
      </c>
      <c r="AC26" s="38">
        <f t="shared" si="2"/>
        <v>6.1146363636363636</v>
      </c>
      <c r="AD26" s="1">
        <v>672.61</v>
      </c>
      <c r="AE26" s="38">
        <f t="shared" si="11"/>
        <v>19.21742857142857</v>
      </c>
    </row>
    <row r="27" spans="1:31" x14ac:dyDescent="0.25">
      <c r="A27" t="b">
        <v>1</v>
      </c>
      <c r="B27" s="43" t="b">
        <f t="shared" si="3"/>
        <v>1</v>
      </c>
      <c r="C27" s="5" t="s">
        <v>137</v>
      </c>
      <c r="D27" s="70" t="s">
        <v>227</v>
      </c>
      <c r="E27" s="5">
        <v>23</v>
      </c>
      <c r="F27" s="1" t="s">
        <v>58</v>
      </c>
      <c r="G27" s="47" t="s">
        <v>73</v>
      </c>
      <c r="H27" s="1" t="s">
        <v>60</v>
      </c>
      <c r="I27" s="2" t="s">
        <v>61</v>
      </c>
      <c r="J27" s="2" t="s">
        <v>77</v>
      </c>
      <c r="K27" s="56">
        <f t="shared" si="4"/>
        <v>13.125</v>
      </c>
      <c r="L27" s="47">
        <v>16</v>
      </c>
      <c r="M27" s="47">
        <v>192</v>
      </c>
      <c r="N27" s="1">
        <v>105</v>
      </c>
      <c r="O27" s="1" t="s">
        <v>51</v>
      </c>
      <c r="P27" s="1" t="s">
        <v>198</v>
      </c>
      <c r="Q27" s="1" t="s">
        <v>198</v>
      </c>
      <c r="R27" s="1">
        <v>60</v>
      </c>
      <c r="S27" s="80" t="s">
        <v>252</v>
      </c>
      <c r="T27" s="1" t="s">
        <v>125</v>
      </c>
      <c r="U27" s="1" t="s">
        <v>124</v>
      </c>
      <c r="V27" s="1">
        <v>0</v>
      </c>
      <c r="W27">
        <v>1</v>
      </c>
      <c r="X27">
        <v>2</v>
      </c>
      <c r="Y27" t="s">
        <v>51</v>
      </c>
      <c r="Z27" t="s">
        <v>181</v>
      </c>
      <c r="AB27" s="36">
        <f t="shared" si="1"/>
        <v>49003.200000000004</v>
      </c>
      <c r="AC27" s="38">
        <f t="shared" si="2"/>
        <v>7.7782857142857145</v>
      </c>
      <c r="AD27" s="1">
        <v>816.72</v>
      </c>
      <c r="AE27" s="38">
        <f t="shared" si="11"/>
        <v>23.334857142857143</v>
      </c>
    </row>
    <row r="28" spans="1:31" x14ac:dyDescent="0.25">
      <c r="A28" t="b">
        <v>1</v>
      </c>
      <c r="B28" s="43" t="b">
        <f t="shared" si="3"/>
        <v>1</v>
      </c>
      <c r="C28" s="5" t="s">
        <v>138</v>
      </c>
      <c r="D28" s="70" t="s">
        <v>227</v>
      </c>
      <c r="E28" s="5">
        <v>24</v>
      </c>
      <c r="F28" s="1" t="s">
        <v>58</v>
      </c>
      <c r="G28" s="47" t="s">
        <v>73</v>
      </c>
      <c r="H28" s="1" t="s">
        <v>60</v>
      </c>
      <c r="I28" s="2" t="s">
        <v>61</v>
      </c>
      <c r="J28" s="2" t="s">
        <v>78</v>
      </c>
      <c r="K28" s="56">
        <f t="shared" si="4"/>
        <v>11.666666666666666</v>
      </c>
      <c r="L28" s="47">
        <v>12</v>
      </c>
      <c r="M28" s="47">
        <v>192</v>
      </c>
      <c r="N28" s="1">
        <v>140</v>
      </c>
      <c r="O28" s="1" t="s">
        <v>51</v>
      </c>
      <c r="P28" s="1" t="s">
        <v>198</v>
      </c>
      <c r="Q28" s="1" t="s">
        <v>198</v>
      </c>
      <c r="R28" s="1">
        <v>40</v>
      </c>
      <c r="S28" s="80" t="s">
        <v>253</v>
      </c>
      <c r="T28" s="1" t="s">
        <v>123</v>
      </c>
      <c r="U28" s="1" t="s">
        <v>124</v>
      </c>
      <c r="V28" s="1">
        <v>0</v>
      </c>
      <c r="W28">
        <v>1</v>
      </c>
      <c r="X28">
        <v>2</v>
      </c>
      <c r="Y28" t="s">
        <v>51</v>
      </c>
      <c r="Z28" t="s">
        <v>181</v>
      </c>
      <c r="AB28" s="36">
        <f t="shared" si="1"/>
        <v>15186.800000000001</v>
      </c>
      <c r="AC28" s="38">
        <f t="shared" si="2"/>
        <v>2.7119285714285715</v>
      </c>
      <c r="AD28" s="1">
        <v>379.67</v>
      </c>
      <c r="AE28" s="38">
        <f t="shared" si="11"/>
        <v>10.847714285714286</v>
      </c>
    </row>
    <row r="29" spans="1:31" s="60" customFormat="1" x14ac:dyDescent="0.25">
      <c r="A29" s="60" t="b">
        <v>1</v>
      </c>
      <c r="B29" s="43" t="b">
        <f t="shared" si="3"/>
        <v>1</v>
      </c>
      <c r="C29" s="59" t="s">
        <v>139</v>
      </c>
      <c r="D29" s="71" t="s">
        <v>227</v>
      </c>
      <c r="E29" s="59">
        <v>25</v>
      </c>
      <c r="F29" s="61" t="s">
        <v>58</v>
      </c>
      <c r="G29" s="57" t="s">
        <v>73</v>
      </c>
      <c r="H29" s="61" t="s">
        <v>60</v>
      </c>
      <c r="I29" s="63" t="s">
        <v>61</v>
      </c>
      <c r="J29" s="63" t="s">
        <v>78</v>
      </c>
      <c r="K29" s="64">
        <f t="shared" ref="K29" si="12">(R29*N29)/480</f>
        <v>15.3125</v>
      </c>
      <c r="L29" s="57">
        <v>8</v>
      </c>
      <c r="M29" s="57">
        <v>192</v>
      </c>
      <c r="N29" s="61">
        <v>210</v>
      </c>
      <c r="O29" s="61" t="s">
        <v>51</v>
      </c>
      <c r="P29" s="61" t="s">
        <v>198</v>
      </c>
      <c r="Q29" s="61" t="s">
        <v>198</v>
      </c>
      <c r="R29" s="61">
        <v>35</v>
      </c>
      <c r="S29" s="80" t="s">
        <v>254</v>
      </c>
      <c r="T29" s="61" t="s">
        <v>123</v>
      </c>
      <c r="U29" s="61" t="s">
        <v>124</v>
      </c>
      <c r="V29" s="61">
        <v>0</v>
      </c>
      <c r="W29" s="60">
        <v>1</v>
      </c>
      <c r="X29" s="60">
        <v>2</v>
      </c>
      <c r="Y29" s="60" t="s">
        <v>51</v>
      </c>
      <c r="Z29" s="60" t="s">
        <v>184</v>
      </c>
      <c r="AA29" s="68"/>
      <c r="AB29" s="66">
        <f t="shared" ref="AB29" si="13">AD29*R29</f>
        <v>15301.300000000001</v>
      </c>
      <c r="AC29" s="67">
        <f t="shared" ref="AC29" si="14">AD29/N29</f>
        <v>2.081809523809524</v>
      </c>
      <c r="AD29" s="61">
        <v>437.18</v>
      </c>
      <c r="AE29" s="67">
        <f t="shared" ref="AE29" si="15">AD29/35</f>
        <v>12.490857142857143</v>
      </c>
    </row>
    <row r="30" spans="1:31" x14ac:dyDescent="0.25">
      <c r="A30" t="b">
        <v>1</v>
      </c>
      <c r="B30" s="43" t="b">
        <f t="shared" si="3"/>
        <v>1</v>
      </c>
      <c r="C30" s="5" t="s">
        <v>139</v>
      </c>
      <c r="D30" s="70" t="s">
        <v>227</v>
      </c>
      <c r="E30" s="5">
        <v>150</v>
      </c>
      <c r="F30" s="1" t="s">
        <v>58</v>
      </c>
      <c r="G30" s="47" t="s">
        <v>73</v>
      </c>
      <c r="H30" s="1" t="s">
        <v>60</v>
      </c>
      <c r="I30" s="2" t="s">
        <v>61</v>
      </c>
      <c r="J30" s="2" t="s">
        <v>78</v>
      </c>
      <c r="K30" s="56">
        <f t="shared" si="4"/>
        <v>15.3125</v>
      </c>
      <c r="L30" s="47">
        <v>8</v>
      </c>
      <c r="M30" s="57">
        <v>144</v>
      </c>
      <c r="N30" s="1">
        <v>210</v>
      </c>
      <c r="O30" s="1" t="s">
        <v>51</v>
      </c>
      <c r="P30" s="1" t="s">
        <v>198</v>
      </c>
      <c r="Q30" s="1" t="s">
        <v>198</v>
      </c>
      <c r="R30" s="1">
        <v>35</v>
      </c>
      <c r="S30" s="80" t="s">
        <v>255</v>
      </c>
      <c r="T30" s="1" t="s">
        <v>123</v>
      </c>
      <c r="U30" s="1" t="s">
        <v>124</v>
      </c>
      <c r="V30" s="1">
        <v>0</v>
      </c>
      <c r="W30">
        <v>1</v>
      </c>
      <c r="X30">
        <v>2</v>
      </c>
      <c r="Y30" t="s">
        <v>51</v>
      </c>
      <c r="Z30" t="s">
        <v>184</v>
      </c>
      <c r="AB30" s="36">
        <f t="shared" si="1"/>
        <v>15301.300000000001</v>
      </c>
      <c r="AC30" s="38">
        <f t="shared" si="2"/>
        <v>2.081809523809524</v>
      </c>
      <c r="AD30" s="1">
        <v>437.18</v>
      </c>
      <c r="AE30" s="38">
        <f t="shared" si="11"/>
        <v>12.490857142857143</v>
      </c>
    </row>
    <row r="31" spans="1:31" x14ac:dyDescent="0.25">
      <c r="A31" t="b">
        <v>1</v>
      </c>
      <c r="B31" s="43" t="b">
        <f t="shared" si="3"/>
        <v>1</v>
      </c>
      <c r="C31" s="5" t="s">
        <v>195</v>
      </c>
      <c r="D31" s="70" t="s">
        <v>227</v>
      </c>
      <c r="E31" s="5">
        <v>26</v>
      </c>
      <c r="F31" s="1" t="s">
        <v>58</v>
      </c>
      <c r="G31" s="47" t="s">
        <v>73</v>
      </c>
      <c r="H31" s="1" t="s">
        <v>60</v>
      </c>
      <c r="I31" s="2" t="s">
        <v>61</v>
      </c>
      <c r="J31" s="2" t="s">
        <v>78</v>
      </c>
      <c r="K31" s="56">
        <f t="shared" si="4"/>
        <v>15.3125</v>
      </c>
      <c r="L31" s="47">
        <v>8</v>
      </c>
      <c r="M31" s="47">
        <v>144</v>
      </c>
      <c r="N31" s="1">
        <v>210</v>
      </c>
      <c r="O31" s="1" t="s">
        <v>51</v>
      </c>
      <c r="P31" s="1" t="s">
        <v>198</v>
      </c>
      <c r="Q31" s="1" t="s">
        <v>198</v>
      </c>
      <c r="R31" s="1">
        <v>35</v>
      </c>
      <c r="S31" s="80" t="str">
        <f t="shared" ref="S4:S37" si="16">C31</f>
        <v>12LOMSA9</v>
      </c>
      <c r="T31" s="1" t="s">
        <v>123</v>
      </c>
      <c r="U31" s="1" t="s">
        <v>124</v>
      </c>
      <c r="V31" s="1">
        <v>0</v>
      </c>
      <c r="W31">
        <v>1</v>
      </c>
      <c r="X31">
        <v>6</v>
      </c>
      <c r="Y31" t="s">
        <v>51</v>
      </c>
      <c r="Z31" t="s">
        <v>181</v>
      </c>
      <c r="AA31" s="11" t="s">
        <v>100</v>
      </c>
      <c r="AB31" s="36">
        <f t="shared" si="1"/>
        <v>11476.5</v>
      </c>
      <c r="AC31" s="38">
        <f t="shared" si="2"/>
        <v>1.5614285714285714</v>
      </c>
      <c r="AD31" s="1">
        <v>327.9</v>
      </c>
      <c r="AE31" s="38">
        <f t="shared" si="11"/>
        <v>9.3685714285714283</v>
      </c>
    </row>
    <row r="32" spans="1:31" x14ac:dyDescent="0.25">
      <c r="A32" t="b">
        <v>1</v>
      </c>
      <c r="B32" s="43" t="b">
        <f t="shared" si="3"/>
        <v>1</v>
      </c>
      <c r="C32" s="5" t="s">
        <v>140</v>
      </c>
      <c r="D32" s="70" t="s">
        <v>227</v>
      </c>
      <c r="E32" s="5">
        <v>27</v>
      </c>
      <c r="F32" s="1" t="s">
        <v>58</v>
      </c>
      <c r="G32" s="47" t="s">
        <v>73</v>
      </c>
      <c r="H32" s="1" t="s">
        <v>60</v>
      </c>
      <c r="I32" s="2" t="s">
        <v>61</v>
      </c>
      <c r="J32" s="2" t="s">
        <v>79</v>
      </c>
      <c r="K32" s="56">
        <f t="shared" si="4"/>
        <v>13.125</v>
      </c>
      <c r="L32" s="47">
        <v>16</v>
      </c>
      <c r="M32" s="47">
        <v>192</v>
      </c>
      <c r="N32" s="1">
        <v>105</v>
      </c>
      <c r="O32" s="1" t="s">
        <v>51</v>
      </c>
      <c r="P32" s="1" t="s">
        <v>198</v>
      </c>
      <c r="Q32" s="1" t="s">
        <v>198</v>
      </c>
      <c r="R32" s="1">
        <v>60</v>
      </c>
      <c r="S32" s="80" t="s">
        <v>256</v>
      </c>
      <c r="T32" s="1" t="s">
        <v>123</v>
      </c>
      <c r="U32" s="1" t="s">
        <v>124</v>
      </c>
      <c r="V32" s="1">
        <v>0</v>
      </c>
      <c r="W32">
        <v>1</v>
      </c>
      <c r="X32">
        <v>12</v>
      </c>
      <c r="Y32" t="s">
        <v>51</v>
      </c>
      <c r="Z32" t="s">
        <v>181</v>
      </c>
      <c r="AB32" s="36">
        <f t="shared" si="1"/>
        <v>15906.6</v>
      </c>
      <c r="AC32" s="38">
        <f t="shared" si="2"/>
        <v>2.5248571428571429</v>
      </c>
      <c r="AD32" s="1">
        <v>265.11</v>
      </c>
      <c r="AE32" s="38">
        <f t="shared" si="11"/>
        <v>7.5745714285714287</v>
      </c>
    </row>
    <row r="33" spans="1:31" x14ac:dyDescent="0.25">
      <c r="A33" t="b">
        <v>1</v>
      </c>
      <c r="B33" s="43" t="b">
        <f t="shared" si="3"/>
        <v>1</v>
      </c>
      <c r="C33" s="32" t="s">
        <v>141</v>
      </c>
      <c r="D33" s="70" t="s">
        <v>227</v>
      </c>
      <c r="E33" s="5">
        <v>28</v>
      </c>
      <c r="F33" s="1" t="s">
        <v>58</v>
      </c>
      <c r="G33" s="47" t="s">
        <v>73</v>
      </c>
      <c r="H33" s="1" t="s">
        <v>60</v>
      </c>
      <c r="I33" s="2" t="s">
        <v>61</v>
      </c>
      <c r="J33" s="2" t="s">
        <v>80</v>
      </c>
      <c r="K33" s="56">
        <f t="shared" si="4"/>
        <v>2.0416666666666665</v>
      </c>
      <c r="L33" s="47">
        <v>11.5</v>
      </c>
      <c r="M33" s="47">
        <v>48</v>
      </c>
      <c r="N33" s="1">
        <v>140</v>
      </c>
      <c r="O33" s="1" t="s">
        <v>51</v>
      </c>
      <c r="P33" s="1" t="s">
        <v>198</v>
      </c>
      <c r="Q33" s="1" t="s">
        <v>198</v>
      </c>
      <c r="R33" s="31">
        <v>7</v>
      </c>
      <c r="S33" s="80" t="str">
        <f t="shared" si="16"/>
        <v>12LOMSG</v>
      </c>
      <c r="T33" s="1" t="s">
        <v>198</v>
      </c>
      <c r="U33" s="30" t="s">
        <v>199</v>
      </c>
      <c r="V33" s="1">
        <v>0</v>
      </c>
      <c r="W33">
        <v>1</v>
      </c>
      <c r="X33">
        <v>6</v>
      </c>
      <c r="Y33" t="s">
        <v>51</v>
      </c>
      <c r="Z33" t="s">
        <v>181</v>
      </c>
      <c r="AB33" s="36">
        <f t="shared" si="1"/>
        <v>0</v>
      </c>
      <c r="AC33" s="38">
        <f t="shared" si="2"/>
        <v>0</v>
      </c>
      <c r="AD33" s="1">
        <v>0</v>
      </c>
      <c r="AE33" s="38">
        <f t="shared" si="11"/>
        <v>0</v>
      </c>
    </row>
    <row r="34" spans="1:31" x14ac:dyDescent="0.25">
      <c r="A34" t="b">
        <v>1</v>
      </c>
      <c r="B34" s="43" t="b">
        <f t="shared" si="3"/>
        <v>1</v>
      </c>
      <c r="C34" s="5" t="s">
        <v>142</v>
      </c>
      <c r="D34" s="70" t="s">
        <v>227</v>
      </c>
      <c r="E34" s="5">
        <v>29</v>
      </c>
      <c r="F34" s="1" t="s">
        <v>58</v>
      </c>
      <c r="G34" s="47" t="s">
        <v>73</v>
      </c>
      <c r="H34" s="1" t="s">
        <v>60</v>
      </c>
      <c r="I34" s="2" t="s">
        <v>61</v>
      </c>
      <c r="J34" s="2" t="s">
        <v>81</v>
      </c>
      <c r="K34" s="56">
        <f t="shared" si="4"/>
        <v>14.947916666666666</v>
      </c>
      <c r="L34" s="47">
        <v>8</v>
      </c>
      <c r="M34" s="47">
        <v>192</v>
      </c>
      <c r="N34" s="1">
        <v>205</v>
      </c>
      <c r="O34" s="1" t="s">
        <v>51</v>
      </c>
      <c r="P34" s="1" t="s">
        <v>198</v>
      </c>
      <c r="Q34" s="1" t="s">
        <v>198</v>
      </c>
      <c r="R34" s="1">
        <v>35</v>
      </c>
      <c r="S34" s="80" t="s">
        <v>257</v>
      </c>
      <c r="T34" s="1" t="s">
        <v>123</v>
      </c>
      <c r="U34" s="1" t="s">
        <v>124</v>
      </c>
      <c r="V34" s="1">
        <v>0</v>
      </c>
      <c r="W34">
        <v>1</v>
      </c>
      <c r="X34">
        <v>2</v>
      </c>
      <c r="Y34" t="s">
        <v>51</v>
      </c>
      <c r="Z34" t="s">
        <v>181</v>
      </c>
      <c r="AA34" s="10" t="s">
        <v>186</v>
      </c>
      <c r="AB34" s="36">
        <f t="shared" si="1"/>
        <v>21090.65</v>
      </c>
      <c r="AC34" s="38">
        <f t="shared" si="2"/>
        <v>2.9394634146341465</v>
      </c>
      <c r="AD34" s="1">
        <v>602.59</v>
      </c>
      <c r="AE34" s="38">
        <f t="shared" si="11"/>
        <v>17.216857142857144</v>
      </c>
    </row>
    <row r="35" spans="1:31" x14ac:dyDescent="0.25">
      <c r="A35" t="b">
        <v>1</v>
      </c>
      <c r="B35" s="43" t="b">
        <f t="shared" si="3"/>
        <v>1</v>
      </c>
      <c r="C35" s="5" t="s">
        <v>211</v>
      </c>
      <c r="D35" s="70" t="s">
        <v>227</v>
      </c>
      <c r="E35" s="5">
        <v>30</v>
      </c>
      <c r="F35" s="1" t="s">
        <v>58</v>
      </c>
      <c r="G35" s="47" t="s">
        <v>73</v>
      </c>
      <c r="H35" s="1" t="s">
        <v>60</v>
      </c>
      <c r="I35" s="2" t="s">
        <v>61</v>
      </c>
      <c r="J35" s="2" t="s">
        <v>82</v>
      </c>
      <c r="K35" s="56">
        <f t="shared" si="4"/>
        <v>14.666666666666666</v>
      </c>
      <c r="L35" s="47">
        <v>12</v>
      </c>
      <c r="M35" s="47">
        <v>192</v>
      </c>
      <c r="N35" s="1">
        <v>176</v>
      </c>
      <c r="O35" s="1" t="s">
        <v>51</v>
      </c>
      <c r="P35" s="1" t="s">
        <v>198</v>
      </c>
      <c r="Q35" s="1" t="s">
        <v>198</v>
      </c>
      <c r="R35" s="1">
        <v>40</v>
      </c>
      <c r="S35" s="80" t="s">
        <v>258</v>
      </c>
      <c r="T35" s="1" t="s">
        <v>125</v>
      </c>
      <c r="U35" s="1" t="s">
        <v>124</v>
      </c>
      <c r="V35" s="1">
        <v>0</v>
      </c>
      <c r="W35">
        <v>1</v>
      </c>
      <c r="X35">
        <v>2</v>
      </c>
      <c r="Y35" t="s">
        <v>51</v>
      </c>
      <c r="Z35" t="s">
        <v>185</v>
      </c>
      <c r="AB35" s="36">
        <f t="shared" si="1"/>
        <v>32316.799999999999</v>
      </c>
      <c r="AC35" s="38">
        <f t="shared" si="2"/>
        <v>4.5904545454545449</v>
      </c>
      <c r="AD35" s="1">
        <v>807.92</v>
      </c>
      <c r="AE35" s="38">
        <f t="shared" ref="AE35" si="17">AD35/35</f>
        <v>23.08342857142857</v>
      </c>
    </row>
    <row r="36" spans="1:31" x14ac:dyDescent="0.25">
      <c r="A36" t="b">
        <v>1</v>
      </c>
      <c r="B36" s="43" t="b">
        <f t="shared" si="3"/>
        <v>1</v>
      </c>
      <c r="C36" s="5" t="s">
        <v>211</v>
      </c>
      <c r="D36" s="70" t="s">
        <v>227</v>
      </c>
      <c r="E36" s="5">
        <v>31</v>
      </c>
      <c r="F36" s="1" t="s">
        <v>58</v>
      </c>
      <c r="G36" s="47" t="s">
        <v>73</v>
      </c>
      <c r="H36" s="1" t="s">
        <v>60</v>
      </c>
      <c r="I36" s="2" t="s">
        <v>61</v>
      </c>
      <c r="J36" s="2" t="s">
        <v>82</v>
      </c>
      <c r="K36" s="56">
        <f t="shared" si="4"/>
        <v>11.666666666666666</v>
      </c>
      <c r="L36" s="47">
        <v>12</v>
      </c>
      <c r="M36" s="47">
        <v>192</v>
      </c>
      <c r="N36" s="1">
        <v>140</v>
      </c>
      <c r="O36" s="1" t="s">
        <v>51</v>
      </c>
      <c r="P36" s="1" t="s">
        <v>198</v>
      </c>
      <c r="Q36" s="1" t="s">
        <v>198</v>
      </c>
      <c r="R36" s="1">
        <v>40</v>
      </c>
      <c r="S36" s="80" t="str">
        <f t="shared" si="16"/>
        <v>12OMSLC6</v>
      </c>
      <c r="T36" s="1" t="s">
        <v>125</v>
      </c>
      <c r="U36" s="1" t="s">
        <v>124</v>
      </c>
      <c r="V36" s="1">
        <v>0</v>
      </c>
      <c r="W36">
        <v>1</v>
      </c>
      <c r="X36">
        <v>2</v>
      </c>
      <c r="Y36" t="s">
        <v>51</v>
      </c>
      <c r="Z36" t="s">
        <v>185</v>
      </c>
      <c r="AB36" s="36">
        <f t="shared" si="1"/>
        <v>32316.799999999999</v>
      </c>
      <c r="AC36" s="38">
        <f t="shared" si="2"/>
        <v>5.7708571428571425</v>
      </c>
      <c r="AD36" s="1">
        <v>807.92</v>
      </c>
      <c r="AE36" s="38">
        <f t="shared" si="11"/>
        <v>23.08342857142857</v>
      </c>
    </row>
    <row r="37" spans="1:31" x14ac:dyDescent="0.25">
      <c r="A37" t="b">
        <v>1</v>
      </c>
      <c r="B37" s="43" t="b">
        <f t="shared" si="3"/>
        <v>1</v>
      </c>
      <c r="C37" s="5" t="s">
        <v>143</v>
      </c>
      <c r="D37" s="70" t="s">
        <v>227</v>
      </c>
      <c r="E37" s="5">
        <v>32</v>
      </c>
      <c r="F37" s="1" t="s">
        <v>83</v>
      </c>
      <c r="G37" s="47" t="s">
        <v>73</v>
      </c>
      <c r="H37" s="1" t="s">
        <v>60</v>
      </c>
      <c r="I37" s="2" t="s">
        <v>61</v>
      </c>
      <c r="J37" s="2" t="s">
        <v>78</v>
      </c>
      <c r="K37" s="56">
        <f t="shared" si="4"/>
        <v>11.666666666666666</v>
      </c>
      <c r="L37" s="47">
        <v>10.5</v>
      </c>
      <c r="M37" s="47">
        <v>192</v>
      </c>
      <c r="N37" s="1">
        <v>160</v>
      </c>
      <c r="O37" s="1" t="s">
        <v>51</v>
      </c>
      <c r="P37" s="1" t="s">
        <v>198</v>
      </c>
      <c r="Q37" s="1" t="s">
        <v>198</v>
      </c>
      <c r="R37" s="1">
        <v>35</v>
      </c>
      <c r="S37" s="80" t="s">
        <v>259</v>
      </c>
      <c r="T37" s="1" t="s">
        <v>125</v>
      </c>
      <c r="U37" s="1" t="s">
        <v>124</v>
      </c>
      <c r="V37" s="1">
        <v>0</v>
      </c>
      <c r="W37">
        <v>2</v>
      </c>
      <c r="X37">
        <v>6</v>
      </c>
      <c r="Y37" t="s">
        <v>51</v>
      </c>
      <c r="Z37" t="s">
        <v>184</v>
      </c>
      <c r="AB37" s="36">
        <f t="shared" si="1"/>
        <v>57236.899999999994</v>
      </c>
      <c r="AC37" s="38">
        <f t="shared" si="2"/>
        <v>10.220874999999999</v>
      </c>
      <c r="AD37" s="1">
        <v>1635.34</v>
      </c>
      <c r="AE37" s="38">
        <f t="shared" si="11"/>
        <v>46.723999999999997</v>
      </c>
    </row>
    <row r="38" spans="1:31" x14ac:dyDescent="0.25">
      <c r="A38" t="b">
        <v>1</v>
      </c>
      <c r="B38" s="43" t="b">
        <f t="shared" si="3"/>
        <v>1</v>
      </c>
      <c r="C38" s="5" t="s">
        <v>144</v>
      </c>
      <c r="D38" s="70" t="s">
        <v>228</v>
      </c>
      <c r="E38" s="5">
        <v>33</v>
      </c>
      <c r="F38" s="1" t="s">
        <v>83</v>
      </c>
      <c r="G38" s="47" t="s">
        <v>73</v>
      </c>
      <c r="H38" s="1" t="s">
        <v>60</v>
      </c>
      <c r="I38" s="2" t="s">
        <v>61</v>
      </c>
      <c r="J38" s="4" t="s">
        <v>104</v>
      </c>
      <c r="K38" s="56">
        <f t="shared" si="4"/>
        <v>1.875</v>
      </c>
      <c r="L38" s="47">
        <v>9.5</v>
      </c>
      <c r="M38" s="47">
        <v>96</v>
      </c>
      <c r="N38" s="1">
        <v>180</v>
      </c>
      <c r="O38" s="1" t="s">
        <v>51</v>
      </c>
      <c r="P38" s="1" t="s">
        <v>198</v>
      </c>
      <c r="Q38" s="1" t="s">
        <v>198</v>
      </c>
      <c r="R38" s="31">
        <v>5</v>
      </c>
      <c r="S38" s="80" t="str">
        <f t="shared" ref="S38:S69" si="18">C38</f>
        <v>12LSHCOV</v>
      </c>
      <c r="T38" s="1" t="s">
        <v>198</v>
      </c>
      <c r="U38" s="30" t="s">
        <v>199</v>
      </c>
      <c r="V38" s="1">
        <v>0</v>
      </c>
      <c r="W38">
        <v>2</v>
      </c>
      <c r="X38">
        <v>12</v>
      </c>
      <c r="Y38" t="s">
        <v>51</v>
      </c>
      <c r="Z38" t="s">
        <v>181</v>
      </c>
      <c r="AB38" s="36">
        <f t="shared" ref="AB38:AB69" si="19">AD38*R38</f>
        <v>0</v>
      </c>
      <c r="AC38" s="38">
        <f t="shared" ref="AC38:AC69" si="20">AD38/N38</f>
        <v>0</v>
      </c>
      <c r="AD38" s="1">
        <v>0</v>
      </c>
      <c r="AE38" s="38">
        <f t="shared" si="11"/>
        <v>0</v>
      </c>
    </row>
    <row r="39" spans="1:31" x14ac:dyDescent="0.25">
      <c r="A39" t="b">
        <v>1</v>
      </c>
      <c r="B39" s="43" t="b">
        <f t="shared" si="3"/>
        <v>1</v>
      </c>
      <c r="C39" s="5" t="s">
        <v>145</v>
      </c>
      <c r="D39" s="70" t="s">
        <v>228</v>
      </c>
      <c r="E39" s="5">
        <v>34</v>
      </c>
      <c r="F39" s="1" t="s">
        <v>83</v>
      </c>
      <c r="G39" s="47" t="s">
        <v>73</v>
      </c>
      <c r="H39" s="1" t="s">
        <v>60</v>
      </c>
      <c r="I39" s="2" t="s">
        <v>61</v>
      </c>
      <c r="J39" s="4" t="s">
        <v>109</v>
      </c>
      <c r="K39" s="56">
        <f t="shared" si="4"/>
        <v>1.875</v>
      </c>
      <c r="L39" s="47">
        <v>9.5</v>
      </c>
      <c r="M39" s="47">
        <v>96</v>
      </c>
      <c r="N39" s="1">
        <v>180</v>
      </c>
      <c r="O39" s="1" t="s">
        <v>51</v>
      </c>
      <c r="P39" s="1" t="s">
        <v>198</v>
      </c>
      <c r="Q39" s="1" t="s">
        <v>198</v>
      </c>
      <c r="R39" s="31">
        <v>5</v>
      </c>
      <c r="S39" s="80" t="str">
        <f t="shared" si="18"/>
        <v>12LSHCRT</v>
      </c>
      <c r="T39" s="1" t="s">
        <v>198</v>
      </c>
      <c r="U39" s="30" t="s">
        <v>199</v>
      </c>
      <c r="V39" s="1">
        <v>0</v>
      </c>
      <c r="W39">
        <v>2</v>
      </c>
      <c r="X39">
        <v>12</v>
      </c>
      <c r="Y39" t="s">
        <v>51</v>
      </c>
      <c r="Z39" t="s">
        <v>181</v>
      </c>
      <c r="AB39" s="36">
        <f t="shared" si="19"/>
        <v>0</v>
      </c>
      <c r="AC39" s="38">
        <f t="shared" si="20"/>
        <v>0</v>
      </c>
      <c r="AD39" s="1">
        <v>0</v>
      </c>
      <c r="AE39" s="38">
        <f t="shared" si="11"/>
        <v>0</v>
      </c>
    </row>
    <row r="40" spans="1:31" x14ac:dyDescent="0.25">
      <c r="A40" t="b">
        <v>1</v>
      </c>
      <c r="B40" s="43" t="b">
        <f t="shared" si="3"/>
        <v>1</v>
      </c>
      <c r="C40" s="5" t="s">
        <v>146</v>
      </c>
      <c r="D40" s="70" t="s">
        <v>228</v>
      </c>
      <c r="E40" s="5">
        <v>35</v>
      </c>
      <c r="F40" s="1" t="s">
        <v>83</v>
      </c>
      <c r="G40" s="47" t="s">
        <v>73</v>
      </c>
      <c r="H40" s="1" t="s">
        <v>60</v>
      </c>
      <c r="I40" s="2" t="s">
        <v>61</v>
      </c>
      <c r="J40" s="4" t="s">
        <v>105</v>
      </c>
      <c r="K40" s="56">
        <f t="shared" si="4"/>
        <v>1.875</v>
      </c>
      <c r="L40" s="47">
        <v>9.5</v>
      </c>
      <c r="M40" s="47">
        <v>96</v>
      </c>
      <c r="N40" s="1">
        <v>180</v>
      </c>
      <c r="O40" s="1" t="s">
        <v>51</v>
      </c>
      <c r="P40" s="1" t="s">
        <v>198</v>
      </c>
      <c r="Q40" s="1" t="s">
        <v>198</v>
      </c>
      <c r="R40" s="31">
        <v>5</v>
      </c>
      <c r="S40" s="80" t="str">
        <f t="shared" si="18"/>
        <v>12LSHDIA</v>
      </c>
      <c r="T40" s="1" t="s">
        <v>198</v>
      </c>
      <c r="U40" s="30" t="s">
        <v>199</v>
      </c>
      <c r="V40" s="1">
        <v>0</v>
      </c>
      <c r="W40">
        <v>2</v>
      </c>
      <c r="X40">
        <v>12</v>
      </c>
      <c r="Y40" t="s">
        <v>51</v>
      </c>
      <c r="Z40" t="s">
        <v>181</v>
      </c>
      <c r="AB40" s="36">
        <f t="shared" si="19"/>
        <v>0</v>
      </c>
      <c r="AC40" s="38">
        <f t="shared" si="20"/>
        <v>0</v>
      </c>
      <c r="AD40" s="1">
        <v>0</v>
      </c>
      <c r="AE40" s="38">
        <f t="shared" si="11"/>
        <v>0</v>
      </c>
    </row>
    <row r="41" spans="1:31" x14ac:dyDescent="0.25">
      <c r="A41" t="b">
        <v>1</v>
      </c>
      <c r="B41" s="43" t="b">
        <f t="shared" si="3"/>
        <v>1</v>
      </c>
      <c r="C41" s="5" t="s">
        <v>147</v>
      </c>
      <c r="D41" s="70" t="s">
        <v>228</v>
      </c>
      <c r="E41" s="5">
        <v>36</v>
      </c>
      <c r="F41" s="1" t="s">
        <v>83</v>
      </c>
      <c r="G41" s="47" t="s">
        <v>73</v>
      </c>
      <c r="H41" s="1" t="s">
        <v>60</v>
      </c>
      <c r="I41" s="2" t="s">
        <v>61</v>
      </c>
      <c r="J41" s="4" t="s">
        <v>106</v>
      </c>
      <c r="K41" s="56">
        <f t="shared" si="4"/>
        <v>1.875</v>
      </c>
      <c r="L41" s="47">
        <v>9.5</v>
      </c>
      <c r="M41" s="47">
        <v>96</v>
      </c>
      <c r="N41" s="1">
        <v>180</v>
      </c>
      <c r="O41" s="1" t="s">
        <v>51</v>
      </c>
      <c r="P41" s="1" t="s">
        <v>198</v>
      </c>
      <c r="Q41" s="1" t="s">
        <v>198</v>
      </c>
      <c r="R41" s="31">
        <v>5</v>
      </c>
      <c r="S41" s="80" t="str">
        <f t="shared" si="18"/>
        <v>12LSHFISH</v>
      </c>
      <c r="T41" s="1" t="s">
        <v>198</v>
      </c>
      <c r="U41" s="30" t="s">
        <v>199</v>
      </c>
      <c r="V41" s="1">
        <v>0</v>
      </c>
      <c r="W41">
        <v>2</v>
      </c>
      <c r="X41">
        <v>12</v>
      </c>
      <c r="Y41" t="s">
        <v>51</v>
      </c>
      <c r="Z41" t="s">
        <v>181</v>
      </c>
      <c r="AB41" s="36">
        <f t="shared" si="19"/>
        <v>0</v>
      </c>
      <c r="AC41" s="38">
        <f t="shared" si="20"/>
        <v>0</v>
      </c>
      <c r="AD41" s="1">
        <v>0</v>
      </c>
      <c r="AE41" s="38">
        <f t="shared" si="11"/>
        <v>0</v>
      </c>
    </row>
    <row r="42" spans="1:31" x14ac:dyDescent="0.25">
      <c r="A42" t="b">
        <v>1</v>
      </c>
      <c r="B42" s="43" t="b">
        <f t="shared" si="3"/>
        <v>1</v>
      </c>
      <c r="C42" s="5" t="s">
        <v>148</v>
      </c>
      <c r="D42" s="70" t="s">
        <v>228</v>
      </c>
      <c r="E42" s="5">
        <v>37</v>
      </c>
      <c r="F42" s="1" t="s">
        <v>83</v>
      </c>
      <c r="G42" s="47" t="s">
        <v>73</v>
      </c>
      <c r="H42" s="1" t="s">
        <v>60</v>
      </c>
      <c r="I42" s="2" t="s">
        <v>61</v>
      </c>
      <c r="J42" s="4" t="s">
        <v>107</v>
      </c>
      <c r="K42" s="56">
        <f t="shared" si="4"/>
        <v>1.875</v>
      </c>
      <c r="L42" s="47">
        <v>9.5</v>
      </c>
      <c r="M42" s="47">
        <v>96</v>
      </c>
      <c r="N42" s="1">
        <v>180</v>
      </c>
      <c r="O42" s="1" t="s">
        <v>51</v>
      </c>
      <c r="P42" s="1" t="s">
        <v>198</v>
      </c>
      <c r="Q42" s="1" t="s">
        <v>198</v>
      </c>
      <c r="R42" s="31">
        <v>5</v>
      </c>
      <c r="S42" s="80" t="str">
        <f t="shared" si="18"/>
        <v>12LSHOCT</v>
      </c>
      <c r="T42" s="1" t="s">
        <v>198</v>
      </c>
      <c r="U42" s="30" t="s">
        <v>199</v>
      </c>
      <c r="V42" s="1">
        <v>0</v>
      </c>
      <c r="W42">
        <v>2</v>
      </c>
      <c r="X42">
        <v>12</v>
      </c>
      <c r="Y42" t="s">
        <v>51</v>
      </c>
      <c r="Z42" t="s">
        <v>181</v>
      </c>
      <c r="AB42" s="36">
        <f t="shared" si="19"/>
        <v>0</v>
      </c>
      <c r="AC42" s="38">
        <f t="shared" si="20"/>
        <v>0</v>
      </c>
      <c r="AD42" s="1">
        <v>0</v>
      </c>
      <c r="AE42" s="38">
        <f t="shared" si="11"/>
        <v>0</v>
      </c>
    </row>
    <row r="43" spans="1:31" x14ac:dyDescent="0.25">
      <c r="A43" t="b">
        <v>1</v>
      </c>
      <c r="B43" s="43" t="b">
        <f t="shared" si="3"/>
        <v>1</v>
      </c>
      <c r="C43" s="5" t="s">
        <v>149</v>
      </c>
      <c r="D43" s="70" t="s">
        <v>228</v>
      </c>
      <c r="E43" s="5">
        <v>38</v>
      </c>
      <c r="F43" s="1" t="s">
        <v>83</v>
      </c>
      <c r="G43" s="47" t="s">
        <v>73</v>
      </c>
      <c r="H43" s="1" t="s">
        <v>60</v>
      </c>
      <c r="I43" s="2" t="s">
        <v>61</v>
      </c>
      <c r="J43" s="4" t="s">
        <v>108</v>
      </c>
      <c r="K43" s="56">
        <f t="shared" si="4"/>
        <v>1.875</v>
      </c>
      <c r="L43" s="47">
        <v>9.5</v>
      </c>
      <c r="M43" s="47">
        <v>96</v>
      </c>
      <c r="N43" s="1">
        <v>180</v>
      </c>
      <c r="O43" s="1" t="s">
        <v>51</v>
      </c>
      <c r="P43" s="1" t="s">
        <v>198</v>
      </c>
      <c r="Q43" s="1" t="s">
        <v>198</v>
      </c>
      <c r="R43" s="31">
        <v>5</v>
      </c>
      <c r="S43" s="80" t="str">
        <f t="shared" si="18"/>
        <v>12LSHRND</v>
      </c>
      <c r="T43" s="1" t="s">
        <v>198</v>
      </c>
      <c r="U43" s="30" t="s">
        <v>199</v>
      </c>
      <c r="V43" s="1">
        <v>0</v>
      </c>
      <c r="W43">
        <v>2</v>
      </c>
      <c r="X43">
        <v>12</v>
      </c>
      <c r="Y43" t="s">
        <v>51</v>
      </c>
      <c r="Z43" t="s">
        <v>181</v>
      </c>
      <c r="AB43" s="36">
        <f t="shared" si="19"/>
        <v>0</v>
      </c>
      <c r="AC43" s="38">
        <f t="shared" si="20"/>
        <v>0</v>
      </c>
      <c r="AD43" s="1">
        <v>0</v>
      </c>
      <c r="AE43" s="38">
        <f t="shared" si="11"/>
        <v>0</v>
      </c>
    </row>
    <row r="44" spans="1:31" x14ac:dyDescent="0.25">
      <c r="A44" t="b">
        <v>1</v>
      </c>
      <c r="B44" s="43" t="b">
        <f t="shared" si="3"/>
        <v>1</v>
      </c>
      <c r="C44" s="5" t="s">
        <v>150</v>
      </c>
      <c r="D44" s="70" t="s">
        <v>227</v>
      </c>
      <c r="E44" s="5">
        <v>39</v>
      </c>
      <c r="F44" s="1" t="s">
        <v>84</v>
      </c>
      <c r="G44" s="47" t="s">
        <v>73</v>
      </c>
      <c r="H44" s="1" t="s">
        <v>60</v>
      </c>
      <c r="I44" s="2" t="s">
        <v>67</v>
      </c>
      <c r="J44" s="2" t="s">
        <v>85</v>
      </c>
      <c r="K44" s="56">
        <f t="shared" si="4"/>
        <v>9.25</v>
      </c>
      <c r="L44" s="47">
        <v>48</v>
      </c>
      <c r="M44" s="47">
        <v>96</v>
      </c>
      <c r="N44" s="1">
        <v>37</v>
      </c>
      <c r="O44" s="1" t="s">
        <v>51</v>
      </c>
      <c r="P44" s="1" t="s">
        <v>198</v>
      </c>
      <c r="Q44" s="1" t="s">
        <v>198</v>
      </c>
      <c r="R44" s="1">
        <v>120</v>
      </c>
      <c r="S44" s="80" t="s">
        <v>260</v>
      </c>
      <c r="T44" s="1" t="s">
        <v>126</v>
      </c>
      <c r="U44" s="1" t="s">
        <v>199</v>
      </c>
      <c r="V44" s="1">
        <v>0</v>
      </c>
      <c r="W44">
        <v>1.5</v>
      </c>
      <c r="X44">
        <v>9</v>
      </c>
      <c r="Y44" t="s">
        <v>51</v>
      </c>
      <c r="Z44" t="s">
        <v>181</v>
      </c>
      <c r="AB44" s="36">
        <f t="shared" si="19"/>
        <v>34346.400000000001</v>
      </c>
      <c r="AC44" s="38">
        <f t="shared" si="20"/>
        <v>7.7356756756756768</v>
      </c>
      <c r="AD44" s="1">
        <v>286.22000000000003</v>
      </c>
      <c r="AE44" s="38">
        <f>AD44/37</f>
        <v>7.7356756756756768</v>
      </c>
    </row>
    <row r="45" spans="1:31" x14ac:dyDescent="0.25">
      <c r="A45" t="b">
        <v>1</v>
      </c>
      <c r="B45" s="43" t="b">
        <f t="shared" si="3"/>
        <v>1</v>
      </c>
      <c r="C45" s="5" t="s">
        <v>151</v>
      </c>
      <c r="D45" s="70" t="s">
        <v>227</v>
      </c>
      <c r="E45" s="5">
        <v>40</v>
      </c>
      <c r="F45" s="1" t="s">
        <v>58</v>
      </c>
      <c r="G45" s="47" t="s">
        <v>73</v>
      </c>
      <c r="H45" s="1" t="s">
        <v>60</v>
      </c>
      <c r="I45" s="2" t="s">
        <v>67</v>
      </c>
      <c r="J45" s="2" t="s">
        <v>86</v>
      </c>
      <c r="K45" s="56">
        <f t="shared" si="4"/>
        <v>3.125</v>
      </c>
      <c r="L45" s="47">
        <v>48</v>
      </c>
      <c r="M45" s="47">
        <v>96</v>
      </c>
      <c r="N45" s="1">
        <v>15</v>
      </c>
      <c r="O45" s="1" t="s">
        <v>51</v>
      </c>
      <c r="P45" s="1" t="s">
        <v>198</v>
      </c>
      <c r="Q45" s="1" t="s">
        <v>198</v>
      </c>
      <c r="R45" s="1">
        <v>100</v>
      </c>
      <c r="S45" s="80" t="s">
        <v>261</v>
      </c>
      <c r="T45" s="1" t="s">
        <v>126</v>
      </c>
      <c r="U45" s="1" t="s">
        <v>199</v>
      </c>
      <c r="V45" s="1">
        <v>0</v>
      </c>
      <c r="W45">
        <v>1</v>
      </c>
      <c r="X45">
        <v>12</v>
      </c>
      <c r="Y45" t="s">
        <v>51</v>
      </c>
      <c r="Z45" t="s">
        <v>181</v>
      </c>
      <c r="AB45" s="36">
        <f t="shared" si="19"/>
        <v>37971</v>
      </c>
      <c r="AC45" s="38">
        <f t="shared" si="20"/>
        <v>25.314</v>
      </c>
      <c r="AD45" s="1">
        <v>379.71</v>
      </c>
      <c r="AE45" s="38">
        <f t="shared" ref="AE45:AE47" si="21">AD45/37</f>
        <v>10.262432432432432</v>
      </c>
    </row>
    <row r="46" spans="1:31" x14ac:dyDescent="0.25">
      <c r="A46" t="b">
        <v>1</v>
      </c>
      <c r="B46" s="43" t="b">
        <f t="shared" si="3"/>
        <v>1</v>
      </c>
      <c r="C46" s="5" t="s">
        <v>152</v>
      </c>
      <c r="D46" s="70" t="s">
        <v>227</v>
      </c>
      <c r="E46" s="5">
        <v>41</v>
      </c>
      <c r="F46" s="1" t="s">
        <v>72</v>
      </c>
      <c r="G46" s="47" t="s">
        <v>73</v>
      </c>
      <c r="H46" s="1" t="s">
        <v>60</v>
      </c>
      <c r="I46" s="2" t="s">
        <v>67</v>
      </c>
      <c r="J46" s="2" t="s">
        <v>86</v>
      </c>
      <c r="K46" s="56">
        <f t="shared" si="4"/>
        <v>7.708333333333333</v>
      </c>
      <c r="L46" s="47">
        <v>48</v>
      </c>
      <c r="M46" s="47">
        <v>96</v>
      </c>
      <c r="N46" s="1">
        <v>37</v>
      </c>
      <c r="O46" s="1" t="s">
        <v>71</v>
      </c>
      <c r="P46" s="1" t="s">
        <v>198</v>
      </c>
      <c r="Q46" s="1" t="s">
        <v>198</v>
      </c>
      <c r="R46" s="1">
        <v>100</v>
      </c>
      <c r="S46" s="80" t="str">
        <f t="shared" si="18"/>
        <v>12PTXA808</v>
      </c>
      <c r="T46" s="1" t="s">
        <v>126</v>
      </c>
      <c r="U46" s="1" t="s">
        <v>199</v>
      </c>
      <c r="V46" s="1">
        <v>0</v>
      </c>
      <c r="W46">
        <v>1</v>
      </c>
      <c r="X46">
        <v>5</v>
      </c>
      <c r="Y46" t="s">
        <v>71</v>
      </c>
      <c r="Z46" t="s">
        <v>181</v>
      </c>
      <c r="AA46" s="11" t="s">
        <v>99</v>
      </c>
      <c r="AB46" s="36">
        <f t="shared" si="19"/>
        <v>37971</v>
      </c>
      <c r="AC46" s="38">
        <f t="shared" si="20"/>
        <v>10.262432432432432</v>
      </c>
      <c r="AD46" s="1">
        <v>379.71</v>
      </c>
      <c r="AE46" s="38">
        <f t="shared" si="21"/>
        <v>10.262432432432432</v>
      </c>
    </row>
    <row r="47" spans="1:31" x14ac:dyDescent="0.25">
      <c r="A47" t="b">
        <v>1</v>
      </c>
      <c r="B47" s="43" t="b">
        <f t="shared" si="3"/>
        <v>1</v>
      </c>
      <c r="C47" s="5" t="s">
        <v>153</v>
      </c>
      <c r="D47" s="70" t="s">
        <v>227</v>
      </c>
      <c r="E47" s="5">
        <v>42</v>
      </c>
      <c r="F47" s="1" t="s">
        <v>72</v>
      </c>
      <c r="G47" s="47" t="s">
        <v>73</v>
      </c>
      <c r="H47" s="1" t="s">
        <v>60</v>
      </c>
      <c r="I47" s="2" t="s">
        <v>89</v>
      </c>
      <c r="J47" s="4" t="s">
        <v>212</v>
      </c>
      <c r="K47" s="56">
        <f t="shared" si="4"/>
        <v>4.520833333333333</v>
      </c>
      <c r="L47" s="47">
        <v>49.25</v>
      </c>
      <c r="M47" s="47">
        <v>192</v>
      </c>
      <c r="N47" s="1">
        <v>31</v>
      </c>
      <c r="O47" s="1" t="s">
        <v>71</v>
      </c>
      <c r="P47" s="1" t="s">
        <v>198</v>
      </c>
      <c r="Q47" s="1" t="s">
        <v>198</v>
      </c>
      <c r="R47" s="1">
        <v>70</v>
      </c>
      <c r="S47" s="80" t="str">
        <f t="shared" si="18"/>
        <v>12PTXABLK</v>
      </c>
      <c r="T47" s="1" t="s">
        <v>126</v>
      </c>
      <c r="U47" s="1" t="s">
        <v>199</v>
      </c>
      <c r="V47" s="1">
        <v>0</v>
      </c>
      <c r="W47">
        <v>1</v>
      </c>
      <c r="X47">
        <v>5</v>
      </c>
      <c r="Y47" t="s">
        <v>71</v>
      </c>
      <c r="Z47" t="s">
        <v>181</v>
      </c>
      <c r="AA47" s="11" t="s">
        <v>127</v>
      </c>
      <c r="AB47" s="36">
        <f t="shared" si="19"/>
        <v>14760.2</v>
      </c>
      <c r="AC47" s="38">
        <f t="shared" si="20"/>
        <v>6.8019354838709685</v>
      </c>
      <c r="AD47" s="1">
        <v>210.86</v>
      </c>
      <c r="AE47" s="38">
        <f t="shared" si="21"/>
        <v>5.6989189189189196</v>
      </c>
    </row>
    <row r="48" spans="1:31" x14ac:dyDescent="0.25">
      <c r="A48" t="b">
        <v>1</v>
      </c>
      <c r="B48" s="43" t="b">
        <f t="shared" si="3"/>
        <v>1</v>
      </c>
      <c r="C48" s="5" t="s">
        <v>154</v>
      </c>
      <c r="D48" s="70" t="s">
        <v>227</v>
      </c>
      <c r="E48" s="5">
        <v>43</v>
      </c>
      <c r="F48" s="1" t="s">
        <v>87</v>
      </c>
      <c r="G48" s="47" t="s">
        <v>88</v>
      </c>
      <c r="H48" s="1" t="s">
        <v>60</v>
      </c>
      <c r="I48" s="2" t="s">
        <v>89</v>
      </c>
      <c r="J48" s="2" t="s">
        <v>90</v>
      </c>
      <c r="K48" s="56">
        <f t="shared" si="4"/>
        <v>16.666666666666668</v>
      </c>
      <c r="L48" s="85">
        <v>6</v>
      </c>
      <c r="M48" s="47">
        <v>192</v>
      </c>
      <c r="N48" s="1">
        <v>160</v>
      </c>
      <c r="O48" s="1" t="s">
        <v>51</v>
      </c>
      <c r="P48" s="1" t="s">
        <v>198</v>
      </c>
      <c r="Q48" s="1">
        <v>6</v>
      </c>
      <c r="R48" s="1">
        <v>50</v>
      </c>
      <c r="S48" s="80" t="s">
        <v>262</v>
      </c>
      <c r="T48" s="1" t="s">
        <v>125</v>
      </c>
      <c r="U48" s="1" t="s">
        <v>124</v>
      </c>
      <c r="V48" s="1">
        <v>0</v>
      </c>
      <c r="W48">
        <v>1</v>
      </c>
      <c r="X48">
        <v>6</v>
      </c>
      <c r="Y48" t="s">
        <v>51</v>
      </c>
      <c r="Z48" t="s">
        <v>181</v>
      </c>
      <c r="AB48" s="36">
        <f t="shared" si="19"/>
        <v>29276</v>
      </c>
      <c r="AC48" s="38">
        <f t="shared" si="20"/>
        <v>3.6595</v>
      </c>
      <c r="AD48" s="1">
        <v>585.52</v>
      </c>
      <c r="AE48" s="38">
        <f>AD48/20</f>
        <v>29.276</v>
      </c>
    </row>
    <row r="49" spans="1:31" x14ac:dyDescent="0.25">
      <c r="A49" t="b">
        <v>1</v>
      </c>
      <c r="B49" s="43" t="b">
        <f t="shared" si="3"/>
        <v>1</v>
      </c>
      <c r="C49" s="5" t="s">
        <v>154</v>
      </c>
      <c r="D49" s="70" t="s">
        <v>227</v>
      </c>
      <c r="E49" s="5">
        <v>44</v>
      </c>
      <c r="F49" s="1" t="s">
        <v>87</v>
      </c>
      <c r="G49" s="47" t="s">
        <v>88</v>
      </c>
      <c r="H49" s="1" t="s">
        <v>60</v>
      </c>
      <c r="I49" s="2" t="s">
        <v>89</v>
      </c>
      <c r="J49" s="2" t="s">
        <v>213</v>
      </c>
      <c r="K49" s="56">
        <f t="shared" si="4"/>
        <v>7.395833333333333</v>
      </c>
      <c r="L49" s="85">
        <v>6</v>
      </c>
      <c r="M49" s="47">
        <v>192</v>
      </c>
      <c r="N49" s="1">
        <v>71</v>
      </c>
      <c r="O49" s="1" t="s">
        <v>51</v>
      </c>
      <c r="P49" s="1" t="s">
        <v>198</v>
      </c>
      <c r="Q49" s="1">
        <v>6</v>
      </c>
      <c r="R49" s="1">
        <v>50</v>
      </c>
      <c r="S49" s="80" t="s">
        <v>262</v>
      </c>
      <c r="T49" s="1" t="s">
        <v>125</v>
      </c>
      <c r="U49" s="1" t="s">
        <v>124</v>
      </c>
      <c r="V49" s="1">
        <v>0</v>
      </c>
      <c r="W49">
        <v>1</v>
      </c>
      <c r="X49">
        <v>6</v>
      </c>
      <c r="Y49" t="s">
        <v>51</v>
      </c>
      <c r="Z49" t="s">
        <v>181</v>
      </c>
      <c r="AB49" s="36">
        <f t="shared" si="19"/>
        <v>29276</v>
      </c>
      <c r="AC49" s="38">
        <f t="shared" si="20"/>
        <v>8.2467605633802812</v>
      </c>
      <c r="AD49" s="1">
        <v>585.52</v>
      </c>
      <c r="AE49" s="38">
        <f>AD49/20</f>
        <v>29.276</v>
      </c>
    </row>
    <row r="50" spans="1:31" x14ac:dyDescent="0.25">
      <c r="A50" t="b">
        <v>1</v>
      </c>
      <c r="B50" s="43" t="b">
        <f t="shared" si="3"/>
        <v>1</v>
      </c>
      <c r="C50" s="5" t="s">
        <v>154</v>
      </c>
      <c r="D50" s="70" t="s">
        <v>227</v>
      </c>
      <c r="E50" s="5">
        <v>45</v>
      </c>
      <c r="F50" s="1" t="s">
        <v>87</v>
      </c>
      <c r="G50" s="47" t="s">
        <v>88</v>
      </c>
      <c r="H50" s="1" t="s">
        <v>60</v>
      </c>
      <c r="I50" s="2" t="s">
        <v>89</v>
      </c>
      <c r="J50" s="2" t="s">
        <v>90</v>
      </c>
      <c r="K50" s="56">
        <f t="shared" si="4"/>
        <v>12.5</v>
      </c>
      <c r="L50" s="85">
        <v>8</v>
      </c>
      <c r="M50" s="47">
        <v>192</v>
      </c>
      <c r="N50" s="1">
        <v>120</v>
      </c>
      <c r="O50" s="1" t="s">
        <v>51</v>
      </c>
      <c r="P50" s="1" t="s">
        <v>198</v>
      </c>
      <c r="Q50" s="1">
        <v>8</v>
      </c>
      <c r="R50" s="1">
        <v>50</v>
      </c>
      <c r="S50" s="80" t="s">
        <v>263</v>
      </c>
      <c r="T50" s="1" t="s">
        <v>125</v>
      </c>
      <c r="U50" s="1" t="s">
        <v>124</v>
      </c>
      <c r="V50" s="1">
        <v>0</v>
      </c>
      <c r="W50">
        <v>1</v>
      </c>
      <c r="X50">
        <v>6</v>
      </c>
      <c r="Y50" t="s">
        <v>51</v>
      </c>
      <c r="Z50" t="s">
        <v>184</v>
      </c>
      <c r="AB50" s="36">
        <f t="shared" si="19"/>
        <v>29876</v>
      </c>
      <c r="AC50" s="38">
        <f t="shared" si="20"/>
        <v>4.9793333333333329</v>
      </c>
      <c r="AD50" s="1">
        <v>597.52</v>
      </c>
      <c r="AE50" s="38">
        <f>AD50/20</f>
        <v>29.875999999999998</v>
      </c>
    </row>
    <row r="51" spans="1:31" x14ac:dyDescent="0.25">
      <c r="A51" t="b">
        <v>1</v>
      </c>
      <c r="B51" s="43" t="b">
        <f t="shared" si="3"/>
        <v>1</v>
      </c>
      <c r="C51" s="5" t="s">
        <v>16</v>
      </c>
      <c r="D51" s="70" t="s">
        <v>227</v>
      </c>
      <c r="E51" s="5">
        <v>46</v>
      </c>
      <c r="F51" s="1" t="s">
        <v>87</v>
      </c>
      <c r="G51" s="47" t="s">
        <v>88</v>
      </c>
      <c r="H51" s="1" t="s">
        <v>60</v>
      </c>
      <c r="I51" s="2" t="s">
        <v>89</v>
      </c>
      <c r="K51" s="56">
        <f t="shared" si="4"/>
        <v>10.416666666666666</v>
      </c>
      <c r="L51" s="85">
        <v>10</v>
      </c>
      <c r="M51" s="47">
        <v>192</v>
      </c>
      <c r="N51" s="1">
        <v>100</v>
      </c>
      <c r="O51" s="1" t="s">
        <v>51</v>
      </c>
      <c r="P51" s="1" t="s">
        <v>198</v>
      </c>
      <c r="Q51" s="1">
        <v>10</v>
      </c>
      <c r="R51" s="1">
        <v>50</v>
      </c>
      <c r="S51" s="80" t="s">
        <v>264</v>
      </c>
      <c r="T51" s="1" t="s">
        <v>123</v>
      </c>
      <c r="U51" s="1" t="s">
        <v>124</v>
      </c>
      <c r="V51" s="1">
        <v>0</v>
      </c>
      <c r="W51">
        <v>1</v>
      </c>
      <c r="X51">
        <v>3</v>
      </c>
      <c r="Y51" t="s">
        <v>51</v>
      </c>
      <c r="Z51" t="s">
        <v>184</v>
      </c>
      <c r="AB51" s="36">
        <f t="shared" si="19"/>
        <v>13141</v>
      </c>
      <c r="AC51" s="38">
        <f t="shared" si="20"/>
        <v>2.6282000000000001</v>
      </c>
      <c r="AD51" s="1">
        <v>262.82</v>
      </c>
      <c r="AE51" s="38">
        <f t="shared" ref="AE51:AE65" si="22">AD51/20</f>
        <v>13.141</v>
      </c>
    </row>
    <row r="52" spans="1:31" x14ac:dyDescent="0.25">
      <c r="A52" t="b">
        <v>1</v>
      </c>
      <c r="B52" s="43" t="b">
        <f t="shared" si="3"/>
        <v>1</v>
      </c>
      <c r="C52" s="5" t="s">
        <v>18</v>
      </c>
      <c r="D52" s="70" t="s">
        <v>227</v>
      </c>
      <c r="E52" s="5">
        <v>47</v>
      </c>
      <c r="F52" s="1" t="s">
        <v>87</v>
      </c>
      <c r="G52" s="47" t="s">
        <v>88</v>
      </c>
      <c r="H52" s="1" t="s">
        <v>60</v>
      </c>
      <c r="I52" s="2" t="s">
        <v>89</v>
      </c>
      <c r="K52" s="56">
        <f t="shared" si="4"/>
        <v>8.3333333333333339</v>
      </c>
      <c r="L52" s="85">
        <v>12</v>
      </c>
      <c r="M52" s="47">
        <v>192</v>
      </c>
      <c r="N52" s="1">
        <v>80</v>
      </c>
      <c r="O52" s="1" t="s">
        <v>51</v>
      </c>
      <c r="P52" s="1" t="s">
        <v>198</v>
      </c>
      <c r="Q52" s="1">
        <v>12</v>
      </c>
      <c r="R52" s="1">
        <v>50</v>
      </c>
      <c r="S52" s="80" t="s">
        <v>265</v>
      </c>
      <c r="T52" s="1" t="s">
        <v>123</v>
      </c>
      <c r="U52" s="1" t="s">
        <v>124</v>
      </c>
      <c r="V52" s="1">
        <v>0</v>
      </c>
      <c r="W52">
        <v>1</v>
      </c>
      <c r="X52">
        <v>3</v>
      </c>
      <c r="Y52" t="s">
        <v>51</v>
      </c>
      <c r="Z52" t="s">
        <v>184</v>
      </c>
      <c r="AB52" s="36">
        <f t="shared" si="19"/>
        <v>18609.5</v>
      </c>
      <c r="AC52" s="38">
        <f t="shared" si="20"/>
        <v>4.6523750000000001</v>
      </c>
      <c r="AD52" s="1">
        <v>372.19</v>
      </c>
      <c r="AE52" s="38">
        <f t="shared" si="22"/>
        <v>18.609500000000001</v>
      </c>
    </row>
    <row r="53" spans="1:31" x14ac:dyDescent="0.25">
      <c r="A53" t="b">
        <v>1</v>
      </c>
      <c r="B53" s="43" t="b">
        <f t="shared" si="3"/>
        <v>1</v>
      </c>
      <c r="C53" s="5" t="s">
        <v>6</v>
      </c>
      <c r="D53" s="70" t="s">
        <v>227</v>
      </c>
      <c r="E53" s="5">
        <v>48</v>
      </c>
      <c r="F53" s="1" t="s">
        <v>87</v>
      </c>
      <c r="G53" s="47" t="s">
        <v>88</v>
      </c>
      <c r="H53" s="1" t="s">
        <v>60</v>
      </c>
      <c r="I53" s="2" t="s">
        <v>89</v>
      </c>
      <c r="K53" s="56">
        <f t="shared" si="4"/>
        <v>18.333333333333332</v>
      </c>
      <c r="L53" s="85">
        <v>2</v>
      </c>
      <c r="M53" s="47">
        <v>192</v>
      </c>
      <c r="N53" s="1">
        <v>440</v>
      </c>
      <c r="O53" s="1" t="s">
        <v>51</v>
      </c>
      <c r="P53" s="1" t="s">
        <v>198</v>
      </c>
      <c r="Q53" s="1">
        <v>2</v>
      </c>
      <c r="R53" s="1">
        <v>20</v>
      </c>
      <c r="S53" s="80" t="s">
        <v>266</v>
      </c>
      <c r="T53" s="1" t="s">
        <v>125</v>
      </c>
      <c r="U53" s="1" t="s">
        <v>124</v>
      </c>
      <c r="V53" s="1">
        <v>0</v>
      </c>
      <c r="W53">
        <v>1</v>
      </c>
      <c r="X53">
        <v>6</v>
      </c>
      <c r="Y53" t="s">
        <v>51</v>
      </c>
      <c r="Z53" t="s">
        <v>181</v>
      </c>
      <c r="AB53" s="36">
        <f t="shared" si="19"/>
        <v>12691.6</v>
      </c>
      <c r="AC53" s="38">
        <f t="shared" si="20"/>
        <v>1.4422272727272729</v>
      </c>
      <c r="AD53" s="1">
        <v>634.58000000000004</v>
      </c>
      <c r="AE53" s="38">
        <f t="shared" ref="AE53" si="23">AD53/20</f>
        <v>31.729000000000003</v>
      </c>
    </row>
    <row r="54" spans="1:31" x14ac:dyDescent="0.25">
      <c r="A54" t="b">
        <v>1</v>
      </c>
      <c r="B54" s="43" t="b">
        <f t="shared" si="3"/>
        <v>1</v>
      </c>
      <c r="C54" s="5" t="s">
        <v>6</v>
      </c>
      <c r="D54" s="70" t="s">
        <v>227</v>
      </c>
      <c r="E54" s="5">
        <v>49</v>
      </c>
      <c r="F54" s="1" t="s">
        <v>87</v>
      </c>
      <c r="G54" s="47" t="s">
        <v>88</v>
      </c>
      <c r="H54" s="1" t="s">
        <v>60</v>
      </c>
      <c r="I54" s="2" t="s">
        <v>89</v>
      </c>
      <c r="K54" s="56">
        <f t="shared" si="4"/>
        <v>7.333333333333333</v>
      </c>
      <c r="L54" s="85">
        <v>2</v>
      </c>
      <c r="M54" s="47">
        <v>96</v>
      </c>
      <c r="N54" s="1">
        <v>176</v>
      </c>
      <c r="O54" s="1" t="s">
        <v>51</v>
      </c>
      <c r="P54" s="1" t="s">
        <v>198</v>
      </c>
      <c r="Q54" s="1">
        <v>2</v>
      </c>
      <c r="R54" s="1">
        <v>20</v>
      </c>
      <c r="S54" s="80" t="s">
        <v>267</v>
      </c>
      <c r="T54" s="1" t="s">
        <v>125</v>
      </c>
      <c r="U54" s="1" t="s">
        <v>124</v>
      </c>
      <c r="V54" s="1">
        <v>0</v>
      </c>
      <c r="W54">
        <v>1</v>
      </c>
      <c r="X54">
        <v>6</v>
      </c>
      <c r="Y54" t="s">
        <v>51</v>
      </c>
      <c r="Z54" t="s">
        <v>181</v>
      </c>
      <c r="AB54" s="36">
        <f t="shared" si="19"/>
        <v>12691.6</v>
      </c>
      <c r="AC54" s="38">
        <f t="shared" si="20"/>
        <v>3.6055681818181822</v>
      </c>
      <c r="AD54" s="1">
        <v>634.58000000000004</v>
      </c>
      <c r="AE54" s="38">
        <f t="shared" si="22"/>
        <v>31.729000000000003</v>
      </c>
    </row>
    <row r="55" spans="1:31" x14ac:dyDescent="0.25">
      <c r="A55" t="b">
        <v>1</v>
      </c>
      <c r="B55" s="43" t="b">
        <f t="shared" si="3"/>
        <v>1</v>
      </c>
      <c r="C55" s="5" t="s">
        <v>6</v>
      </c>
      <c r="D55" s="70" t="s">
        <v>227</v>
      </c>
      <c r="E55" s="5">
        <v>50</v>
      </c>
      <c r="F55" s="1" t="s">
        <v>87</v>
      </c>
      <c r="G55" s="47" t="s">
        <v>88</v>
      </c>
      <c r="H55" s="1" t="s">
        <v>60</v>
      </c>
      <c r="I55" s="2" t="s">
        <v>89</v>
      </c>
      <c r="K55" s="56">
        <f t="shared" si="4"/>
        <v>36.666666666666664</v>
      </c>
      <c r="L55" s="85">
        <v>2</v>
      </c>
      <c r="M55" s="47">
        <v>96</v>
      </c>
      <c r="N55" s="1">
        <v>176</v>
      </c>
      <c r="O55" s="1" t="s">
        <v>51</v>
      </c>
      <c r="P55" s="1" t="s">
        <v>198</v>
      </c>
      <c r="Q55" s="1">
        <v>2</v>
      </c>
      <c r="R55" s="1">
        <v>100</v>
      </c>
      <c r="S55" s="80" t="s">
        <v>267</v>
      </c>
      <c r="T55" s="1" t="s">
        <v>125</v>
      </c>
      <c r="U55" s="1" t="s">
        <v>124</v>
      </c>
      <c r="V55" s="1">
        <v>0</v>
      </c>
      <c r="W55">
        <v>1</v>
      </c>
      <c r="X55">
        <v>12</v>
      </c>
      <c r="Y55" t="s">
        <v>51</v>
      </c>
      <c r="Z55" t="s">
        <v>181</v>
      </c>
      <c r="AA55" s="11" t="s">
        <v>100</v>
      </c>
      <c r="AB55" s="36">
        <f t="shared" si="19"/>
        <v>63458.000000000007</v>
      </c>
      <c r="AC55" s="38">
        <f t="shared" si="20"/>
        <v>3.6055681818181822</v>
      </c>
      <c r="AD55" s="1">
        <v>634.58000000000004</v>
      </c>
      <c r="AE55" s="38">
        <f>AD55/12</f>
        <v>52.881666666666668</v>
      </c>
    </row>
    <row r="56" spans="1:31" x14ac:dyDescent="0.25">
      <c r="A56" t="b">
        <v>1</v>
      </c>
      <c r="B56" s="43" t="b">
        <f t="shared" si="3"/>
        <v>1</v>
      </c>
      <c r="C56" s="5" t="s">
        <v>8</v>
      </c>
      <c r="D56" s="70" t="s">
        <v>227</v>
      </c>
      <c r="E56" s="5">
        <v>51</v>
      </c>
      <c r="F56" s="1" t="s">
        <v>87</v>
      </c>
      <c r="G56" s="47" t="s">
        <v>88</v>
      </c>
      <c r="H56" s="1" t="s">
        <v>60</v>
      </c>
      <c r="I56" s="2" t="s">
        <v>89</v>
      </c>
      <c r="K56" s="56">
        <f t="shared" si="4"/>
        <v>16.666666666666668</v>
      </c>
      <c r="L56" s="85">
        <v>3</v>
      </c>
      <c r="M56" s="47">
        <v>192</v>
      </c>
      <c r="N56" s="1">
        <v>320</v>
      </c>
      <c r="O56" s="1" t="s">
        <v>51</v>
      </c>
      <c r="P56" s="1" t="s">
        <v>198</v>
      </c>
      <c r="Q56" s="1">
        <v>3</v>
      </c>
      <c r="R56" s="1">
        <v>25</v>
      </c>
      <c r="S56" s="80" t="s">
        <v>268</v>
      </c>
      <c r="T56" s="1" t="s">
        <v>125</v>
      </c>
      <c r="U56" s="1" t="s">
        <v>124</v>
      </c>
      <c r="V56" s="1">
        <v>0</v>
      </c>
      <c r="W56">
        <v>1</v>
      </c>
      <c r="X56">
        <v>12</v>
      </c>
      <c r="Y56" t="s">
        <v>51</v>
      </c>
      <c r="Z56" t="s">
        <v>181</v>
      </c>
      <c r="AB56" s="36">
        <f t="shared" si="19"/>
        <v>9304.75</v>
      </c>
      <c r="AC56" s="38">
        <f t="shared" si="20"/>
        <v>1.16309375</v>
      </c>
      <c r="AD56" s="1">
        <v>372.19</v>
      </c>
      <c r="AE56" s="38">
        <f t="shared" si="22"/>
        <v>18.609500000000001</v>
      </c>
    </row>
    <row r="57" spans="1:31" x14ac:dyDescent="0.25">
      <c r="A57" t="b">
        <v>1</v>
      </c>
      <c r="B57" s="43" t="b">
        <f t="shared" si="3"/>
        <v>1</v>
      </c>
      <c r="C57" s="5" t="s">
        <v>10</v>
      </c>
      <c r="D57" s="70" t="s">
        <v>227</v>
      </c>
      <c r="E57" s="5">
        <v>52</v>
      </c>
      <c r="F57" s="1" t="s">
        <v>87</v>
      </c>
      <c r="G57" s="47" t="s">
        <v>88</v>
      </c>
      <c r="H57" s="1" t="s">
        <v>60</v>
      </c>
      <c r="I57" s="2" t="s">
        <v>89</v>
      </c>
      <c r="K57" s="56">
        <f t="shared" si="4"/>
        <v>25</v>
      </c>
      <c r="L57" s="85">
        <v>4</v>
      </c>
      <c r="M57" s="47">
        <v>192</v>
      </c>
      <c r="N57" s="1">
        <v>240</v>
      </c>
      <c r="O57" s="1" t="s">
        <v>51</v>
      </c>
      <c r="P57" s="1" t="s">
        <v>198</v>
      </c>
      <c r="Q57" s="1">
        <v>4</v>
      </c>
      <c r="R57" s="1">
        <v>50</v>
      </c>
      <c r="S57" s="80" t="s">
        <v>269</v>
      </c>
      <c r="T57" s="1" t="s">
        <v>125</v>
      </c>
      <c r="U57" s="1" t="s">
        <v>124</v>
      </c>
      <c r="V57" s="1">
        <v>0</v>
      </c>
      <c r="W57">
        <v>1</v>
      </c>
      <c r="X57">
        <v>2</v>
      </c>
      <c r="Y57" t="s">
        <v>51</v>
      </c>
      <c r="Z57" t="s">
        <v>184</v>
      </c>
      <c r="AB57" s="36">
        <f t="shared" si="19"/>
        <v>16422.5</v>
      </c>
      <c r="AC57" s="38">
        <f t="shared" si="20"/>
        <v>1.3685416666666665</v>
      </c>
      <c r="AD57" s="1">
        <v>328.45</v>
      </c>
      <c r="AE57" s="38">
        <f t="shared" ref="AE57:AE58" si="24">AD57/20</f>
        <v>16.422499999999999</v>
      </c>
    </row>
    <row r="58" spans="1:31" x14ac:dyDescent="0.25">
      <c r="A58" t="b">
        <v>1</v>
      </c>
      <c r="B58" s="43" t="b">
        <f t="shared" si="3"/>
        <v>1</v>
      </c>
      <c r="C58" s="5" t="s">
        <v>10</v>
      </c>
      <c r="D58" s="70" t="s">
        <v>227</v>
      </c>
      <c r="E58" s="5">
        <v>53</v>
      </c>
      <c r="F58" s="1" t="s">
        <v>87</v>
      </c>
      <c r="G58" s="47" t="s">
        <v>88</v>
      </c>
      <c r="H58" s="1" t="s">
        <v>60</v>
      </c>
      <c r="I58" s="2" t="s">
        <v>89</v>
      </c>
      <c r="K58" s="56">
        <f t="shared" si="4"/>
        <v>15</v>
      </c>
      <c r="L58" s="85">
        <v>4</v>
      </c>
      <c r="M58" s="47">
        <v>96</v>
      </c>
      <c r="N58" s="1">
        <v>144</v>
      </c>
      <c r="O58" s="1" t="s">
        <v>51</v>
      </c>
      <c r="P58" s="1" t="s">
        <v>198</v>
      </c>
      <c r="Q58" s="1">
        <v>4</v>
      </c>
      <c r="R58" s="1">
        <v>50</v>
      </c>
      <c r="S58" s="80" t="s">
        <v>270</v>
      </c>
      <c r="T58" s="1" t="s">
        <v>125</v>
      </c>
      <c r="U58" s="1" t="s">
        <v>124</v>
      </c>
      <c r="V58" s="1">
        <v>0</v>
      </c>
      <c r="W58">
        <v>1</v>
      </c>
      <c r="X58">
        <v>2</v>
      </c>
      <c r="Y58" t="s">
        <v>51</v>
      </c>
      <c r="Z58" t="s">
        <v>184</v>
      </c>
      <c r="AB58" s="36">
        <f t="shared" si="19"/>
        <v>16422.5</v>
      </c>
      <c r="AC58" s="38">
        <f t="shared" si="20"/>
        <v>2.2809027777777775</v>
      </c>
      <c r="AD58" s="1">
        <v>328.45</v>
      </c>
      <c r="AE58" s="38">
        <f t="shared" si="24"/>
        <v>16.422499999999999</v>
      </c>
    </row>
    <row r="59" spans="1:31" x14ac:dyDescent="0.25">
      <c r="A59" t="b">
        <v>1</v>
      </c>
      <c r="B59" s="43" t="b">
        <f t="shared" si="3"/>
        <v>1</v>
      </c>
      <c r="C59" s="5" t="s">
        <v>10</v>
      </c>
      <c r="D59" s="70" t="s">
        <v>227</v>
      </c>
      <c r="E59" s="5">
        <v>54</v>
      </c>
      <c r="F59" s="1" t="s">
        <v>87</v>
      </c>
      <c r="G59" s="47" t="s">
        <v>88</v>
      </c>
      <c r="H59" s="1" t="s">
        <v>60</v>
      </c>
      <c r="I59" s="2" t="s">
        <v>89</v>
      </c>
      <c r="K59" s="56">
        <f t="shared" si="4"/>
        <v>5.208333333333333</v>
      </c>
      <c r="L59" s="85">
        <v>4</v>
      </c>
      <c r="M59" s="47">
        <v>192</v>
      </c>
      <c r="N59" s="1">
        <v>50</v>
      </c>
      <c r="O59" s="1" t="s">
        <v>51</v>
      </c>
      <c r="P59" s="1" t="s">
        <v>198</v>
      </c>
      <c r="Q59" s="1">
        <v>4</v>
      </c>
      <c r="R59" s="1">
        <v>50</v>
      </c>
      <c r="S59" s="80" t="s">
        <v>269</v>
      </c>
      <c r="T59" s="1" t="s">
        <v>125</v>
      </c>
      <c r="U59" s="1" t="s">
        <v>124</v>
      </c>
      <c r="V59" s="1">
        <v>0</v>
      </c>
      <c r="W59">
        <v>1</v>
      </c>
      <c r="X59">
        <v>2</v>
      </c>
      <c r="Y59" t="s">
        <v>51</v>
      </c>
      <c r="Z59" t="s">
        <v>184</v>
      </c>
      <c r="AB59" s="36">
        <f t="shared" si="19"/>
        <v>16422.5</v>
      </c>
      <c r="AC59" s="38">
        <f t="shared" si="20"/>
        <v>6.569</v>
      </c>
      <c r="AD59" s="1">
        <v>328.45</v>
      </c>
      <c r="AE59" s="38">
        <f t="shared" si="22"/>
        <v>16.422499999999999</v>
      </c>
    </row>
    <row r="60" spans="1:31" x14ac:dyDescent="0.25">
      <c r="A60" t="b">
        <v>1</v>
      </c>
      <c r="B60" s="43" t="b">
        <f t="shared" si="3"/>
        <v>1</v>
      </c>
      <c r="C60" s="5" t="s">
        <v>10</v>
      </c>
      <c r="D60" s="70" t="s">
        <v>227</v>
      </c>
      <c r="E60" s="5">
        <v>55</v>
      </c>
      <c r="F60" s="1" t="s">
        <v>87</v>
      </c>
      <c r="G60" s="47" t="s">
        <v>88</v>
      </c>
      <c r="H60" s="1" t="s">
        <v>60</v>
      </c>
      <c r="I60" s="2" t="s">
        <v>89</v>
      </c>
      <c r="K60" s="56">
        <f t="shared" si="4"/>
        <v>42</v>
      </c>
      <c r="L60" s="85">
        <v>4</v>
      </c>
      <c r="M60" s="47">
        <v>96</v>
      </c>
      <c r="N60" s="1">
        <v>144</v>
      </c>
      <c r="O60" s="1" t="s">
        <v>51</v>
      </c>
      <c r="P60" s="1" t="s">
        <v>198</v>
      </c>
      <c r="Q60" s="1">
        <v>4</v>
      </c>
      <c r="R60" s="1">
        <v>140</v>
      </c>
      <c r="S60" s="80" t="s">
        <v>270</v>
      </c>
      <c r="T60" s="1" t="s">
        <v>125</v>
      </c>
      <c r="U60" s="1" t="s">
        <v>124</v>
      </c>
      <c r="V60" s="1">
        <v>0</v>
      </c>
      <c r="W60">
        <v>1</v>
      </c>
      <c r="X60">
        <v>6</v>
      </c>
      <c r="Y60" t="s">
        <v>51</v>
      </c>
      <c r="Z60" t="s">
        <v>184</v>
      </c>
      <c r="AA60" s="11" t="s">
        <v>100</v>
      </c>
      <c r="AB60" s="36">
        <f t="shared" si="19"/>
        <v>27585.599999999999</v>
      </c>
      <c r="AC60" s="38">
        <f t="shared" si="20"/>
        <v>1.3683333333333332</v>
      </c>
      <c r="AD60" s="1">
        <v>197.04</v>
      </c>
      <c r="AE60" s="38">
        <f>AD60/12</f>
        <v>16.419999999999998</v>
      </c>
    </row>
    <row r="61" spans="1:31" x14ac:dyDescent="0.25">
      <c r="A61" t="b">
        <v>1</v>
      </c>
      <c r="B61" s="43" t="b">
        <f t="shared" si="3"/>
        <v>1</v>
      </c>
      <c r="C61" s="5" t="s">
        <v>12</v>
      </c>
      <c r="D61" s="70" t="s">
        <v>227</v>
      </c>
      <c r="E61" s="5">
        <v>56</v>
      </c>
      <c r="F61" s="1" t="s">
        <v>87</v>
      </c>
      <c r="G61" s="47" t="s">
        <v>88</v>
      </c>
      <c r="H61" s="1" t="s">
        <v>60</v>
      </c>
      <c r="I61" s="2" t="s">
        <v>89</v>
      </c>
      <c r="K61" s="56">
        <f t="shared" si="4"/>
        <v>18.333333333333332</v>
      </c>
      <c r="L61" s="85">
        <v>6</v>
      </c>
      <c r="M61" s="47">
        <v>192</v>
      </c>
      <c r="N61" s="1">
        <v>160</v>
      </c>
      <c r="O61" s="1" t="s">
        <v>51</v>
      </c>
      <c r="P61" s="1" t="s">
        <v>198</v>
      </c>
      <c r="Q61" s="1">
        <v>6</v>
      </c>
      <c r="R61" s="1">
        <v>55</v>
      </c>
      <c r="S61" s="80" t="s">
        <v>271</v>
      </c>
      <c r="T61" s="1" t="s">
        <v>125</v>
      </c>
      <c r="U61" s="1" t="s">
        <v>124</v>
      </c>
      <c r="V61" s="1">
        <v>0</v>
      </c>
      <c r="W61">
        <v>1</v>
      </c>
      <c r="X61">
        <v>2</v>
      </c>
      <c r="Y61" t="s">
        <v>51</v>
      </c>
      <c r="Z61" t="s">
        <v>184</v>
      </c>
      <c r="AB61" s="36">
        <f t="shared" si="19"/>
        <v>36130.049999999996</v>
      </c>
      <c r="AC61" s="38">
        <f t="shared" si="20"/>
        <v>4.1056875000000002</v>
      </c>
      <c r="AD61" s="1">
        <v>656.91</v>
      </c>
      <c r="AE61" s="38">
        <f t="shared" ref="AE61" si="25">AD61/20</f>
        <v>32.845500000000001</v>
      </c>
    </row>
    <row r="62" spans="1:31" x14ac:dyDescent="0.25">
      <c r="A62" t="b">
        <v>1</v>
      </c>
      <c r="B62" s="43" t="b">
        <f t="shared" si="3"/>
        <v>1</v>
      </c>
      <c r="C62" s="5" t="s">
        <v>12</v>
      </c>
      <c r="D62" s="70" t="s">
        <v>227</v>
      </c>
      <c r="E62" s="5">
        <v>57</v>
      </c>
      <c r="F62" s="1" t="s">
        <v>87</v>
      </c>
      <c r="G62" s="47" t="s">
        <v>88</v>
      </c>
      <c r="H62" s="1" t="s">
        <v>60</v>
      </c>
      <c r="I62" s="2" t="s">
        <v>89</v>
      </c>
      <c r="K62" s="56">
        <f t="shared" si="4"/>
        <v>11</v>
      </c>
      <c r="L62" s="85">
        <v>6</v>
      </c>
      <c r="M62" s="47">
        <v>96</v>
      </c>
      <c r="N62" s="1">
        <v>96</v>
      </c>
      <c r="O62" s="1" t="s">
        <v>51</v>
      </c>
      <c r="P62" s="1" t="s">
        <v>198</v>
      </c>
      <c r="Q62" s="1">
        <v>6</v>
      </c>
      <c r="R62" s="1">
        <v>55</v>
      </c>
      <c r="S62" s="80" t="s">
        <v>272</v>
      </c>
      <c r="T62" s="1" t="s">
        <v>125</v>
      </c>
      <c r="U62" s="1" t="s">
        <v>124</v>
      </c>
      <c r="V62" s="1">
        <v>0</v>
      </c>
      <c r="W62">
        <v>1</v>
      </c>
      <c r="X62">
        <v>2</v>
      </c>
      <c r="Y62" t="s">
        <v>51</v>
      </c>
      <c r="Z62" t="s">
        <v>184</v>
      </c>
      <c r="AB62" s="36">
        <f t="shared" si="19"/>
        <v>36130.049999999996</v>
      </c>
      <c r="AC62" s="38">
        <f t="shared" si="20"/>
        <v>6.8428125</v>
      </c>
      <c r="AD62" s="1">
        <v>656.91</v>
      </c>
      <c r="AE62" s="38">
        <f t="shared" si="22"/>
        <v>32.845500000000001</v>
      </c>
    </row>
    <row r="63" spans="1:31" x14ac:dyDescent="0.25">
      <c r="A63" t="b">
        <v>1</v>
      </c>
      <c r="B63" s="43" t="b">
        <f t="shared" si="3"/>
        <v>1</v>
      </c>
      <c r="C63" s="5" t="s">
        <v>12</v>
      </c>
      <c r="D63" s="70" t="s">
        <v>227</v>
      </c>
      <c r="E63" s="5">
        <v>58</v>
      </c>
      <c r="F63" s="1" t="s">
        <v>87</v>
      </c>
      <c r="G63" s="47" t="s">
        <v>88</v>
      </c>
      <c r="H63" s="1" t="s">
        <v>60</v>
      </c>
      <c r="I63" s="2" t="s">
        <v>89</v>
      </c>
      <c r="K63" s="56">
        <f t="shared" si="4"/>
        <v>32</v>
      </c>
      <c r="L63" s="85">
        <v>6</v>
      </c>
      <c r="M63" s="47">
        <v>96</v>
      </c>
      <c r="N63" s="1">
        <v>96</v>
      </c>
      <c r="O63" s="1" t="s">
        <v>51</v>
      </c>
      <c r="P63" s="1" t="s">
        <v>198</v>
      </c>
      <c r="Q63" s="1">
        <v>6</v>
      </c>
      <c r="R63" s="1">
        <v>160</v>
      </c>
      <c r="S63" s="80" t="s">
        <v>272</v>
      </c>
      <c r="T63" s="1" t="s">
        <v>125</v>
      </c>
      <c r="U63" s="1" t="s">
        <v>124</v>
      </c>
      <c r="V63" s="1">
        <v>0</v>
      </c>
      <c r="W63">
        <v>1</v>
      </c>
      <c r="X63">
        <v>6</v>
      </c>
      <c r="Y63" t="s">
        <v>51</v>
      </c>
      <c r="Z63" t="s">
        <v>181</v>
      </c>
      <c r="AA63" s="11" t="s">
        <v>100</v>
      </c>
      <c r="AB63" s="36">
        <f t="shared" si="19"/>
        <v>0</v>
      </c>
      <c r="AC63" s="38">
        <f t="shared" si="20"/>
        <v>0</v>
      </c>
      <c r="AD63" s="1">
        <v>0</v>
      </c>
      <c r="AE63" s="38">
        <f>AD63/12</f>
        <v>0</v>
      </c>
    </row>
    <row r="64" spans="1:31" x14ac:dyDescent="0.25">
      <c r="A64" t="b">
        <v>1</v>
      </c>
      <c r="B64" s="43" t="b">
        <f t="shared" si="3"/>
        <v>1</v>
      </c>
      <c r="C64" s="5" t="s">
        <v>14</v>
      </c>
      <c r="D64" s="70" t="s">
        <v>227</v>
      </c>
      <c r="E64" s="5">
        <v>59</v>
      </c>
      <c r="F64" s="1" t="s">
        <v>87</v>
      </c>
      <c r="G64" s="47" t="s">
        <v>88</v>
      </c>
      <c r="H64" s="1" t="s">
        <v>60</v>
      </c>
      <c r="I64" s="2" t="s">
        <v>89</v>
      </c>
      <c r="K64" s="56">
        <f t="shared" si="4"/>
        <v>12.5</v>
      </c>
      <c r="L64" s="85">
        <v>8</v>
      </c>
      <c r="M64" s="47">
        <v>192</v>
      </c>
      <c r="N64" s="1">
        <v>120</v>
      </c>
      <c r="O64" s="1" t="s">
        <v>51</v>
      </c>
      <c r="P64" s="1" t="s">
        <v>198</v>
      </c>
      <c r="Q64" s="1">
        <v>8</v>
      </c>
      <c r="R64" s="1">
        <v>50</v>
      </c>
      <c r="S64" s="80" t="s">
        <v>273</v>
      </c>
      <c r="T64" s="1" t="s">
        <v>123</v>
      </c>
      <c r="U64" s="1" t="s">
        <v>124</v>
      </c>
      <c r="V64" s="1">
        <v>0</v>
      </c>
      <c r="W64">
        <v>1</v>
      </c>
      <c r="X64">
        <v>2</v>
      </c>
      <c r="Y64" t="s">
        <v>51</v>
      </c>
      <c r="Z64" t="s">
        <v>181</v>
      </c>
      <c r="AB64" s="36">
        <f t="shared" si="19"/>
        <v>49268</v>
      </c>
      <c r="AC64" s="38">
        <f t="shared" si="20"/>
        <v>8.211333333333334</v>
      </c>
      <c r="AD64" s="1">
        <v>985.36</v>
      </c>
      <c r="AE64" s="38">
        <f t="shared" ref="AE64" si="26">AD64/20</f>
        <v>49.268000000000001</v>
      </c>
    </row>
    <row r="65" spans="1:31" x14ac:dyDescent="0.25">
      <c r="A65" t="b">
        <v>1</v>
      </c>
      <c r="B65" s="43" t="b">
        <f t="shared" si="3"/>
        <v>1</v>
      </c>
      <c r="C65" s="5" t="s">
        <v>14</v>
      </c>
      <c r="D65" s="70" t="s">
        <v>227</v>
      </c>
      <c r="E65" s="5">
        <v>60</v>
      </c>
      <c r="F65" s="1" t="s">
        <v>87</v>
      </c>
      <c r="G65" s="47" t="s">
        <v>88</v>
      </c>
      <c r="H65" s="1" t="s">
        <v>60</v>
      </c>
      <c r="I65" s="2" t="s">
        <v>89</v>
      </c>
      <c r="K65" s="56">
        <f t="shared" si="4"/>
        <v>1.3541666666666667</v>
      </c>
      <c r="L65" s="85">
        <v>8</v>
      </c>
      <c r="M65" s="47">
        <v>192</v>
      </c>
      <c r="N65" s="1">
        <v>13</v>
      </c>
      <c r="O65" s="1" t="s">
        <v>51</v>
      </c>
      <c r="P65" s="1" t="s">
        <v>198</v>
      </c>
      <c r="Q65" s="1">
        <v>8</v>
      </c>
      <c r="R65" s="1">
        <v>50</v>
      </c>
      <c r="S65" s="80" t="s">
        <v>273</v>
      </c>
      <c r="T65" s="1" t="s">
        <v>123</v>
      </c>
      <c r="U65" s="1" t="s">
        <v>124</v>
      </c>
      <c r="V65" s="1">
        <v>0</v>
      </c>
      <c r="W65">
        <v>1</v>
      </c>
      <c r="X65">
        <v>2</v>
      </c>
      <c r="Y65" t="s">
        <v>51</v>
      </c>
      <c r="Z65" t="s">
        <v>181</v>
      </c>
      <c r="AB65" s="36">
        <f t="shared" si="19"/>
        <v>49268</v>
      </c>
      <c r="AC65" s="38">
        <f t="shared" si="20"/>
        <v>75.796923076923079</v>
      </c>
      <c r="AD65" s="1">
        <v>985.36</v>
      </c>
      <c r="AE65" s="38">
        <f t="shared" si="22"/>
        <v>49.268000000000001</v>
      </c>
    </row>
    <row r="66" spans="1:31" x14ac:dyDescent="0.25">
      <c r="A66" t="b">
        <v>1</v>
      </c>
      <c r="B66" s="43" t="b">
        <f t="shared" si="3"/>
        <v>1</v>
      </c>
      <c r="C66" s="5" t="s">
        <v>15</v>
      </c>
      <c r="D66" s="70" t="s">
        <v>227</v>
      </c>
      <c r="E66" s="5">
        <v>61</v>
      </c>
      <c r="F66" s="1" t="s">
        <v>87</v>
      </c>
      <c r="G66" s="47" t="s">
        <v>91</v>
      </c>
      <c r="H66" s="1" t="s">
        <v>60</v>
      </c>
      <c r="I66" s="2" t="s">
        <v>89</v>
      </c>
      <c r="K66" s="56">
        <f t="shared" si="4"/>
        <v>8.3333333333333339</v>
      </c>
      <c r="L66" s="85">
        <v>10</v>
      </c>
      <c r="M66" s="47">
        <v>192</v>
      </c>
      <c r="N66" s="1">
        <v>80</v>
      </c>
      <c r="O66" s="1" t="s">
        <v>51</v>
      </c>
      <c r="P66" s="1" t="s">
        <v>198</v>
      </c>
      <c r="Q66" s="1">
        <v>10</v>
      </c>
      <c r="R66" s="1">
        <v>50</v>
      </c>
      <c r="S66" s="80" t="s">
        <v>274</v>
      </c>
      <c r="T66" s="1" t="s">
        <v>123</v>
      </c>
      <c r="U66" s="1" t="s">
        <v>124</v>
      </c>
      <c r="V66" s="1">
        <v>0</v>
      </c>
      <c r="W66">
        <v>1</v>
      </c>
      <c r="X66">
        <v>3</v>
      </c>
      <c r="Y66" t="s">
        <v>51</v>
      </c>
      <c r="Z66" t="s">
        <v>181</v>
      </c>
      <c r="AB66" s="36">
        <f t="shared" si="19"/>
        <v>9471.5</v>
      </c>
      <c r="AC66" s="38">
        <f t="shared" si="20"/>
        <v>2.3678750000000002</v>
      </c>
      <c r="AD66" s="1">
        <v>189.43</v>
      </c>
      <c r="AE66" s="38">
        <f>AD66/18</f>
        <v>10.523888888888889</v>
      </c>
    </row>
    <row r="67" spans="1:31" x14ac:dyDescent="0.25">
      <c r="A67" t="b">
        <v>1</v>
      </c>
      <c r="B67" s="43" t="b">
        <f t="shared" si="3"/>
        <v>1</v>
      </c>
      <c r="C67" s="5" t="s">
        <v>17</v>
      </c>
      <c r="D67" s="70" t="s">
        <v>227</v>
      </c>
      <c r="E67" s="5">
        <v>62</v>
      </c>
      <c r="F67" s="1" t="s">
        <v>87</v>
      </c>
      <c r="G67" s="47" t="s">
        <v>91</v>
      </c>
      <c r="H67" s="1" t="s">
        <v>60</v>
      </c>
      <c r="I67" s="2" t="s">
        <v>89</v>
      </c>
      <c r="K67" s="56">
        <f t="shared" si="4"/>
        <v>7.5</v>
      </c>
      <c r="L67" s="85">
        <v>12</v>
      </c>
      <c r="M67" s="47">
        <v>192</v>
      </c>
      <c r="N67" s="1">
        <v>72</v>
      </c>
      <c r="O67" s="1" t="s">
        <v>51</v>
      </c>
      <c r="P67" s="1" t="s">
        <v>198</v>
      </c>
      <c r="Q67" s="1">
        <v>12</v>
      </c>
      <c r="R67" s="1">
        <v>50</v>
      </c>
      <c r="S67" s="80" t="s">
        <v>275</v>
      </c>
      <c r="T67" s="1" t="s">
        <v>123</v>
      </c>
      <c r="U67" s="1" t="s">
        <v>124</v>
      </c>
      <c r="V67" s="1">
        <v>0</v>
      </c>
      <c r="W67">
        <v>1</v>
      </c>
      <c r="X67">
        <v>3</v>
      </c>
      <c r="Y67" t="s">
        <v>51</v>
      </c>
      <c r="Z67" t="s">
        <v>181</v>
      </c>
      <c r="AB67" s="36">
        <f t="shared" si="19"/>
        <v>15391.5</v>
      </c>
      <c r="AC67" s="38">
        <f t="shared" si="20"/>
        <v>4.2754166666666666</v>
      </c>
      <c r="AD67" s="1">
        <v>307.83</v>
      </c>
      <c r="AE67" s="38">
        <f t="shared" ref="AE67:AE88" si="27">AD67/18</f>
        <v>17.101666666666667</v>
      </c>
    </row>
    <row r="68" spans="1:31" x14ac:dyDescent="0.25">
      <c r="A68" t="b">
        <v>1</v>
      </c>
      <c r="B68" s="43" t="b">
        <f t="shared" si="3"/>
        <v>1</v>
      </c>
      <c r="C68" s="5" t="s">
        <v>7</v>
      </c>
      <c r="D68" s="70" t="s">
        <v>227</v>
      </c>
      <c r="E68" s="5">
        <v>63</v>
      </c>
      <c r="F68" s="1" t="s">
        <v>87</v>
      </c>
      <c r="G68" s="47" t="s">
        <v>91</v>
      </c>
      <c r="H68" s="1" t="s">
        <v>60</v>
      </c>
      <c r="I68" s="2" t="s">
        <v>89</v>
      </c>
      <c r="K68" s="56">
        <f t="shared" si="4"/>
        <v>16.5</v>
      </c>
      <c r="L68" s="85">
        <v>2</v>
      </c>
      <c r="M68" s="47">
        <v>192</v>
      </c>
      <c r="N68" s="1">
        <v>396</v>
      </c>
      <c r="O68" s="1" t="s">
        <v>51</v>
      </c>
      <c r="P68" s="1" t="s">
        <v>198</v>
      </c>
      <c r="Q68" s="1">
        <v>2</v>
      </c>
      <c r="R68" s="1">
        <v>20</v>
      </c>
      <c r="S68" s="80" t="s">
        <v>276</v>
      </c>
      <c r="T68" s="1" t="s">
        <v>125</v>
      </c>
      <c r="U68" s="1" t="s">
        <v>124</v>
      </c>
      <c r="V68" s="1">
        <v>0</v>
      </c>
      <c r="W68">
        <v>1</v>
      </c>
      <c r="X68">
        <v>12</v>
      </c>
      <c r="Y68" t="s">
        <v>51</v>
      </c>
      <c r="Z68" t="s">
        <v>181</v>
      </c>
      <c r="AB68" s="36">
        <f t="shared" si="19"/>
        <v>11839.6</v>
      </c>
      <c r="AC68" s="38">
        <f t="shared" si="20"/>
        <v>1.4948989898989899</v>
      </c>
      <c r="AD68" s="1">
        <v>591.98</v>
      </c>
      <c r="AE68" s="38">
        <f t="shared" si="27"/>
        <v>32.887777777777778</v>
      </c>
    </row>
    <row r="69" spans="1:31" x14ac:dyDescent="0.25">
      <c r="A69" t="b">
        <v>1</v>
      </c>
      <c r="B69" s="43" t="b">
        <f t="shared" ref="B69:B132" si="28">AND(A69,COUNTBLANK(C69) +COUNTBLANK(E69:I69) +COUNTBLANK(L69:Z69) + COUNTBLANK(AB69:AE69) &lt; 1, ISNUMBER(X69),ISNUMBER(L69),ISNUMBER(W69),ISNUMBER(AB69),ISNUMBER(AC69),ISNUMBER(AD69),ISNUMBER(AE69),ISNUMBER(R69),ISNUMBER(N69),ISNUMBER(M69))</f>
        <v>1</v>
      </c>
      <c r="C69" s="5" t="s">
        <v>7</v>
      </c>
      <c r="D69" s="70" t="s">
        <v>227</v>
      </c>
      <c r="E69" s="5">
        <v>64</v>
      </c>
      <c r="F69" s="1" t="s">
        <v>87</v>
      </c>
      <c r="G69" s="47" t="s">
        <v>91</v>
      </c>
      <c r="H69" s="1" t="s">
        <v>60</v>
      </c>
      <c r="I69" s="2" t="s">
        <v>89</v>
      </c>
      <c r="K69" s="56">
        <f t="shared" si="4"/>
        <v>5.5</v>
      </c>
      <c r="L69" s="85">
        <v>2</v>
      </c>
      <c r="M69" s="47">
        <v>96</v>
      </c>
      <c r="N69" s="1">
        <v>132</v>
      </c>
      <c r="O69" s="1" t="s">
        <v>51</v>
      </c>
      <c r="P69" s="1" t="s">
        <v>198</v>
      </c>
      <c r="Q69" s="1">
        <v>2</v>
      </c>
      <c r="R69" s="1">
        <v>20</v>
      </c>
      <c r="S69" s="80" t="s">
        <v>277</v>
      </c>
      <c r="T69" s="1" t="s">
        <v>123</v>
      </c>
      <c r="U69" s="1" t="s">
        <v>124</v>
      </c>
      <c r="V69" s="1">
        <v>0</v>
      </c>
      <c r="W69">
        <v>1</v>
      </c>
      <c r="X69">
        <v>12</v>
      </c>
      <c r="Y69" t="s">
        <v>51</v>
      </c>
      <c r="Z69" t="s">
        <v>181</v>
      </c>
      <c r="AB69" s="36">
        <f t="shared" si="19"/>
        <v>11859.6</v>
      </c>
      <c r="AC69" s="38">
        <f t="shared" si="20"/>
        <v>4.4922727272727272</v>
      </c>
      <c r="AD69" s="1">
        <v>592.98</v>
      </c>
      <c r="AE69" s="38">
        <f t="shared" ref="AE69" si="29">AD69/18</f>
        <v>32.943333333333335</v>
      </c>
    </row>
    <row r="70" spans="1:31" x14ac:dyDescent="0.25">
      <c r="A70" t="b">
        <v>1</v>
      </c>
      <c r="B70" s="43" t="b">
        <f t="shared" si="28"/>
        <v>1</v>
      </c>
      <c r="C70" s="5" t="s">
        <v>196</v>
      </c>
      <c r="D70" s="70" t="s">
        <v>227</v>
      </c>
      <c r="E70" s="5">
        <v>65</v>
      </c>
      <c r="F70" s="1" t="s">
        <v>87</v>
      </c>
      <c r="G70" s="47" t="s">
        <v>91</v>
      </c>
      <c r="H70" s="1" t="s">
        <v>60</v>
      </c>
      <c r="I70" s="2" t="s">
        <v>89</v>
      </c>
      <c r="K70" s="56">
        <f t="shared" si="4"/>
        <v>33</v>
      </c>
      <c r="L70" s="85">
        <v>2</v>
      </c>
      <c r="M70" s="47">
        <v>96</v>
      </c>
      <c r="N70" s="1">
        <v>132</v>
      </c>
      <c r="O70" s="1" t="s">
        <v>51</v>
      </c>
      <c r="P70" s="1" t="s">
        <v>198</v>
      </c>
      <c r="Q70" s="1">
        <v>2</v>
      </c>
      <c r="R70" s="1">
        <v>120</v>
      </c>
      <c r="S70" s="80" t="str">
        <f t="shared" ref="S70:S93" si="30">C70</f>
        <v>5TOS3</v>
      </c>
      <c r="T70" s="1" t="s">
        <v>125</v>
      </c>
      <c r="U70" s="1" t="s">
        <v>124</v>
      </c>
      <c r="V70" s="1">
        <v>0</v>
      </c>
      <c r="W70">
        <v>1</v>
      </c>
      <c r="X70">
        <v>6</v>
      </c>
      <c r="Y70" t="s">
        <v>51</v>
      </c>
      <c r="Z70" t="s">
        <v>181</v>
      </c>
      <c r="AA70" s="11" t="s">
        <v>100</v>
      </c>
      <c r="AB70" s="36">
        <f t="shared" ref="AB70:AB93" si="31">AD70*R70</f>
        <v>0</v>
      </c>
      <c r="AC70" s="38">
        <f t="shared" ref="AC70:AC93" si="32">AD70/N70</f>
        <v>0</v>
      </c>
      <c r="AD70" s="1">
        <v>0</v>
      </c>
      <c r="AE70" s="38">
        <f>AD70/9</f>
        <v>0</v>
      </c>
    </row>
    <row r="71" spans="1:31" x14ac:dyDescent="0.25">
      <c r="A71" t="b">
        <v>1</v>
      </c>
      <c r="B71" s="43" t="b">
        <f t="shared" si="28"/>
        <v>1</v>
      </c>
      <c r="C71" s="5" t="s">
        <v>9</v>
      </c>
      <c r="D71" s="70" t="s">
        <v>227</v>
      </c>
      <c r="E71" s="5">
        <v>66</v>
      </c>
      <c r="F71" s="1" t="s">
        <v>87</v>
      </c>
      <c r="G71" s="47" t="s">
        <v>91</v>
      </c>
      <c r="H71" s="1" t="s">
        <v>60</v>
      </c>
      <c r="I71" s="2" t="s">
        <v>89</v>
      </c>
      <c r="K71" s="56">
        <f t="shared" ref="K71:K137" si="33">(R71*N71)/480</f>
        <v>22.5</v>
      </c>
      <c r="L71" s="85">
        <v>4</v>
      </c>
      <c r="M71" s="47">
        <v>192</v>
      </c>
      <c r="N71" s="1">
        <v>216</v>
      </c>
      <c r="O71" s="1" t="s">
        <v>51</v>
      </c>
      <c r="P71" s="1" t="s">
        <v>198</v>
      </c>
      <c r="Q71" s="1">
        <v>4</v>
      </c>
      <c r="R71" s="1">
        <v>50</v>
      </c>
      <c r="S71" s="83" t="s">
        <v>278</v>
      </c>
      <c r="T71" s="1" t="s">
        <v>125</v>
      </c>
      <c r="U71" s="1" t="s">
        <v>124</v>
      </c>
      <c r="V71" s="1">
        <v>0</v>
      </c>
      <c r="W71">
        <v>1</v>
      </c>
      <c r="X71">
        <v>2</v>
      </c>
      <c r="Y71" t="s">
        <v>51</v>
      </c>
      <c r="Z71" t="s">
        <v>184</v>
      </c>
      <c r="AB71" s="36">
        <f t="shared" si="31"/>
        <v>13023.500000000002</v>
      </c>
      <c r="AC71" s="38">
        <f t="shared" si="32"/>
        <v>1.2058796296296297</v>
      </c>
      <c r="AD71" s="1">
        <v>260.47000000000003</v>
      </c>
      <c r="AE71" s="38">
        <f t="shared" si="27"/>
        <v>14.470555555555556</v>
      </c>
    </row>
    <row r="72" spans="1:31" x14ac:dyDescent="0.25">
      <c r="A72" t="b">
        <v>1</v>
      </c>
      <c r="B72" s="43" t="b">
        <f t="shared" si="28"/>
        <v>1</v>
      </c>
      <c r="C72" s="5" t="s">
        <v>9</v>
      </c>
      <c r="D72" s="70" t="s">
        <v>227</v>
      </c>
      <c r="E72" s="5">
        <v>67</v>
      </c>
      <c r="F72" s="1" t="s">
        <v>87</v>
      </c>
      <c r="G72" s="47" t="s">
        <v>91</v>
      </c>
      <c r="H72" s="1" t="s">
        <v>60</v>
      </c>
      <c r="I72" s="2" t="s">
        <v>89</v>
      </c>
      <c r="K72" s="56">
        <f t="shared" si="33"/>
        <v>11.25</v>
      </c>
      <c r="L72" s="85">
        <v>4</v>
      </c>
      <c r="M72" s="47">
        <v>96</v>
      </c>
      <c r="N72" s="1">
        <v>108</v>
      </c>
      <c r="O72" s="1" t="s">
        <v>51</v>
      </c>
      <c r="P72" s="1" t="s">
        <v>198</v>
      </c>
      <c r="Q72" s="1">
        <v>4</v>
      </c>
      <c r="R72" s="1">
        <v>50</v>
      </c>
      <c r="S72" s="80" t="s">
        <v>279</v>
      </c>
      <c r="T72" s="1" t="s">
        <v>123</v>
      </c>
      <c r="U72" s="1" t="s">
        <v>124</v>
      </c>
      <c r="V72" s="1">
        <v>0</v>
      </c>
      <c r="W72">
        <v>1</v>
      </c>
      <c r="X72">
        <v>2</v>
      </c>
      <c r="Y72" t="s">
        <v>51</v>
      </c>
      <c r="Z72" t="s">
        <v>184</v>
      </c>
      <c r="AB72" s="36">
        <f t="shared" si="31"/>
        <v>13073.500000000002</v>
      </c>
      <c r="AC72" s="38">
        <f t="shared" si="32"/>
        <v>2.4210185185185189</v>
      </c>
      <c r="AD72" s="1">
        <v>261.47000000000003</v>
      </c>
      <c r="AE72" s="38">
        <f t="shared" ref="AE72" si="34">AD72/18</f>
        <v>14.526111111111113</v>
      </c>
    </row>
    <row r="73" spans="1:31" x14ac:dyDescent="0.25">
      <c r="A73" t="b">
        <v>1</v>
      </c>
      <c r="B73" s="43" t="b">
        <f t="shared" si="28"/>
        <v>1</v>
      </c>
      <c r="C73" s="5" t="s">
        <v>9</v>
      </c>
      <c r="D73" s="70" t="s">
        <v>227</v>
      </c>
      <c r="E73" s="5">
        <v>68</v>
      </c>
      <c r="F73" s="1" t="s">
        <v>87</v>
      </c>
      <c r="G73" s="47" t="s">
        <v>91</v>
      </c>
      <c r="H73" s="1" t="s">
        <v>60</v>
      </c>
      <c r="I73" s="2" t="s">
        <v>89</v>
      </c>
      <c r="K73" s="56">
        <f t="shared" si="33"/>
        <v>22.5</v>
      </c>
      <c r="L73" s="85">
        <v>4</v>
      </c>
      <c r="M73" s="47">
        <v>96</v>
      </c>
      <c r="N73" s="1">
        <v>108</v>
      </c>
      <c r="O73" s="1" t="s">
        <v>51</v>
      </c>
      <c r="P73" s="1" t="s">
        <v>198</v>
      </c>
      <c r="Q73" s="1">
        <v>4</v>
      </c>
      <c r="R73" s="1">
        <v>100</v>
      </c>
      <c r="S73" s="80" t="s">
        <v>279</v>
      </c>
      <c r="T73" s="1" t="s">
        <v>125</v>
      </c>
      <c r="U73" s="1" t="s">
        <v>124</v>
      </c>
      <c r="V73" s="1">
        <v>0</v>
      </c>
      <c r="W73">
        <v>1</v>
      </c>
      <c r="X73">
        <v>6</v>
      </c>
      <c r="Y73" t="s">
        <v>51</v>
      </c>
      <c r="Z73" t="s">
        <v>181</v>
      </c>
      <c r="AA73" s="11" t="s">
        <v>100</v>
      </c>
      <c r="AB73" s="36">
        <f t="shared" si="31"/>
        <v>0</v>
      </c>
      <c r="AC73" s="38">
        <f t="shared" si="32"/>
        <v>0</v>
      </c>
      <c r="AD73" s="1">
        <v>0</v>
      </c>
      <c r="AE73" s="38">
        <f>AD73/9</f>
        <v>0</v>
      </c>
    </row>
    <row r="74" spans="1:31" x14ac:dyDescent="0.25">
      <c r="A74" t="b">
        <v>1</v>
      </c>
      <c r="B74" s="43" t="b">
        <f t="shared" si="28"/>
        <v>1</v>
      </c>
      <c r="C74" s="5" t="s">
        <v>11</v>
      </c>
      <c r="D74" s="70" t="s">
        <v>227</v>
      </c>
      <c r="E74" s="5">
        <v>69</v>
      </c>
      <c r="F74" s="1" t="s">
        <v>87</v>
      </c>
      <c r="G74" s="47" t="s">
        <v>91</v>
      </c>
      <c r="H74" s="1" t="s">
        <v>60</v>
      </c>
      <c r="I74" s="2" t="s">
        <v>89</v>
      </c>
      <c r="K74" s="56">
        <f t="shared" si="33"/>
        <v>16.5</v>
      </c>
      <c r="L74" s="85">
        <v>6</v>
      </c>
      <c r="M74" s="47">
        <v>192</v>
      </c>
      <c r="N74" s="1">
        <v>144</v>
      </c>
      <c r="O74" s="1" t="s">
        <v>51</v>
      </c>
      <c r="P74" s="1" t="s">
        <v>198</v>
      </c>
      <c r="Q74" s="1">
        <v>6</v>
      </c>
      <c r="R74" s="1">
        <v>55</v>
      </c>
      <c r="S74" s="80" t="s">
        <v>280</v>
      </c>
      <c r="T74" s="1" t="s">
        <v>125</v>
      </c>
      <c r="U74" s="1" t="s">
        <v>124</v>
      </c>
      <c r="V74" s="1">
        <v>0</v>
      </c>
      <c r="W74">
        <v>1</v>
      </c>
      <c r="X74">
        <v>1</v>
      </c>
      <c r="Y74" t="s">
        <v>51</v>
      </c>
      <c r="Z74" t="s">
        <v>184</v>
      </c>
      <c r="AB74" s="36">
        <f t="shared" si="31"/>
        <v>28651.700000000004</v>
      </c>
      <c r="AC74" s="38">
        <f t="shared" si="32"/>
        <v>3.6176388888888891</v>
      </c>
      <c r="AD74" s="1">
        <v>520.94000000000005</v>
      </c>
      <c r="AE74" s="38">
        <f t="shared" si="27"/>
        <v>28.941111111111113</v>
      </c>
    </row>
    <row r="75" spans="1:31" x14ac:dyDescent="0.25">
      <c r="A75" t="b">
        <v>1</v>
      </c>
      <c r="B75" s="43" t="b">
        <f t="shared" si="28"/>
        <v>1</v>
      </c>
      <c r="C75" s="5" t="s">
        <v>11</v>
      </c>
      <c r="D75" s="70" t="s">
        <v>227</v>
      </c>
      <c r="E75" s="5">
        <v>71</v>
      </c>
      <c r="F75" s="1" t="s">
        <v>87</v>
      </c>
      <c r="G75" s="47" t="s">
        <v>91</v>
      </c>
      <c r="H75" s="1" t="s">
        <v>60</v>
      </c>
      <c r="I75" s="2" t="s">
        <v>89</v>
      </c>
      <c r="K75" s="56">
        <f t="shared" si="33"/>
        <v>20.625</v>
      </c>
      <c r="L75" s="85">
        <v>6</v>
      </c>
      <c r="M75" s="47">
        <v>96</v>
      </c>
      <c r="N75" s="1">
        <v>90</v>
      </c>
      <c r="O75" s="1" t="s">
        <v>51</v>
      </c>
      <c r="P75" s="1" t="s">
        <v>198</v>
      </c>
      <c r="Q75" s="1">
        <v>6</v>
      </c>
      <c r="R75" s="1">
        <v>110</v>
      </c>
      <c r="S75" s="80" t="s">
        <v>281</v>
      </c>
      <c r="T75" s="1" t="s">
        <v>123</v>
      </c>
      <c r="U75" s="1" t="s">
        <v>124</v>
      </c>
      <c r="V75" s="1">
        <v>0</v>
      </c>
      <c r="W75">
        <v>1</v>
      </c>
      <c r="X75">
        <v>1</v>
      </c>
      <c r="Y75" t="s">
        <v>51</v>
      </c>
      <c r="Z75" t="s">
        <v>181</v>
      </c>
      <c r="AA75" s="11" t="s">
        <v>100</v>
      </c>
      <c r="AB75" s="36">
        <f t="shared" si="31"/>
        <v>110</v>
      </c>
      <c r="AC75" s="38">
        <f t="shared" si="32"/>
        <v>1.1111111111111112E-2</v>
      </c>
      <c r="AD75" s="1">
        <v>1</v>
      </c>
      <c r="AE75" s="38">
        <f>AD75/9</f>
        <v>0.1111111111111111</v>
      </c>
    </row>
    <row r="76" spans="1:31" x14ac:dyDescent="0.25">
      <c r="A76" t="b">
        <v>1</v>
      </c>
      <c r="B76" s="43" t="b">
        <f t="shared" si="28"/>
        <v>1</v>
      </c>
      <c r="C76" s="5" t="s">
        <v>17</v>
      </c>
      <c r="D76" s="70" t="s">
        <v>227</v>
      </c>
      <c r="E76" s="5">
        <v>72</v>
      </c>
      <c r="F76" s="1" t="s">
        <v>87</v>
      </c>
      <c r="G76" s="47" t="s">
        <v>91</v>
      </c>
      <c r="H76" s="1" t="s">
        <v>60</v>
      </c>
      <c r="I76" s="2" t="s">
        <v>89</v>
      </c>
      <c r="K76" s="56">
        <f t="shared" si="33"/>
        <v>13.75</v>
      </c>
      <c r="L76" s="85">
        <v>12</v>
      </c>
      <c r="M76" s="47">
        <v>192</v>
      </c>
      <c r="N76" s="1">
        <v>60</v>
      </c>
      <c r="O76" s="1" t="s">
        <v>51</v>
      </c>
      <c r="P76" s="1" t="s">
        <v>198</v>
      </c>
      <c r="Q76" s="1">
        <v>6</v>
      </c>
      <c r="R76" s="1">
        <v>110</v>
      </c>
      <c r="S76" s="80" t="s">
        <v>275</v>
      </c>
      <c r="T76" s="1" t="s">
        <v>215</v>
      </c>
      <c r="U76" s="1" t="s">
        <v>124</v>
      </c>
      <c r="V76" s="1">
        <v>0</v>
      </c>
      <c r="W76">
        <v>1</v>
      </c>
      <c r="X76">
        <v>1</v>
      </c>
      <c r="Y76" t="s">
        <v>51</v>
      </c>
      <c r="Z76" t="s">
        <v>181</v>
      </c>
      <c r="AA76" s="11" t="s">
        <v>100</v>
      </c>
      <c r="AB76" s="36">
        <f t="shared" si="31"/>
        <v>220</v>
      </c>
      <c r="AC76" s="38">
        <f t="shared" si="32"/>
        <v>3.3333333333333333E-2</v>
      </c>
      <c r="AD76" s="1">
        <v>2</v>
      </c>
      <c r="AE76" s="38">
        <f>AD76/9</f>
        <v>0.22222222222222221</v>
      </c>
    </row>
    <row r="77" spans="1:31" x14ac:dyDescent="0.25">
      <c r="A77" t="b">
        <v>1</v>
      </c>
      <c r="B77" s="43" t="b">
        <f t="shared" si="28"/>
        <v>1</v>
      </c>
      <c r="C77" s="5" t="s">
        <v>17</v>
      </c>
      <c r="D77" s="70" t="s">
        <v>227</v>
      </c>
      <c r="E77" s="5">
        <v>73</v>
      </c>
      <c r="F77" s="1" t="s">
        <v>87</v>
      </c>
      <c r="G77" s="47" t="s">
        <v>91</v>
      </c>
      <c r="H77" s="1" t="s">
        <v>60</v>
      </c>
      <c r="I77" s="2" t="s">
        <v>89</v>
      </c>
      <c r="K77" s="56">
        <f t="shared" si="33"/>
        <v>14.4375</v>
      </c>
      <c r="L77" s="85">
        <v>12</v>
      </c>
      <c r="M77" s="47">
        <v>192</v>
      </c>
      <c r="N77" s="1">
        <v>63</v>
      </c>
      <c r="O77" s="1" t="s">
        <v>51</v>
      </c>
      <c r="P77" s="1" t="s">
        <v>198</v>
      </c>
      <c r="Q77" s="1">
        <v>6</v>
      </c>
      <c r="R77" s="1">
        <v>110</v>
      </c>
      <c r="S77" s="80" t="s">
        <v>275</v>
      </c>
      <c r="T77" s="1" t="s">
        <v>216</v>
      </c>
      <c r="U77" s="1" t="s">
        <v>124</v>
      </c>
      <c r="V77" s="1">
        <v>0</v>
      </c>
      <c r="W77">
        <v>1</v>
      </c>
      <c r="X77">
        <v>1</v>
      </c>
      <c r="Y77" t="s">
        <v>51</v>
      </c>
      <c r="Z77" t="s">
        <v>181</v>
      </c>
      <c r="AA77" s="11" t="s">
        <v>100</v>
      </c>
      <c r="AB77" s="36">
        <f t="shared" si="31"/>
        <v>330</v>
      </c>
      <c r="AC77" s="38">
        <f t="shared" si="32"/>
        <v>4.7619047619047616E-2</v>
      </c>
      <c r="AD77" s="1">
        <v>3</v>
      </c>
      <c r="AE77" s="38">
        <f>AD77/9</f>
        <v>0.33333333333333331</v>
      </c>
    </row>
    <row r="78" spans="1:31" x14ac:dyDescent="0.25">
      <c r="A78" t="b">
        <v>1</v>
      </c>
      <c r="B78" s="43" t="b">
        <f t="shared" si="28"/>
        <v>1</v>
      </c>
      <c r="C78" s="5" t="s">
        <v>13</v>
      </c>
      <c r="D78" s="70" t="s">
        <v>227</v>
      </c>
      <c r="E78" s="5">
        <v>74</v>
      </c>
      <c r="F78" s="1" t="s">
        <v>87</v>
      </c>
      <c r="G78" s="47" t="s">
        <v>91</v>
      </c>
      <c r="H78" s="1" t="s">
        <v>60</v>
      </c>
      <c r="I78" s="2" t="s">
        <v>89</v>
      </c>
      <c r="K78" s="56">
        <f t="shared" si="33"/>
        <v>11.25</v>
      </c>
      <c r="L78" s="85">
        <v>8</v>
      </c>
      <c r="M78" s="47">
        <v>192</v>
      </c>
      <c r="N78" s="1">
        <v>108</v>
      </c>
      <c r="O78" s="1" t="s">
        <v>51</v>
      </c>
      <c r="P78" s="1" t="s">
        <v>198</v>
      </c>
      <c r="Q78" s="1">
        <v>8</v>
      </c>
      <c r="R78" s="1">
        <v>50</v>
      </c>
      <c r="S78" s="80" t="s">
        <v>282</v>
      </c>
      <c r="T78" s="1" t="s">
        <v>123</v>
      </c>
      <c r="U78" s="1" t="s">
        <v>124</v>
      </c>
      <c r="V78" s="1">
        <v>0</v>
      </c>
      <c r="W78">
        <v>1</v>
      </c>
      <c r="X78">
        <v>1</v>
      </c>
      <c r="Y78" t="s">
        <v>51</v>
      </c>
      <c r="Z78" t="s">
        <v>181</v>
      </c>
      <c r="AB78" s="36">
        <f t="shared" si="31"/>
        <v>39070.5</v>
      </c>
      <c r="AC78" s="38">
        <f t="shared" si="32"/>
        <v>7.2352777777777773</v>
      </c>
      <c r="AD78" s="1">
        <v>781.41</v>
      </c>
      <c r="AE78" s="38">
        <f t="shared" si="27"/>
        <v>43.411666666666662</v>
      </c>
    </row>
    <row r="79" spans="1:31" x14ac:dyDescent="0.25">
      <c r="A79" t="b">
        <v>1</v>
      </c>
      <c r="B79" s="43" t="b">
        <f t="shared" si="28"/>
        <v>1</v>
      </c>
      <c r="C79" s="5" t="s">
        <v>155</v>
      </c>
      <c r="D79" s="70" t="s">
        <v>227</v>
      </c>
      <c r="E79" s="5">
        <v>75</v>
      </c>
      <c r="F79" s="1" t="s">
        <v>87</v>
      </c>
      <c r="G79" s="47" t="s">
        <v>91</v>
      </c>
      <c r="H79" s="1" t="s">
        <v>60</v>
      </c>
      <c r="I79" s="2" t="s">
        <v>89</v>
      </c>
      <c r="J79" s="2" t="s">
        <v>93</v>
      </c>
      <c r="K79" s="56">
        <f t="shared" si="33"/>
        <v>2</v>
      </c>
      <c r="L79" s="85">
        <v>46.75</v>
      </c>
      <c r="M79" s="47">
        <v>192</v>
      </c>
      <c r="N79" s="1">
        <v>16</v>
      </c>
      <c r="O79" s="1" t="s">
        <v>71</v>
      </c>
      <c r="P79" s="1" t="s">
        <v>198</v>
      </c>
      <c r="Q79" s="1" t="s">
        <v>198</v>
      </c>
      <c r="R79" s="1">
        <v>60</v>
      </c>
      <c r="S79" s="80" t="str">
        <f t="shared" si="30"/>
        <v>5TTTXASMBLKUN</v>
      </c>
      <c r="T79" s="1" t="s">
        <v>67</v>
      </c>
      <c r="U79" s="1" t="s">
        <v>124</v>
      </c>
      <c r="V79" s="1">
        <v>0</v>
      </c>
      <c r="W79">
        <v>1</v>
      </c>
      <c r="X79">
        <v>1</v>
      </c>
      <c r="Y79" t="s">
        <v>71</v>
      </c>
      <c r="Z79" t="s">
        <v>181</v>
      </c>
      <c r="AA79" s="11" t="s">
        <v>98</v>
      </c>
      <c r="AB79" s="36">
        <f t="shared" si="31"/>
        <v>0</v>
      </c>
      <c r="AC79" s="38">
        <f t="shared" si="32"/>
        <v>0</v>
      </c>
      <c r="AD79" s="1">
        <v>0</v>
      </c>
      <c r="AE79" s="38">
        <f t="shared" si="27"/>
        <v>0</v>
      </c>
    </row>
    <row r="80" spans="1:31" x14ac:dyDescent="0.25">
      <c r="A80" t="b">
        <v>1</v>
      </c>
      <c r="B80" s="43" t="b">
        <f t="shared" si="28"/>
        <v>1</v>
      </c>
      <c r="C80" s="5" t="s">
        <v>156</v>
      </c>
      <c r="D80" s="70" t="s">
        <v>227</v>
      </c>
      <c r="E80" s="5">
        <v>76</v>
      </c>
      <c r="F80" s="1" t="s">
        <v>96</v>
      </c>
      <c r="G80" s="47" t="s">
        <v>92</v>
      </c>
      <c r="H80" s="1" t="s">
        <v>60</v>
      </c>
      <c r="I80" s="2" t="s">
        <v>89</v>
      </c>
      <c r="J80" s="2" t="s">
        <v>94</v>
      </c>
      <c r="K80" s="56">
        <f t="shared" si="33"/>
        <v>18</v>
      </c>
      <c r="L80" s="85">
        <v>3</v>
      </c>
      <c r="M80" s="47">
        <v>192</v>
      </c>
      <c r="N80" s="1">
        <v>432</v>
      </c>
      <c r="O80" s="1" t="s">
        <v>71</v>
      </c>
      <c r="P80" s="1" t="s">
        <v>198</v>
      </c>
      <c r="Q80" s="1">
        <v>3</v>
      </c>
      <c r="R80" s="1">
        <v>20</v>
      </c>
      <c r="S80" s="80" t="s">
        <v>283</v>
      </c>
      <c r="T80" s="1" t="s">
        <v>125</v>
      </c>
      <c r="U80" s="1" t="s">
        <v>124</v>
      </c>
      <c r="V80" s="1">
        <v>0</v>
      </c>
      <c r="W80">
        <v>1</v>
      </c>
      <c r="X80">
        <v>1</v>
      </c>
      <c r="Y80" t="s">
        <v>71</v>
      </c>
      <c r="Z80" t="s">
        <v>181</v>
      </c>
      <c r="AA80" s="12" t="s">
        <v>112</v>
      </c>
      <c r="AB80" s="36">
        <f t="shared" si="31"/>
        <v>0</v>
      </c>
      <c r="AC80" s="38">
        <f t="shared" si="32"/>
        <v>0</v>
      </c>
      <c r="AD80" s="1">
        <v>0</v>
      </c>
      <c r="AE80" s="38">
        <f t="shared" si="27"/>
        <v>0</v>
      </c>
    </row>
    <row r="81" spans="1:31" x14ac:dyDescent="0.25">
      <c r="A81" t="b">
        <v>1</v>
      </c>
      <c r="B81" s="43" t="b">
        <f t="shared" si="28"/>
        <v>1</v>
      </c>
      <c r="C81" s="5" t="s">
        <v>159</v>
      </c>
      <c r="D81" s="70" t="s">
        <v>227</v>
      </c>
      <c r="E81" s="5">
        <v>77</v>
      </c>
      <c r="F81" s="1" t="s">
        <v>96</v>
      </c>
      <c r="G81" s="47" t="s">
        <v>92</v>
      </c>
      <c r="H81" s="1" t="s">
        <v>60</v>
      </c>
      <c r="I81" s="2" t="s">
        <v>89</v>
      </c>
      <c r="J81" s="2" t="s">
        <v>95</v>
      </c>
      <c r="K81" s="56">
        <f t="shared" si="33"/>
        <v>18</v>
      </c>
      <c r="L81" s="85">
        <v>3</v>
      </c>
      <c r="M81" s="47">
        <v>192</v>
      </c>
      <c r="N81" s="1">
        <v>432</v>
      </c>
      <c r="O81" s="1" t="s">
        <v>71</v>
      </c>
      <c r="P81" s="1" t="s">
        <v>198</v>
      </c>
      <c r="Q81" s="1">
        <v>3</v>
      </c>
      <c r="R81" s="1">
        <v>20</v>
      </c>
      <c r="S81" s="80" t="s">
        <v>284</v>
      </c>
      <c r="T81" s="1" t="s">
        <v>125</v>
      </c>
      <c r="U81" s="1" t="s">
        <v>199</v>
      </c>
      <c r="V81" s="1">
        <v>0</v>
      </c>
      <c r="W81">
        <v>1</v>
      </c>
      <c r="X81">
        <v>1</v>
      </c>
      <c r="Y81" t="s">
        <v>71</v>
      </c>
      <c r="Z81" t="s">
        <v>181</v>
      </c>
      <c r="AA81" s="12" t="s">
        <v>112</v>
      </c>
      <c r="AB81" s="36">
        <f t="shared" si="31"/>
        <v>0</v>
      </c>
      <c r="AC81" s="38">
        <f t="shared" si="32"/>
        <v>0</v>
      </c>
      <c r="AD81" s="1">
        <v>0</v>
      </c>
      <c r="AE81" s="38">
        <f t="shared" ref="AE81" si="35">AD81/18</f>
        <v>0</v>
      </c>
    </row>
    <row r="82" spans="1:31" x14ac:dyDescent="0.25">
      <c r="A82" t="b">
        <v>1</v>
      </c>
      <c r="B82" s="43" t="b">
        <f t="shared" si="28"/>
        <v>1</v>
      </c>
      <c r="C82" s="5" t="s">
        <v>159</v>
      </c>
      <c r="D82" s="70" t="s">
        <v>227</v>
      </c>
      <c r="E82" s="5">
        <v>78</v>
      </c>
      <c r="F82" s="1" t="s">
        <v>96</v>
      </c>
      <c r="G82" s="47" t="s">
        <v>92</v>
      </c>
      <c r="H82" s="1" t="s">
        <v>60</v>
      </c>
      <c r="I82" s="2" t="s">
        <v>89</v>
      </c>
      <c r="J82" s="2" t="s">
        <v>214</v>
      </c>
      <c r="K82" s="56">
        <f t="shared" si="33"/>
        <v>7.5</v>
      </c>
      <c r="L82" s="85">
        <v>3</v>
      </c>
      <c r="M82" s="47">
        <v>192</v>
      </c>
      <c r="N82" s="1">
        <v>180</v>
      </c>
      <c r="O82" s="1" t="s">
        <v>71</v>
      </c>
      <c r="P82" s="1" t="s">
        <v>198</v>
      </c>
      <c r="Q82" s="1">
        <v>3</v>
      </c>
      <c r="R82" s="1">
        <v>20</v>
      </c>
      <c r="S82" s="80" t="s">
        <v>284</v>
      </c>
      <c r="T82" s="1" t="s">
        <v>125</v>
      </c>
      <c r="U82" s="1" t="s">
        <v>199</v>
      </c>
      <c r="V82" s="1">
        <v>0</v>
      </c>
      <c r="W82">
        <v>1</v>
      </c>
      <c r="X82">
        <v>1</v>
      </c>
      <c r="Y82" t="s">
        <v>71</v>
      </c>
      <c r="Z82" t="s">
        <v>181</v>
      </c>
      <c r="AA82" s="12" t="s">
        <v>112</v>
      </c>
      <c r="AB82" s="36">
        <f t="shared" si="31"/>
        <v>0</v>
      </c>
      <c r="AC82" s="38">
        <f t="shared" si="32"/>
        <v>0</v>
      </c>
      <c r="AD82" s="1">
        <v>0</v>
      </c>
      <c r="AE82" s="38">
        <f t="shared" si="27"/>
        <v>0</v>
      </c>
    </row>
    <row r="83" spans="1:31" x14ac:dyDescent="0.25">
      <c r="A83" t="b">
        <v>1</v>
      </c>
      <c r="B83" s="43" t="b">
        <f t="shared" si="28"/>
        <v>1</v>
      </c>
      <c r="C83" s="5" t="s">
        <v>157</v>
      </c>
      <c r="D83" s="70" t="s">
        <v>227</v>
      </c>
      <c r="E83" s="5">
        <v>79</v>
      </c>
      <c r="F83" s="1" t="s">
        <v>96</v>
      </c>
      <c r="G83" s="47" t="s">
        <v>92</v>
      </c>
      <c r="H83" s="1" t="s">
        <v>60</v>
      </c>
      <c r="I83" s="2" t="s">
        <v>89</v>
      </c>
      <c r="J83" s="2" t="s">
        <v>94</v>
      </c>
      <c r="K83" s="56">
        <f t="shared" si="33"/>
        <v>27</v>
      </c>
      <c r="L83" s="85">
        <v>4</v>
      </c>
      <c r="M83" s="47">
        <v>192</v>
      </c>
      <c r="N83" s="1">
        <v>288</v>
      </c>
      <c r="O83" s="1" t="s">
        <v>71</v>
      </c>
      <c r="P83" s="1" t="s">
        <v>198</v>
      </c>
      <c r="Q83" s="1">
        <v>4</v>
      </c>
      <c r="R83" s="1">
        <v>45</v>
      </c>
      <c r="S83" s="80" t="s">
        <v>285</v>
      </c>
      <c r="T83" s="1" t="s">
        <v>125</v>
      </c>
      <c r="U83" s="1" t="s">
        <v>124</v>
      </c>
      <c r="V83" s="1">
        <v>0</v>
      </c>
      <c r="W83">
        <v>1</v>
      </c>
      <c r="X83">
        <v>1</v>
      </c>
      <c r="Y83" t="s">
        <v>71</v>
      </c>
      <c r="Z83" t="s">
        <v>181</v>
      </c>
      <c r="AA83" s="12" t="s">
        <v>113</v>
      </c>
      <c r="AB83" s="36">
        <f t="shared" si="31"/>
        <v>0</v>
      </c>
      <c r="AC83" s="38">
        <f t="shared" si="32"/>
        <v>0</v>
      </c>
      <c r="AD83" s="1">
        <v>0</v>
      </c>
      <c r="AE83" s="38">
        <f t="shared" si="27"/>
        <v>0</v>
      </c>
    </row>
    <row r="84" spans="1:31" x14ac:dyDescent="0.25">
      <c r="A84" t="b">
        <v>1</v>
      </c>
      <c r="B84" s="43" t="b">
        <f t="shared" si="28"/>
        <v>1</v>
      </c>
      <c r="C84" s="5" t="s">
        <v>160</v>
      </c>
      <c r="D84" s="70" t="s">
        <v>227</v>
      </c>
      <c r="E84" s="5">
        <v>80</v>
      </c>
      <c r="F84" s="1" t="s">
        <v>96</v>
      </c>
      <c r="G84" s="47" t="s">
        <v>92</v>
      </c>
      <c r="H84" s="1" t="s">
        <v>60</v>
      </c>
      <c r="I84" s="2" t="s">
        <v>89</v>
      </c>
      <c r="J84" s="2" t="s">
        <v>95</v>
      </c>
      <c r="K84" s="56">
        <f t="shared" si="33"/>
        <v>27</v>
      </c>
      <c r="L84" s="85">
        <v>4</v>
      </c>
      <c r="M84" s="47">
        <v>192</v>
      </c>
      <c r="N84" s="1">
        <v>288</v>
      </c>
      <c r="O84" s="1" t="s">
        <v>71</v>
      </c>
      <c r="P84" s="1" t="s">
        <v>198</v>
      </c>
      <c r="Q84" s="1">
        <v>4</v>
      </c>
      <c r="R84" s="1">
        <v>45</v>
      </c>
      <c r="S84" s="80" t="s">
        <v>286</v>
      </c>
      <c r="T84" s="1" t="s">
        <v>125</v>
      </c>
      <c r="U84" s="1" t="s">
        <v>124</v>
      </c>
      <c r="V84" s="1">
        <v>0</v>
      </c>
      <c r="W84">
        <v>1</v>
      </c>
      <c r="X84">
        <v>1</v>
      </c>
      <c r="Y84" t="s">
        <v>71</v>
      </c>
      <c r="Z84" t="s">
        <v>181</v>
      </c>
      <c r="AA84" s="12" t="s">
        <v>113</v>
      </c>
      <c r="AB84" s="36">
        <f t="shared" si="31"/>
        <v>0</v>
      </c>
      <c r="AC84" s="38">
        <f t="shared" si="32"/>
        <v>0</v>
      </c>
      <c r="AD84" s="1">
        <v>0</v>
      </c>
      <c r="AE84" s="38">
        <f t="shared" si="27"/>
        <v>0</v>
      </c>
    </row>
    <row r="85" spans="1:31" x14ac:dyDescent="0.25">
      <c r="A85" t="b">
        <v>1</v>
      </c>
      <c r="B85" s="43" t="b">
        <f t="shared" si="28"/>
        <v>1</v>
      </c>
      <c r="C85" s="5" t="s">
        <v>158</v>
      </c>
      <c r="D85" s="70" t="s">
        <v>227</v>
      </c>
      <c r="E85" s="5">
        <v>81</v>
      </c>
      <c r="F85" s="1" t="s">
        <v>96</v>
      </c>
      <c r="G85" s="47" t="s">
        <v>92</v>
      </c>
      <c r="H85" s="1" t="s">
        <v>60</v>
      </c>
      <c r="I85" s="2" t="s">
        <v>89</v>
      </c>
      <c r="J85" s="2" t="s">
        <v>94</v>
      </c>
      <c r="K85" s="56">
        <f t="shared" si="33"/>
        <v>25</v>
      </c>
      <c r="L85" s="85">
        <v>5</v>
      </c>
      <c r="M85" s="47">
        <v>192</v>
      </c>
      <c r="N85" s="1">
        <v>240</v>
      </c>
      <c r="O85" s="1" t="s">
        <v>71</v>
      </c>
      <c r="P85" s="1" t="s">
        <v>198</v>
      </c>
      <c r="Q85" s="1">
        <v>5</v>
      </c>
      <c r="R85" s="1">
        <v>50</v>
      </c>
      <c r="S85" s="80" t="str">
        <f t="shared" si="30"/>
        <v>58TOMDT5</v>
      </c>
      <c r="T85" s="1" t="s">
        <v>123</v>
      </c>
      <c r="U85" s="1" t="s">
        <v>199</v>
      </c>
      <c r="V85" s="1">
        <v>0</v>
      </c>
      <c r="W85">
        <v>1</v>
      </c>
      <c r="X85">
        <v>1</v>
      </c>
      <c r="Y85" t="s">
        <v>71</v>
      </c>
      <c r="Z85" t="s">
        <v>181</v>
      </c>
      <c r="AA85" s="12" t="s">
        <v>113</v>
      </c>
      <c r="AB85" s="36">
        <f t="shared" si="31"/>
        <v>0</v>
      </c>
      <c r="AC85" s="38">
        <f t="shared" si="32"/>
        <v>0</v>
      </c>
      <c r="AD85" s="1">
        <v>0</v>
      </c>
      <c r="AE85" s="38">
        <f t="shared" si="27"/>
        <v>0</v>
      </c>
    </row>
    <row r="86" spans="1:31" x14ac:dyDescent="0.25">
      <c r="A86" t="b">
        <v>1</v>
      </c>
      <c r="B86" s="43" t="b">
        <f t="shared" si="28"/>
        <v>1</v>
      </c>
      <c r="C86" s="5" t="s">
        <v>161</v>
      </c>
      <c r="D86" s="70" t="s">
        <v>227</v>
      </c>
      <c r="E86" s="5">
        <v>82</v>
      </c>
      <c r="F86" s="1" t="s">
        <v>96</v>
      </c>
      <c r="G86" s="47" t="s">
        <v>92</v>
      </c>
      <c r="H86" s="1" t="s">
        <v>60</v>
      </c>
      <c r="I86" s="2" t="s">
        <v>89</v>
      </c>
      <c r="J86" s="2" t="s">
        <v>95</v>
      </c>
      <c r="K86" s="56">
        <f t="shared" si="33"/>
        <v>25</v>
      </c>
      <c r="L86" s="85">
        <v>5</v>
      </c>
      <c r="M86" s="47">
        <v>192</v>
      </c>
      <c r="N86" s="1">
        <v>240</v>
      </c>
      <c r="O86" s="1" t="s">
        <v>71</v>
      </c>
      <c r="P86" s="1" t="s">
        <v>198</v>
      </c>
      <c r="Q86" s="1">
        <v>5</v>
      </c>
      <c r="R86" s="1">
        <v>50</v>
      </c>
      <c r="S86" s="80" t="str">
        <f t="shared" si="30"/>
        <v>58TOMDTUN5</v>
      </c>
      <c r="T86" s="1" t="s">
        <v>123</v>
      </c>
      <c r="U86" s="1" t="s">
        <v>199</v>
      </c>
      <c r="V86" s="1">
        <v>0</v>
      </c>
      <c r="W86">
        <v>1</v>
      </c>
      <c r="X86">
        <v>1</v>
      </c>
      <c r="Y86" t="s">
        <v>71</v>
      </c>
      <c r="Z86" t="s">
        <v>181</v>
      </c>
      <c r="AA86" s="12" t="s">
        <v>113</v>
      </c>
      <c r="AB86" s="36">
        <f t="shared" si="31"/>
        <v>0</v>
      </c>
      <c r="AC86" s="38">
        <f t="shared" si="32"/>
        <v>0</v>
      </c>
      <c r="AD86" s="1">
        <v>0</v>
      </c>
      <c r="AE86" s="38">
        <f t="shared" si="27"/>
        <v>0</v>
      </c>
    </row>
    <row r="87" spans="1:31" x14ac:dyDescent="0.25">
      <c r="A87" t="b">
        <v>1</v>
      </c>
      <c r="B87" s="43" t="b">
        <f t="shared" si="28"/>
        <v>1</v>
      </c>
      <c r="C87" s="5" t="s">
        <v>162</v>
      </c>
      <c r="D87" s="70" t="s">
        <v>227</v>
      </c>
      <c r="E87" s="5">
        <v>83</v>
      </c>
      <c r="F87" s="1" t="s">
        <v>96</v>
      </c>
      <c r="G87" s="47" t="s">
        <v>92</v>
      </c>
      <c r="H87" s="1" t="s">
        <v>60</v>
      </c>
      <c r="I87" s="2" t="s">
        <v>89</v>
      </c>
      <c r="J87" s="2" t="s">
        <v>94</v>
      </c>
      <c r="K87" s="56">
        <f t="shared" si="33"/>
        <v>20</v>
      </c>
      <c r="L87" s="85">
        <v>6</v>
      </c>
      <c r="M87" s="47">
        <v>192</v>
      </c>
      <c r="N87" s="1">
        <v>192</v>
      </c>
      <c r="O87" s="1" t="s">
        <v>71</v>
      </c>
      <c r="P87" s="1" t="s">
        <v>198</v>
      </c>
      <c r="Q87" s="1">
        <v>6</v>
      </c>
      <c r="R87" s="1">
        <v>50</v>
      </c>
      <c r="S87" s="80" t="s">
        <v>287</v>
      </c>
      <c r="T87" s="1" t="s">
        <v>125</v>
      </c>
      <c r="U87" s="1" t="s">
        <v>124</v>
      </c>
      <c r="V87" s="1">
        <v>0</v>
      </c>
      <c r="W87">
        <v>1</v>
      </c>
      <c r="X87">
        <v>1</v>
      </c>
      <c r="Y87" t="s">
        <v>71</v>
      </c>
      <c r="Z87" t="s">
        <v>181</v>
      </c>
      <c r="AA87" s="12" t="s">
        <v>113</v>
      </c>
      <c r="AB87" s="36">
        <f t="shared" si="31"/>
        <v>0</v>
      </c>
      <c r="AC87" s="38">
        <f t="shared" si="32"/>
        <v>0</v>
      </c>
      <c r="AD87" s="1">
        <v>0</v>
      </c>
      <c r="AE87" s="38">
        <f t="shared" si="27"/>
        <v>0</v>
      </c>
    </row>
    <row r="88" spans="1:31" x14ac:dyDescent="0.25">
      <c r="A88" t="b">
        <v>1</v>
      </c>
      <c r="B88" s="43" t="b">
        <f t="shared" si="28"/>
        <v>1</v>
      </c>
      <c r="C88" s="5" t="s">
        <v>163</v>
      </c>
      <c r="D88" s="70" t="s">
        <v>227</v>
      </c>
      <c r="E88" s="5">
        <v>84</v>
      </c>
      <c r="F88" s="1" t="s">
        <v>96</v>
      </c>
      <c r="G88" s="47" t="s">
        <v>92</v>
      </c>
      <c r="H88" s="1" t="s">
        <v>60</v>
      </c>
      <c r="I88" s="2" t="s">
        <v>89</v>
      </c>
      <c r="J88" s="2" t="s">
        <v>95</v>
      </c>
      <c r="K88" s="56">
        <f t="shared" si="33"/>
        <v>20</v>
      </c>
      <c r="L88" s="85">
        <v>6</v>
      </c>
      <c r="M88" s="47">
        <v>192</v>
      </c>
      <c r="N88" s="1">
        <v>192</v>
      </c>
      <c r="O88" s="1" t="s">
        <v>71</v>
      </c>
      <c r="P88" s="1" t="s">
        <v>198</v>
      </c>
      <c r="Q88" s="1">
        <v>6</v>
      </c>
      <c r="R88" s="1">
        <v>50</v>
      </c>
      <c r="S88" s="80" t="s">
        <v>288</v>
      </c>
      <c r="T88" s="1" t="s">
        <v>125</v>
      </c>
      <c r="U88" s="1" t="s">
        <v>199</v>
      </c>
      <c r="V88" s="1">
        <v>0</v>
      </c>
      <c r="W88">
        <v>1</v>
      </c>
      <c r="X88">
        <v>1</v>
      </c>
      <c r="Y88" t="s">
        <v>71</v>
      </c>
      <c r="Z88" t="s">
        <v>181</v>
      </c>
      <c r="AA88" s="12" t="s">
        <v>113</v>
      </c>
      <c r="AB88" s="36">
        <f t="shared" si="31"/>
        <v>0</v>
      </c>
      <c r="AC88" s="38">
        <f t="shared" si="32"/>
        <v>0</v>
      </c>
      <c r="AD88" s="1">
        <v>0</v>
      </c>
      <c r="AE88" s="38">
        <f t="shared" si="27"/>
        <v>0</v>
      </c>
    </row>
    <row r="89" spans="1:31" x14ac:dyDescent="0.25">
      <c r="A89" t="b">
        <v>1</v>
      </c>
      <c r="B89" s="43" t="b">
        <f t="shared" si="28"/>
        <v>1</v>
      </c>
      <c r="C89" s="59" t="s">
        <v>220</v>
      </c>
      <c r="D89" s="70" t="s">
        <v>228</v>
      </c>
      <c r="E89" s="5">
        <v>85</v>
      </c>
      <c r="F89" s="1" t="s">
        <v>58</v>
      </c>
      <c r="G89" s="53" t="s">
        <v>59</v>
      </c>
      <c r="H89" s="1" t="s">
        <v>60</v>
      </c>
      <c r="I89" s="2" t="s">
        <v>67</v>
      </c>
      <c r="J89" s="2" t="s">
        <v>70</v>
      </c>
      <c r="K89" s="56">
        <f t="shared" si="33"/>
        <v>10</v>
      </c>
      <c r="L89" s="85">
        <v>48</v>
      </c>
      <c r="M89" s="57">
        <v>48</v>
      </c>
      <c r="N89" s="1">
        <v>96</v>
      </c>
      <c r="O89" s="1" t="s">
        <v>71</v>
      </c>
      <c r="P89" s="1" t="s">
        <v>198</v>
      </c>
      <c r="Q89" s="1" t="s">
        <v>198</v>
      </c>
      <c r="R89" s="1">
        <v>50</v>
      </c>
      <c r="S89" s="80" t="str">
        <f t="shared" si="30"/>
        <v>E7POMSP</v>
      </c>
      <c r="T89" s="1" t="s">
        <v>125</v>
      </c>
      <c r="U89" s="1" t="s">
        <v>199</v>
      </c>
      <c r="V89" s="1">
        <v>0</v>
      </c>
      <c r="W89">
        <v>1</v>
      </c>
      <c r="X89">
        <v>1</v>
      </c>
      <c r="Y89" t="s">
        <v>71</v>
      </c>
      <c r="Z89" t="s">
        <v>181</v>
      </c>
      <c r="AA89" s="12"/>
      <c r="AB89" s="36">
        <f t="shared" si="31"/>
        <v>0</v>
      </c>
      <c r="AC89" s="38">
        <f t="shared" si="32"/>
        <v>0</v>
      </c>
      <c r="AD89" s="1">
        <v>0</v>
      </c>
      <c r="AE89" s="38">
        <f t="shared" ref="AE89:AE94" si="36">AD89/18</f>
        <v>0</v>
      </c>
    </row>
    <row r="90" spans="1:31" s="58" customFormat="1" x14ac:dyDescent="0.25">
      <c r="A90" s="58" t="b">
        <v>1</v>
      </c>
      <c r="B90" s="43" t="b">
        <f t="shared" si="28"/>
        <v>1</v>
      </c>
      <c r="C90" s="5" t="s">
        <v>189</v>
      </c>
      <c r="D90" s="70" t="s">
        <v>227</v>
      </c>
      <c r="E90" s="5">
        <v>86</v>
      </c>
      <c r="F90" s="1" t="s">
        <v>58</v>
      </c>
      <c r="G90" s="53" t="s">
        <v>59</v>
      </c>
      <c r="H90" s="1" t="s">
        <v>60</v>
      </c>
      <c r="I90" s="2" t="s">
        <v>67</v>
      </c>
      <c r="J90" s="2" t="s">
        <v>210</v>
      </c>
      <c r="K90" s="56">
        <f t="shared" si="33"/>
        <v>10</v>
      </c>
      <c r="L90" s="85">
        <v>48</v>
      </c>
      <c r="M90" s="57">
        <v>96</v>
      </c>
      <c r="N90" s="1">
        <v>96</v>
      </c>
      <c r="O90" s="1" t="s">
        <v>71</v>
      </c>
      <c r="P90" s="1" t="s">
        <v>198</v>
      </c>
      <c r="Q90" s="1" t="s">
        <v>198</v>
      </c>
      <c r="R90" s="1">
        <v>50</v>
      </c>
      <c r="S90" s="80" t="s">
        <v>238</v>
      </c>
      <c r="T90" s="1" t="s">
        <v>125</v>
      </c>
      <c r="U90" s="1" t="s">
        <v>199</v>
      </c>
      <c r="V90" s="1">
        <v>0</v>
      </c>
      <c r="W90" s="58">
        <v>1</v>
      </c>
      <c r="X90" s="58">
        <v>1</v>
      </c>
      <c r="Y90" s="58" t="s">
        <v>71</v>
      </c>
      <c r="Z90" s="58" t="s">
        <v>181</v>
      </c>
      <c r="AA90" s="12"/>
      <c r="AB90" s="36">
        <f t="shared" si="31"/>
        <v>0</v>
      </c>
      <c r="AC90" s="38">
        <f t="shared" si="32"/>
        <v>0</v>
      </c>
      <c r="AD90" s="1">
        <v>0</v>
      </c>
      <c r="AE90" s="38">
        <f t="shared" si="36"/>
        <v>0</v>
      </c>
    </row>
    <row r="91" spans="1:31" s="60" customFormat="1" x14ac:dyDescent="0.25">
      <c r="A91" s="60" t="b">
        <v>1</v>
      </c>
      <c r="B91" s="43" t="b">
        <f t="shared" si="28"/>
        <v>1</v>
      </c>
      <c r="C91" s="59" t="s">
        <v>189</v>
      </c>
      <c r="D91" s="71" t="s">
        <v>227</v>
      </c>
      <c r="E91" s="59">
        <v>152</v>
      </c>
      <c r="F91" s="61" t="s">
        <v>58</v>
      </c>
      <c r="G91" s="62" t="s">
        <v>59</v>
      </c>
      <c r="H91" s="61" t="s">
        <v>60</v>
      </c>
      <c r="I91" s="63" t="s">
        <v>67</v>
      </c>
      <c r="J91" s="63" t="s">
        <v>210</v>
      </c>
      <c r="K91" s="64">
        <f t="shared" si="33"/>
        <v>10</v>
      </c>
      <c r="L91" s="57">
        <v>48</v>
      </c>
      <c r="M91" s="57">
        <v>84</v>
      </c>
      <c r="N91" s="61">
        <v>96</v>
      </c>
      <c r="O91" s="61" t="s">
        <v>71</v>
      </c>
      <c r="P91" s="61" t="s">
        <v>198</v>
      </c>
      <c r="Q91" s="61" t="s">
        <v>198</v>
      </c>
      <c r="R91" s="61">
        <v>50</v>
      </c>
      <c r="S91" s="80" t="s">
        <v>236</v>
      </c>
      <c r="T91" s="61" t="s">
        <v>125</v>
      </c>
      <c r="U91" s="61" t="s">
        <v>199</v>
      </c>
      <c r="V91" s="61">
        <v>0</v>
      </c>
      <c r="W91" s="60">
        <v>1</v>
      </c>
      <c r="X91" s="60">
        <v>1</v>
      </c>
      <c r="Y91" s="60" t="s">
        <v>71</v>
      </c>
      <c r="Z91" s="60" t="s">
        <v>181</v>
      </c>
      <c r="AA91" s="65"/>
      <c r="AB91" s="66">
        <f t="shared" si="31"/>
        <v>0</v>
      </c>
      <c r="AC91" s="67">
        <f t="shared" si="32"/>
        <v>0</v>
      </c>
      <c r="AD91" s="61">
        <v>0</v>
      </c>
      <c r="AE91" s="67">
        <f t="shared" si="36"/>
        <v>0</v>
      </c>
    </row>
    <row r="92" spans="1:31" s="60" customFormat="1" x14ac:dyDescent="0.25">
      <c r="A92" s="60" t="b">
        <v>1</v>
      </c>
      <c r="B92" s="43" t="b">
        <f t="shared" si="28"/>
        <v>1</v>
      </c>
      <c r="C92" s="59" t="s">
        <v>225</v>
      </c>
      <c r="D92" s="70" t="s">
        <v>228</v>
      </c>
      <c r="E92" s="59">
        <v>155</v>
      </c>
      <c r="F92" s="61" t="s">
        <v>58</v>
      </c>
      <c r="G92" s="62" t="s">
        <v>59</v>
      </c>
      <c r="H92" s="61" t="s">
        <v>60</v>
      </c>
      <c r="I92" s="63" t="s">
        <v>67</v>
      </c>
      <c r="J92" s="63" t="s">
        <v>210</v>
      </c>
      <c r="K92" s="64">
        <f t="shared" ref="K92" si="37">(R92*N92)/480</f>
        <v>10</v>
      </c>
      <c r="L92" s="57">
        <v>48</v>
      </c>
      <c r="M92" s="57">
        <v>96</v>
      </c>
      <c r="N92" s="61">
        <v>96</v>
      </c>
      <c r="O92" s="61" t="s">
        <v>71</v>
      </c>
      <c r="P92" s="61" t="s">
        <v>198</v>
      </c>
      <c r="Q92" s="61" t="s">
        <v>198</v>
      </c>
      <c r="R92" s="61">
        <v>50</v>
      </c>
      <c r="S92" s="80" t="str">
        <f t="shared" ref="S92" si="38">C92</f>
        <v>E7POM34</v>
      </c>
      <c r="T92" s="61" t="s">
        <v>125</v>
      </c>
      <c r="U92" s="61" t="s">
        <v>199</v>
      </c>
      <c r="V92" s="61">
        <v>0</v>
      </c>
      <c r="W92" s="60">
        <v>1</v>
      </c>
      <c r="X92" s="60">
        <v>1</v>
      </c>
      <c r="Y92" s="60" t="s">
        <v>71</v>
      </c>
      <c r="Z92" s="60" t="s">
        <v>181</v>
      </c>
      <c r="AA92" s="65"/>
      <c r="AB92" s="66">
        <f t="shared" ref="AB92" si="39">AD92*R92</f>
        <v>0</v>
      </c>
      <c r="AC92" s="67">
        <f t="shared" ref="AC92" si="40">AD92/N92</f>
        <v>0</v>
      </c>
      <c r="AD92" s="61">
        <v>0</v>
      </c>
      <c r="AE92" s="67">
        <f t="shared" si="36"/>
        <v>0</v>
      </c>
    </row>
    <row r="93" spans="1:31" x14ac:dyDescent="0.25">
      <c r="A93" t="b">
        <v>1</v>
      </c>
      <c r="B93" s="43" t="b">
        <f t="shared" si="28"/>
        <v>1</v>
      </c>
      <c r="C93" s="5" t="s">
        <v>189</v>
      </c>
      <c r="D93" s="70" t="s">
        <v>227</v>
      </c>
      <c r="E93" s="5">
        <v>87</v>
      </c>
      <c r="F93" s="1" t="s">
        <v>58</v>
      </c>
      <c r="G93" s="53" t="s">
        <v>59</v>
      </c>
      <c r="H93" s="1" t="s">
        <v>60</v>
      </c>
      <c r="I93" s="2" t="s">
        <v>67</v>
      </c>
      <c r="J93" s="2" t="s">
        <v>210</v>
      </c>
      <c r="K93" s="56">
        <f t="shared" si="33"/>
        <v>10</v>
      </c>
      <c r="L93" s="85">
        <v>48</v>
      </c>
      <c r="M93" s="57">
        <v>108</v>
      </c>
      <c r="N93" s="1">
        <v>96</v>
      </c>
      <c r="O93" s="1" t="s">
        <v>71</v>
      </c>
      <c r="P93" s="1" t="s">
        <v>198</v>
      </c>
      <c r="Q93" s="1" t="s">
        <v>198</v>
      </c>
      <c r="R93" s="1">
        <v>50</v>
      </c>
      <c r="S93" s="80" t="s">
        <v>237</v>
      </c>
      <c r="T93" s="1" t="s">
        <v>125</v>
      </c>
      <c r="U93" s="1" t="s">
        <v>199</v>
      </c>
      <c r="V93" s="1">
        <v>0</v>
      </c>
      <c r="W93">
        <v>1</v>
      </c>
      <c r="X93">
        <v>1</v>
      </c>
      <c r="Y93" t="s">
        <v>71</v>
      </c>
      <c r="Z93" t="s">
        <v>181</v>
      </c>
      <c r="AA93" s="12"/>
      <c r="AB93" s="36">
        <f t="shared" si="31"/>
        <v>0</v>
      </c>
      <c r="AC93" s="38">
        <f t="shared" si="32"/>
        <v>0</v>
      </c>
      <c r="AD93" s="1">
        <v>0</v>
      </c>
      <c r="AE93" s="38">
        <f t="shared" si="36"/>
        <v>0</v>
      </c>
    </row>
    <row r="94" spans="1:31" s="60" customFormat="1" x14ac:dyDescent="0.25">
      <c r="A94" s="60" t="b">
        <v>1</v>
      </c>
      <c r="B94" s="43" t="b">
        <f t="shared" si="28"/>
        <v>1</v>
      </c>
      <c r="C94" s="59" t="s">
        <v>221</v>
      </c>
      <c r="D94" s="71" t="s">
        <v>227</v>
      </c>
      <c r="E94" s="5">
        <v>88</v>
      </c>
      <c r="F94" s="61" t="s">
        <v>58</v>
      </c>
      <c r="G94" s="62">
        <v>0.625</v>
      </c>
      <c r="H94" s="61" t="s">
        <v>60</v>
      </c>
      <c r="I94" s="63" t="s">
        <v>89</v>
      </c>
      <c r="J94" s="63"/>
      <c r="K94" s="64"/>
      <c r="L94" s="57">
        <v>3</v>
      </c>
      <c r="M94" s="57">
        <v>192</v>
      </c>
      <c r="N94" s="61">
        <v>432</v>
      </c>
      <c r="O94" s="61" t="s">
        <v>71</v>
      </c>
      <c r="P94" s="61" t="s">
        <v>198</v>
      </c>
      <c r="Q94" s="61" t="s">
        <v>198</v>
      </c>
      <c r="R94" s="61">
        <v>50</v>
      </c>
      <c r="S94" s="80" t="s">
        <v>289</v>
      </c>
      <c r="T94" s="61" t="s">
        <v>125</v>
      </c>
      <c r="U94" s="61" t="s">
        <v>199</v>
      </c>
      <c r="V94" s="61">
        <v>0</v>
      </c>
      <c r="W94" s="60">
        <v>1</v>
      </c>
      <c r="X94" s="60">
        <v>1</v>
      </c>
      <c r="Y94" s="60" t="s">
        <v>71</v>
      </c>
      <c r="Z94" s="60" t="s">
        <v>181</v>
      </c>
      <c r="AA94" s="65"/>
      <c r="AB94" s="66">
        <f t="shared" ref="AB94" si="41">AD94*R94</f>
        <v>0</v>
      </c>
      <c r="AC94" s="67">
        <f t="shared" ref="AC94" si="42">AD94/N94</f>
        <v>0</v>
      </c>
      <c r="AD94" s="61">
        <v>0</v>
      </c>
      <c r="AE94" s="67">
        <f t="shared" si="36"/>
        <v>0</v>
      </c>
    </row>
    <row r="95" spans="1:31" x14ac:dyDescent="0.25">
      <c r="A95" t="b">
        <v>0</v>
      </c>
      <c r="B95" s="43" t="b">
        <f t="shared" si="28"/>
        <v>0</v>
      </c>
      <c r="F95" s="3" t="s">
        <v>52</v>
      </c>
      <c r="K95" s="56">
        <f t="shared" si="33"/>
        <v>0</v>
      </c>
      <c r="L95" s="50" t="s">
        <v>50</v>
      </c>
      <c r="M95" s="47"/>
    </row>
    <row r="96" spans="1:31" x14ac:dyDescent="0.25">
      <c r="A96" t="b">
        <v>0</v>
      </c>
      <c r="B96" s="43" t="b">
        <f t="shared" si="28"/>
        <v>0</v>
      </c>
      <c r="C96" s="34" t="s">
        <v>111</v>
      </c>
      <c r="D96" s="72"/>
      <c r="E96" s="34" t="s">
        <v>111</v>
      </c>
      <c r="F96" s="14" t="s">
        <v>53</v>
      </c>
      <c r="G96" s="54" t="s">
        <v>54</v>
      </c>
      <c r="H96" s="6" t="s">
        <v>55</v>
      </c>
      <c r="I96" s="7" t="s">
        <v>56</v>
      </c>
      <c r="J96" s="7" t="s">
        <v>57</v>
      </c>
      <c r="K96" s="56" t="e">
        <f t="shared" si="33"/>
        <v>#VALUE!</v>
      </c>
      <c r="L96" s="51" t="s">
        <v>46</v>
      </c>
      <c r="M96" s="51" t="s">
        <v>47</v>
      </c>
      <c r="N96" s="15" t="s">
        <v>48</v>
      </c>
      <c r="O96" s="1" t="s">
        <v>49</v>
      </c>
      <c r="Q96" s="6" t="s">
        <v>191</v>
      </c>
      <c r="R96" s="1" t="s">
        <v>192</v>
      </c>
      <c r="S96" s="80" t="s">
        <v>207</v>
      </c>
      <c r="T96" s="1" t="s">
        <v>121</v>
      </c>
      <c r="U96" s="1" t="s">
        <v>122</v>
      </c>
      <c r="V96" s="1" t="s">
        <v>200</v>
      </c>
      <c r="W96" s="1" t="s">
        <v>201</v>
      </c>
      <c r="X96" t="s">
        <v>202</v>
      </c>
      <c r="Y96" s="1" t="s">
        <v>114</v>
      </c>
      <c r="Z96" s="1" t="s">
        <v>115</v>
      </c>
      <c r="AA96" s="9" t="s">
        <v>193</v>
      </c>
      <c r="AB96" s="36" t="s">
        <v>116</v>
      </c>
      <c r="AC96" s="38" t="s">
        <v>117</v>
      </c>
      <c r="AD96" s="1" t="s">
        <v>118</v>
      </c>
      <c r="AE96" s="38" t="s">
        <v>119</v>
      </c>
    </row>
    <row r="97" spans="1:31" s="22" customFormat="1" x14ac:dyDescent="0.25">
      <c r="A97" t="b">
        <v>1</v>
      </c>
      <c r="B97" s="43" t="b">
        <f t="shared" si="28"/>
        <v>1</v>
      </c>
      <c r="C97" s="33" t="s">
        <v>166</v>
      </c>
      <c r="D97" s="70" t="s">
        <v>228</v>
      </c>
      <c r="E97" s="33">
        <v>89</v>
      </c>
      <c r="F97" s="18" t="s">
        <v>58</v>
      </c>
      <c r="G97" s="53" t="s">
        <v>92</v>
      </c>
      <c r="H97" s="18" t="s">
        <v>198</v>
      </c>
      <c r="I97" s="19" t="s">
        <v>101</v>
      </c>
      <c r="J97" s="19" t="s">
        <v>198</v>
      </c>
      <c r="K97" s="56">
        <f t="shared" si="33"/>
        <v>0.1125</v>
      </c>
      <c r="L97" s="52">
        <v>48</v>
      </c>
      <c r="M97" s="52">
        <v>192</v>
      </c>
      <c r="N97" s="18">
        <v>54</v>
      </c>
      <c r="O97" s="18" t="s">
        <v>71</v>
      </c>
      <c r="P97" s="1" t="s">
        <v>198</v>
      </c>
      <c r="Q97" s="1" t="s">
        <v>198</v>
      </c>
      <c r="R97" s="1">
        <v>1</v>
      </c>
      <c r="S97" s="80" t="s">
        <v>290</v>
      </c>
      <c r="T97" s="1" t="s">
        <v>198</v>
      </c>
      <c r="U97" s="1" t="s">
        <v>199</v>
      </c>
      <c r="V97" s="1">
        <v>0</v>
      </c>
      <c r="W97">
        <v>0</v>
      </c>
      <c r="X97">
        <v>5</v>
      </c>
      <c r="Y97" t="s">
        <v>198</v>
      </c>
      <c r="Z97" t="s">
        <v>198</v>
      </c>
      <c r="AA97" s="13"/>
      <c r="AB97" s="36">
        <v>0</v>
      </c>
      <c r="AC97" s="38">
        <v>0</v>
      </c>
      <c r="AD97" s="1">
        <v>0</v>
      </c>
      <c r="AE97" s="38">
        <v>0</v>
      </c>
    </row>
    <row r="98" spans="1:31" s="22" customFormat="1" x14ac:dyDescent="0.25">
      <c r="A98" t="b">
        <v>1</v>
      </c>
      <c r="B98" s="43" t="b">
        <f t="shared" si="28"/>
        <v>1</v>
      </c>
      <c r="C98" s="33" t="s">
        <v>167</v>
      </c>
      <c r="D98" s="70" t="s">
        <v>228</v>
      </c>
      <c r="E98" s="33">
        <v>90</v>
      </c>
      <c r="F98" s="18" t="s">
        <v>58</v>
      </c>
      <c r="G98" s="53" t="s">
        <v>92</v>
      </c>
      <c r="H98" s="18" t="s">
        <v>198</v>
      </c>
      <c r="I98" s="19" t="s">
        <v>101</v>
      </c>
      <c r="J98" s="19" t="s">
        <v>198</v>
      </c>
      <c r="K98" s="56">
        <f t="shared" si="33"/>
        <v>4.1666666666666666E-3</v>
      </c>
      <c r="L98" s="53">
        <v>48</v>
      </c>
      <c r="M98" s="53">
        <v>192</v>
      </c>
      <c r="N98" s="18">
        <v>1</v>
      </c>
      <c r="O98" s="18" t="s">
        <v>71</v>
      </c>
      <c r="P98" s="1" t="s">
        <v>198</v>
      </c>
      <c r="Q98" s="1" t="s">
        <v>198</v>
      </c>
      <c r="R98" s="1">
        <v>2</v>
      </c>
      <c r="S98" s="80" t="str">
        <f t="shared" ref="S97:S111" si="43">C98</f>
        <v>5/8 BakeHumid (44x74-3256)</v>
      </c>
      <c r="T98" s="1" t="s">
        <v>198</v>
      </c>
      <c r="U98" s="1" t="s">
        <v>199</v>
      </c>
      <c r="V98" s="1">
        <v>0</v>
      </c>
      <c r="W98">
        <v>0</v>
      </c>
      <c r="X98">
        <v>5</v>
      </c>
      <c r="Y98" t="s">
        <v>198</v>
      </c>
      <c r="Z98" t="s">
        <v>198</v>
      </c>
      <c r="AA98" s="13"/>
      <c r="AB98" s="36">
        <v>0</v>
      </c>
      <c r="AC98" s="38">
        <v>0</v>
      </c>
      <c r="AD98" s="1">
        <v>0</v>
      </c>
      <c r="AE98" s="38">
        <v>0</v>
      </c>
    </row>
    <row r="99" spans="1:31" s="22" customFormat="1" x14ac:dyDescent="0.25">
      <c r="A99" t="b">
        <v>1</v>
      </c>
      <c r="B99" s="43" t="b">
        <f t="shared" si="28"/>
        <v>1</v>
      </c>
      <c r="C99" s="33" t="s">
        <v>168</v>
      </c>
      <c r="D99" s="70" t="s">
        <v>228</v>
      </c>
      <c r="E99" s="33">
        <v>91</v>
      </c>
      <c r="F99" s="18" t="s">
        <v>58</v>
      </c>
      <c r="G99" s="53" t="s">
        <v>73</v>
      </c>
      <c r="H99" s="18" t="s">
        <v>198</v>
      </c>
      <c r="I99" s="19" t="s">
        <v>101</v>
      </c>
      <c r="J99" s="19" t="s">
        <v>198</v>
      </c>
      <c r="K99" s="56">
        <f t="shared" si="33"/>
        <v>6.2500000000000003E-3</v>
      </c>
      <c r="L99" s="53">
        <v>48</v>
      </c>
      <c r="M99" s="53">
        <v>192</v>
      </c>
      <c r="N99" s="18">
        <v>1</v>
      </c>
      <c r="O99" s="18" t="s">
        <v>51</v>
      </c>
      <c r="P99" s="1" t="s">
        <v>198</v>
      </c>
      <c r="Q99" s="1" t="s">
        <v>198</v>
      </c>
      <c r="R99" s="1">
        <v>3</v>
      </c>
      <c r="S99" s="80" t="str">
        <f t="shared" si="43"/>
        <v>1/2 BakeHumid (44x74-3256)</v>
      </c>
      <c r="T99" s="1" t="s">
        <v>198</v>
      </c>
      <c r="U99" s="1" t="s">
        <v>199</v>
      </c>
      <c r="V99" s="1">
        <v>0</v>
      </c>
      <c r="W99">
        <v>0</v>
      </c>
      <c r="X99">
        <v>5</v>
      </c>
      <c r="Y99" t="s">
        <v>198</v>
      </c>
      <c r="Z99" t="s">
        <v>198</v>
      </c>
      <c r="AA99" s="13"/>
      <c r="AB99" s="36">
        <v>0</v>
      </c>
      <c r="AC99" s="38">
        <v>0</v>
      </c>
      <c r="AD99" s="1">
        <v>0</v>
      </c>
      <c r="AE99" s="38">
        <v>0</v>
      </c>
    </row>
    <row r="100" spans="1:31" s="22" customFormat="1" x14ac:dyDescent="0.25">
      <c r="A100" t="b">
        <v>1</v>
      </c>
      <c r="B100" s="43" t="b">
        <f t="shared" si="28"/>
        <v>1</v>
      </c>
      <c r="C100" s="33" t="s">
        <v>169</v>
      </c>
      <c r="D100" s="70" t="s">
        <v>228</v>
      </c>
      <c r="E100" s="33">
        <v>92</v>
      </c>
      <c r="F100" s="18" t="s">
        <v>84</v>
      </c>
      <c r="G100" s="53" t="s">
        <v>73</v>
      </c>
      <c r="H100" s="18" t="s">
        <v>198</v>
      </c>
      <c r="I100" s="19" t="s">
        <v>101</v>
      </c>
      <c r="J100" s="19" t="s">
        <v>198</v>
      </c>
      <c r="K100" s="56">
        <f t="shared" si="33"/>
        <v>0.56666666666666665</v>
      </c>
      <c r="L100" s="53">
        <v>48</v>
      </c>
      <c r="M100" s="53">
        <v>192</v>
      </c>
      <c r="N100" s="18">
        <v>68</v>
      </c>
      <c r="O100" s="18" t="s">
        <v>51</v>
      </c>
      <c r="P100" s="1" t="s">
        <v>198</v>
      </c>
      <c r="Q100" s="1" t="s">
        <v>198</v>
      </c>
      <c r="R100" s="1">
        <v>4</v>
      </c>
      <c r="S100" s="80" t="s">
        <v>291</v>
      </c>
      <c r="T100" s="1" t="s">
        <v>198</v>
      </c>
      <c r="U100" s="1" t="s">
        <v>199</v>
      </c>
      <c r="V100" s="1">
        <v>0</v>
      </c>
      <c r="W100">
        <v>0</v>
      </c>
      <c r="X100">
        <v>5</v>
      </c>
      <c r="Y100" t="s">
        <v>198</v>
      </c>
      <c r="Z100" t="s">
        <v>198</v>
      </c>
      <c r="AA100" s="13"/>
      <c r="AB100" s="36">
        <v>0</v>
      </c>
      <c r="AC100" s="38">
        <v>0</v>
      </c>
      <c r="AD100" s="1">
        <v>0</v>
      </c>
      <c r="AE100" s="38">
        <v>0</v>
      </c>
    </row>
    <row r="101" spans="1:31" s="22" customFormat="1" x14ac:dyDescent="0.25">
      <c r="A101" t="b">
        <v>1</v>
      </c>
      <c r="B101" s="43" t="b">
        <f t="shared" si="28"/>
        <v>1</v>
      </c>
      <c r="C101" s="33" t="s">
        <v>170</v>
      </c>
      <c r="D101" s="70" t="s">
        <v>228</v>
      </c>
      <c r="E101" s="33">
        <v>93</v>
      </c>
      <c r="F101" s="18" t="s">
        <v>110</v>
      </c>
      <c r="G101" s="53" t="s">
        <v>73</v>
      </c>
      <c r="H101" s="18" t="s">
        <v>198</v>
      </c>
      <c r="I101" s="19" t="s">
        <v>101</v>
      </c>
      <c r="J101" s="19" t="s">
        <v>198</v>
      </c>
      <c r="K101" s="56">
        <f t="shared" si="33"/>
        <v>0.70833333333333337</v>
      </c>
      <c r="L101" s="53">
        <v>48</v>
      </c>
      <c r="M101" s="53">
        <v>192</v>
      </c>
      <c r="N101" s="18">
        <v>68</v>
      </c>
      <c r="O101" s="18" t="s">
        <v>51</v>
      </c>
      <c r="P101" s="1" t="s">
        <v>198</v>
      </c>
      <c r="Q101" s="1" t="s">
        <v>198</v>
      </c>
      <c r="R101" s="1">
        <v>5</v>
      </c>
      <c r="S101" s="80" t="s">
        <v>292</v>
      </c>
      <c r="T101" s="1" t="s">
        <v>198</v>
      </c>
      <c r="U101" s="1" t="s">
        <v>199</v>
      </c>
      <c r="V101" s="1">
        <v>0</v>
      </c>
      <c r="W101">
        <v>0</v>
      </c>
      <c r="X101">
        <v>5</v>
      </c>
      <c r="Y101" t="s">
        <v>198</v>
      </c>
      <c r="Z101" t="s">
        <v>198</v>
      </c>
      <c r="AA101" s="13"/>
      <c r="AB101" s="36">
        <v>0</v>
      </c>
      <c r="AC101" s="38">
        <v>0</v>
      </c>
      <c r="AD101" s="1">
        <v>0</v>
      </c>
      <c r="AE101" s="38">
        <v>0</v>
      </c>
    </row>
    <row r="102" spans="1:31" s="22" customFormat="1" x14ac:dyDescent="0.25">
      <c r="A102" t="b">
        <v>1</v>
      </c>
      <c r="B102" s="43" t="b">
        <f t="shared" si="28"/>
        <v>1</v>
      </c>
      <c r="C102" s="33" t="s">
        <v>293</v>
      </c>
      <c r="D102" s="70" t="s">
        <v>228</v>
      </c>
      <c r="E102" s="33">
        <v>94</v>
      </c>
      <c r="F102" s="18" t="s">
        <v>110</v>
      </c>
      <c r="G102" s="53" t="s">
        <v>73</v>
      </c>
      <c r="H102" s="18" t="s">
        <v>198</v>
      </c>
      <c r="I102" s="19" t="s">
        <v>101</v>
      </c>
      <c r="J102" s="19" t="s">
        <v>198</v>
      </c>
      <c r="K102" s="56">
        <f t="shared" si="33"/>
        <v>0.625</v>
      </c>
      <c r="L102" s="53">
        <v>48</v>
      </c>
      <c r="M102" s="53">
        <v>192</v>
      </c>
      <c r="N102" s="18">
        <v>50</v>
      </c>
      <c r="O102" s="18" t="s">
        <v>51</v>
      </c>
      <c r="P102" s="1" t="s">
        <v>198</v>
      </c>
      <c r="Q102" s="1" t="s">
        <v>198</v>
      </c>
      <c r="R102" s="1">
        <v>6</v>
      </c>
      <c r="S102" s="80" t="s">
        <v>294</v>
      </c>
      <c r="T102" s="1" t="s">
        <v>198</v>
      </c>
      <c r="U102" s="1" t="s">
        <v>199</v>
      </c>
      <c r="V102" s="1">
        <v>0</v>
      </c>
      <c r="W102">
        <v>0</v>
      </c>
      <c r="X102">
        <v>5</v>
      </c>
      <c r="Y102" t="s">
        <v>198</v>
      </c>
      <c r="Z102" t="s">
        <v>198</v>
      </c>
      <c r="AA102" s="13"/>
      <c r="AB102" s="36">
        <v>0</v>
      </c>
      <c r="AC102" s="38">
        <v>0</v>
      </c>
      <c r="AD102" s="1">
        <v>0</v>
      </c>
      <c r="AE102" s="38">
        <v>0</v>
      </c>
    </row>
    <row r="103" spans="1:31" s="22" customFormat="1" x14ac:dyDescent="0.25">
      <c r="A103" t="b">
        <v>1</v>
      </c>
      <c r="B103" s="43" t="b">
        <f t="shared" si="28"/>
        <v>1</v>
      </c>
      <c r="C103" s="33" t="s">
        <v>171</v>
      </c>
      <c r="D103" s="70" t="s">
        <v>228</v>
      </c>
      <c r="E103" s="33">
        <v>95</v>
      </c>
      <c r="F103" s="18" t="s">
        <v>58</v>
      </c>
      <c r="G103" s="53" t="s">
        <v>73</v>
      </c>
      <c r="H103" s="18" t="s">
        <v>198</v>
      </c>
      <c r="I103" s="19" t="s">
        <v>101</v>
      </c>
      <c r="J103" s="19" t="s">
        <v>198</v>
      </c>
      <c r="K103" s="56">
        <f t="shared" si="33"/>
        <v>0.9916666666666667</v>
      </c>
      <c r="L103" s="53">
        <v>48</v>
      </c>
      <c r="M103" s="53">
        <v>192</v>
      </c>
      <c r="N103" s="18">
        <v>68</v>
      </c>
      <c r="O103" s="18" t="s">
        <v>51</v>
      </c>
      <c r="P103" s="1" t="s">
        <v>198</v>
      </c>
      <c r="Q103" s="1" t="s">
        <v>198</v>
      </c>
      <c r="R103" s="1">
        <v>7</v>
      </c>
      <c r="S103" s="80" t="s">
        <v>295</v>
      </c>
      <c r="T103" s="1" t="s">
        <v>198</v>
      </c>
      <c r="U103" s="1" t="s">
        <v>199</v>
      </c>
      <c r="V103" s="1">
        <v>0</v>
      </c>
      <c r="W103">
        <v>0</v>
      </c>
      <c r="X103">
        <v>5</v>
      </c>
      <c r="Y103" t="s">
        <v>198</v>
      </c>
      <c r="Z103" t="s">
        <v>198</v>
      </c>
      <c r="AA103" s="13"/>
      <c r="AB103" s="36">
        <v>0</v>
      </c>
      <c r="AC103" s="38">
        <v>0</v>
      </c>
      <c r="AD103" s="1">
        <v>0</v>
      </c>
      <c r="AE103" s="38">
        <v>0</v>
      </c>
    </row>
    <row r="104" spans="1:31" s="22" customFormat="1" x14ac:dyDescent="0.25">
      <c r="A104" t="b">
        <v>1</v>
      </c>
      <c r="B104" s="43" t="b">
        <f t="shared" si="28"/>
        <v>1</v>
      </c>
      <c r="C104" s="33" t="s">
        <v>172</v>
      </c>
      <c r="D104" s="70" t="s">
        <v>228</v>
      </c>
      <c r="E104" s="33">
        <v>96</v>
      </c>
      <c r="F104" s="18" t="s">
        <v>83</v>
      </c>
      <c r="G104" s="53" t="s">
        <v>73</v>
      </c>
      <c r="H104" s="18" t="s">
        <v>198</v>
      </c>
      <c r="I104" s="19" t="s">
        <v>101</v>
      </c>
      <c r="J104" s="19" t="s">
        <v>198</v>
      </c>
      <c r="K104" s="56">
        <f t="shared" si="33"/>
        <v>1.1333333333333333</v>
      </c>
      <c r="L104" s="53">
        <v>48</v>
      </c>
      <c r="M104" s="53">
        <v>192</v>
      </c>
      <c r="N104" s="18">
        <v>68</v>
      </c>
      <c r="O104" s="18" t="s">
        <v>51</v>
      </c>
      <c r="P104" s="1" t="s">
        <v>198</v>
      </c>
      <c r="Q104" s="1" t="s">
        <v>198</v>
      </c>
      <c r="R104" s="1">
        <v>8</v>
      </c>
      <c r="S104" s="80" t="s">
        <v>296</v>
      </c>
      <c r="T104" s="1" t="s">
        <v>198</v>
      </c>
      <c r="U104" s="1" t="s">
        <v>199</v>
      </c>
      <c r="V104" s="1">
        <v>0</v>
      </c>
      <c r="W104">
        <v>0</v>
      </c>
      <c r="X104">
        <v>5</v>
      </c>
      <c r="Y104" t="s">
        <v>198</v>
      </c>
      <c r="Z104" t="s">
        <v>198</v>
      </c>
      <c r="AA104" s="13"/>
      <c r="AB104" s="36">
        <v>0</v>
      </c>
      <c r="AC104" s="38">
        <v>0</v>
      </c>
      <c r="AD104" s="1">
        <v>0</v>
      </c>
      <c r="AE104" s="38">
        <v>0</v>
      </c>
    </row>
    <row r="105" spans="1:31" s="22" customFormat="1" x14ac:dyDescent="0.25">
      <c r="A105" t="b">
        <v>1</v>
      </c>
      <c r="B105" s="43" t="b">
        <f t="shared" si="28"/>
        <v>1</v>
      </c>
      <c r="C105" s="33" t="s">
        <v>173</v>
      </c>
      <c r="D105" s="70" t="s">
        <v>228</v>
      </c>
      <c r="E105" s="33">
        <v>97</v>
      </c>
      <c r="F105" s="18" t="s">
        <v>58</v>
      </c>
      <c r="G105" s="53" t="s">
        <v>73</v>
      </c>
      <c r="H105" s="18" t="s">
        <v>198</v>
      </c>
      <c r="I105" s="19" t="s">
        <v>101</v>
      </c>
      <c r="J105" s="19" t="s">
        <v>198</v>
      </c>
      <c r="K105" s="56">
        <f t="shared" si="33"/>
        <v>1.2749999999999999</v>
      </c>
      <c r="L105" s="53">
        <v>48</v>
      </c>
      <c r="M105" s="53">
        <v>192</v>
      </c>
      <c r="N105" s="18">
        <v>68</v>
      </c>
      <c r="O105" s="18" t="s">
        <v>71</v>
      </c>
      <c r="P105" s="1" t="s">
        <v>198</v>
      </c>
      <c r="Q105" s="1" t="s">
        <v>198</v>
      </c>
      <c r="R105" s="1">
        <v>9</v>
      </c>
      <c r="S105" s="80" t="s">
        <v>297</v>
      </c>
      <c r="T105" s="1" t="s">
        <v>198</v>
      </c>
      <c r="U105" s="1" t="s">
        <v>199</v>
      </c>
      <c r="V105" s="1">
        <v>0</v>
      </c>
      <c r="W105">
        <v>0</v>
      </c>
      <c r="X105">
        <v>5</v>
      </c>
      <c r="Y105" t="s">
        <v>198</v>
      </c>
      <c r="Z105" t="s">
        <v>198</v>
      </c>
      <c r="AA105" s="13"/>
      <c r="AB105" s="36">
        <v>0</v>
      </c>
      <c r="AC105" s="38">
        <v>0</v>
      </c>
      <c r="AD105" s="1">
        <v>0</v>
      </c>
      <c r="AE105" s="38">
        <v>0</v>
      </c>
    </row>
    <row r="106" spans="1:31" s="22" customFormat="1" x14ac:dyDescent="0.25">
      <c r="A106" t="b">
        <v>1</v>
      </c>
      <c r="B106" s="43" t="b">
        <f t="shared" si="28"/>
        <v>1</v>
      </c>
      <c r="C106" s="33" t="s">
        <v>174</v>
      </c>
      <c r="D106" s="70" t="s">
        <v>228</v>
      </c>
      <c r="E106" s="33">
        <v>98</v>
      </c>
      <c r="F106" s="18" t="s">
        <v>58</v>
      </c>
      <c r="G106" s="53" t="s">
        <v>59</v>
      </c>
      <c r="H106" s="18" t="s">
        <v>198</v>
      </c>
      <c r="I106" s="19" t="s">
        <v>101</v>
      </c>
      <c r="J106" s="19" t="s">
        <v>198</v>
      </c>
      <c r="K106" s="56">
        <f t="shared" si="33"/>
        <v>2.0833333333333332E-2</v>
      </c>
      <c r="L106" s="53">
        <v>48</v>
      </c>
      <c r="M106" s="53">
        <v>192</v>
      </c>
      <c r="N106" s="18">
        <v>1</v>
      </c>
      <c r="O106" s="18" t="s">
        <v>51</v>
      </c>
      <c r="P106" s="1" t="s">
        <v>198</v>
      </c>
      <c r="Q106" s="1" t="s">
        <v>198</v>
      </c>
      <c r="R106" s="1">
        <v>10</v>
      </c>
      <c r="S106" s="80" t="str">
        <f t="shared" si="43"/>
        <v>7/16 BakeHumid (44x74=3256)</v>
      </c>
      <c r="T106" s="1" t="s">
        <v>198</v>
      </c>
      <c r="U106" s="1" t="s">
        <v>199</v>
      </c>
      <c r="V106" s="1">
        <v>0</v>
      </c>
      <c r="W106">
        <v>0</v>
      </c>
      <c r="X106">
        <v>5</v>
      </c>
      <c r="Y106" t="s">
        <v>198</v>
      </c>
      <c r="Z106" t="s">
        <v>198</v>
      </c>
      <c r="AA106" s="13"/>
      <c r="AB106" s="36">
        <v>0</v>
      </c>
      <c r="AC106" s="38">
        <v>0</v>
      </c>
      <c r="AD106" s="1">
        <v>0</v>
      </c>
      <c r="AE106" s="38">
        <v>0</v>
      </c>
    </row>
    <row r="107" spans="1:31" s="22" customFormat="1" x14ac:dyDescent="0.25">
      <c r="A107" t="b">
        <v>1</v>
      </c>
      <c r="B107" s="43" t="b">
        <f t="shared" si="28"/>
        <v>1</v>
      </c>
      <c r="C107" s="33" t="s">
        <v>175</v>
      </c>
      <c r="D107" s="70" t="s">
        <v>228</v>
      </c>
      <c r="E107" s="33">
        <v>99</v>
      </c>
      <c r="F107" s="18" t="s">
        <v>110</v>
      </c>
      <c r="G107" s="53" t="s">
        <v>59</v>
      </c>
      <c r="H107" s="18" t="s">
        <v>198</v>
      </c>
      <c r="I107" s="19" t="s">
        <v>101</v>
      </c>
      <c r="J107" s="19" t="s">
        <v>198</v>
      </c>
      <c r="K107" s="56">
        <f t="shared" si="33"/>
        <v>1.9020833333333333</v>
      </c>
      <c r="L107" s="53">
        <v>48</v>
      </c>
      <c r="M107" s="53">
        <v>192</v>
      </c>
      <c r="N107" s="18">
        <v>83</v>
      </c>
      <c r="O107" s="18" t="s">
        <v>51</v>
      </c>
      <c r="P107" s="1" t="s">
        <v>198</v>
      </c>
      <c r="Q107" s="1" t="s">
        <v>198</v>
      </c>
      <c r="R107" s="1">
        <v>11</v>
      </c>
      <c r="S107" s="80" t="s">
        <v>298</v>
      </c>
      <c r="T107" s="1" t="s">
        <v>198</v>
      </c>
      <c r="U107" s="1" t="s">
        <v>199</v>
      </c>
      <c r="V107" s="1">
        <v>0</v>
      </c>
      <c r="W107">
        <v>0</v>
      </c>
      <c r="X107">
        <v>5</v>
      </c>
      <c r="Y107" t="s">
        <v>198</v>
      </c>
      <c r="Z107" t="s">
        <v>198</v>
      </c>
      <c r="AA107" s="13"/>
      <c r="AB107" s="36">
        <v>0</v>
      </c>
      <c r="AC107" s="38">
        <v>0</v>
      </c>
      <c r="AD107" s="1">
        <v>0</v>
      </c>
      <c r="AE107" s="38">
        <v>0</v>
      </c>
    </row>
    <row r="108" spans="1:31" s="22" customFormat="1" x14ac:dyDescent="0.25">
      <c r="A108" t="b">
        <v>1</v>
      </c>
      <c r="B108" s="43" t="b">
        <f t="shared" si="28"/>
        <v>1</v>
      </c>
      <c r="C108" s="33" t="s">
        <v>176</v>
      </c>
      <c r="D108" s="70" t="s">
        <v>228</v>
      </c>
      <c r="E108" s="33">
        <v>100</v>
      </c>
      <c r="F108" s="18" t="s">
        <v>110</v>
      </c>
      <c r="G108" s="53" t="s">
        <v>59</v>
      </c>
      <c r="H108" s="18" t="s">
        <v>198</v>
      </c>
      <c r="I108" s="19" t="s">
        <v>101</v>
      </c>
      <c r="J108" s="19" t="s">
        <v>198</v>
      </c>
      <c r="K108" s="56">
        <f t="shared" si="33"/>
        <v>2.0750000000000002</v>
      </c>
      <c r="L108" s="53">
        <v>48</v>
      </c>
      <c r="M108" s="53">
        <v>192</v>
      </c>
      <c r="N108" s="18">
        <v>83</v>
      </c>
      <c r="O108" s="18" t="s">
        <v>51</v>
      </c>
      <c r="P108" s="1" t="s">
        <v>198</v>
      </c>
      <c r="Q108" s="1" t="s">
        <v>198</v>
      </c>
      <c r="R108" s="1">
        <v>12</v>
      </c>
      <c r="S108" s="80" t="s">
        <v>299</v>
      </c>
      <c r="T108" s="1" t="s">
        <v>198</v>
      </c>
      <c r="U108" s="1" t="s">
        <v>199</v>
      </c>
      <c r="V108" s="1">
        <v>0</v>
      </c>
      <c r="W108">
        <v>0</v>
      </c>
      <c r="X108">
        <v>5</v>
      </c>
      <c r="Y108" t="s">
        <v>198</v>
      </c>
      <c r="Z108" t="s">
        <v>198</v>
      </c>
      <c r="AA108" s="13"/>
      <c r="AB108" s="36">
        <v>0</v>
      </c>
      <c r="AC108" s="38">
        <v>0</v>
      </c>
      <c r="AD108" s="1">
        <v>0</v>
      </c>
      <c r="AE108" s="38">
        <v>0</v>
      </c>
    </row>
    <row r="109" spans="1:31" s="22" customFormat="1" x14ac:dyDescent="0.25">
      <c r="A109" t="b">
        <v>1</v>
      </c>
      <c r="B109" s="43" t="b">
        <f t="shared" si="28"/>
        <v>1</v>
      </c>
      <c r="C109" s="33" t="s">
        <v>177</v>
      </c>
      <c r="D109" s="70" t="s">
        <v>228</v>
      </c>
      <c r="E109" s="33">
        <v>101</v>
      </c>
      <c r="F109" s="18" t="s">
        <v>58</v>
      </c>
      <c r="G109" s="53" t="s">
        <v>59</v>
      </c>
      <c r="H109" s="18" t="s">
        <v>198</v>
      </c>
      <c r="I109" s="19" t="s">
        <v>101</v>
      </c>
      <c r="J109" s="19" t="s">
        <v>198</v>
      </c>
      <c r="K109" s="56">
        <f t="shared" si="33"/>
        <v>2.2479166666666668</v>
      </c>
      <c r="L109" s="53">
        <v>48</v>
      </c>
      <c r="M109" s="53">
        <v>192</v>
      </c>
      <c r="N109" s="18">
        <v>83</v>
      </c>
      <c r="O109" s="18" t="s">
        <v>51</v>
      </c>
      <c r="P109" s="1" t="s">
        <v>198</v>
      </c>
      <c r="Q109" s="1" t="s">
        <v>198</v>
      </c>
      <c r="R109" s="1">
        <v>13</v>
      </c>
      <c r="S109" s="80" t="s">
        <v>300</v>
      </c>
      <c r="T109" s="1" t="s">
        <v>198</v>
      </c>
      <c r="U109" s="1" t="s">
        <v>199</v>
      </c>
      <c r="V109" s="1">
        <v>0</v>
      </c>
      <c r="W109">
        <v>0</v>
      </c>
      <c r="X109">
        <v>5</v>
      </c>
      <c r="Y109" t="s">
        <v>198</v>
      </c>
      <c r="Z109" t="s">
        <v>198</v>
      </c>
      <c r="AA109" s="13"/>
      <c r="AB109" s="36">
        <v>0</v>
      </c>
      <c r="AC109" s="38">
        <v>0</v>
      </c>
      <c r="AD109" s="1">
        <v>0</v>
      </c>
      <c r="AE109" s="38">
        <v>0</v>
      </c>
    </row>
    <row r="110" spans="1:31" s="22" customFormat="1" x14ac:dyDescent="0.25">
      <c r="A110" t="b">
        <v>1</v>
      </c>
      <c r="B110" s="43" t="b">
        <f t="shared" si="28"/>
        <v>1</v>
      </c>
      <c r="C110" s="33" t="s">
        <v>178</v>
      </c>
      <c r="D110" s="70" t="s">
        <v>228</v>
      </c>
      <c r="E110" s="33">
        <v>102</v>
      </c>
      <c r="F110" s="18" t="s">
        <v>64</v>
      </c>
      <c r="G110" s="53" t="s">
        <v>59</v>
      </c>
      <c r="H110" s="18" t="s">
        <v>198</v>
      </c>
      <c r="I110" s="19" t="s">
        <v>101</v>
      </c>
      <c r="J110" s="19" t="s">
        <v>198</v>
      </c>
      <c r="K110" s="56">
        <f t="shared" si="33"/>
        <v>2.4208333333333334</v>
      </c>
      <c r="L110" s="53">
        <v>48</v>
      </c>
      <c r="M110" s="53">
        <v>192</v>
      </c>
      <c r="N110" s="18">
        <v>83</v>
      </c>
      <c r="O110" s="18" t="s">
        <v>51</v>
      </c>
      <c r="P110" s="1" t="s">
        <v>198</v>
      </c>
      <c r="Q110" s="1" t="s">
        <v>198</v>
      </c>
      <c r="R110" s="1">
        <v>14</v>
      </c>
      <c r="S110" s="80" t="s">
        <v>301</v>
      </c>
      <c r="T110" s="1" t="s">
        <v>198</v>
      </c>
      <c r="U110" s="1" t="s">
        <v>199</v>
      </c>
      <c r="V110" s="1">
        <v>0</v>
      </c>
      <c r="W110">
        <v>0</v>
      </c>
      <c r="X110">
        <v>5</v>
      </c>
      <c r="Y110" t="s">
        <v>198</v>
      </c>
      <c r="Z110" t="s">
        <v>198</v>
      </c>
      <c r="AA110" s="13"/>
      <c r="AB110" s="36">
        <v>0</v>
      </c>
      <c r="AC110" s="38">
        <v>0</v>
      </c>
      <c r="AD110" s="1">
        <v>0</v>
      </c>
      <c r="AE110" s="38">
        <v>0</v>
      </c>
    </row>
    <row r="111" spans="1:31" s="22" customFormat="1" x14ac:dyDescent="0.25">
      <c r="A111" t="b">
        <v>1</v>
      </c>
      <c r="B111" s="43" t="b">
        <f t="shared" si="28"/>
        <v>1</v>
      </c>
      <c r="C111" s="33" t="s">
        <v>179</v>
      </c>
      <c r="D111" s="70" t="s">
        <v>228</v>
      </c>
      <c r="E111" s="33">
        <v>103</v>
      </c>
      <c r="F111" s="18" t="s">
        <v>64</v>
      </c>
      <c r="G111" s="53" t="s">
        <v>59</v>
      </c>
      <c r="H111" s="18" t="s">
        <v>198</v>
      </c>
      <c r="I111" s="19" t="s">
        <v>101</v>
      </c>
      <c r="J111" s="19" t="s">
        <v>198</v>
      </c>
      <c r="K111" s="56">
        <f t="shared" si="33"/>
        <v>2.59375</v>
      </c>
      <c r="L111" s="53">
        <v>48</v>
      </c>
      <c r="M111" s="53">
        <v>192</v>
      </c>
      <c r="N111" s="18">
        <v>83</v>
      </c>
      <c r="O111" s="18" t="s">
        <v>51</v>
      </c>
      <c r="P111" s="1" t="s">
        <v>198</v>
      </c>
      <c r="Q111" s="1" t="s">
        <v>198</v>
      </c>
      <c r="R111" s="1">
        <v>15</v>
      </c>
      <c r="S111" s="80" t="s">
        <v>302</v>
      </c>
      <c r="T111" s="1" t="s">
        <v>198</v>
      </c>
      <c r="U111" s="1" t="s">
        <v>199</v>
      </c>
      <c r="V111" s="1">
        <v>0</v>
      </c>
      <c r="W111">
        <v>0</v>
      </c>
      <c r="X111">
        <v>5</v>
      </c>
      <c r="Y111" t="s">
        <v>198</v>
      </c>
      <c r="Z111" t="s">
        <v>198</v>
      </c>
      <c r="AA111" s="13"/>
      <c r="AB111" s="36">
        <v>0</v>
      </c>
      <c r="AC111" s="38">
        <v>0</v>
      </c>
      <c r="AD111" s="1">
        <v>0</v>
      </c>
      <c r="AE111" s="38">
        <v>0</v>
      </c>
    </row>
    <row r="112" spans="1:31" s="22" customFormat="1" x14ac:dyDescent="0.25">
      <c r="A112" t="b">
        <v>0</v>
      </c>
      <c r="B112" s="43" t="b">
        <f t="shared" si="28"/>
        <v>0</v>
      </c>
      <c r="C112" s="33"/>
      <c r="D112" s="73"/>
      <c r="E112" s="33"/>
      <c r="F112" s="18"/>
      <c r="G112" s="53"/>
      <c r="H112" s="18"/>
      <c r="I112" s="19"/>
      <c r="J112" s="19"/>
      <c r="K112" s="56">
        <f t="shared" si="33"/>
        <v>0</v>
      </c>
      <c r="L112" s="53"/>
      <c r="M112" s="53"/>
      <c r="N112" s="18"/>
      <c r="O112" s="18"/>
      <c r="P112" s="1"/>
      <c r="Q112" s="1"/>
      <c r="R112" s="1"/>
      <c r="S112" s="80"/>
      <c r="T112" s="1"/>
      <c r="U112" s="1"/>
      <c r="V112" s="1"/>
      <c r="W112"/>
      <c r="X112"/>
      <c r="Y112"/>
      <c r="Z112"/>
      <c r="AA112" s="13"/>
      <c r="AB112" s="36"/>
      <c r="AC112" s="38"/>
      <c r="AD112" s="1"/>
      <c r="AE112" s="38"/>
    </row>
    <row r="113" spans="1:31" s="22" customFormat="1" x14ac:dyDescent="0.25">
      <c r="A113" t="b">
        <v>0</v>
      </c>
      <c r="B113" s="43" t="b">
        <f t="shared" si="28"/>
        <v>0</v>
      </c>
      <c r="C113" s="34" t="s">
        <v>19</v>
      </c>
      <c r="D113" s="72"/>
      <c r="E113" s="34" t="s">
        <v>19</v>
      </c>
      <c r="F113" s="18"/>
      <c r="G113" s="53"/>
      <c r="H113" s="18"/>
      <c r="I113" s="19"/>
      <c r="J113" s="19"/>
      <c r="K113" s="56">
        <f t="shared" si="33"/>
        <v>0</v>
      </c>
      <c r="L113" s="53"/>
      <c r="M113" s="53"/>
      <c r="N113" s="18"/>
      <c r="O113" s="18"/>
      <c r="P113" s="1"/>
      <c r="Q113" s="1"/>
      <c r="R113" s="1"/>
      <c r="S113" s="80"/>
      <c r="T113" s="1"/>
      <c r="U113" s="1"/>
      <c r="V113" s="1"/>
      <c r="W113"/>
      <c r="X113"/>
      <c r="Y113"/>
      <c r="Z113"/>
      <c r="AA113" s="13"/>
      <c r="AB113" s="36"/>
      <c r="AC113" s="38"/>
      <c r="AD113" s="1"/>
      <c r="AE113" s="38"/>
    </row>
    <row r="114" spans="1:31" s="22" customFormat="1" x14ac:dyDescent="0.25">
      <c r="A114" t="b">
        <v>1</v>
      </c>
      <c r="B114" s="43" t="b">
        <f t="shared" si="28"/>
        <v>1</v>
      </c>
      <c r="C114" s="17" t="s">
        <v>20</v>
      </c>
      <c r="D114" s="70" t="s">
        <v>228</v>
      </c>
      <c r="E114" s="17">
        <v>104</v>
      </c>
      <c r="F114" s="18" t="s">
        <v>58</v>
      </c>
      <c r="G114" s="53" t="s">
        <v>73</v>
      </c>
      <c r="H114" s="18" t="s">
        <v>198</v>
      </c>
      <c r="I114" s="19" t="s">
        <v>180</v>
      </c>
      <c r="J114" s="19" t="s">
        <v>198</v>
      </c>
      <c r="K114" s="56">
        <f t="shared" si="33"/>
        <v>2.25</v>
      </c>
      <c r="L114" s="53">
        <v>48</v>
      </c>
      <c r="M114" s="53">
        <v>49</v>
      </c>
      <c r="N114" s="18">
        <v>60</v>
      </c>
      <c r="O114" s="18" t="s">
        <v>51</v>
      </c>
      <c r="P114" s="1" t="s">
        <v>198</v>
      </c>
      <c r="Q114" s="1" t="s">
        <v>198</v>
      </c>
      <c r="R114" s="1">
        <v>18</v>
      </c>
      <c r="S114" s="80" t="str">
        <f t="shared" ref="S114:S141" si="44">C114</f>
        <v>1/2 4x4 Blanks</v>
      </c>
      <c r="T114" s="1" t="s">
        <v>198</v>
      </c>
      <c r="U114" s="1" t="s">
        <v>199</v>
      </c>
      <c r="V114" s="1">
        <v>0</v>
      </c>
      <c r="W114">
        <v>0</v>
      </c>
      <c r="X114">
        <v>5</v>
      </c>
      <c r="Y114" t="s">
        <v>198</v>
      </c>
      <c r="Z114" t="s">
        <v>198</v>
      </c>
      <c r="AA114" s="13"/>
      <c r="AB114" s="36">
        <v>0</v>
      </c>
      <c r="AC114" s="38">
        <v>0</v>
      </c>
      <c r="AD114" s="1">
        <v>0</v>
      </c>
      <c r="AE114" s="38">
        <v>0</v>
      </c>
    </row>
    <row r="115" spans="1:31" s="22" customFormat="1" x14ac:dyDescent="0.25">
      <c r="A115" t="b">
        <v>1</v>
      </c>
      <c r="B115" s="43" t="b">
        <f t="shared" si="28"/>
        <v>1</v>
      </c>
      <c r="C115" s="17" t="s">
        <v>21</v>
      </c>
      <c r="D115" s="70" t="s">
        <v>228</v>
      </c>
      <c r="E115" s="17">
        <v>105</v>
      </c>
      <c r="F115" s="18" t="s">
        <v>58</v>
      </c>
      <c r="G115" s="53" t="s">
        <v>73</v>
      </c>
      <c r="H115" s="18" t="s">
        <v>198</v>
      </c>
      <c r="I115" s="19" t="s">
        <v>180</v>
      </c>
      <c r="J115" s="19" t="s">
        <v>198</v>
      </c>
      <c r="K115" s="56">
        <f t="shared" si="33"/>
        <v>1.5833333333333333</v>
      </c>
      <c r="L115" s="53">
        <v>48</v>
      </c>
      <c r="M115" s="53">
        <v>49</v>
      </c>
      <c r="N115" s="18">
        <v>40</v>
      </c>
      <c r="O115" s="18" t="s">
        <v>51</v>
      </c>
      <c r="P115" s="1" t="s">
        <v>198</v>
      </c>
      <c r="Q115" s="1" t="s">
        <v>198</v>
      </c>
      <c r="R115" s="1">
        <v>19</v>
      </c>
      <c r="S115" s="80" t="str">
        <f t="shared" si="44"/>
        <v>1/2 Shingle grooved Blanks</v>
      </c>
      <c r="T115" s="1" t="s">
        <v>198</v>
      </c>
      <c r="U115" s="1" t="s">
        <v>199</v>
      </c>
      <c r="V115" s="1">
        <v>0</v>
      </c>
      <c r="W115">
        <v>0</v>
      </c>
      <c r="X115">
        <v>5</v>
      </c>
      <c r="Y115" t="s">
        <v>198</v>
      </c>
      <c r="Z115" t="s">
        <v>198</v>
      </c>
      <c r="AA115" s="13"/>
      <c r="AB115" s="36">
        <v>0</v>
      </c>
      <c r="AC115" s="38">
        <v>0</v>
      </c>
      <c r="AD115" s="1">
        <v>0</v>
      </c>
      <c r="AE115" s="38">
        <v>0</v>
      </c>
    </row>
    <row r="116" spans="1:31" s="22" customFormat="1" x14ac:dyDescent="0.25">
      <c r="A116" t="b">
        <v>1</v>
      </c>
      <c r="B116" s="43" t="b">
        <f t="shared" si="28"/>
        <v>1</v>
      </c>
      <c r="C116" s="17" t="s">
        <v>22</v>
      </c>
      <c r="D116" s="70" t="s">
        <v>228</v>
      </c>
      <c r="E116" s="17">
        <v>106</v>
      </c>
      <c r="F116" s="18" t="s">
        <v>58</v>
      </c>
      <c r="G116" s="53" t="s">
        <v>73</v>
      </c>
      <c r="H116" s="18" t="s">
        <v>198</v>
      </c>
      <c r="I116" s="19" t="s">
        <v>180</v>
      </c>
      <c r="J116" s="19" t="s">
        <v>198</v>
      </c>
      <c r="K116" s="56">
        <f t="shared" si="33"/>
        <v>5.833333333333333</v>
      </c>
      <c r="L116" s="53">
        <v>11.5</v>
      </c>
      <c r="M116" s="53">
        <v>48</v>
      </c>
      <c r="N116" s="18">
        <v>140</v>
      </c>
      <c r="O116" s="18" t="s">
        <v>51</v>
      </c>
      <c r="P116" s="1" t="s">
        <v>198</v>
      </c>
      <c r="Q116" s="1" t="s">
        <v>198</v>
      </c>
      <c r="R116" s="1">
        <v>20</v>
      </c>
      <c r="S116" s="80" t="str">
        <f t="shared" si="44"/>
        <v xml:space="preserve">1/2 Shingle (Routed &amp; Painted) </v>
      </c>
      <c r="T116" s="1" t="s">
        <v>198</v>
      </c>
      <c r="U116" s="1" t="s">
        <v>199</v>
      </c>
      <c r="V116" s="1">
        <v>0</v>
      </c>
      <c r="W116">
        <v>0</v>
      </c>
      <c r="X116">
        <v>5</v>
      </c>
      <c r="Y116" t="s">
        <v>198</v>
      </c>
      <c r="Z116" t="s">
        <v>198</v>
      </c>
      <c r="AA116" s="13"/>
      <c r="AB116" s="36">
        <v>0</v>
      </c>
      <c r="AC116" s="38">
        <v>0</v>
      </c>
      <c r="AD116" s="1">
        <v>0</v>
      </c>
      <c r="AE116" s="38">
        <v>0</v>
      </c>
    </row>
    <row r="117" spans="1:31" s="22" customFormat="1" x14ac:dyDescent="0.25">
      <c r="A117" t="b">
        <v>1</v>
      </c>
      <c r="B117" s="43" t="b">
        <f t="shared" si="28"/>
        <v>1</v>
      </c>
      <c r="C117" s="17" t="s">
        <v>23</v>
      </c>
      <c r="D117" s="70" t="s">
        <v>228</v>
      </c>
      <c r="E117" s="17">
        <v>107</v>
      </c>
      <c r="F117" s="18" t="s">
        <v>58</v>
      </c>
      <c r="G117" s="53" t="s">
        <v>73</v>
      </c>
      <c r="H117" s="18" t="s">
        <v>198</v>
      </c>
      <c r="I117" s="19" t="s">
        <v>180</v>
      </c>
      <c r="J117" s="19" t="s">
        <v>198</v>
      </c>
      <c r="K117" s="56">
        <f t="shared" si="33"/>
        <v>1.6187499999999999</v>
      </c>
      <c r="L117" s="53">
        <v>48</v>
      </c>
      <c r="M117" s="53">
        <v>84</v>
      </c>
      <c r="N117" s="18">
        <v>37</v>
      </c>
      <c r="O117" s="18" t="s">
        <v>51</v>
      </c>
      <c r="P117" s="1" t="s">
        <v>198</v>
      </c>
      <c r="Q117" s="1" t="s">
        <v>198</v>
      </c>
      <c r="R117" s="1">
        <v>21</v>
      </c>
      <c r="S117" s="80" t="str">
        <f t="shared" si="44"/>
        <v>1/2 OM 7' Blanks</v>
      </c>
      <c r="T117" s="1" t="s">
        <v>198</v>
      </c>
      <c r="U117" s="1" t="s">
        <v>199</v>
      </c>
      <c r="V117" s="1">
        <v>0</v>
      </c>
      <c r="W117">
        <v>0</v>
      </c>
      <c r="X117">
        <v>5</v>
      </c>
      <c r="Y117" t="s">
        <v>198</v>
      </c>
      <c r="Z117" t="s">
        <v>198</v>
      </c>
      <c r="AA117" s="13"/>
      <c r="AB117" s="36">
        <v>0</v>
      </c>
      <c r="AC117" s="38">
        <v>0</v>
      </c>
      <c r="AD117" s="1">
        <v>0</v>
      </c>
      <c r="AE117" s="38">
        <v>0</v>
      </c>
    </row>
    <row r="118" spans="1:31" s="22" customFormat="1" x14ac:dyDescent="0.25">
      <c r="A118" t="b">
        <v>1</v>
      </c>
      <c r="B118" s="43" t="b">
        <f t="shared" si="28"/>
        <v>1</v>
      </c>
      <c r="C118" s="17" t="s">
        <v>24</v>
      </c>
      <c r="D118" s="70" t="s">
        <v>228</v>
      </c>
      <c r="E118" s="17">
        <v>108</v>
      </c>
      <c r="F118" s="18" t="s">
        <v>58</v>
      </c>
      <c r="G118" s="53" t="s">
        <v>73</v>
      </c>
      <c r="H118" s="18" t="s">
        <v>198</v>
      </c>
      <c r="I118" s="19" t="s">
        <v>180</v>
      </c>
      <c r="J118" s="19" t="s">
        <v>198</v>
      </c>
      <c r="K118" s="56">
        <f t="shared" si="33"/>
        <v>1.6958333333333333</v>
      </c>
      <c r="L118" s="53">
        <v>48</v>
      </c>
      <c r="M118" s="53">
        <v>96</v>
      </c>
      <c r="N118" s="18">
        <v>37</v>
      </c>
      <c r="O118" s="18" t="s">
        <v>51</v>
      </c>
      <c r="P118" s="1" t="s">
        <v>198</v>
      </c>
      <c r="Q118" s="1" t="s">
        <v>198</v>
      </c>
      <c r="R118" s="1">
        <v>22</v>
      </c>
      <c r="S118" s="80" t="str">
        <f t="shared" si="44"/>
        <v>1/2 OM 8' Blanks</v>
      </c>
      <c r="T118" s="1" t="s">
        <v>198</v>
      </c>
      <c r="U118" s="1" t="s">
        <v>199</v>
      </c>
      <c r="V118" s="1">
        <v>0</v>
      </c>
      <c r="W118">
        <v>0</v>
      </c>
      <c r="X118">
        <v>5</v>
      </c>
      <c r="Y118" t="s">
        <v>198</v>
      </c>
      <c r="Z118" t="s">
        <v>198</v>
      </c>
      <c r="AA118" s="13"/>
      <c r="AB118" s="36">
        <v>0</v>
      </c>
      <c r="AC118" s="38">
        <v>0</v>
      </c>
      <c r="AD118" s="1">
        <v>0</v>
      </c>
      <c r="AE118" s="38">
        <v>0</v>
      </c>
    </row>
    <row r="119" spans="1:31" s="22" customFormat="1" x14ac:dyDescent="0.25">
      <c r="A119" t="b">
        <v>1</v>
      </c>
      <c r="B119" s="43" t="b">
        <f t="shared" si="28"/>
        <v>1</v>
      </c>
      <c r="C119" s="17" t="s">
        <v>25</v>
      </c>
      <c r="D119" s="70" t="s">
        <v>228</v>
      </c>
      <c r="E119" s="17">
        <v>109</v>
      </c>
      <c r="F119" s="18" t="s">
        <v>83</v>
      </c>
      <c r="G119" s="53" t="s">
        <v>73</v>
      </c>
      <c r="H119" s="18" t="s">
        <v>198</v>
      </c>
      <c r="I119" s="19" t="s">
        <v>180</v>
      </c>
      <c r="J119" s="19" t="s">
        <v>198</v>
      </c>
      <c r="K119" s="56">
        <f t="shared" si="33"/>
        <v>6.708333333333333</v>
      </c>
      <c r="L119" s="53">
        <v>10.5</v>
      </c>
      <c r="M119" s="53">
        <v>192</v>
      </c>
      <c r="N119" s="18">
        <v>140</v>
      </c>
      <c r="O119" s="18" t="s">
        <v>51</v>
      </c>
      <c r="P119" s="1" t="s">
        <v>198</v>
      </c>
      <c r="Q119" s="1" t="s">
        <v>198</v>
      </c>
      <c r="R119" s="1">
        <v>23</v>
      </c>
      <c r="S119" s="80" t="str">
        <f t="shared" si="44"/>
        <v>192" Shake Blank</v>
      </c>
      <c r="T119" s="1" t="s">
        <v>198</v>
      </c>
      <c r="U119" s="1" t="s">
        <v>199</v>
      </c>
      <c r="V119" s="1">
        <v>0</v>
      </c>
      <c r="W119">
        <v>0</v>
      </c>
      <c r="X119">
        <v>5</v>
      </c>
      <c r="Y119" t="s">
        <v>198</v>
      </c>
      <c r="Z119" t="s">
        <v>198</v>
      </c>
      <c r="AA119" s="13"/>
      <c r="AB119" s="36">
        <v>0</v>
      </c>
      <c r="AC119" s="38">
        <v>0</v>
      </c>
      <c r="AD119" s="1">
        <v>0</v>
      </c>
      <c r="AE119" s="38">
        <v>0</v>
      </c>
    </row>
    <row r="120" spans="1:31" s="22" customFormat="1" x14ac:dyDescent="0.25">
      <c r="A120" t="b">
        <v>1</v>
      </c>
      <c r="B120" s="43" t="b">
        <f t="shared" si="28"/>
        <v>1</v>
      </c>
      <c r="C120" s="17" t="s">
        <v>26</v>
      </c>
      <c r="D120" s="70" t="s">
        <v>228</v>
      </c>
      <c r="E120" s="17">
        <v>110</v>
      </c>
      <c r="F120" s="18" t="s">
        <v>83</v>
      </c>
      <c r="G120" s="53" t="s">
        <v>73</v>
      </c>
      <c r="H120" s="18" t="s">
        <v>198</v>
      </c>
      <c r="I120" s="19" t="s">
        <v>180</v>
      </c>
      <c r="J120" s="19" t="s">
        <v>198</v>
      </c>
      <c r="K120" s="56">
        <f t="shared" si="33"/>
        <v>7</v>
      </c>
      <c r="L120" s="53">
        <v>10.5</v>
      </c>
      <c r="M120" s="53">
        <v>96</v>
      </c>
      <c r="N120" s="18">
        <v>140</v>
      </c>
      <c r="O120" s="18" t="s">
        <v>51</v>
      </c>
      <c r="P120" s="1" t="s">
        <v>198</v>
      </c>
      <c r="Q120" s="1" t="s">
        <v>198</v>
      </c>
      <c r="R120" s="1">
        <v>24</v>
      </c>
      <c r="S120" s="80" t="str">
        <f t="shared" si="44"/>
        <v>96" Shake Blank</v>
      </c>
      <c r="T120" s="1" t="s">
        <v>198</v>
      </c>
      <c r="U120" s="1" t="s">
        <v>199</v>
      </c>
      <c r="V120" s="1">
        <v>0</v>
      </c>
      <c r="W120">
        <v>0</v>
      </c>
      <c r="X120">
        <v>5</v>
      </c>
      <c r="Y120" t="s">
        <v>198</v>
      </c>
      <c r="Z120" t="s">
        <v>198</v>
      </c>
      <c r="AA120" s="13"/>
      <c r="AB120" s="36">
        <v>0</v>
      </c>
      <c r="AC120" s="38">
        <v>0</v>
      </c>
      <c r="AD120" s="1">
        <v>0</v>
      </c>
      <c r="AE120" s="38">
        <v>0</v>
      </c>
    </row>
    <row r="121" spans="1:31" s="22" customFormat="1" x14ac:dyDescent="0.25">
      <c r="A121" t="b">
        <v>1</v>
      </c>
      <c r="B121" s="43" t="b">
        <f t="shared" si="28"/>
        <v>1</v>
      </c>
      <c r="C121" s="17" t="s">
        <v>27</v>
      </c>
      <c r="D121" s="70" t="s">
        <v>228</v>
      </c>
      <c r="E121" s="17">
        <v>111</v>
      </c>
      <c r="F121" s="18" t="s">
        <v>83</v>
      </c>
      <c r="G121" s="53" t="s">
        <v>73</v>
      </c>
      <c r="H121" s="18" t="s">
        <v>198</v>
      </c>
      <c r="I121" s="19" t="s">
        <v>180</v>
      </c>
      <c r="J121" s="19" t="s">
        <v>198</v>
      </c>
      <c r="K121" s="56">
        <f t="shared" si="33"/>
        <v>6.25</v>
      </c>
      <c r="L121" s="53">
        <v>9.5</v>
      </c>
      <c r="M121" s="53">
        <v>96</v>
      </c>
      <c r="N121" s="18">
        <v>120</v>
      </c>
      <c r="O121" s="18" t="s">
        <v>51</v>
      </c>
      <c r="P121" s="1" t="s">
        <v>198</v>
      </c>
      <c r="Q121" s="1" t="s">
        <v>198</v>
      </c>
      <c r="R121" s="1">
        <v>25</v>
      </c>
      <c r="S121" s="80" t="str">
        <f t="shared" si="44"/>
        <v>Cove</v>
      </c>
      <c r="T121" s="1" t="s">
        <v>198</v>
      </c>
      <c r="U121" s="1" t="s">
        <v>199</v>
      </c>
      <c r="V121" s="1">
        <v>0</v>
      </c>
      <c r="W121">
        <v>0</v>
      </c>
      <c r="X121">
        <v>5</v>
      </c>
      <c r="Y121" t="s">
        <v>198</v>
      </c>
      <c r="Z121" t="s">
        <v>198</v>
      </c>
      <c r="AA121" s="13"/>
      <c r="AB121" s="36">
        <v>0</v>
      </c>
      <c r="AC121" s="38">
        <v>0</v>
      </c>
      <c r="AD121" s="1">
        <v>0</v>
      </c>
      <c r="AE121" s="38">
        <v>0</v>
      </c>
    </row>
    <row r="122" spans="1:31" s="22" customFormat="1" x14ac:dyDescent="0.25">
      <c r="A122" t="b">
        <v>1</v>
      </c>
      <c r="B122" s="43" t="b">
        <f t="shared" si="28"/>
        <v>1</v>
      </c>
      <c r="C122" s="17" t="s">
        <v>28</v>
      </c>
      <c r="D122" s="70" t="s">
        <v>228</v>
      </c>
      <c r="E122" s="17">
        <v>112</v>
      </c>
      <c r="F122" s="18" t="s">
        <v>83</v>
      </c>
      <c r="G122" s="53" t="s">
        <v>73</v>
      </c>
      <c r="H122" s="18" t="s">
        <v>198</v>
      </c>
      <c r="I122" s="19" t="s">
        <v>180</v>
      </c>
      <c r="J122" s="19" t="s">
        <v>198</v>
      </c>
      <c r="K122" s="56">
        <f t="shared" si="33"/>
        <v>6.5</v>
      </c>
      <c r="L122" s="53">
        <v>9.5</v>
      </c>
      <c r="M122" s="53">
        <v>96</v>
      </c>
      <c r="N122" s="18">
        <v>120</v>
      </c>
      <c r="O122" s="18" t="s">
        <v>51</v>
      </c>
      <c r="P122" s="1" t="s">
        <v>198</v>
      </c>
      <c r="Q122" s="1" t="s">
        <v>198</v>
      </c>
      <c r="R122" s="1">
        <v>26</v>
      </c>
      <c r="S122" s="80" t="str">
        <f t="shared" si="44"/>
        <v>Craftsman</v>
      </c>
      <c r="T122" s="1" t="s">
        <v>198</v>
      </c>
      <c r="U122" s="1" t="s">
        <v>199</v>
      </c>
      <c r="V122" s="1">
        <v>0</v>
      </c>
      <c r="W122">
        <v>0</v>
      </c>
      <c r="X122">
        <v>5</v>
      </c>
      <c r="Y122" t="s">
        <v>198</v>
      </c>
      <c r="Z122" t="s">
        <v>198</v>
      </c>
      <c r="AA122" s="13"/>
      <c r="AB122" s="36">
        <v>0</v>
      </c>
      <c r="AC122" s="38">
        <v>0</v>
      </c>
      <c r="AD122" s="1">
        <v>0</v>
      </c>
      <c r="AE122" s="38">
        <v>0</v>
      </c>
    </row>
    <row r="123" spans="1:31" s="22" customFormat="1" x14ac:dyDescent="0.25">
      <c r="A123" t="b">
        <v>1</v>
      </c>
      <c r="B123" s="43" t="b">
        <f t="shared" si="28"/>
        <v>1</v>
      </c>
      <c r="C123" s="17" t="s">
        <v>29</v>
      </c>
      <c r="D123" s="70" t="s">
        <v>228</v>
      </c>
      <c r="E123" s="17">
        <v>113</v>
      </c>
      <c r="F123" s="18" t="s">
        <v>83</v>
      </c>
      <c r="G123" s="53" t="s">
        <v>73</v>
      </c>
      <c r="H123" s="18" t="s">
        <v>198</v>
      </c>
      <c r="I123" s="19" t="s">
        <v>180</v>
      </c>
      <c r="J123" s="19" t="s">
        <v>198</v>
      </c>
      <c r="K123" s="56">
        <f t="shared" si="33"/>
        <v>6.75</v>
      </c>
      <c r="L123" s="53">
        <v>9.5</v>
      </c>
      <c r="M123" s="53">
        <v>96</v>
      </c>
      <c r="N123" s="18">
        <v>120</v>
      </c>
      <c r="O123" s="18" t="s">
        <v>51</v>
      </c>
      <c r="P123" s="1" t="s">
        <v>198</v>
      </c>
      <c r="Q123" s="1" t="s">
        <v>198</v>
      </c>
      <c r="R123" s="1">
        <v>27</v>
      </c>
      <c r="S123" s="80" t="str">
        <f t="shared" si="44"/>
        <v>Diamond</v>
      </c>
      <c r="T123" s="1" t="s">
        <v>198</v>
      </c>
      <c r="U123" s="1" t="s">
        <v>199</v>
      </c>
      <c r="V123" s="1">
        <v>0</v>
      </c>
      <c r="W123">
        <v>0</v>
      </c>
      <c r="X123">
        <v>5</v>
      </c>
      <c r="Y123" t="s">
        <v>198</v>
      </c>
      <c r="Z123" t="s">
        <v>198</v>
      </c>
      <c r="AA123" s="13"/>
      <c r="AB123" s="36">
        <v>0</v>
      </c>
      <c r="AC123" s="38">
        <v>0</v>
      </c>
      <c r="AD123" s="1">
        <v>0</v>
      </c>
      <c r="AE123" s="38">
        <v>0</v>
      </c>
    </row>
    <row r="124" spans="1:31" s="22" customFormat="1" x14ac:dyDescent="0.25">
      <c r="A124" t="b">
        <v>1</v>
      </c>
      <c r="B124" s="43" t="b">
        <f t="shared" si="28"/>
        <v>1</v>
      </c>
      <c r="C124" s="17" t="s">
        <v>30</v>
      </c>
      <c r="D124" s="70" t="s">
        <v>228</v>
      </c>
      <c r="E124" s="17">
        <v>114</v>
      </c>
      <c r="F124" s="18" t="s">
        <v>83</v>
      </c>
      <c r="G124" s="53" t="s">
        <v>73</v>
      </c>
      <c r="H124" s="18" t="s">
        <v>198</v>
      </c>
      <c r="I124" s="19" t="s">
        <v>180</v>
      </c>
      <c r="J124" s="19" t="s">
        <v>198</v>
      </c>
      <c r="K124" s="56">
        <f t="shared" si="33"/>
        <v>7</v>
      </c>
      <c r="L124" s="53">
        <v>9.5</v>
      </c>
      <c r="M124" s="53">
        <v>96</v>
      </c>
      <c r="N124" s="18">
        <v>120</v>
      </c>
      <c r="O124" s="18" t="s">
        <v>51</v>
      </c>
      <c r="P124" s="1" t="s">
        <v>198</v>
      </c>
      <c r="Q124" s="1" t="s">
        <v>198</v>
      </c>
      <c r="R124" s="1">
        <v>28</v>
      </c>
      <c r="S124" s="80" t="str">
        <f t="shared" si="44"/>
        <v>Fish</v>
      </c>
      <c r="T124" s="1" t="s">
        <v>198</v>
      </c>
      <c r="U124" s="1" t="s">
        <v>199</v>
      </c>
      <c r="V124" s="1">
        <v>0</v>
      </c>
      <c r="W124">
        <v>0</v>
      </c>
      <c r="X124">
        <v>5</v>
      </c>
      <c r="Y124" t="s">
        <v>198</v>
      </c>
      <c r="Z124" t="s">
        <v>198</v>
      </c>
      <c r="AA124" s="13"/>
      <c r="AB124" s="36">
        <v>0</v>
      </c>
      <c r="AC124" s="38">
        <v>0</v>
      </c>
      <c r="AD124" s="1">
        <v>0</v>
      </c>
      <c r="AE124" s="38">
        <v>0</v>
      </c>
    </row>
    <row r="125" spans="1:31" s="22" customFormat="1" x14ac:dyDescent="0.25">
      <c r="A125" t="b">
        <v>1</v>
      </c>
      <c r="B125" s="43" t="b">
        <f t="shared" si="28"/>
        <v>1</v>
      </c>
      <c r="C125" s="17" t="s">
        <v>31</v>
      </c>
      <c r="D125" s="70" t="s">
        <v>228</v>
      </c>
      <c r="E125" s="17">
        <v>115</v>
      </c>
      <c r="F125" s="18" t="s">
        <v>83</v>
      </c>
      <c r="G125" s="53" t="s">
        <v>73</v>
      </c>
      <c r="H125" s="18" t="s">
        <v>198</v>
      </c>
      <c r="I125" s="19" t="s">
        <v>180</v>
      </c>
      <c r="J125" s="19" t="s">
        <v>198</v>
      </c>
      <c r="K125" s="56">
        <f t="shared" si="33"/>
        <v>7.25</v>
      </c>
      <c r="L125" s="53">
        <v>9.5</v>
      </c>
      <c r="M125" s="53">
        <v>96</v>
      </c>
      <c r="N125" s="18">
        <v>120</v>
      </c>
      <c r="O125" s="18" t="s">
        <v>51</v>
      </c>
      <c r="P125" s="1" t="s">
        <v>198</v>
      </c>
      <c r="Q125" s="1" t="s">
        <v>198</v>
      </c>
      <c r="R125" s="1">
        <v>29</v>
      </c>
      <c r="S125" s="80" t="str">
        <f t="shared" si="44"/>
        <v>Octagon</v>
      </c>
      <c r="T125" s="1" t="s">
        <v>198</v>
      </c>
      <c r="U125" s="1" t="s">
        <v>199</v>
      </c>
      <c r="V125" s="1">
        <v>0</v>
      </c>
      <c r="W125">
        <v>0</v>
      </c>
      <c r="X125">
        <v>5</v>
      </c>
      <c r="Y125" t="s">
        <v>198</v>
      </c>
      <c r="Z125" t="s">
        <v>198</v>
      </c>
      <c r="AA125" s="13"/>
      <c r="AB125" s="36">
        <v>0</v>
      </c>
      <c r="AC125" s="38">
        <v>0</v>
      </c>
      <c r="AD125" s="1">
        <v>0</v>
      </c>
      <c r="AE125" s="38">
        <v>0</v>
      </c>
    </row>
    <row r="126" spans="1:31" s="22" customFormat="1" x14ac:dyDescent="0.25">
      <c r="A126" t="b">
        <v>1</v>
      </c>
      <c r="B126" s="43" t="b">
        <f t="shared" si="28"/>
        <v>1</v>
      </c>
      <c r="C126" s="17" t="s">
        <v>32</v>
      </c>
      <c r="D126" s="70" t="s">
        <v>228</v>
      </c>
      <c r="E126" s="17">
        <v>116</v>
      </c>
      <c r="F126" s="18" t="s">
        <v>83</v>
      </c>
      <c r="G126" s="53" t="s">
        <v>73</v>
      </c>
      <c r="H126" s="18" t="s">
        <v>198</v>
      </c>
      <c r="I126" s="19" t="s">
        <v>180</v>
      </c>
      <c r="J126" s="19" t="s">
        <v>198</v>
      </c>
      <c r="K126" s="56">
        <f t="shared" si="33"/>
        <v>7.5</v>
      </c>
      <c r="L126" s="53">
        <v>9.5</v>
      </c>
      <c r="M126" s="53">
        <v>96</v>
      </c>
      <c r="N126" s="18">
        <v>120</v>
      </c>
      <c r="O126" s="18" t="s">
        <v>51</v>
      </c>
      <c r="P126" s="1" t="s">
        <v>198</v>
      </c>
      <c r="Q126" s="1" t="s">
        <v>198</v>
      </c>
      <c r="R126" s="1">
        <v>30</v>
      </c>
      <c r="S126" s="80" t="str">
        <f t="shared" si="44"/>
        <v>Rounds</v>
      </c>
      <c r="T126" s="1" t="s">
        <v>198</v>
      </c>
      <c r="U126" s="1" t="s">
        <v>199</v>
      </c>
      <c r="V126" s="1">
        <v>0</v>
      </c>
      <c r="W126">
        <v>0</v>
      </c>
      <c r="X126">
        <v>5</v>
      </c>
      <c r="Y126" t="s">
        <v>198</v>
      </c>
      <c r="Z126" t="s">
        <v>198</v>
      </c>
      <c r="AA126" s="13"/>
      <c r="AB126" s="36">
        <v>0</v>
      </c>
      <c r="AC126" s="38">
        <v>0</v>
      </c>
      <c r="AD126" s="1">
        <v>0</v>
      </c>
      <c r="AE126" s="38">
        <v>0</v>
      </c>
    </row>
    <row r="127" spans="1:31" s="22" customFormat="1" x14ac:dyDescent="0.25">
      <c r="A127" t="b">
        <v>1</v>
      </c>
      <c r="B127" s="43" t="b">
        <f t="shared" si="28"/>
        <v>1</v>
      </c>
      <c r="C127" s="17" t="s">
        <v>33</v>
      </c>
      <c r="D127" s="70" t="s">
        <v>228</v>
      </c>
      <c r="E127" s="17">
        <v>117</v>
      </c>
      <c r="F127" s="18" t="s">
        <v>110</v>
      </c>
      <c r="G127" s="53" t="s">
        <v>88</v>
      </c>
      <c r="H127" s="18" t="s">
        <v>198</v>
      </c>
      <c r="I127" s="19" t="s">
        <v>180</v>
      </c>
      <c r="J127" s="19" t="s">
        <v>198</v>
      </c>
      <c r="K127" s="56">
        <f t="shared" si="33"/>
        <v>11.366666666666667</v>
      </c>
      <c r="L127" s="53">
        <v>2</v>
      </c>
      <c r="M127" s="53">
        <v>96</v>
      </c>
      <c r="N127" s="18">
        <v>176</v>
      </c>
      <c r="O127" s="18" t="s">
        <v>51</v>
      </c>
      <c r="P127" s="1" t="s">
        <v>198</v>
      </c>
      <c r="Q127" s="1" t="s">
        <v>198</v>
      </c>
      <c r="R127" s="1">
        <v>31</v>
      </c>
      <c r="S127" s="80" t="str">
        <f t="shared" si="44"/>
        <v>4/4 x 2 x 96 HD Trim</v>
      </c>
      <c r="T127" s="1" t="s">
        <v>198</v>
      </c>
      <c r="U127" s="1" t="s">
        <v>199</v>
      </c>
      <c r="V127" s="1">
        <v>0</v>
      </c>
      <c r="W127">
        <v>0</v>
      </c>
      <c r="X127">
        <v>5</v>
      </c>
      <c r="Y127" t="s">
        <v>198</v>
      </c>
      <c r="Z127" t="s">
        <v>198</v>
      </c>
      <c r="AA127" s="13"/>
      <c r="AB127" s="36">
        <v>0</v>
      </c>
      <c r="AC127" s="38">
        <v>0</v>
      </c>
      <c r="AD127" s="1">
        <v>0</v>
      </c>
      <c r="AE127" s="38">
        <v>0</v>
      </c>
    </row>
    <row r="128" spans="1:31" s="22" customFormat="1" x14ac:dyDescent="0.25">
      <c r="A128" t="b">
        <v>1</v>
      </c>
      <c r="B128" s="43" t="b">
        <f t="shared" si="28"/>
        <v>1</v>
      </c>
      <c r="C128" s="17" t="s">
        <v>164</v>
      </c>
      <c r="D128" s="70" t="s">
        <v>228</v>
      </c>
      <c r="E128" s="17">
        <v>118</v>
      </c>
      <c r="F128" s="18" t="s">
        <v>110</v>
      </c>
      <c r="G128" s="53" t="s">
        <v>88</v>
      </c>
      <c r="H128" s="18" t="s">
        <v>198</v>
      </c>
      <c r="I128" s="19" t="s">
        <v>180</v>
      </c>
      <c r="J128" s="19" t="s">
        <v>198</v>
      </c>
      <c r="K128" s="56">
        <f t="shared" si="33"/>
        <v>9.6</v>
      </c>
      <c r="L128" s="53">
        <v>4</v>
      </c>
      <c r="M128" s="53">
        <v>96</v>
      </c>
      <c r="N128" s="18">
        <v>144</v>
      </c>
      <c r="O128" s="18" t="s">
        <v>51</v>
      </c>
      <c r="P128" s="1" t="s">
        <v>198</v>
      </c>
      <c r="Q128" s="1" t="s">
        <v>198</v>
      </c>
      <c r="R128" s="1">
        <v>32</v>
      </c>
      <c r="S128" s="80" t="str">
        <f t="shared" si="44"/>
        <v>4/4 x 4 x 96 HD Trim</v>
      </c>
      <c r="T128" s="1" t="s">
        <v>198</v>
      </c>
      <c r="U128" s="1" t="s">
        <v>199</v>
      </c>
      <c r="V128" s="1">
        <v>0</v>
      </c>
      <c r="W128">
        <v>0</v>
      </c>
      <c r="X128">
        <v>5</v>
      </c>
      <c r="Y128" t="s">
        <v>198</v>
      </c>
      <c r="Z128" t="s">
        <v>198</v>
      </c>
      <c r="AA128" s="13"/>
      <c r="AB128" s="36">
        <v>0</v>
      </c>
      <c r="AC128" s="38">
        <v>0</v>
      </c>
      <c r="AD128" s="1">
        <v>0</v>
      </c>
      <c r="AE128" s="38">
        <v>0</v>
      </c>
    </row>
    <row r="129" spans="1:31" s="22" customFormat="1" x14ac:dyDescent="0.25">
      <c r="A129" t="b">
        <v>1</v>
      </c>
      <c r="B129" s="43" t="b">
        <f t="shared" si="28"/>
        <v>1</v>
      </c>
      <c r="C129" s="17" t="s">
        <v>35</v>
      </c>
      <c r="D129" s="70" t="s">
        <v>228</v>
      </c>
      <c r="E129" s="17">
        <v>119</v>
      </c>
      <c r="F129" s="18" t="s">
        <v>110</v>
      </c>
      <c r="G129" s="53" t="s">
        <v>88</v>
      </c>
      <c r="H129" s="18" t="s">
        <v>198</v>
      </c>
      <c r="I129" s="19" t="s">
        <v>180</v>
      </c>
      <c r="J129" s="19" t="s">
        <v>198</v>
      </c>
      <c r="K129" s="56">
        <f t="shared" si="33"/>
        <v>6.6</v>
      </c>
      <c r="L129" s="53">
        <v>6</v>
      </c>
      <c r="M129" s="53">
        <v>96</v>
      </c>
      <c r="N129" s="18">
        <v>96</v>
      </c>
      <c r="O129" s="18" t="s">
        <v>51</v>
      </c>
      <c r="P129" s="1" t="s">
        <v>198</v>
      </c>
      <c r="Q129" s="1" t="s">
        <v>198</v>
      </c>
      <c r="R129" s="1">
        <v>33</v>
      </c>
      <c r="S129" s="80" t="str">
        <f t="shared" si="44"/>
        <v>4/4 x 6 x 96 HD Trim</v>
      </c>
      <c r="T129" s="1" t="s">
        <v>198</v>
      </c>
      <c r="U129" s="1" t="s">
        <v>199</v>
      </c>
      <c r="V129" s="1">
        <v>0</v>
      </c>
      <c r="W129">
        <v>0</v>
      </c>
      <c r="X129">
        <v>5</v>
      </c>
      <c r="Y129" t="s">
        <v>198</v>
      </c>
      <c r="Z129" t="s">
        <v>198</v>
      </c>
      <c r="AA129" s="13"/>
      <c r="AB129" s="36">
        <v>0</v>
      </c>
      <c r="AC129" s="38">
        <v>0</v>
      </c>
      <c r="AD129" s="1">
        <v>0</v>
      </c>
      <c r="AE129" s="38">
        <v>0</v>
      </c>
    </row>
    <row r="130" spans="1:31" s="22" customFormat="1" x14ac:dyDescent="0.25">
      <c r="A130" t="b">
        <v>1</v>
      </c>
      <c r="B130" s="43" t="b">
        <f t="shared" si="28"/>
        <v>1</v>
      </c>
      <c r="C130" s="17" t="s">
        <v>34</v>
      </c>
      <c r="D130" s="74" t="s">
        <v>227</v>
      </c>
      <c r="E130" s="17">
        <v>120</v>
      </c>
      <c r="F130" s="18" t="s">
        <v>110</v>
      </c>
      <c r="G130" s="53" t="s">
        <v>88</v>
      </c>
      <c r="H130" s="18" t="s">
        <v>198</v>
      </c>
      <c r="I130" s="19" t="s">
        <v>180</v>
      </c>
      <c r="J130" s="19" t="s">
        <v>198</v>
      </c>
      <c r="K130" s="56">
        <f t="shared" si="33"/>
        <v>2.8333333333333335</v>
      </c>
      <c r="L130" s="53">
        <v>48</v>
      </c>
      <c r="M130" s="53">
        <v>192</v>
      </c>
      <c r="N130" s="18">
        <v>40</v>
      </c>
      <c r="O130" s="18" t="s">
        <v>51</v>
      </c>
      <c r="P130" s="1" t="s">
        <v>198</v>
      </c>
      <c r="Q130" s="1" t="s">
        <v>198</v>
      </c>
      <c r="R130" s="1">
        <v>34</v>
      </c>
      <c r="S130" s="80" t="str">
        <f t="shared" si="44"/>
        <v>4/4 FP Wide</v>
      </c>
      <c r="T130" s="1" t="s">
        <v>198</v>
      </c>
      <c r="U130" s="1" t="s">
        <v>199</v>
      </c>
      <c r="V130" s="1">
        <v>0</v>
      </c>
      <c r="W130">
        <v>0</v>
      </c>
      <c r="X130">
        <v>5</v>
      </c>
      <c r="Y130" t="s">
        <v>198</v>
      </c>
      <c r="Z130" t="s">
        <v>198</v>
      </c>
      <c r="AA130" s="13"/>
      <c r="AB130" s="36">
        <v>0</v>
      </c>
      <c r="AC130" s="38">
        <v>0</v>
      </c>
      <c r="AD130" s="1">
        <v>0</v>
      </c>
      <c r="AE130" s="38">
        <v>0</v>
      </c>
    </row>
    <row r="131" spans="1:31" s="22" customFormat="1" x14ac:dyDescent="0.25">
      <c r="A131" t="b">
        <v>1</v>
      </c>
      <c r="B131" s="43" t="b">
        <f t="shared" si="28"/>
        <v>1</v>
      </c>
      <c r="C131" s="17" t="s">
        <v>36</v>
      </c>
      <c r="D131" s="74" t="s">
        <v>227</v>
      </c>
      <c r="E131" s="17">
        <v>121</v>
      </c>
      <c r="F131" s="18" t="s">
        <v>110</v>
      </c>
      <c r="G131" s="53" t="s">
        <v>91</v>
      </c>
      <c r="H131" s="18" t="s">
        <v>198</v>
      </c>
      <c r="I131" s="19" t="s">
        <v>180</v>
      </c>
      <c r="J131" s="19" t="s">
        <v>198</v>
      </c>
      <c r="K131" s="56">
        <f t="shared" si="33"/>
        <v>2.40625</v>
      </c>
      <c r="L131" s="53">
        <v>48</v>
      </c>
      <c r="M131" s="53">
        <v>192</v>
      </c>
      <c r="N131" s="18">
        <v>33</v>
      </c>
      <c r="O131" s="18" t="s">
        <v>51</v>
      </c>
      <c r="P131" s="1" t="s">
        <v>198</v>
      </c>
      <c r="Q131" s="1" t="s">
        <v>198</v>
      </c>
      <c r="R131" s="1">
        <v>35</v>
      </c>
      <c r="S131" s="80" t="str">
        <f t="shared" si="44"/>
        <v>5/4 FP Wide</v>
      </c>
      <c r="T131" s="1" t="s">
        <v>198</v>
      </c>
      <c r="U131" s="1" t="s">
        <v>199</v>
      </c>
      <c r="V131" s="1">
        <v>0</v>
      </c>
      <c r="W131">
        <v>0</v>
      </c>
      <c r="X131">
        <v>5</v>
      </c>
      <c r="Y131" t="s">
        <v>198</v>
      </c>
      <c r="Z131" t="s">
        <v>198</v>
      </c>
      <c r="AA131" s="13"/>
      <c r="AB131" s="36">
        <v>0</v>
      </c>
      <c r="AC131" s="38">
        <v>0</v>
      </c>
      <c r="AD131" s="1">
        <v>0</v>
      </c>
      <c r="AE131" s="38">
        <v>0</v>
      </c>
    </row>
    <row r="132" spans="1:31" s="22" customFormat="1" x14ac:dyDescent="0.25">
      <c r="A132" t="b">
        <v>1</v>
      </c>
      <c r="B132" s="43" t="b">
        <f t="shared" si="28"/>
        <v>1</v>
      </c>
      <c r="C132" s="5" t="s">
        <v>37</v>
      </c>
      <c r="D132" s="70" t="s">
        <v>228</v>
      </c>
      <c r="E132" s="17">
        <v>122</v>
      </c>
      <c r="F132" s="18" t="s">
        <v>110</v>
      </c>
      <c r="G132" s="53" t="s">
        <v>88</v>
      </c>
      <c r="H132" s="18" t="s">
        <v>198</v>
      </c>
      <c r="I132" s="19" t="s">
        <v>180</v>
      </c>
      <c r="J132" s="19" t="s">
        <v>198</v>
      </c>
      <c r="K132" s="56">
        <f t="shared" si="33"/>
        <v>3</v>
      </c>
      <c r="L132" s="53">
        <v>48</v>
      </c>
      <c r="M132" s="53">
        <v>192</v>
      </c>
      <c r="N132" s="18">
        <v>40</v>
      </c>
      <c r="O132" s="18" t="s">
        <v>51</v>
      </c>
      <c r="P132" s="1" t="s">
        <v>198</v>
      </c>
      <c r="Q132" s="1" t="s">
        <v>198</v>
      </c>
      <c r="R132" s="1">
        <v>36</v>
      </c>
      <c r="S132" s="80" t="str">
        <f t="shared" si="44"/>
        <v>4/4 FP Narrow</v>
      </c>
      <c r="T132" s="1" t="s">
        <v>198</v>
      </c>
      <c r="U132" s="1" t="s">
        <v>199</v>
      </c>
      <c r="V132" s="1">
        <v>0</v>
      </c>
      <c r="W132">
        <v>0</v>
      </c>
      <c r="X132">
        <v>5</v>
      </c>
      <c r="Y132" t="s">
        <v>198</v>
      </c>
      <c r="Z132" t="s">
        <v>198</v>
      </c>
      <c r="AA132" s="13"/>
      <c r="AB132" s="36">
        <v>0</v>
      </c>
      <c r="AC132" s="38">
        <v>0</v>
      </c>
      <c r="AD132" s="1">
        <v>0</v>
      </c>
      <c r="AE132" s="38">
        <v>0</v>
      </c>
    </row>
    <row r="133" spans="1:31" s="22" customFormat="1" x14ac:dyDescent="0.25">
      <c r="A133" t="b">
        <v>1</v>
      </c>
      <c r="B133" s="43" t="b">
        <f t="shared" ref="B133:B145" si="45">AND(A133,COUNTBLANK(C133) +COUNTBLANK(E133:I133) +COUNTBLANK(L133:Z133) + COUNTBLANK(AB133:AE133) &lt; 1, ISNUMBER(X133),ISNUMBER(L133),ISNUMBER(W133),ISNUMBER(AB133),ISNUMBER(AC133),ISNUMBER(AD133),ISNUMBER(AE133),ISNUMBER(R133),ISNUMBER(N133),ISNUMBER(M133))</f>
        <v>1</v>
      </c>
      <c r="C133" s="5" t="s">
        <v>38</v>
      </c>
      <c r="D133" s="70" t="s">
        <v>228</v>
      </c>
      <c r="E133" s="17">
        <v>123</v>
      </c>
      <c r="F133" s="18" t="s">
        <v>110</v>
      </c>
      <c r="G133" s="53" t="s">
        <v>91</v>
      </c>
      <c r="H133" s="18" t="s">
        <v>198</v>
      </c>
      <c r="I133" s="19" t="s">
        <v>180</v>
      </c>
      <c r="J133" s="19" t="s">
        <v>198</v>
      </c>
      <c r="K133" s="56">
        <f t="shared" si="33"/>
        <v>2.5437500000000002</v>
      </c>
      <c r="L133" s="53">
        <v>48</v>
      </c>
      <c r="M133" s="53">
        <v>192</v>
      </c>
      <c r="N133" s="18">
        <v>33</v>
      </c>
      <c r="O133" s="18" t="s">
        <v>51</v>
      </c>
      <c r="P133" s="1" t="s">
        <v>198</v>
      </c>
      <c r="Q133" s="1" t="s">
        <v>198</v>
      </c>
      <c r="R133" s="1">
        <v>37</v>
      </c>
      <c r="S133" s="80" t="str">
        <f t="shared" si="44"/>
        <v>5/4 FP Narrorw</v>
      </c>
      <c r="T133" s="1" t="s">
        <v>198</v>
      </c>
      <c r="U133" s="1" t="s">
        <v>199</v>
      </c>
      <c r="V133" s="1">
        <v>0</v>
      </c>
      <c r="W133">
        <v>0</v>
      </c>
      <c r="X133">
        <v>5</v>
      </c>
      <c r="Y133" t="s">
        <v>198</v>
      </c>
      <c r="Z133" t="s">
        <v>198</v>
      </c>
      <c r="AA133" s="13"/>
      <c r="AB133" s="36">
        <v>0</v>
      </c>
      <c r="AC133" s="38">
        <v>0</v>
      </c>
      <c r="AD133" s="1">
        <v>0</v>
      </c>
      <c r="AE133" s="38">
        <v>0</v>
      </c>
    </row>
    <row r="134" spans="1:31" s="22" customFormat="1" x14ac:dyDescent="0.25">
      <c r="A134" t="b">
        <v>1</v>
      </c>
      <c r="B134" s="43" t="b">
        <f t="shared" si="45"/>
        <v>1</v>
      </c>
      <c r="C134" s="5" t="s">
        <v>165</v>
      </c>
      <c r="D134" s="70" t="s">
        <v>227</v>
      </c>
      <c r="E134" s="17">
        <v>124</v>
      </c>
      <c r="F134" s="18" t="s">
        <v>58</v>
      </c>
      <c r="G134" s="53" t="s">
        <v>92</v>
      </c>
      <c r="H134" s="18" t="s">
        <v>198</v>
      </c>
      <c r="I134" s="19" t="s">
        <v>180</v>
      </c>
      <c r="J134" s="19" t="s">
        <v>198</v>
      </c>
      <c r="K134" s="56">
        <f t="shared" si="33"/>
        <v>4.1166666666666663</v>
      </c>
      <c r="L134" s="53">
        <v>48</v>
      </c>
      <c r="M134" s="53">
        <v>192</v>
      </c>
      <c r="N134" s="18">
        <v>52</v>
      </c>
      <c r="O134" s="18" t="s">
        <v>71</v>
      </c>
      <c r="P134" s="1" t="s">
        <v>198</v>
      </c>
      <c r="Q134" s="1" t="s">
        <v>198</v>
      </c>
      <c r="R134" s="1">
        <v>38</v>
      </c>
      <c r="S134" s="80" t="str">
        <f t="shared" si="44"/>
        <v>5/8 FP</v>
      </c>
      <c r="T134" s="1" t="s">
        <v>198</v>
      </c>
      <c r="U134" s="1" t="s">
        <v>199</v>
      </c>
      <c r="V134" s="1">
        <v>0</v>
      </c>
      <c r="W134">
        <v>0</v>
      </c>
      <c r="X134">
        <v>5</v>
      </c>
      <c r="Y134" t="s">
        <v>198</v>
      </c>
      <c r="Z134" t="s">
        <v>198</v>
      </c>
      <c r="AA134" s="13"/>
      <c r="AB134" s="36">
        <v>0</v>
      </c>
      <c r="AC134" s="38">
        <v>0</v>
      </c>
      <c r="AD134" s="1">
        <v>0</v>
      </c>
      <c r="AE134" s="38">
        <v>0</v>
      </c>
    </row>
    <row r="135" spans="1:31" s="22" customFormat="1" x14ac:dyDescent="0.25">
      <c r="A135" t="b">
        <v>1</v>
      </c>
      <c r="B135" s="43" t="b">
        <f t="shared" si="45"/>
        <v>1</v>
      </c>
      <c r="C135" s="5" t="s">
        <v>39</v>
      </c>
      <c r="D135" s="70" t="s">
        <v>227</v>
      </c>
      <c r="E135" s="17">
        <v>125</v>
      </c>
      <c r="F135" s="18" t="s">
        <v>110</v>
      </c>
      <c r="G135" s="53" t="s">
        <v>88</v>
      </c>
      <c r="H135" s="18" t="s">
        <v>198</v>
      </c>
      <c r="I135" s="19" t="s">
        <v>180</v>
      </c>
      <c r="J135" s="19" t="s">
        <v>198</v>
      </c>
      <c r="K135" s="56">
        <f t="shared" si="33"/>
        <v>3.3312499999999998</v>
      </c>
      <c r="L135" s="53">
        <v>48</v>
      </c>
      <c r="M135" s="53">
        <v>192</v>
      </c>
      <c r="N135" s="18">
        <v>41</v>
      </c>
      <c r="O135" s="18" t="s">
        <v>51</v>
      </c>
      <c r="P135" s="1" t="s">
        <v>198</v>
      </c>
      <c r="Q135" s="1" t="s">
        <v>198</v>
      </c>
      <c r="R135" s="1">
        <v>39</v>
      </c>
      <c r="S135" s="80" t="str">
        <f t="shared" si="44"/>
        <v>4/4 Lam Wide</v>
      </c>
      <c r="T135" s="1" t="s">
        <v>198</v>
      </c>
      <c r="U135" s="1" t="s">
        <v>199</v>
      </c>
      <c r="V135" s="1">
        <v>0</v>
      </c>
      <c r="W135">
        <v>0</v>
      </c>
      <c r="X135">
        <v>5</v>
      </c>
      <c r="Y135" t="s">
        <v>198</v>
      </c>
      <c r="Z135" t="s">
        <v>198</v>
      </c>
      <c r="AA135" s="13"/>
      <c r="AB135" s="36">
        <v>0</v>
      </c>
      <c r="AC135" s="38">
        <v>0</v>
      </c>
      <c r="AD135" s="1">
        <v>0</v>
      </c>
      <c r="AE135" s="38">
        <v>0</v>
      </c>
    </row>
    <row r="136" spans="1:31" s="22" customFormat="1" x14ac:dyDescent="0.25">
      <c r="A136" t="b">
        <v>1</v>
      </c>
      <c r="B136" s="43" t="b">
        <f t="shared" si="45"/>
        <v>1</v>
      </c>
      <c r="C136" s="5" t="s">
        <v>40</v>
      </c>
      <c r="D136" s="70" t="s">
        <v>227</v>
      </c>
      <c r="E136" s="17">
        <v>126</v>
      </c>
      <c r="F136" s="18" t="s">
        <v>110</v>
      </c>
      <c r="G136" s="53" t="s">
        <v>91</v>
      </c>
      <c r="H136" s="18" t="s">
        <v>198</v>
      </c>
      <c r="I136" s="19" t="s">
        <v>180</v>
      </c>
      <c r="J136" s="19" t="s">
        <v>198</v>
      </c>
      <c r="K136" s="56">
        <f t="shared" si="33"/>
        <v>2.8333333333333335</v>
      </c>
      <c r="L136" s="53">
        <v>48</v>
      </c>
      <c r="M136" s="53">
        <v>192</v>
      </c>
      <c r="N136" s="18">
        <v>34</v>
      </c>
      <c r="O136" s="18" t="s">
        <v>51</v>
      </c>
      <c r="P136" s="1" t="s">
        <v>198</v>
      </c>
      <c r="Q136" s="1" t="s">
        <v>198</v>
      </c>
      <c r="R136" s="1">
        <v>40</v>
      </c>
      <c r="S136" s="80" t="str">
        <f t="shared" si="44"/>
        <v>5/4 Lam Wide</v>
      </c>
      <c r="T136" s="1" t="s">
        <v>198</v>
      </c>
      <c r="U136" s="1" t="s">
        <v>199</v>
      </c>
      <c r="V136" s="1">
        <v>0</v>
      </c>
      <c r="W136">
        <v>0</v>
      </c>
      <c r="X136">
        <v>5</v>
      </c>
      <c r="Y136" t="s">
        <v>198</v>
      </c>
      <c r="Z136" t="s">
        <v>198</v>
      </c>
      <c r="AA136" s="13"/>
      <c r="AB136" s="36">
        <v>0</v>
      </c>
      <c r="AC136" s="38">
        <v>0</v>
      </c>
      <c r="AD136" s="1">
        <v>0</v>
      </c>
      <c r="AE136" s="38">
        <v>0</v>
      </c>
    </row>
    <row r="137" spans="1:31" s="22" customFormat="1" x14ac:dyDescent="0.25">
      <c r="A137" t="b">
        <v>1</v>
      </c>
      <c r="B137" s="43" t="b">
        <f t="shared" si="45"/>
        <v>1</v>
      </c>
      <c r="C137" s="5" t="s">
        <v>41</v>
      </c>
      <c r="D137" s="70" t="s">
        <v>228</v>
      </c>
      <c r="E137" s="17">
        <v>127</v>
      </c>
      <c r="F137" s="18" t="s">
        <v>110</v>
      </c>
      <c r="G137" s="53" t="s">
        <v>88</v>
      </c>
      <c r="H137" s="18" t="s">
        <v>198</v>
      </c>
      <c r="I137" s="19" t="s">
        <v>180</v>
      </c>
      <c r="J137" s="19" t="s">
        <v>198</v>
      </c>
      <c r="K137" s="56">
        <f t="shared" si="33"/>
        <v>3.5020833333333332</v>
      </c>
      <c r="L137" s="53">
        <v>48</v>
      </c>
      <c r="M137" s="53">
        <v>192</v>
      </c>
      <c r="N137" s="18">
        <v>41</v>
      </c>
      <c r="O137" s="18" t="s">
        <v>51</v>
      </c>
      <c r="P137" s="1" t="s">
        <v>198</v>
      </c>
      <c r="Q137" s="1" t="s">
        <v>198</v>
      </c>
      <c r="R137" s="1">
        <v>41</v>
      </c>
      <c r="S137" s="80" t="str">
        <f t="shared" si="44"/>
        <v>4/4 Lam Narrow</v>
      </c>
      <c r="T137" s="1" t="s">
        <v>198</v>
      </c>
      <c r="U137" s="1" t="s">
        <v>199</v>
      </c>
      <c r="V137" s="1">
        <v>0</v>
      </c>
      <c r="W137">
        <v>0</v>
      </c>
      <c r="X137">
        <v>5</v>
      </c>
      <c r="Y137" t="s">
        <v>198</v>
      </c>
      <c r="Z137" t="s">
        <v>198</v>
      </c>
      <c r="AA137" s="13"/>
      <c r="AB137" s="36">
        <v>0</v>
      </c>
      <c r="AC137" s="38">
        <v>0</v>
      </c>
      <c r="AD137" s="1">
        <v>0</v>
      </c>
      <c r="AE137" s="38">
        <v>0</v>
      </c>
    </row>
    <row r="138" spans="1:31" s="22" customFormat="1" x14ac:dyDescent="0.25">
      <c r="A138" t="b">
        <v>1</v>
      </c>
      <c r="B138" s="43" t="b">
        <f t="shared" si="45"/>
        <v>1</v>
      </c>
      <c r="C138" s="5" t="s">
        <v>42</v>
      </c>
      <c r="D138" s="70" t="s">
        <v>228</v>
      </c>
      <c r="E138" s="17">
        <v>128</v>
      </c>
      <c r="F138" s="18" t="s">
        <v>110</v>
      </c>
      <c r="G138" s="53" t="s">
        <v>91</v>
      </c>
      <c r="H138" s="18" t="s">
        <v>198</v>
      </c>
      <c r="I138" s="19" t="s">
        <v>180</v>
      </c>
      <c r="J138" s="19" t="s">
        <v>198</v>
      </c>
      <c r="K138" s="56">
        <f t="shared" ref="K138:K142" si="46">(R138*N138)/480</f>
        <v>2.9750000000000001</v>
      </c>
      <c r="L138" s="53">
        <v>48</v>
      </c>
      <c r="M138" s="53">
        <v>192</v>
      </c>
      <c r="N138" s="18">
        <v>34</v>
      </c>
      <c r="O138" s="18" t="s">
        <v>51</v>
      </c>
      <c r="P138" s="1" t="s">
        <v>198</v>
      </c>
      <c r="Q138" s="1" t="s">
        <v>198</v>
      </c>
      <c r="R138" s="1">
        <v>42</v>
      </c>
      <c r="S138" s="80" t="str">
        <f t="shared" si="44"/>
        <v>5/4 Lam Narrow</v>
      </c>
      <c r="T138" s="1" t="s">
        <v>198</v>
      </c>
      <c r="U138" s="1" t="s">
        <v>199</v>
      </c>
      <c r="V138" s="1">
        <v>0</v>
      </c>
      <c r="W138">
        <v>0</v>
      </c>
      <c r="X138">
        <v>5</v>
      </c>
      <c r="Y138" t="s">
        <v>198</v>
      </c>
      <c r="Z138" t="s">
        <v>198</v>
      </c>
      <c r="AA138" s="13"/>
      <c r="AB138" s="36">
        <v>0</v>
      </c>
      <c r="AC138" s="38">
        <v>0</v>
      </c>
      <c r="AD138" s="1">
        <v>0</v>
      </c>
      <c r="AE138" s="38">
        <v>0</v>
      </c>
    </row>
    <row r="139" spans="1:31" s="22" customFormat="1" x14ac:dyDescent="0.25">
      <c r="A139" t="b">
        <v>1</v>
      </c>
      <c r="B139" s="43" t="b">
        <f t="shared" si="45"/>
        <v>1</v>
      </c>
      <c r="C139" s="5" t="s">
        <v>43</v>
      </c>
      <c r="D139" s="70" t="s">
        <v>228</v>
      </c>
      <c r="E139" s="17">
        <v>129</v>
      </c>
      <c r="F139" s="18" t="s">
        <v>110</v>
      </c>
      <c r="G139" s="53" t="s">
        <v>88</v>
      </c>
      <c r="H139" s="18" t="s">
        <v>198</v>
      </c>
      <c r="I139" s="19" t="s">
        <v>180</v>
      </c>
      <c r="J139" s="19" t="s">
        <v>198</v>
      </c>
      <c r="K139" s="56">
        <f t="shared" si="46"/>
        <v>3.5833333333333335</v>
      </c>
      <c r="L139" s="53">
        <v>48</v>
      </c>
      <c r="M139" s="53">
        <v>192</v>
      </c>
      <c r="N139" s="18">
        <v>40</v>
      </c>
      <c r="O139" s="18" t="s">
        <v>51</v>
      </c>
      <c r="P139" s="1" t="s">
        <v>198</v>
      </c>
      <c r="Q139" s="1" t="s">
        <v>198</v>
      </c>
      <c r="R139" s="1">
        <v>43</v>
      </c>
      <c r="S139" s="80" t="str">
        <f t="shared" si="44"/>
        <v>Odd Trim</v>
      </c>
      <c r="T139" s="1" t="s">
        <v>198</v>
      </c>
      <c r="U139" s="1" t="s">
        <v>199</v>
      </c>
      <c r="V139" s="1">
        <v>0</v>
      </c>
      <c r="W139">
        <v>0</v>
      </c>
      <c r="X139">
        <v>5</v>
      </c>
      <c r="Y139" t="s">
        <v>198</v>
      </c>
      <c r="Z139" t="s">
        <v>198</v>
      </c>
      <c r="AA139" s="13"/>
      <c r="AB139" s="36">
        <v>0</v>
      </c>
      <c r="AC139" s="38">
        <v>0</v>
      </c>
      <c r="AD139" s="1">
        <v>0</v>
      </c>
      <c r="AE139" s="38">
        <v>0</v>
      </c>
    </row>
    <row r="140" spans="1:31" s="22" customFormat="1" x14ac:dyDescent="0.25">
      <c r="A140" t="b">
        <v>1</v>
      </c>
      <c r="B140" s="43" t="b">
        <f t="shared" si="45"/>
        <v>1</v>
      </c>
      <c r="C140" s="5" t="s">
        <v>44</v>
      </c>
      <c r="D140" s="70" t="s">
        <v>228</v>
      </c>
      <c r="E140" s="17">
        <v>130</v>
      </c>
      <c r="F140" s="18" t="s">
        <v>58</v>
      </c>
      <c r="G140" s="53" t="s">
        <v>73</v>
      </c>
      <c r="H140" s="18" t="s">
        <v>198</v>
      </c>
      <c r="I140" s="19" t="s">
        <v>180</v>
      </c>
      <c r="J140" s="19" t="s">
        <v>198</v>
      </c>
      <c r="K140" s="56">
        <f t="shared" si="46"/>
        <v>5.5</v>
      </c>
      <c r="L140" s="53">
        <v>48</v>
      </c>
      <c r="M140" s="53">
        <v>144</v>
      </c>
      <c r="N140" s="18">
        <v>60</v>
      </c>
      <c r="O140" s="18" t="s">
        <v>51</v>
      </c>
      <c r="P140" s="1" t="s">
        <v>198</v>
      </c>
      <c r="Q140" s="1" t="s">
        <v>198</v>
      </c>
      <c r="R140" s="1">
        <v>44</v>
      </c>
      <c r="S140" s="80" t="str">
        <f t="shared" si="44"/>
        <v>1/2" OM for 12' Lap</v>
      </c>
      <c r="T140" s="1" t="s">
        <v>198</v>
      </c>
      <c r="U140" s="1" t="s">
        <v>199</v>
      </c>
      <c r="V140" s="1">
        <v>0</v>
      </c>
      <c r="W140">
        <v>0</v>
      </c>
      <c r="X140">
        <v>5</v>
      </c>
      <c r="Y140" t="s">
        <v>198</v>
      </c>
      <c r="Z140" t="s">
        <v>198</v>
      </c>
      <c r="AA140" s="13"/>
      <c r="AB140" s="36">
        <v>0</v>
      </c>
      <c r="AC140" s="38">
        <v>0</v>
      </c>
      <c r="AD140" s="1">
        <v>0</v>
      </c>
      <c r="AE140" s="38">
        <v>0</v>
      </c>
    </row>
    <row r="141" spans="1:31" s="22" customFormat="1" x14ac:dyDescent="0.25">
      <c r="A141" t="b">
        <v>1</v>
      </c>
      <c r="B141" s="43" t="b">
        <f t="shared" si="45"/>
        <v>1</v>
      </c>
      <c r="C141" s="5" t="s">
        <v>45</v>
      </c>
      <c r="D141" s="70" t="s">
        <v>228</v>
      </c>
      <c r="E141" s="17">
        <v>131</v>
      </c>
      <c r="F141" s="18" t="s">
        <v>58</v>
      </c>
      <c r="G141" s="53" t="s">
        <v>59</v>
      </c>
      <c r="H141" s="18" t="s">
        <v>198</v>
      </c>
      <c r="I141" s="19" t="s">
        <v>180</v>
      </c>
      <c r="J141" s="19" t="s">
        <v>198</v>
      </c>
      <c r="K141" s="56">
        <f t="shared" si="46"/>
        <v>4.21875</v>
      </c>
      <c r="L141" s="53">
        <v>48</v>
      </c>
      <c r="M141" s="53">
        <v>168</v>
      </c>
      <c r="N141" s="18">
        <v>45</v>
      </c>
      <c r="O141" s="18" t="s">
        <v>51</v>
      </c>
      <c r="P141" s="1" t="s">
        <v>198</v>
      </c>
      <c r="Q141" s="1" t="s">
        <v>198</v>
      </c>
      <c r="R141" s="1">
        <v>45</v>
      </c>
      <c r="S141" s="80" t="str">
        <f t="shared" si="44"/>
        <v>Red Boards</v>
      </c>
      <c r="T141" s="1" t="s">
        <v>198</v>
      </c>
      <c r="U141" s="1" t="s">
        <v>199</v>
      </c>
      <c r="V141" s="1">
        <v>0</v>
      </c>
      <c r="W141">
        <v>0</v>
      </c>
      <c r="X141">
        <v>5</v>
      </c>
      <c r="Y141" t="s">
        <v>198</v>
      </c>
      <c r="Z141" t="s">
        <v>198</v>
      </c>
      <c r="AA141" s="13"/>
      <c r="AB141" s="36">
        <v>0</v>
      </c>
      <c r="AC141" s="38">
        <v>0</v>
      </c>
      <c r="AD141" s="1">
        <v>0</v>
      </c>
      <c r="AE141" s="38">
        <v>0</v>
      </c>
    </row>
    <row r="142" spans="1:31" s="22" customFormat="1" x14ac:dyDescent="0.25">
      <c r="A142" t="b">
        <v>1</v>
      </c>
      <c r="B142" s="43" t="b">
        <f t="shared" si="45"/>
        <v>1</v>
      </c>
      <c r="C142" s="5" t="s">
        <v>217</v>
      </c>
      <c r="D142" s="70" t="s">
        <v>228</v>
      </c>
      <c r="E142" s="17">
        <v>132</v>
      </c>
      <c r="F142" s="18" t="s">
        <v>58</v>
      </c>
      <c r="G142" s="53" t="s">
        <v>218</v>
      </c>
      <c r="H142" s="18" t="s">
        <v>198</v>
      </c>
      <c r="I142" s="19" t="s">
        <v>180</v>
      </c>
      <c r="J142" s="19" t="s">
        <v>198</v>
      </c>
      <c r="K142" s="56">
        <f t="shared" si="46"/>
        <v>4.3125</v>
      </c>
      <c r="L142" s="53">
        <v>48</v>
      </c>
      <c r="M142" s="53">
        <v>168</v>
      </c>
      <c r="N142" s="18">
        <v>45</v>
      </c>
      <c r="O142" s="18" t="s">
        <v>51</v>
      </c>
      <c r="P142" s="1" t="s">
        <v>198</v>
      </c>
      <c r="Q142" s="1" t="s">
        <v>198</v>
      </c>
      <c r="R142" s="1">
        <v>46</v>
      </c>
      <c r="S142" s="80" t="str">
        <f t="shared" ref="S142" si="47">C142</f>
        <v>Test WiP Generic</v>
      </c>
      <c r="T142" s="1" t="s">
        <v>198</v>
      </c>
      <c r="U142" s="1" t="s">
        <v>199</v>
      </c>
      <c r="V142" s="1">
        <v>0</v>
      </c>
      <c r="W142">
        <v>0</v>
      </c>
      <c r="X142">
        <v>5</v>
      </c>
      <c r="Y142" t="s">
        <v>198</v>
      </c>
      <c r="Z142" t="s">
        <v>198</v>
      </c>
      <c r="AA142" s="13"/>
      <c r="AB142" s="36">
        <v>0</v>
      </c>
      <c r="AC142" s="38">
        <v>0</v>
      </c>
      <c r="AD142" s="1">
        <v>0</v>
      </c>
      <c r="AE142" s="38">
        <v>0</v>
      </c>
    </row>
    <row r="143" spans="1:31" s="22" customFormat="1" x14ac:dyDescent="0.25">
      <c r="A143" t="b">
        <v>0</v>
      </c>
      <c r="B143" s="43" t="b">
        <f t="shared" si="45"/>
        <v>0</v>
      </c>
      <c r="C143" s="44" t="s">
        <v>204</v>
      </c>
      <c r="D143" s="75"/>
      <c r="E143" s="44" t="s">
        <v>204</v>
      </c>
      <c r="F143" s="18"/>
      <c r="G143" s="53"/>
      <c r="H143" s="18"/>
      <c r="I143" s="19"/>
      <c r="J143" s="19"/>
      <c r="K143" s="20"/>
      <c r="L143" s="53"/>
      <c r="M143" s="53"/>
      <c r="N143" s="18"/>
      <c r="O143" s="18"/>
      <c r="P143" s="18"/>
      <c r="Q143" s="18"/>
      <c r="R143" s="18"/>
      <c r="S143" s="84"/>
      <c r="T143" s="18"/>
      <c r="U143" s="18"/>
      <c r="V143" s="18"/>
      <c r="X143"/>
      <c r="AA143" s="21"/>
      <c r="AB143" s="37"/>
      <c r="AC143" s="39"/>
      <c r="AD143" s="18"/>
      <c r="AE143" s="39"/>
    </row>
    <row r="144" spans="1:31" s="22" customFormat="1" x14ac:dyDescent="0.25">
      <c r="A144" t="b">
        <v>0</v>
      </c>
      <c r="B144" s="43" t="b">
        <f t="shared" si="45"/>
        <v>0</v>
      </c>
      <c r="C144" s="44" t="s">
        <v>205</v>
      </c>
      <c r="D144" s="75"/>
      <c r="E144" s="44" t="s">
        <v>205</v>
      </c>
      <c r="F144" s="18"/>
      <c r="G144" s="53"/>
      <c r="H144" s="18"/>
      <c r="I144" s="19"/>
      <c r="J144" s="19"/>
      <c r="K144" s="20"/>
      <c r="L144" s="53"/>
      <c r="M144" s="53"/>
      <c r="N144" s="18"/>
      <c r="O144" s="18"/>
      <c r="P144" s="18"/>
      <c r="Q144" s="18"/>
      <c r="R144" s="18"/>
      <c r="S144" s="84"/>
      <c r="T144" s="18"/>
      <c r="U144" s="18"/>
      <c r="V144" s="18"/>
      <c r="X144"/>
      <c r="AA144" s="21"/>
      <c r="AB144" s="37"/>
      <c r="AC144" s="39"/>
      <c r="AD144" s="18"/>
      <c r="AE144" s="39"/>
    </row>
    <row r="145" spans="1:31" s="22" customFormat="1" x14ac:dyDescent="0.25">
      <c r="A145" t="b">
        <v>0</v>
      </c>
      <c r="B145" s="43" t="b">
        <f t="shared" si="45"/>
        <v>0</v>
      </c>
      <c r="C145" s="44" t="s">
        <v>206</v>
      </c>
      <c r="D145" s="75"/>
      <c r="E145" s="44" t="s">
        <v>206</v>
      </c>
      <c r="F145" s="18"/>
      <c r="G145" s="53"/>
      <c r="H145" s="18"/>
      <c r="I145" s="19"/>
      <c r="J145" s="19"/>
      <c r="K145" s="20"/>
      <c r="L145" s="53"/>
      <c r="M145" s="53"/>
      <c r="N145" s="18"/>
      <c r="O145" s="18"/>
      <c r="P145" s="18"/>
      <c r="Q145" s="18"/>
      <c r="R145" s="18"/>
      <c r="S145" s="84"/>
      <c r="T145" s="18"/>
      <c r="U145" s="18"/>
      <c r="V145" s="18"/>
      <c r="X145"/>
      <c r="AA145" s="21"/>
      <c r="AB145" s="37"/>
      <c r="AC145" s="39"/>
      <c r="AD145" s="18"/>
      <c r="AE145" s="39"/>
    </row>
    <row r="146" spans="1:31" s="22" customFormat="1" x14ac:dyDescent="0.25">
      <c r="A146"/>
      <c r="B146"/>
      <c r="C146" s="17"/>
      <c r="D146" s="74"/>
      <c r="E146" s="17"/>
      <c r="F146" s="18"/>
      <c r="G146" s="53"/>
      <c r="H146" s="18"/>
      <c r="I146" s="19"/>
      <c r="J146" s="19"/>
      <c r="K146" s="19"/>
      <c r="L146" s="53"/>
      <c r="M146" s="53"/>
      <c r="N146" s="18"/>
      <c r="O146" s="18"/>
      <c r="P146" s="18"/>
      <c r="Q146" s="18"/>
      <c r="R146" s="18"/>
      <c r="S146" s="84"/>
      <c r="T146" s="18"/>
      <c r="U146" s="18"/>
      <c r="V146" s="18"/>
      <c r="X146"/>
      <c r="AA146" s="21"/>
      <c r="AB146" s="37"/>
      <c r="AC146" s="39"/>
      <c r="AD146" s="18"/>
      <c r="AE146" s="39"/>
    </row>
    <row r="147" spans="1:31" s="22" customFormat="1" x14ac:dyDescent="0.25">
      <c r="A147"/>
      <c r="B147"/>
      <c r="C147" s="45"/>
      <c r="D147" s="74"/>
      <c r="E147" s="45"/>
      <c r="F147" s="18"/>
      <c r="G147" s="53"/>
      <c r="H147" s="18"/>
      <c r="I147" s="19"/>
      <c r="J147" s="19"/>
      <c r="K147" s="19"/>
      <c r="L147" s="53"/>
      <c r="M147" s="53"/>
      <c r="N147" s="18"/>
      <c r="O147" s="18"/>
      <c r="P147" s="18"/>
      <c r="Q147" s="18"/>
      <c r="R147" s="18"/>
      <c r="S147" s="84"/>
      <c r="T147" s="18"/>
      <c r="U147" s="18"/>
      <c r="V147" s="18"/>
      <c r="X147"/>
      <c r="AA147" s="21"/>
      <c r="AB147" s="37"/>
      <c r="AC147" s="39"/>
      <c r="AD147" s="18"/>
      <c r="AE147" s="39"/>
    </row>
    <row r="148" spans="1:31" s="22" customFormat="1" x14ac:dyDescent="0.25">
      <c r="A148"/>
      <c r="B148"/>
      <c r="C148" s="17"/>
      <c r="D148" s="74"/>
      <c r="E148" s="17"/>
      <c r="F148" s="18"/>
      <c r="G148" s="53"/>
      <c r="H148" s="18"/>
      <c r="I148" s="19"/>
      <c r="J148" s="19"/>
      <c r="K148" s="19"/>
      <c r="L148" s="53"/>
      <c r="M148" s="53"/>
      <c r="N148" s="18"/>
      <c r="O148" s="18"/>
      <c r="P148" s="18"/>
      <c r="Q148" s="18"/>
      <c r="R148" s="18"/>
      <c r="S148" s="84"/>
      <c r="T148" s="18"/>
      <c r="U148" s="18"/>
      <c r="V148" s="18"/>
      <c r="X148"/>
      <c r="AA148" s="21"/>
      <c r="AB148" s="37"/>
      <c r="AC148" s="39"/>
      <c r="AD148" s="18"/>
      <c r="AE148" s="39"/>
    </row>
    <row r="149" spans="1:31" s="22" customFormat="1" x14ac:dyDescent="0.25">
      <c r="A149"/>
      <c r="B149"/>
      <c r="C149" s="46"/>
      <c r="D149" s="76"/>
      <c r="E149" s="46"/>
      <c r="F149" s="18"/>
      <c r="G149" s="53"/>
      <c r="H149" s="18"/>
      <c r="I149" s="19"/>
      <c r="J149" s="19"/>
      <c r="K149" s="19"/>
      <c r="L149" s="53"/>
      <c r="M149" s="53"/>
      <c r="N149" s="18"/>
      <c r="O149" s="18"/>
      <c r="P149" s="18"/>
      <c r="Q149" s="18"/>
      <c r="R149" s="18"/>
      <c r="S149" s="84"/>
      <c r="T149" s="18"/>
      <c r="U149" s="18"/>
      <c r="V149" s="18"/>
      <c r="X149"/>
      <c r="AA149" s="21"/>
      <c r="AB149" s="37"/>
      <c r="AC149" s="39"/>
      <c r="AD149" s="18"/>
      <c r="AE149" s="39"/>
    </row>
    <row r="150" spans="1:31" s="22" customFormat="1" x14ac:dyDescent="0.25">
      <c r="A150"/>
      <c r="B150"/>
      <c r="C150" s="17"/>
      <c r="D150" s="74"/>
      <c r="E150" s="17"/>
      <c r="F150" s="18"/>
      <c r="G150" s="53"/>
      <c r="H150" s="18"/>
      <c r="I150" s="19"/>
      <c r="J150" s="19"/>
      <c r="K150" s="19"/>
      <c r="L150" s="53"/>
      <c r="M150" s="53"/>
      <c r="N150" s="18"/>
      <c r="O150" s="18"/>
      <c r="P150" s="18"/>
      <c r="Q150" s="18"/>
      <c r="R150" s="18"/>
      <c r="S150" s="84"/>
      <c r="T150" s="18"/>
      <c r="U150" s="18"/>
      <c r="V150" s="18"/>
      <c r="X150"/>
      <c r="AA150" s="21"/>
      <c r="AB150" s="37"/>
      <c r="AC150" s="39"/>
      <c r="AD150" s="18"/>
      <c r="AE150" s="39"/>
    </row>
    <row r="151" spans="1:31" s="22" customFormat="1" x14ac:dyDescent="0.25">
      <c r="A151"/>
      <c r="B151"/>
      <c r="C151" s="17"/>
      <c r="D151" s="74"/>
      <c r="E151" s="17"/>
      <c r="F151" s="18"/>
      <c r="G151" s="53"/>
      <c r="H151" s="18"/>
      <c r="I151" s="19"/>
      <c r="J151" s="19"/>
      <c r="K151" s="19"/>
      <c r="L151" s="18"/>
      <c r="M151" s="18"/>
      <c r="N151" s="18"/>
      <c r="O151" s="18"/>
      <c r="P151" s="18"/>
      <c r="Q151" s="18"/>
      <c r="R151" s="18"/>
      <c r="S151" s="84"/>
      <c r="T151" s="18"/>
      <c r="U151" s="18"/>
      <c r="V151" s="18"/>
      <c r="X151"/>
      <c r="AA151" s="21"/>
      <c r="AB151" s="37"/>
      <c r="AC151" s="39"/>
      <c r="AD151" s="18"/>
      <c r="AE151" s="39"/>
    </row>
    <row r="152" spans="1:31" s="22" customFormat="1" x14ac:dyDescent="0.25">
      <c r="A152"/>
      <c r="B152"/>
      <c r="C152" s="17"/>
      <c r="D152" s="74"/>
      <c r="E152" s="17"/>
      <c r="F152" s="18"/>
      <c r="G152" s="53"/>
      <c r="H152" s="18"/>
      <c r="I152" s="19"/>
      <c r="J152" s="19"/>
      <c r="K152" s="19"/>
      <c r="L152" s="18"/>
      <c r="M152" s="18"/>
      <c r="N152" s="18"/>
      <c r="O152" s="18"/>
      <c r="P152" s="18"/>
      <c r="Q152" s="18"/>
      <c r="R152" s="18"/>
      <c r="S152" s="84"/>
      <c r="T152" s="18"/>
      <c r="U152" s="18"/>
      <c r="V152" s="18"/>
      <c r="X152"/>
      <c r="AA152" s="21"/>
      <c r="AB152" s="37"/>
      <c r="AC152" s="39"/>
      <c r="AD152" s="18"/>
      <c r="AE152" s="39"/>
    </row>
    <row r="153" spans="1:31" s="22" customFormat="1" x14ac:dyDescent="0.25">
      <c r="A153"/>
      <c r="B153"/>
      <c r="C153" s="17"/>
      <c r="D153" s="74"/>
      <c r="E153" s="17"/>
      <c r="F153" s="18"/>
      <c r="G153" s="53"/>
      <c r="H153" s="18"/>
      <c r="I153" s="19"/>
      <c r="J153" s="19"/>
      <c r="K153" s="19"/>
      <c r="L153" s="18"/>
      <c r="M153" s="18"/>
      <c r="N153" s="18"/>
      <c r="O153" s="18"/>
      <c r="P153" s="18"/>
      <c r="Q153" s="18"/>
      <c r="R153" s="18"/>
      <c r="S153" s="84"/>
      <c r="T153" s="18"/>
      <c r="U153" s="18"/>
      <c r="V153" s="18"/>
      <c r="X153"/>
      <c r="AA153" s="21"/>
      <c r="AB153" s="37"/>
      <c r="AC153" s="39"/>
      <c r="AD153" s="18"/>
      <c r="AE153" s="39"/>
    </row>
    <row r="154" spans="1:31" s="22" customFormat="1" x14ac:dyDescent="0.25">
      <c r="A154"/>
      <c r="B154"/>
      <c r="C154" s="17"/>
      <c r="D154" s="74"/>
      <c r="E154" s="17"/>
      <c r="F154" s="18"/>
      <c r="G154" s="53"/>
      <c r="H154" s="18"/>
      <c r="I154" s="19"/>
      <c r="J154" s="19"/>
      <c r="K154" s="19"/>
      <c r="L154" s="18"/>
      <c r="M154" s="18"/>
      <c r="N154" s="18"/>
      <c r="O154" s="18"/>
      <c r="P154" s="18"/>
      <c r="Q154" s="18"/>
      <c r="R154" s="18"/>
      <c r="S154" s="84"/>
      <c r="T154" s="18"/>
      <c r="U154" s="18"/>
      <c r="V154" s="18"/>
      <c r="X154"/>
      <c r="AA154" s="21"/>
      <c r="AB154" s="37"/>
      <c r="AC154" s="39"/>
      <c r="AD154" s="18"/>
      <c r="AE154" s="39"/>
    </row>
    <row r="155" spans="1:31" s="22" customFormat="1" x14ac:dyDescent="0.25">
      <c r="A155"/>
      <c r="B155"/>
      <c r="C155" s="17"/>
      <c r="D155" s="74"/>
      <c r="E155" s="17"/>
      <c r="F155" s="18"/>
      <c r="G155" s="53"/>
      <c r="H155" s="18"/>
      <c r="I155" s="19"/>
      <c r="J155" s="19"/>
      <c r="K155" s="19"/>
      <c r="L155" s="18"/>
      <c r="M155" s="18"/>
      <c r="N155" s="18"/>
      <c r="O155" s="18"/>
      <c r="P155" s="18"/>
      <c r="Q155" s="18"/>
      <c r="R155" s="18"/>
      <c r="S155" s="84"/>
      <c r="T155" s="18"/>
      <c r="U155" s="18"/>
      <c r="V155" s="18"/>
      <c r="X155"/>
      <c r="AA155" s="21"/>
      <c r="AB155" s="37"/>
      <c r="AC155" s="39"/>
      <c r="AD155" s="18"/>
      <c r="AE155" s="39"/>
    </row>
    <row r="156" spans="1:31" s="22" customFormat="1" x14ac:dyDescent="0.25">
      <c r="A156"/>
      <c r="B156"/>
      <c r="C156" s="17"/>
      <c r="D156" s="74"/>
      <c r="E156" s="17"/>
      <c r="F156" s="18"/>
      <c r="G156" s="53"/>
      <c r="H156" s="18"/>
      <c r="I156" s="19"/>
      <c r="J156" s="19"/>
      <c r="K156" s="19"/>
      <c r="L156" s="18"/>
      <c r="M156" s="18"/>
      <c r="N156" s="18"/>
      <c r="O156" s="18"/>
      <c r="P156" s="18"/>
      <c r="Q156" s="18"/>
      <c r="R156" s="18"/>
      <c r="S156" s="84"/>
      <c r="T156" s="18"/>
      <c r="U156" s="18"/>
      <c r="V156" s="18"/>
      <c r="X156"/>
      <c r="AA156" s="21"/>
      <c r="AB156" s="37"/>
      <c r="AC156" s="39"/>
      <c r="AD156" s="18"/>
      <c r="AE156" s="39"/>
    </row>
    <row r="157" spans="1:31" s="22" customFormat="1" x14ac:dyDescent="0.25">
      <c r="A157"/>
      <c r="B157"/>
      <c r="C157" s="17"/>
      <c r="D157" s="74"/>
      <c r="E157" s="17"/>
      <c r="F157" s="18"/>
      <c r="G157" s="53"/>
      <c r="H157" s="18"/>
      <c r="I157" s="19"/>
      <c r="J157" s="19"/>
      <c r="K157" s="19"/>
      <c r="L157" s="18"/>
      <c r="M157" s="18"/>
      <c r="N157" s="18"/>
      <c r="O157" s="18"/>
      <c r="P157" s="18"/>
      <c r="Q157" s="18"/>
      <c r="R157" s="18"/>
      <c r="S157" s="84"/>
      <c r="T157" s="18"/>
      <c r="U157" s="18"/>
      <c r="V157" s="18"/>
      <c r="X157"/>
      <c r="AA157" s="21"/>
      <c r="AB157" s="37"/>
      <c r="AC157" s="39"/>
      <c r="AD157" s="18"/>
      <c r="AE157" s="39"/>
    </row>
    <row r="158" spans="1:31" s="22" customFormat="1" x14ac:dyDescent="0.25">
      <c r="A158"/>
      <c r="B158"/>
      <c r="C158" s="17"/>
      <c r="D158" s="74"/>
      <c r="E158" s="17"/>
      <c r="F158" s="18"/>
      <c r="G158" s="53"/>
      <c r="H158" s="18"/>
      <c r="I158" s="19"/>
      <c r="J158" s="19"/>
      <c r="K158" s="19"/>
      <c r="L158" s="18"/>
      <c r="M158" s="18"/>
      <c r="N158" s="18"/>
      <c r="O158" s="18"/>
      <c r="P158" s="18"/>
      <c r="Q158" s="18"/>
      <c r="R158" s="18"/>
      <c r="S158" s="84"/>
      <c r="T158" s="18"/>
      <c r="U158" s="18"/>
      <c r="V158" s="18"/>
      <c r="X158"/>
      <c r="AA158" s="21"/>
      <c r="AB158" s="37"/>
      <c r="AC158" s="39"/>
      <c r="AD158" s="18"/>
      <c r="AE158" s="39"/>
    </row>
    <row r="159" spans="1:31" s="22" customFormat="1" x14ac:dyDescent="0.25">
      <c r="A159"/>
      <c r="B159"/>
      <c r="C159" s="17"/>
      <c r="D159" s="74"/>
      <c r="E159" s="17"/>
      <c r="F159" s="18"/>
      <c r="G159" s="53"/>
      <c r="H159" s="18"/>
      <c r="I159" s="19"/>
      <c r="J159" s="19"/>
      <c r="K159" s="19"/>
      <c r="L159" s="18"/>
      <c r="M159" s="18"/>
      <c r="N159" s="18"/>
      <c r="O159" s="18"/>
      <c r="P159" s="18"/>
      <c r="Q159" s="18"/>
      <c r="R159" s="18"/>
      <c r="S159" s="84"/>
      <c r="T159" s="18"/>
      <c r="U159" s="18"/>
      <c r="V159" s="18"/>
      <c r="X159"/>
      <c r="AA159" s="21"/>
      <c r="AB159" s="37"/>
      <c r="AC159" s="39"/>
      <c r="AD159" s="18"/>
      <c r="AE159" s="39"/>
    </row>
    <row r="160" spans="1:31" s="22" customFormat="1" x14ac:dyDescent="0.25">
      <c r="A160"/>
      <c r="B160"/>
      <c r="C160" s="17"/>
      <c r="D160" s="74"/>
      <c r="E160" s="17"/>
      <c r="F160" s="18"/>
      <c r="G160" s="53"/>
      <c r="H160" s="18"/>
      <c r="I160" s="19"/>
      <c r="J160" s="19"/>
      <c r="K160" s="19"/>
      <c r="L160" s="18"/>
      <c r="M160" s="18"/>
      <c r="N160" s="18"/>
      <c r="O160" s="18"/>
      <c r="P160" s="18"/>
      <c r="Q160" s="18"/>
      <c r="R160" s="18"/>
      <c r="S160" s="84"/>
      <c r="T160" s="18"/>
      <c r="U160" s="18"/>
      <c r="V160" s="18"/>
      <c r="X160"/>
      <c r="AA160" s="21"/>
      <c r="AB160" s="37"/>
      <c r="AC160" s="39"/>
      <c r="AD160" s="18"/>
      <c r="AE160" s="39"/>
    </row>
    <row r="161" spans="1:31" s="22" customFormat="1" x14ac:dyDescent="0.25">
      <c r="A161"/>
      <c r="B161"/>
      <c r="C161" s="17"/>
      <c r="D161" s="74"/>
      <c r="E161" s="17"/>
      <c r="F161" s="18"/>
      <c r="G161" s="53"/>
      <c r="H161" s="18"/>
      <c r="I161" s="19"/>
      <c r="J161" s="19"/>
      <c r="K161" s="19"/>
      <c r="L161" s="18"/>
      <c r="M161" s="18"/>
      <c r="N161" s="18"/>
      <c r="O161" s="18"/>
      <c r="P161" s="18"/>
      <c r="Q161" s="18"/>
      <c r="R161" s="18"/>
      <c r="S161" s="84"/>
      <c r="T161" s="18"/>
      <c r="U161" s="18"/>
      <c r="V161" s="18"/>
      <c r="X161"/>
      <c r="AA161" s="21"/>
      <c r="AB161" s="37"/>
      <c r="AC161" s="39"/>
      <c r="AD161" s="18"/>
      <c r="AE161" s="39"/>
    </row>
    <row r="162" spans="1:31" s="22" customFormat="1" x14ac:dyDescent="0.25">
      <c r="A162"/>
      <c r="B162"/>
      <c r="C162" s="17"/>
      <c r="D162" s="74"/>
      <c r="E162" s="17"/>
      <c r="F162" s="18"/>
      <c r="G162" s="53"/>
      <c r="H162" s="18"/>
      <c r="I162" s="19"/>
      <c r="J162" s="19"/>
      <c r="K162" s="19"/>
      <c r="L162" s="18"/>
      <c r="M162" s="18"/>
      <c r="N162" s="18"/>
      <c r="O162" s="18"/>
      <c r="P162" s="18"/>
      <c r="Q162" s="18"/>
      <c r="R162" s="18"/>
      <c r="S162" s="84"/>
      <c r="T162" s="18"/>
      <c r="U162" s="18"/>
      <c r="V162" s="18"/>
      <c r="X162"/>
      <c r="AA162" s="21"/>
      <c r="AB162" s="37"/>
      <c r="AC162" s="39"/>
      <c r="AD162" s="18"/>
      <c r="AE162" s="39"/>
    </row>
    <row r="163" spans="1:31" s="22" customFormat="1" x14ac:dyDescent="0.25">
      <c r="A163"/>
      <c r="B163"/>
      <c r="C163" s="17"/>
      <c r="D163" s="74"/>
      <c r="E163" s="17"/>
      <c r="F163" s="18"/>
      <c r="G163" s="53"/>
      <c r="H163" s="18"/>
      <c r="I163" s="19"/>
      <c r="J163" s="19"/>
      <c r="K163" s="19"/>
      <c r="L163" s="18"/>
      <c r="M163" s="18"/>
      <c r="N163" s="18"/>
      <c r="O163" s="18"/>
      <c r="P163" s="18"/>
      <c r="Q163" s="18"/>
      <c r="R163" s="18"/>
      <c r="S163" s="84"/>
      <c r="T163" s="18"/>
      <c r="U163" s="18"/>
      <c r="V163" s="18"/>
      <c r="X163"/>
      <c r="AA163" s="21"/>
      <c r="AB163" s="37"/>
      <c r="AC163" s="39"/>
      <c r="AD163" s="18"/>
      <c r="AE163" s="39"/>
    </row>
    <row r="164" spans="1:31" s="22" customFormat="1" x14ac:dyDescent="0.25">
      <c r="A164"/>
      <c r="B164"/>
      <c r="C164" s="17"/>
      <c r="D164" s="74"/>
      <c r="E164" s="17"/>
      <c r="F164" s="18"/>
      <c r="G164" s="53"/>
      <c r="H164" s="18"/>
      <c r="I164" s="19"/>
      <c r="J164" s="19"/>
      <c r="K164" s="19"/>
      <c r="L164" s="18"/>
      <c r="M164" s="18"/>
      <c r="N164" s="18"/>
      <c r="O164" s="18"/>
      <c r="P164" s="18"/>
      <c r="Q164" s="18"/>
      <c r="R164" s="18"/>
      <c r="S164" s="84"/>
      <c r="T164" s="18"/>
      <c r="U164" s="18"/>
      <c r="V164" s="18"/>
      <c r="X164"/>
      <c r="AA164" s="21"/>
      <c r="AB164" s="37"/>
      <c r="AC164" s="39"/>
      <c r="AD164" s="18"/>
      <c r="AE164" s="39"/>
    </row>
    <row r="165" spans="1:31" s="22" customFormat="1" x14ac:dyDescent="0.25">
      <c r="A165"/>
      <c r="B165"/>
      <c r="C165" s="17"/>
      <c r="D165" s="74"/>
      <c r="E165" s="17"/>
      <c r="F165" s="18"/>
      <c r="G165" s="53"/>
      <c r="H165" s="18"/>
      <c r="I165" s="19"/>
      <c r="J165" s="19"/>
      <c r="K165" s="19"/>
      <c r="L165" s="18"/>
      <c r="M165" s="18"/>
      <c r="N165" s="18"/>
      <c r="O165" s="18"/>
      <c r="P165" s="18"/>
      <c r="Q165" s="18"/>
      <c r="R165" s="18"/>
      <c r="S165" s="84"/>
      <c r="T165" s="18"/>
      <c r="U165" s="18"/>
      <c r="V165" s="18"/>
      <c r="X165"/>
      <c r="AA165" s="21"/>
      <c r="AB165" s="37"/>
      <c r="AC165" s="39"/>
      <c r="AD165" s="18"/>
      <c r="AE165" s="39"/>
    </row>
    <row r="166" spans="1:31" s="22" customFormat="1" x14ac:dyDescent="0.25">
      <c r="A166"/>
      <c r="B166"/>
      <c r="C166" s="17"/>
      <c r="D166" s="74"/>
      <c r="E166" s="17"/>
      <c r="F166" s="18"/>
      <c r="G166" s="53"/>
      <c r="H166" s="18"/>
      <c r="I166" s="19"/>
      <c r="J166" s="19"/>
      <c r="K166" s="19"/>
      <c r="L166" s="18"/>
      <c r="M166" s="18"/>
      <c r="N166" s="18"/>
      <c r="O166" s="18"/>
      <c r="P166" s="18"/>
      <c r="Q166" s="18"/>
      <c r="R166" s="18"/>
      <c r="S166" s="84"/>
      <c r="T166" s="18"/>
      <c r="U166" s="18"/>
      <c r="V166" s="18"/>
      <c r="X166"/>
      <c r="AA166" s="21"/>
      <c r="AB166" s="37"/>
      <c r="AC166" s="39"/>
      <c r="AD166" s="18"/>
      <c r="AE166" s="39"/>
    </row>
  </sheetData>
  <mergeCells count="4">
    <mergeCell ref="W2:W3"/>
    <mergeCell ref="X2:X3"/>
    <mergeCell ref="Y2:Y3"/>
    <mergeCell ref="Z2:Z3"/>
  </mergeCells>
  <conditionalFormatting sqref="A2:A5 B2:B145">
    <cfRule type="cellIs" priority="50" operator="equal">
      <formula>TRUE</formula>
    </cfRule>
  </conditionalFormatting>
  <conditionalFormatting sqref="B2:B145">
    <cfRule type="cellIs" dxfId="15" priority="49" operator="equal">
      <formula>FALSE</formula>
    </cfRule>
  </conditionalFormatting>
  <conditionalFormatting sqref="X1:X17 X95:X1048576 X93 X19:X28 W30:X89">
    <cfRule type="cellIs" dxfId="14" priority="26" operator="lessThan">
      <formula>1</formula>
    </cfRule>
  </conditionalFormatting>
  <conditionalFormatting sqref="W1:W17 W95:W1048576 W93 W19:W28">
    <cfRule type="cellIs" dxfId="13" priority="25" operator="lessThan">
      <formula>1</formula>
    </cfRule>
  </conditionalFormatting>
  <conditionalFormatting sqref="X4">
    <cfRule type="cellIs" dxfId="12" priority="24" operator="lessThan">
      <formula>$W$4</formula>
    </cfRule>
  </conditionalFormatting>
  <conditionalFormatting sqref="X94">
    <cfRule type="cellIs" dxfId="11" priority="22" operator="lessThan">
      <formula>1</formula>
    </cfRule>
  </conditionalFormatting>
  <conditionalFormatting sqref="W94">
    <cfRule type="cellIs" dxfId="10" priority="21" operator="lessThan">
      <formula>1</formula>
    </cfRule>
  </conditionalFormatting>
  <conditionalFormatting sqref="X92">
    <cfRule type="cellIs" dxfId="9" priority="18" operator="lessThan">
      <formula>1</formula>
    </cfRule>
  </conditionalFormatting>
  <conditionalFormatting sqref="W92">
    <cfRule type="cellIs" dxfId="8" priority="17" operator="lessThan">
      <formula>1</formula>
    </cfRule>
  </conditionalFormatting>
  <conditionalFormatting sqref="X29">
    <cfRule type="cellIs" dxfId="7" priority="14" operator="lessThan">
      <formula>1</formula>
    </cfRule>
  </conditionalFormatting>
  <conditionalFormatting sqref="W29">
    <cfRule type="cellIs" dxfId="6" priority="13" operator="lessThan">
      <formula>1</formula>
    </cfRule>
  </conditionalFormatting>
  <conditionalFormatting sqref="X18">
    <cfRule type="cellIs" dxfId="5" priority="10" operator="lessThan">
      <formula>1</formula>
    </cfRule>
  </conditionalFormatting>
  <conditionalFormatting sqref="W18">
    <cfRule type="cellIs" dxfId="4" priority="9" operator="lessThan">
      <formula>1</formula>
    </cfRule>
  </conditionalFormatting>
  <conditionalFormatting sqref="X90">
    <cfRule type="cellIs" dxfId="3" priority="6" operator="lessThan">
      <formula>1</formula>
    </cfRule>
  </conditionalFormatting>
  <conditionalFormatting sqref="W90">
    <cfRule type="cellIs" dxfId="2" priority="5" operator="lessThan">
      <formula>1</formula>
    </cfRule>
  </conditionalFormatting>
  <conditionalFormatting sqref="X91">
    <cfRule type="cellIs" dxfId="1" priority="2" operator="lessThan">
      <formula>1</formula>
    </cfRule>
  </conditionalFormatting>
  <conditionalFormatting sqref="W91">
    <cfRule type="cellIs" dxfId="0" priority="1" operator="lessThan">
      <formula>1</formula>
    </cfRule>
  </conditionalFormatting>
  <pageMargins left="0.15" right="0.15" top="0.15" bottom="0.15" header="0.3" footer="0.3"/>
  <pageSetup orientation="landscape" r:id="rId1"/>
  <rowBreaks count="1" manualBreakCount="1">
    <brk id="94" max="16383" man="1"/>
  </rowBreaks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2016-06-23T23:19:22Z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cce1e081-8f6c-452a-8b34-3bfd25434b2c</vt:lpwstr>
  </property>
</Properties>
</file>