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28800" windowHeight="11775"/>
  </bookViews>
  <sheets>
    <sheet name="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F76" i="1" l="1"/>
  <c r="AD76" i="1"/>
  <c r="AC76" i="1"/>
  <c r="B76" i="1" s="1"/>
  <c r="C76" i="1"/>
  <c r="AF75" i="1"/>
  <c r="AD75" i="1"/>
  <c r="AC75" i="1"/>
  <c r="B75" i="1" s="1"/>
  <c r="C75" i="1"/>
  <c r="AF43" i="1"/>
  <c r="AD43" i="1"/>
  <c r="B43" i="1" s="1"/>
  <c r="AC43" i="1"/>
  <c r="L43" i="1"/>
  <c r="C43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4" i="1"/>
  <c r="AF60" i="1"/>
  <c r="AD60" i="1"/>
  <c r="AC60" i="1"/>
  <c r="L60" i="1"/>
  <c r="B60" i="1" l="1"/>
  <c r="T32" i="1" l="1"/>
  <c r="B77" i="1" l="1"/>
  <c r="B78" i="1"/>
  <c r="B79" i="1"/>
  <c r="B82" i="1"/>
  <c r="B83" i="1"/>
  <c r="B84" i="1"/>
  <c r="B85" i="1"/>
  <c r="B86" i="1"/>
  <c r="B87" i="1"/>
  <c r="B89" i="1"/>
  <c r="B90" i="1"/>
  <c r="B91" i="1"/>
  <c r="B92" i="1"/>
  <c r="B93" i="1"/>
  <c r="B94" i="1"/>
  <c r="B95" i="1"/>
  <c r="B124" i="1"/>
  <c r="B125" i="1"/>
  <c r="B126" i="1"/>
  <c r="AF18" i="1" l="1"/>
  <c r="AD18" i="1"/>
  <c r="AC18" i="1"/>
  <c r="L18" i="1"/>
  <c r="AF29" i="1"/>
  <c r="AD29" i="1"/>
  <c r="AC29" i="1"/>
  <c r="L29" i="1"/>
  <c r="B29" i="1" l="1"/>
  <c r="B18" i="1"/>
  <c r="AF74" i="1"/>
  <c r="AD74" i="1"/>
  <c r="AC74" i="1"/>
  <c r="B7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1" i="1"/>
  <c r="L62" i="1"/>
  <c r="L63" i="1"/>
  <c r="L64" i="1"/>
  <c r="L65" i="1"/>
  <c r="L66" i="1"/>
  <c r="L67" i="1"/>
  <c r="L68" i="1"/>
  <c r="L69" i="1"/>
  <c r="L72" i="1"/>
  <c r="L73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4" i="1"/>
  <c r="T123" i="1" l="1"/>
  <c r="B123" i="1" s="1"/>
  <c r="AC65" i="1" l="1"/>
  <c r="AD65" i="1"/>
  <c r="AF65" i="1"/>
  <c r="AF69" i="1"/>
  <c r="AD69" i="1"/>
  <c r="AC69" i="1"/>
  <c r="AF57" i="1"/>
  <c r="AD57" i="1"/>
  <c r="AC57" i="1"/>
  <c r="AF55" i="1"/>
  <c r="AD55" i="1"/>
  <c r="AC55" i="1"/>
  <c r="AF54" i="1"/>
  <c r="AD54" i="1"/>
  <c r="AC54" i="1"/>
  <c r="AF53" i="1"/>
  <c r="AD53" i="1"/>
  <c r="AC53" i="1"/>
  <c r="AF50" i="1"/>
  <c r="AD50" i="1"/>
  <c r="AC50" i="1"/>
  <c r="B2" i="1"/>
  <c r="B3" i="1"/>
  <c r="AF46" i="1"/>
  <c r="AD46" i="1"/>
  <c r="AC46" i="1"/>
  <c r="AF34" i="1"/>
  <c r="AD34" i="1"/>
  <c r="AC34" i="1"/>
  <c r="B34" i="1" l="1"/>
  <c r="B65" i="1"/>
  <c r="B50" i="1"/>
  <c r="B55" i="1"/>
  <c r="B54" i="1"/>
  <c r="B69" i="1"/>
  <c r="B53" i="1"/>
  <c r="B46" i="1"/>
  <c r="B57" i="1"/>
  <c r="T80" i="1"/>
  <c r="B80" i="1" s="1"/>
  <c r="T81" i="1"/>
  <c r="B81" i="1" s="1"/>
  <c r="T88" i="1"/>
  <c r="B88" i="1" s="1"/>
  <c r="T96" i="1"/>
  <c r="B96" i="1" s="1"/>
  <c r="T97" i="1"/>
  <c r="B97" i="1" s="1"/>
  <c r="T98" i="1"/>
  <c r="B98" i="1" s="1"/>
  <c r="T99" i="1"/>
  <c r="B99" i="1" s="1"/>
  <c r="T100" i="1"/>
  <c r="B100" i="1" s="1"/>
  <c r="T101" i="1"/>
  <c r="B101" i="1" s="1"/>
  <c r="T102" i="1"/>
  <c r="B102" i="1" s="1"/>
  <c r="T103" i="1"/>
  <c r="B103" i="1" s="1"/>
  <c r="T104" i="1"/>
  <c r="B104" i="1" s="1"/>
  <c r="T105" i="1"/>
  <c r="B105" i="1" s="1"/>
  <c r="T106" i="1"/>
  <c r="B106" i="1" s="1"/>
  <c r="T107" i="1"/>
  <c r="B107" i="1" s="1"/>
  <c r="T108" i="1"/>
  <c r="B108" i="1" s="1"/>
  <c r="T109" i="1"/>
  <c r="B109" i="1" s="1"/>
  <c r="T110" i="1"/>
  <c r="B110" i="1" s="1"/>
  <c r="T111" i="1"/>
  <c r="B111" i="1" s="1"/>
  <c r="T112" i="1"/>
  <c r="B112" i="1" s="1"/>
  <c r="T113" i="1"/>
  <c r="B113" i="1" s="1"/>
  <c r="T114" i="1"/>
  <c r="B114" i="1" s="1"/>
  <c r="T115" i="1"/>
  <c r="B115" i="1" s="1"/>
  <c r="T116" i="1"/>
  <c r="B116" i="1" s="1"/>
  <c r="T117" i="1"/>
  <c r="B117" i="1" s="1"/>
  <c r="T118" i="1"/>
  <c r="B118" i="1" s="1"/>
  <c r="T119" i="1"/>
  <c r="B119" i="1" s="1"/>
  <c r="T120" i="1"/>
  <c r="B120" i="1" s="1"/>
  <c r="T121" i="1"/>
  <c r="B121" i="1" s="1"/>
  <c r="T122" i="1"/>
  <c r="B122" i="1" s="1"/>
  <c r="T36" i="1"/>
  <c r="T37" i="1"/>
  <c r="T38" i="1"/>
  <c r="T39" i="1"/>
  <c r="T40" i="1"/>
  <c r="T41" i="1"/>
  <c r="T44" i="1"/>
  <c r="T67" i="1"/>
  <c r="AF67" i="1"/>
  <c r="AF68" i="1"/>
  <c r="AF70" i="1"/>
  <c r="AF71" i="1"/>
  <c r="AF72" i="1"/>
  <c r="AF73" i="1"/>
  <c r="AC73" i="1"/>
  <c r="AD73" i="1"/>
  <c r="AC72" i="1"/>
  <c r="AD72" i="1"/>
  <c r="AC71" i="1"/>
  <c r="AD71" i="1"/>
  <c r="AC70" i="1"/>
  <c r="AD70" i="1"/>
  <c r="AC68" i="1"/>
  <c r="AD68" i="1"/>
  <c r="AC67" i="1"/>
  <c r="AD67" i="1"/>
  <c r="AC63" i="1"/>
  <c r="AD63" i="1"/>
  <c r="AC61" i="1"/>
  <c r="AD61" i="1"/>
  <c r="AC56" i="1"/>
  <c r="AD56" i="1"/>
  <c r="AD41" i="1"/>
  <c r="AF41" i="1"/>
  <c r="AD40" i="1"/>
  <c r="AF40" i="1"/>
  <c r="AD39" i="1"/>
  <c r="AF39" i="1"/>
  <c r="AD38" i="1"/>
  <c r="AF38" i="1"/>
  <c r="AD37" i="1"/>
  <c r="AF37" i="1"/>
  <c r="AD36" i="1"/>
  <c r="AF36" i="1"/>
  <c r="AD32" i="1"/>
  <c r="AF32" i="1"/>
  <c r="AC32" i="1"/>
  <c r="AC33" i="1"/>
  <c r="AC35" i="1"/>
  <c r="AC36" i="1"/>
  <c r="AC37" i="1"/>
  <c r="AC38" i="1"/>
  <c r="AC39" i="1"/>
  <c r="AC40" i="1"/>
  <c r="AC41" i="1"/>
  <c r="B38" i="1" l="1"/>
  <c r="B67" i="1"/>
  <c r="B70" i="1"/>
  <c r="B40" i="1"/>
  <c r="B41" i="1"/>
  <c r="B32" i="1"/>
  <c r="B68" i="1"/>
  <c r="B39" i="1"/>
  <c r="B72" i="1"/>
  <c r="B71" i="1"/>
  <c r="B73" i="1"/>
  <c r="B37" i="1"/>
  <c r="B36" i="1"/>
  <c r="AF63" i="1"/>
  <c r="B63" i="1" s="1"/>
  <c r="AF61" i="1"/>
  <c r="B61" i="1" s="1"/>
  <c r="AF62" i="1"/>
  <c r="AF64" i="1"/>
  <c r="AF66" i="1"/>
  <c r="AF59" i="1"/>
  <c r="AF58" i="1"/>
  <c r="AF56" i="1"/>
  <c r="B56" i="1" s="1"/>
  <c r="AF51" i="1"/>
  <c r="AF48" i="1"/>
  <c r="AF49" i="1"/>
  <c r="AF52" i="1"/>
  <c r="AF47" i="1"/>
  <c r="AF44" i="1"/>
  <c r="AF45" i="1"/>
  <c r="AF42" i="1"/>
  <c r="AF33" i="1"/>
  <c r="AF35" i="1"/>
  <c r="AF22" i="1"/>
  <c r="AF23" i="1"/>
  <c r="AF24" i="1"/>
  <c r="AF25" i="1"/>
  <c r="AF26" i="1"/>
  <c r="AF27" i="1"/>
  <c r="AF28" i="1"/>
  <c r="AF30" i="1"/>
  <c r="AF31" i="1"/>
  <c r="AF21" i="1"/>
  <c r="AF12" i="1"/>
  <c r="AF13" i="1"/>
  <c r="AF14" i="1"/>
  <c r="AF15" i="1"/>
  <c r="AF16" i="1"/>
  <c r="AF17" i="1"/>
  <c r="AF19" i="1"/>
  <c r="AF20" i="1"/>
  <c r="AF11" i="1"/>
  <c r="AF5" i="1"/>
  <c r="AF6" i="1"/>
  <c r="AF7" i="1"/>
  <c r="AF8" i="1"/>
  <c r="AF9" i="1"/>
  <c r="AF10" i="1"/>
  <c r="AF4" i="1"/>
  <c r="AD44" i="1"/>
  <c r="AD45" i="1"/>
  <c r="AD47" i="1"/>
  <c r="AD48" i="1"/>
  <c r="AD49" i="1"/>
  <c r="AD51" i="1"/>
  <c r="AD52" i="1"/>
  <c r="AD58" i="1"/>
  <c r="AD59" i="1"/>
  <c r="AD62" i="1"/>
  <c r="AD64" i="1"/>
  <c r="AD66" i="1"/>
  <c r="AD4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9" i="1"/>
  <c r="AD20" i="1"/>
  <c r="AD21" i="1"/>
  <c r="AD22" i="1"/>
  <c r="AD23" i="1"/>
  <c r="AD24" i="1"/>
  <c r="AD25" i="1"/>
  <c r="AD26" i="1"/>
  <c r="AD27" i="1"/>
  <c r="AD28" i="1"/>
  <c r="AD30" i="1"/>
  <c r="AD31" i="1"/>
  <c r="AD33" i="1"/>
  <c r="AD35" i="1"/>
  <c r="AD4" i="1"/>
  <c r="AC44" i="1"/>
  <c r="AC45" i="1"/>
  <c r="AC47" i="1"/>
  <c r="AC48" i="1"/>
  <c r="AC49" i="1"/>
  <c r="AC51" i="1"/>
  <c r="AC52" i="1"/>
  <c r="AC58" i="1"/>
  <c r="AC59" i="1"/>
  <c r="AC62" i="1"/>
  <c r="AC64" i="1"/>
  <c r="AC66" i="1"/>
  <c r="AC42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9" i="1"/>
  <c r="AC20" i="1"/>
  <c r="AC21" i="1"/>
  <c r="AC22" i="1"/>
  <c r="AC23" i="1"/>
  <c r="AC24" i="1"/>
  <c r="AC25" i="1"/>
  <c r="AC26" i="1"/>
  <c r="AC27" i="1"/>
  <c r="AC28" i="1"/>
  <c r="AC30" i="1"/>
  <c r="AC31" i="1"/>
  <c r="AC4" i="1"/>
  <c r="B35" i="1" l="1"/>
  <c r="B48" i="1"/>
  <c r="B33" i="1"/>
  <c r="B22" i="1"/>
  <c r="B47" i="1"/>
  <c r="B30" i="1"/>
  <c r="B21" i="1"/>
  <c r="B12" i="1"/>
  <c r="B45" i="1"/>
  <c r="B28" i="1"/>
  <c r="B20" i="1"/>
  <c r="B11" i="1"/>
  <c r="B66" i="1"/>
  <c r="B31" i="1"/>
  <c r="B27" i="1"/>
  <c r="B23" i="1"/>
  <c r="B19" i="1"/>
  <c r="B14" i="1"/>
  <c r="B10" i="1"/>
  <c r="B6" i="1"/>
  <c r="B64" i="1"/>
  <c r="B58" i="1"/>
  <c r="B13" i="1"/>
  <c r="B5" i="1"/>
  <c r="B42" i="1"/>
  <c r="B52" i="1"/>
  <c r="B17" i="1"/>
  <c r="B62" i="1"/>
  <c r="B44" i="1"/>
  <c r="B26" i="1"/>
  <c r="B9" i="1"/>
  <c r="B51" i="1"/>
  <c r="B25" i="1"/>
  <c r="B16" i="1"/>
  <c r="B8" i="1"/>
  <c r="B4" i="1"/>
  <c r="B24" i="1"/>
  <c r="B15" i="1"/>
  <c r="B7" i="1"/>
  <c r="B59" i="1"/>
  <c r="B49" i="1"/>
</calcChain>
</file>

<file path=xl/sharedStrings.xml><?xml version="1.0" encoding="utf-8"?>
<sst xmlns="http://schemas.openxmlformats.org/spreadsheetml/2006/main" count="1780" uniqueCount="300">
  <si>
    <t>7LOM6</t>
  </si>
  <si>
    <t>7LOM8</t>
  </si>
  <si>
    <t>7LSH</t>
  </si>
  <si>
    <t>7LOM12</t>
  </si>
  <si>
    <t>7POMRBB</t>
  </si>
  <si>
    <t>7POMSP</t>
  </si>
  <si>
    <t>4TOS2</t>
  </si>
  <si>
    <t>5TOS2</t>
  </si>
  <si>
    <t>4TOS3</t>
  </si>
  <si>
    <t>5TOS4</t>
  </si>
  <si>
    <t>4TOS4</t>
  </si>
  <si>
    <t>5TOS6</t>
  </si>
  <si>
    <t>4TOS6</t>
  </si>
  <si>
    <t>5TOS8</t>
  </si>
  <si>
    <t>4TOS8</t>
  </si>
  <si>
    <t>5TOS10</t>
  </si>
  <si>
    <t>4TOS10</t>
  </si>
  <si>
    <t>5TOS12</t>
  </si>
  <si>
    <t>4TOS12</t>
  </si>
  <si>
    <t>WIP out of Lam or Coating</t>
  </si>
  <si>
    <t>1/2 4x4 Blanks</t>
  </si>
  <si>
    <t>1/2 Shingle grooved Blanks</t>
  </si>
  <si>
    <t xml:space="preserve">1/2 Shingle (Routed &amp; Painted) </t>
  </si>
  <si>
    <t>1/2 OM 7' Blanks</t>
  </si>
  <si>
    <t>1/2 OM 8' Blanks</t>
  </si>
  <si>
    <t>192" Shake Blank</t>
  </si>
  <si>
    <t>96" Shake Blank</t>
  </si>
  <si>
    <t>Cove</t>
  </si>
  <si>
    <t>Craftsman</t>
  </si>
  <si>
    <t>Diamond</t>
  </si>
  <si>
    <t>Fish</t>
  </si>
  <si>
    <t>Octagon</t>
  </si>
  <si>
    <t>Rounds</t>
  </si>
  <si>
    <t>4/4 x 2 x 96 HD Trim</t>
  </si>
  <si>
    <t>4/4 FP Wide</t>
  </si>
  <si>
    <t>4/4 x 6 x 96 HD Trim</t>
  </si>
  <si>
    <t>5/4 FP Wide</t>
  </si>
  <si>
    <t>4/4 Lam Wide</t>
  </si>
  <si>
    <t>5/4 Lam Wide</t>
  </si>
  <si>
    <t>Odd Trim</t>
  </si>
  <si>
    <t>1/2" OM for 12' Lap</t>
  </si>
  <si>
    <t>Width</t>
  </si>
  <si>
    <t xml:space="preserve">Length </t>
  </si>
  <si>
    <t>Pcs/Package</t>
  </si>
  <si>
    <t>Cert</t>
  </si>
  <si>
    <t>Inventory Attributes</t>
  </si>
  <si>
    <t>Yes</t>
  </si>
  <si>
    <t>Product Attributes</t>
  </si>
  <si>
    <t>Texture</t>
  </si>
  <si>
    <t>Thickness</t>
  </si>
  <si>
    <t>Grade</t>
  </si>
  <si>
    <t>Type</t>
  </si>
  <si>
    <t>Style</t>
  </si>
  <si>
    <t>OM</t>
  </si>
  <si>
    <t>7/16</t>
  </si>
  <si>
    <t>Dlr</t>
  </si>
  <si>
    <t>Lap</t>
  </si>
  <si>
    <t>LS</t>
  </si>
  <si>
    <t>7LSM</t>
  </si>
  <si>
    <t>SM</t>
  </si>
  <si>
    <t>VF</t>
  </si>
  <si>
    <t>3/4</t>
  </si>
  <si>
    <t>Panel</t>
  </si>
  <si>
    <t>RBB</t>
  </si>
  <si>
    <t>SE</t>
  </si>
  <si>
    <t>SP</t>
  </si>
  <si>
    <t>NO</t>
  </si>
  <si>
    <t>TXA</t>
  </si>
  <si>
    <t>1/2</t>
  </si>
  <si>
    <t>C4</t>
  </si>
  <si>
    <t>C5</t>
  </si>
  <si>
    <t>C8</t>
  </si>
  <si>
    <t>CR</t>
  </si>
  <si>
    <t>SA</t>
  </si>
  <si>
    <t>SF</t>
  </si>
  <si>
    <t>SG4</t>
  </si>
  <si>
    <t>SL</t>
  </si>
  <si>
    <t>SLC6</t>
  </si>
  <si>
    <t>SH</t>
  </si>
  <si>
    <t>AD</t>
  </si>
  <si>
    <t>SLE</t>
  </si>
  <si>
    <t>808</t>
  </si>
  <si>
    <t>OS</t>
  </si>
  <si>
    <t>4/4</t>
  </si>
  <si>
    <t>Trim</t>
  </si>
  <si>
    <t>FSOM</t>
  </si>
  <si>
    <t>5/4</t>
  </si>
  <si>
    <t>5/8</t>
  </si>
  <si>
    <t>BLKUNP</t>
  </si>
  <si>
    <t>DPT</t>
  </si>
  <si>
    <t>DPU</t>
  </si>
  <si>
    <t xml:space="preserve"> - </t>
  </si>
  <si>
    <t>Special Insturctions</t>
  </si>
  <si>
    <t xml:space="preserve">Unprimed, White Poly Covers  </t>
  </si>
  <si>
    <t>Primed, White Poly Cover, No Back Brand</t>
  </si>
  <si>
    <t>No Odd Count Units</t>
  </si>
  <si>
    <t>RS</t>
  </si>
  <si>
    <t>12-4</t>
  </si>
  <si>
    <t>12-6</t>
  </si>
  <si>
    <t>DCOV</t>
  </si>
  <si>
    <t>DDIA</t>
  </si>
  <si>
    <t>DFISH</t>
  </si>
  <si>
    <t>DOCT</t>
  </si>
  <si>
    <t>DRND</t>
  </si>
  <si>
    <t>DCRT</t>
  </si>
  <si>
    <t>OM/SM</t>
  </si>
  <si>
    <t>ROUGH STOCK OUT OF PRESS</t>
  </si>
  <si>
    <t xml:space="preserve">DuraTrim Covers, No Back Brand, Sub-Bundled (4 high x 3 wide) </t>
  </si>
  <si>
    <t>DuraTrim Covers, No Back Brand, not Sub-bundled</t>
  </si>
  <si>
    <t>Barcode</t>
  </si>
  <si>
    <t>Grades</t>
  </si>
  <si>
    <t>Waste/Shift</t>
  </si>
  <si>
    <t>Waste/Pcs (lbs)</t>
  </si>
  <si>
    <t>Waste/Unit (lbs)</t>
  </si>
  <si>
    <t xml:space="preserve">Waste/Sheet (lbs) </t>
  </si>
  <si>
    <t>Avg run Coating</t>
  </si>
  <si>
    <t>Machine</t>
  </si>
  <si>
    <t>Units/Turns</t>
  </si>
  <si>
    <t>MS2</t>
  </si>
  <si>
    <t>T</t>
  </si>
  <si>
    <t>MS1</t>
  </si>
  <si>
    <t>Panel Phase 2</t>
  </si>
  <si>
    <t>7LOM9.5</t>
  </si>
  <si>
    <t>7LSMVAL</t>
  </si>
  <si>
    <t>7POMSQ</t>
  </si>
  <si>
    <t>7PSMSQ</t>
  </si>
  <si>
    <t>12LOMC124</t>
  </si>
  <si>
    <t>12LOMC126</t>
  </si>
  <si>
    <t>12LOMC4</t>
  </si>
  <si>
    <t>12LOMC5</t>
  </si>
  <si>
    <t>12LOMC8</t>
  </si>
  <si>
    <t>12LOMCR</t>
  </si>
  <si>
    <t>12LOMSA12</t>
  </si>
  <si>
    <t>12LOMSA8</t>
  </si>
  <si>
    <t>12LOMSOF</t>
  </si>
  <si>
    <t>12LOMSG</t>
  </si>
  <si>
    <t>12LOMSL</t>
  </si>
  <si>
    <t>12LSH</t>
  </si>
  <si>
    <t>12LSHCOV</t>
  </si>
  <si>
    <t>12LSHCRT</t>
  </si>
  <si>
    <t>12LSHDIA</t>
  </si>
  <si>
    <t>12LSHFISH</t>
  </si>
  <si>
    <t>12LSHOCT</t>
  </si>
  <si>
    <t>12LSHRND</t>
  </si>
  <si>
    <t>12PADSHP</t>
  </si>
  <si>
    <t>12PTXA808</t>
  </si>
  <si>
    <t>12PTXABLK</t>
  </si>
  <si>
    <t>4TOMFASC</t>
  </si>
  <si>
    <t>5TTTXASMBLKUN</t>
  </si>
  <si>
    <t>58TOMDT3</t>
  </si>
  <si>
    <t>58TOMDT4</t>
  </si>
  <si>
    <t>58TOMDTUN3</t>
  </si>
  <si>
    <t>58TOMDTUN4</t>
  </si>
  <si>
    <t>58TOMDT6</t>
  </si>
  <si>
    <t>58TOMDTUN6</t>
  </si>
  <si>
    <t>4/4 x 4 x 96 HD Trim</t>
  </si>
  <si>
    <t>5/8 FP</t>
  </si>
  <si>
    <t>5/8 OM Trim</t>
  </si>
  <si>
    <t>5/8 BakeHumid (44x74-3256)</t>
  </si>
  <si>
    <t>1/2 BakeHumid (44x74-3256)</t>
  </si>
  <si>
    <t>1/2 Adobe Siding</t>
  </si>
  <si>
    <t>1/2 OM &amp; SM WIDE Trim</t>
  </si>
  <si>
    <t>1/2 OM Siding</t>
  </si>
  <si>
    <t>1/2 Shake Siding</t>
  </si>
  <si>
    <t>1/2 OM Canada</t>
  </si>
  <si>
    <t>7/16 BakeHumid (44x74=3256)</t>
  </si>
  <si>
    <t>7/16 OM &amp; SM WIDE Trim</t>
  </si>
  <si>
    <t>7/16 OM &amp; SM NARROW Trim</t>
  </si>
  <si>
    <t>7/16 OM Siding</t>
  </si>
  <si>
    <t>7/16 Shake Siding</t>
  </si>
  <si>
    <t>7/16 Smooth Siding</t>
  </si>
  <si>
    <t>WIP</t>
  </si>
  <si>
    <t>D,W</t>
  </si>
  <si>
    <t>D, E, W</t>
  </si>
  <si>
    <t>D,E,W</t>
  </si>
  <si>
    <t>D,R,W</t>
  </si>
  <si>
    <t>D.W</t>
  </si>
  <si>
    <t xml:space="preserve">No back brand </t>
  </si>
  <si>
    <t xml:space="preserve">(All inventory Attributes are manually enter at order entry) </t>
  </si>
  <si>
    <t>#5 open</t>
  </si>
  <si>
    <t>7POM34</t>
  </si>
  <si>
    <t>7PTXA34</t>
  </si>
  <si>
    <t>Width Label</t>
  </si>
  <si>
    <t>Notes</t>
  </si>
  <si>
    <t>DataRow</t>
  </si>
  <si>
    <t>ValidRow</t>
  </si>
  <si>
    <t>N/A</t>
  </si>
  <si>
    <t>U</t>
  </si>
  <si>
    <t>Min</t>
  </si>
  <si>
    <t>Target</t>
  </si>
  <si>
    <t>Max</t>
  </si>
  <si>
    <t>Product Code</t>
  </si>
  <si>
    <t xml:space="preserve">NOTE: The DataRow column is for the scheduler program to quickly eliminate non-esential rows that are not master item data. </t>
  </si>
  <si>
    <t>NOTE: The ValidRow column is for quick checking that the scheduler program will be able to read the row.</t>
  </si>
  <si>
    <t>NOTE: This sheet must be named "Data"</t>
  </si>
  <si>
    <t>Description</t>
  </si>
  <si>
    <t>Length</t>
  </si>
  <si>
    <t>10/1</t>
  </si>
  <si>
    <t>12OMSLC6</t>
  </si>
  <si>
    <t>BLNK</t>
  </si>
  <si>
    <t>Test WiP Generic</t>
  </si>
  <si>
    <t>7/17</t>
  </si>
  <si>
    <t>Out/Minute</t>
  </si>
  <si>
    <t>58TOM3</t>
  </si>
  <si>
    <t>Master ID</t>
  </si>
  <si>
    <t>7LOMSOF</t>
  </si>
  <si>
    <t>SOF</t>
  </si>
  <si>
    <t>Made In</t>
  </si>
  <si>
    <t>Coating</t>
  </si>
  <si>
    <t>Other</t>
  </si>
  <si>
    <t>7/16 6" OM Lap</t>
  </si>
  <si>
    <t>7/16 8" OM Lap</t>
  </si>
  <si>
    <t>7/16 9-1/2" OM Lap</t>
  </si>
  <si>
    <t>7/16 12" OM Lap</t>
  </si>
  <si>
    <t>7/16 Shake Lap</t>
  </si>
  <si>
    <t>7/16 12" Smooth Lap</t>
  </si>
  <si>
    <t>7/16 12" Smooth ValuForm</t>
  </si>
  <si>
    <t>7/16 OM 4x7 3/4 Chl</t>
  </si>
  <si>
    <t>7/16 OM 4x9 3/4 Chl</t>
  </si>
  <si>
    <t>7/16 OM 4x8 3/4 Chl</t>
  </si>
  <si>
    <t>7/16 OM 4x8 RB&amp;B</t>
  </si>
  <si>
    <t>7/16 OM 4x8 Square Edge</t>
  </si>
  <si>
    <t>7/16 Smooth 4x8 Square Edge</t>
  </si>
  <si>
    <t>7/16 TexA 4x8 3/4 Chl</t>
  </si>
  <si>
    <t>7/16 OM Soffit</t>
  </si>
  <si>
    <t>7/16 TexA 4x7 3/4 Chl</t>
  </si>
  <si>
    <t>1/2 OM 12-4 Cottage Lap</t>
  </si>
  <si>
    <t>1/2 OM 12-6 Cottage Lap</t>
  </si>
  <si>
    <t>1/2 OM 4" Cottage Lap</t>
  </si>
  <si>
    <t>1/2 Twelve Foot 5" Cottage Lap</t>
  </si>
  <si>
    <t>1/2 5" Cottage Lap</t>
  </si>
  <si>
    <t>1/2 8" Cottage Lap</t>
  </si>
  <si>
    <t>1/2 Channel Rustic</t>
  </si>
  <si>
    <t>1/2 12" Self Align</t>
  </si>
  <si>
    <t>1/2 8" Self Align</t>
  </si>
  <si>
    <t>1/2 Twelve Foot 8" Self Align</t>
  </si>
  <si>
    <t>1/2 8" Sure Lock</t>
  </si>
  <si>
    <t>1/2 Sure Lock Cottage Six</t>
  </si>
  <si>
    <t>1/2 Shake Self Align</t>
  </si>
  <si>
    <t>1/2 Adobe 4x8 Ship Lap Edge</t>
  </si>
  <si>
    <t>4/4 6" OM Fascia</t>
  </si>
  <si>
    <t>4/4 8" OM Fascia</t>
  </si>
  <si>
    <t>4/4 10" TruWood Trim</t>
  </si>
  <si>
    <t>4/4 12" TruWood Trim</t>
  </si>
  <si>
    <t>4/4 2" TruWood Trim</t>
  </si>
  <si>
    <t>4/4 2" Home Depot Trim</t>
  </si>
  <si>
    <t>4/4 3" TruWood Trim</t>
  </si>
  <si>
    <t>4/4 4" TruWood Trim</t>
  </si>
  <si>
    <t>4/4 4" Home Depot Trim</t>
  </si>
  <si>
    <t>4/4 6" TruWood Trim</t>
  </si>
  <si>
    <t>4/4 6" Home Depot Trim</t>
  </si>
  <si>
    <t>4/4 8" TruWood Trim</t>
  </si>
  <si>
    <t>5/4 10" TruWood Trim</t>
  </si>
  <si>
    <t>5/4 12" TruWood Trim</t>
  </si>
  <si>
    <t>5/4 2" TruWood Trim</t>
  </si>
  <si>
    <t>5/4 4" TruWood Trim</t>
  </si>
  <si>
    <t>5/4 4" Home Depot Trim</t>
  </si>
  <si>
    <t>5/4 6" TruWood Trim</t>
  </si>
  <si>
    <t>5/4 6" Home Depot Trim</t>
  </si>
  <si>
    <t>5/4 8" TruWood Trim</t>
  </si>
  <si>
    <t>5/8 3" Primed DuraTrim</t>
  </si>
  <si>
    <t>5/8 3" Unprimed DuraTrim</t>
  </si>
  <si>
    <t>5/8 4" Primed DuraTrim</t>
  </si>
  <si>
    <t>5/8 4" Unprimed DuraTrim</t>
  </si>
  <si>
    <t>5/8 6" Primed DuraTrim</t>
  </si>
  <si>
    <t>5/8 6" Unprimed DuraTrim</t>
  </si>
  <si>
    <t>RS 5/8 OM Trim</t>
  </si>
  <si>
    <t>RS 1/2 Adobe Siding</t>
  </si>
  <si>
    <t>RS 1/2 OM &amp; SM Wide Trim</t>
  </si>
  <si>
    <t>1/2 OM 16' for 12' Lap</t>
  </si>
  <si>
    <t>RS 1/2 OM 16' for 12' Lap</t>
  </si>
  <si>
    <t>RS 1/2 OM Siding</t>
  </si>
  <si>
    <t>RS 1/2 Shake Siding</t>
  </si>
  <si>
    <t>RS 1/2 OM Canada</t>
  </si>
  <si>
    <t>RS 7/16 OM  &amp; SM Wide Trim</t>
  </si>
  <si>
    <t>RS 7/16 OM  &amp; SM Narrow Trim</t>
  </si>
  <si>
    <t>RS 7/16 OM Siding</t>
  </si>
  <si>
    <t>RS 7/16 Shake Siding</t>
  </si>
  <si>
    <t>RS 7/16 Smooth Siding</t>
  </si>
  <si>
    <t>Press</t>
  </si>
  <si>
    <t>FGPieces</t>
  </si>
  <si>
    <t>1/2 OM 16x192 Soffit</t>
  </si>
  <si>
    <t>5/4 2" Home Depot Trim</t>
  </si>
  <si>
    <t>7/16 Sturdy Panel</t>
  </si>
  <si>
    <t>12POM808</t>
  </si>
  <si>
    <t>1/2 Straited 808</t>
  </si>
  <si>
    <t>1/2 TexA Unprimed Blanks</t>
  </si>
  <si>
    <t>5/8 3" OM TruWood Trim</t>
  </si>
  <si>
    <t>58TOM4</t>
  </si>
  <si>
    <t>5/8 4" OM TruWood Trim</t>
  </si>
  <si>
    <t>49-1/4x192 @ 31 pcs , Verticals on outside, Belly band each end of load before packaging</t>
  </si>
  <si>
    <t>4/4 FP Old</t>
  </si>
  <si>
    <t>5/4 FP Old</t>
  </si>
  <si>
    <t>4/4 Lam Old</t>
  </si>
  <si>
    <t>5/4 Lam Old</t>
  </si>
  <si>
    <t>5/8 6" OM TruWood Trim</t>
  </si>
  <si>
    <t>58TOM6</t>
  </si>
  <si>
    <t>Avg Run Press</t>
  </si>
  <si>
    <t>Avg Run /8 hrs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</si>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</sst>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rgb="FFFF0000"/>
      <name val="Arial Narrow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left"/>
    </xf>
    <xf numFmtId="49" fontId="3" fillId="5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7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/>
    </xf>
    <xf numFmtId="3" fontId="9" fillId="4" borderId="0" xfId="0" applyNumberFormat="1" applyFont="1" applyFill="1" applyAlignment="1">
      <alignment vertical="center"/>
    </xf>
    <xf numFmtId="2" fontId="9" fillId="4" borderId="0" xfId="0" applyNumberFormat="1" applyFont="1" applyFill="1" applyAlignment="1">
      <alignment vertical="center" wrapText="1"/>
    </xf>
    <xf numFmtId="4" fontId="9" fillId="4" borderId="0" xfId="0" applyNumberFormat="1" applyFont="1" applyFill="1" applyAlignment="1">
      <alignment vertical="center" wrapText="1"/>
    </xf>
    <xf numFmtId="3" fontId="0" fillId="0" borderId="0" xfId="0" applyNumberFormat="1"/>
    <xf numFmtId="0" fontId="6" fillId="0" borderId="0" xfId="0" applyFont="1" applyAlignment="1"/>
    <xf numFmtId="0" fontId="6" fillId="0" borderId="0" xfId="0" applyNumberFormat="1" applyFont="1" applyAlignment="1">
      <alignment horizontal="right"/>
    </xf>
    <xf numFmtId="0" fontId="0" fillId="0" borderId="0" xfId="0" applyNumberFormat="1"/>
    <xf numFmtId="12" fontId="0" fillId="0" borderId="0" xfId="0" applyNumberFormat="1" applyAlignment="1">
      <alignment horizontal="center"/>
    </xf>
    <xf numFmtId="12" fontId="0" fillId="5" borderId="0" xfId="0" applyNumberFormat="1" applyFill="1" applyAlignment="1">
      <alignment horizontal="center"/>
    </xf>
    <xf numFmtId="12" fontId="0" fillId="2" borderId="0" xfId="0" applyNumberFormat="1" applyFill="1" applyAlignment="1">
      <alignment horizontal="center"/>
    </xf>
    <xf numFmtId="12" fontId="0" fillId="0" borderId="0" xfId="0" applyNumberFormat="1" applyAlignment="1">
      <alignment horizontal="left"/>
    </xf>
    <xf numFmtId="12" fontId="2" fillId="0" borderId="0" xfId="0" applyNumberFormat="1" applyFont="1" applyAlignment="1">
      <alignment horizontal="center"/>
    </xf>
    <xf numFmtId="12" fontId="7" fillId="2" borderId="0" xfId="0" applyNumberFormat="1" applyFont="1" applyFill="1" applyAlignment="1">
      <alignment horizontal="center"/>
    </xf>
    <xf numFmtId="12" fontId="7" fillId="0" borderId="0" xfId="0" applyNumberFormat="1" applyFont="1" applyAlignment="1">
      <alignment horizontal="center"/>
    </xf>
    <xf numFmtId="12" fontId="6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3" borderId="0" xfId="0" applyNumberFormat="1" applyFill="1" applyAlignment="1">
      <alignment horizontal="center"/>
    </xf>
    <xf numFmtId="12" fontId="0" fillId="6" borderId="0" xfId="0" applyNumberFormat="1" applyFill="1" applyAlignment="1">
      <alignment horizontal="center"/>
    </xf>
    <xf numFmtId="0" fontId="0" fillId="0" borderId="0" xfId="0"/>
    <xf numFmtId="0" fontId="2" fillId="6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0" fillId="6" borderId="0" xfId="0" applyNumberFormat="1" applyFill="1" applyAlignment="1">
      <alignment horizontal="center"/>
    </xf>
    <xf numFmtId="3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4" fillId="6" borderId="0" xfId="0" applyFont="1" applyFill="1" applyAlignment="1">
      <alignment horizontal="left"/>
    </xf>
    <xf numFmtId="49" fontId="4" fillId="6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horizontal="right"/>
    </xf>
    <xf numFmtId="49" fontId="2" fillId="6" borderId="0" xfId="0" applyNumberFormat="1" applyFont="1" applyFill="1" applyAlignment="1">
      <alignment horizontal="right"/>
    </xf>
    <xf numFmtId="49" fontId="12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6" fillId="0" borderId="0" xfId="0" applyNumberFormat="1" applyFont="1" applyAlignment="1"/>
    <xf numFmtId="49" fontId="0" fillId="0" borderId="0" xfId="0" applyNumberFormat="1"/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6" fontId="13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2" fontId="0" fillId="0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2" fontId="2" fillId="0" borderId="0" xfId="0" applyNumberFormat="1" applyFont="1" applyAlignment="1">
      <alignment horizontal="right"/>
    </xf>
    <xf numFmtId="12" fontId="0" fillId="0" borderId="0" xfId="0" applyNumberFormat="1"/>
    <xf numFmtId="0" fontId="0" fillId="0" borderId="0" xfId="0"/>
    <xf numFmtId="0" fontId="0" fillId="0" borderId="1" xfId="0" applyBorder="1"/>
    <xf numFmtId="3" fontId="0" fillId="0" borderId="1" xfId="0" applyNumberFormat="1" applyBorder="1"/>
    <xf numFmtId="12" fontId="0" fillId="0" borderId="1" xfId="0" applyNumberFormat="1" applyBorder="1"/>
    <xf numFmtId="0" fontId="12" fillId="0" borderId="1" xfId="0" applyFont="1" applyBorder="1" applyAlignment="1">
      <alignment horizontal="right"/>
    </xf>
    <xf numFmtId="49" fontId="12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12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12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3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Fill="1"/>
    <xf numFmtId="3" fontId="0" fillId="0" borderId="0" xfId="0" applyNumberFormat="1" applyFill="1"/>
    <xf numFmtId="12" fontId="0" fillId="0" borderId="0" xfId="0" applyNumberFormat="1" applyFill="1"/>
    <xf numFmtId="49" fontId="2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center"/>
    </xf>
    <xf numFmtId="12" fontId="7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left"/>
    </xf>
    <xf numFmtId="3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164" fontId="9" fillId="0" borderId="0" xfId="0" applyNumberFormat="1" applyFont="1" applyAlignment="1">
      <alignment horizontal="center" vertical="center" wrapText="1"/>
    </xf>
    <xf numFmtId="0" fontId="0" fillId="0" borderId="0" xfId="0"/>
    <xf numFmtId="0" fontId="9" fillId="4" borderId="0" xfId="0" applyFont="1" applyFill="1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9"/>
      <tableStyleElement type="headerRow" dxfId="18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7"/>
  <sheetViews>
    <sheetView tabSelected="1" workbookViewId="0">
      <pane ySplit="1" topLeftCell="A2" activePane="bottomLeft" state="frozen"/>
      <selection pane="bottomLeft" activeCell="S1" sqref="S1:S1048576"/>
    </sheetView>
  </sheetViews>
  <sheetFormatPr defaultRowHeight="15" x14ac:dyDescent="0.25"/>
  <cols>
    <col min="1" max="1" width="8.5703125" bestFit="1" customWidth="1"/>
    <col min="2" max="2" width="8.7109375" bestFit="1" customWidth="1"/>
    <col min="3" max="3" width="18.140625" style="85" customWidth="1"/>
    <col min="4" max="4" width="23.7109375" style="5" customWidth="1"/>
    <col min="5" max="5" width="8.28515625" style="68" bestFit="1" customWidth="1"/>
    <col min="6" max="6" width="7.85546875" style="5" customWidth="1"/>
    <col min="7" max="7" width="17.5703125" style="1" bestFit="1" customWidth="1"/>
    <col min="8" max="8" width="9.85546875" style="47" customWidth="1"/>
    <col min="9" max="9" width="6.42578125" style="1" bestFit="1" customWidth="1"/>
    <col min="10" max="10" width="6" style="2" bestFit="1" customWidth="1"/>
    <col min="11" max="11" width="8" style="2" bestFit="1" customWidth="1"/>
    <col min="12" max="12" width="17" style="2" customWidth="1"/>
    <col min="13" max="13" width="19.28515625" style="1" bestFit="1" customWidth="1"/>
    <col min="14" max="14" width="7.5703125" style="1" bestFit="1" customWidth="1"/>
    <col min="15" max="15" width="11.42578125" style="30" customWidth="1"/>
    <col min="16" max="16" width="4.7109375" style="1" bestFit="1" customWidth="1"/>
    <col min="17" max="18" width="9.85546875" style="1" customWidth="1"/>
    <col min="19" max="19" width="13" style="117" customWidth="1"/>
    <col min="20" max="20" width="29.28515625" style="75" bestFit="1" customWidth="1"/>
    <col min="21" max="21" width="21.140625" style="1" customWidth="1"/>
    <col min="22" max="22" width="10.7109375" style="1" bestFit="1" customWidth="1"/>
    <col min="23" max="23" width="9.28515625" style="1" bestFit="1" customWidth="1"/>
    <col min="24" max="24" width="16.7109375" bestFit="1" customWidth="1"/>
    <col min="25" max="25" width="15.28515625" bestFit="1" customWidth="1"/>
    <col min="26" max="26" width="7.42578125" bestFit="1" customWidth="1"/>
    <col min="27" max="27" width="6.7109375" bestFit="1" customWidth="1"/>
    <col min="28" max="28" width="11" style="10" customWidth="1"/>
    <col min="29" max="29" width="10.42578125" style="36" bestFit="1" customWidth="1"/>
    <col min="30" max="30" width="13.140625" style="38" bestFit="1" customWidth="1"/>
    <col min="31" max="31" width="14" style="1" bestFit="1" customWidth="1"/>
    <col min="32" max="32" width="15.28515625" style="38" bestFit="1" customWidth="1"/>
  </cols>
  <sheetData>
    <row r="1" spans="1:32" x14ac:dyDescent="0.25">
      <c r="A1" t="s">
        <v>184</v>
      </c>
      <c r="B1" t="s">
        <v>185</v>
      </c>
      <c r="C1" s="84" t="s">
        <v>280</v>
      </c>
      <c r="D1" s="5" t="s">
        <v>191</v>
      </c>
      <c r="E1" s="68" t="s">
        <v>207</v>
      </c>
      <c r="F1" s="5" t="s">
        <v>204</v>
      </c>
      <c r="G1" s="6" t="s">
        <v>48</v>
      </c>
      <c r="H1" s="55" t="s">
        <v>49</v>
      </c>
      <c r="I1" s="6" t="s">
        <v>50</v>
      </c>
      <c r="J1" s="7" t="s">
        <v>51</v>
      </c>
      <c r="K1" s="7" t="s">
        <v>52</v>
      </c>
      <c r="L1" s="7" t="s">
        <v>202</v>
      </c>
      <c r="M1" s="6" t="s">
        <v>41</v>
      </c>
      <c r="N1" s="6" t="s">
        <v>196</v>
      </c>
      <c r="O1" s="81" t="s">
        <v>43</v>
      </c>
      <c r="P1" s="6" t="s">
        <v>44</v>
      </c>
      <c r="Q1" s="6"/>
      <c r="R1" s="6" t="s">
        <v>182</v>
      </c>
      <c r="S1" s="117" t="s">
        <v>298</v>
      </c>
      <c r="T1" s="75" t="s">
        <v>195</v>
      </c>
      <c r="U1" s="1" t="s">
        <v>116</v>
      </c>
      <c r="V1" s="1" t="s">
        <v>117</v>
      </c>
      <c r="W1" s="1" t="s">
        <v>188</v>
      </c>
      <c r="X1" s="1" t="s">
        <v>189</v>
      </c>
      <c r="Y1" t="s">
        <v>190</v>
      </c>
      <c r="Z1" s="1" t="s">
        <v>109</v>
      </c>
      <c r="AA1" s="1" t="s">
        <v>110</v>
      </c>
      <c r="AB1" s="9" t="s">
        <v>183</v>
      </c>
      <c r="AC1" s="36" t="s">
        <v>111</v>
      </c>
      <c r="AD1" s="38" t="s">
        <v>112</v>
      </c>
      <c r="AE1" s="1" t="s">
        <v>113</v>
      </c>
      <c r="AF1" s="38" t="s">
        <v>114</v>
      </c>
    </row>
    <row r="2" spans="1:32" ht="14.45" customHeight="1" x14ac:dyDescent="0.25">
      <c r="A2" t="b">
        <v>0</v>
      </c>
      <c r="B2" s="43" t="b">
        <f t="shared" ref="B2:B3" si="0">AND(A2,COUNTBLANK(D2:J2) +COUNTBLANK(M2:AA2) + COUNTBLANK(AC2:AF2) &lt; 1, ISNUMBER(Y2),ISNUMBER(M2),ISNUMBER(X2),ISNUMBER(AC2),ISNUMBER(AD2),ISNUMBER(AE2),ISNUMBER(AF2),ISNUMBER(S2),ISNUMBER(O2),ISNUMBER(N2))</f>
        <v>0</v>
      </c>
      <c r="G2" s="8" t="s">
        <v>47</v>
      </c>
      <c r="H2" s="51"/>
      <c r="I2" s="6"/>
      <c r="J2" s="7"/>
      <c r="K2" s="7"/>
      <c r="L2" s="16"/>
      <c r="M2" s="8" t="s">
        <v>45</v>
      </c>
      <c r="N2" s="35" t="s">
        <v>178</v>
      </c>
      <c r="O2" s="81"/>
      <c r="P2" s="6"/>
      <c r="Q2" s="6"/>
      <c r="R2" s="6"/>
      <c r="S2" s="23"/>
      <c r="T2" s="76"/>
      <c r="W2" s="29"/>
      <c r="X2" s="121" t="s">
        <v>189</v>
      </c>
      <c r="Y2" s="122" t="s">
        <v>190</v>
      </c>
      <c r="Z2" s="123" t="s">
        <v>109</v>
      </c>
      <c r="AA2" s="123" t="s">
        <v>110</v>
      </c>
      <c r="AB2" s="27"/>
      <c r="AC2" s="40" t="s">
        <v>111</v>
      </c>
      <c r="AD2" s="41" t="s">
        <v>112</v>
      </c>
      <c r="AE2" s="42" t="s">
        <v>113</v>
      </c>
      <c r="AF2" s="41" t="s">
        <v>114</v>
      </c>
    </row>
    <row r="3" spans="1:32" x14ac:dyDescent="0.25">
      <c r="A3" t="b">
        <v>0</v>
      </c>
      <c r="B3" s="43" t="b">
        <f t="shared" si="0"/>
        <v>0</v>
      </c>
      <c r="G3" s="14" t="s">
        <v>48</v>
      </c>
      <c r="H3" s="54" t="s">
        <v>49</v>
      </c>
      <c r="I3" s="6" t="s">
        <v>50</v>
      </c>
      <c r="J3" s="7" t="s">
        <v>51</v>
      </c>
      <c r="K3" s="7" t="s">
        <v>52</v>
      </c>
      <c r="L3" s="16"/>
      <c r="M3" s="6" t="s">
        <v>41</v>
      </c>
      <c r="N3" s="6" t="s">
        <v>196</v>
      </c>
      <c r="O3" s="82" t="s">
        <v>43</v>
      </c>
      <c r="P3" s="6" t="s">
        <v>44</v>
      </c>
      <c r="Q3" s="6" t="s">
        <v>179</v>
      </c>
      <c r="R3" s="15" t="s">
        <v>182</v>
      </c>
      <c r="S3" s="24" t="s">
        <v>115</v>
      </c>
      <c r="T3" s="77"/>
      <c r="U3" s="25" t="s">
        <v>116</v>
      </c>
      <c r="V3" s="25" t="s">
        <v>117</v>
      </c>
      <c r="W3" s="26" t="s">
        <v>188</v>
      </c>
      <c r="X3" s="121"/>
      <c r="Y3" s="122"/>
      <c r="Z3" s="123"/>
      <c r="AA3" s="123"/>
      <c r="AB3" s="28" t="s">
        <v>92</v>
      </c>
      <c r="AC3" s="40"/>
      <c r="AD3" s="41"/>
      <c r="AE3" s="42"/>
      <c r="AF3" s="41"/>
    </row>
    <row r="4" spans="1:32" x14ac:dyDescent="0.25">
      <c r="A4" t="b">
        <v>1</v>
      </c>
      <c r="B4" s="43" t="b">
        <f t="shared" ref="B4:B18" si="1">AND(A4,COUNTBLANK(D4) +COUNTBLANK(F4:J4) +COUNTBLANK(M4:AA4) + COUNTBLANK(AC4:AF4) &lt; 1, ISNUMBER(Y4),ISNUMBER(M4),ISNUMBER(X4),ISNUMBER(AC4),ISNUMBER(AD4),ISNUMBER(AE4),ISNUMBER(AF4),ISNUMBER(S4),ISNUMBER(O4),ISNUMBER(N4))</f>
        <v>1</v>
      </c>
      <c r="C4" s="85">
        <f>O4</f>
        <v>336</v>
      </c>
      <c r="D4" s="5" t="s">
        <v>0</v>
      </c>
      <c r="E4" s="68" t="s">
        <v>208</v>
      </c>
      <c r="F4" s="5">
        <v>1</v>
      </c>
      <c r="G4" s="1" t="s">
        <v>53</v>
      </c>
      <c r="H4" s="47" t="s">
        <v>54</v>
      </c>
      <c r="I4" s="1" t="s">
        <v>55</v>
      </c>
      <c r="J4" s="2" t="s">
        <v>56</v>
      </c>
      <c r="K4" s="2" t="s">
        <v>57</v>
      </c>
      <c r="L4" s="56">
        <f>(S4*O4)/480</f>
        <v>14</v>
      </c>
      <c r="M4" s="47">
        <v>6</v>
      </c>
      <c r="N4" s="47">
        <v>192</v>
      </c>
      <c r="O4" s="30">
        <v>336</v>
      </c>
      <c r="P4" s="1" t="s">
        <v>66</v>
      </c>
      <c r="Q4" s="1" t="s">
        <v>186</v>
      </c>
      <c r="R4" s="1">
        <v>6</v>
      </c>
      <c r="S4" s="117">
        <v>20</v>
      </c>
      <c r="T4" s="75" t="s">
        <v>210</v>
      </c>
      <c r="U4" s="1" t="s">
        <v>118</v>
      </c>
      <c r="V4" s="1" t="s">
        <v>119</v>
      </c>
      <c r="W4" s="1">
        <v>0</v>
      </c>
      <c r="X4">
        <v>1</v>
      </c>
      <c r="Y4">
        <v>3</v>
      </c>
      <c r="Z4" t="s">
        <v>46</v>
      </c>
      <c r="AA4" t="s">
        <v>172</v>
      </c>
      <c r="AC4" s="36">
        <f t="shared" ref="AC4:AC35" si="2">AE4*S4</f>
        <v>6385</v>
      </c>
      <c r="AD4" s="38">
        <f t="shared" ref="AD4:AD35" si="3">AE4/O4</f>
        <v>0.95014880952380953</v>
      </c>
      <c r="AE4" s="1">
        <v>319.25</v>
      </c>
      <c r="AF4" s="38">
        <f>AE4/42</f>
        <v>7.6011904761904763</v>
      </c>
    </row>
    <row r="5" spans="1:32" x14ac:dyDescent="0.25">
      <c r="A5" t="b">
        <v>1</v>
      </c>
      <c r="B5" s="43" t="b">
        <f t="shared" si="1"/>
        <v>1</v>
      </c>
      <c r="C5" s="85">
        <f t="shared" ref="C5:C66" si="4">O5</f>
        <v>252</v>
      </c>
      <c r="D5" s="5" t="s">
        <v>1</v>
      </c>
      <c r="E5" s="68" t="s">
        <v>208</v>
      </c>
      <c r="F5" s="5">
        <v>2</v>
      </c>
      <c r="G5" s="1" t="s">
        <v>53</v>
      </c>
      <c r="H5" s="47" t="s">
        <v>54</v>
      </c>
      <c r="I5" s="1" t="s">
        <v>55</v>
      </c>
      <c r="J5" s="2" t="s">
        <v>56</v>
      </c>
      <c r="K5" s="2" t="s">
        <v>57</v>
      </c>
      <c r="L5" s="56">
        <f t="shared" ref="L5:L61" si="5">(S5*O5)/480</f>
        <v>15.75</v>
      </c>
      <c r="M5" s="47">
        <v>8</v>
      </c>
      <c r="N5" s="47">
        <v>192</v>
      </c>
      <c r="O5" s="30">
        <v>252</v>
      </c>
      <c r="P5" s="1" t="s">
        <v>66</v>
      </c>
      <c r="Q5" s="1" t="s">
        <v>186</v>
      </c>
      <c r="R5" s="1">
        <v>8</v>
      </c>
      <c r="S5" s="117">
        <v>30</v>
      </c>
      <c r="T5" s="75" t="s">
        <v>211</v>
      </c>
      <c r="U5" s="1" t="s">
        <v>118</v>
      </c>
      <c r="V5" s="1" t="s">
        <v>119</v>
      </c>
      <c r="W5" s="1">
        <v>0</v>
      </c>
      <c r="X5">
        <v>1</v>
      </c>
      <c r="Y5">
        <v>2</v>
      </c>
      <c r="Z5" t="s">
        <v>46</v>
      </c>
      <c r="AA5" t="s">
        <v>172</v>
      </c>
      <c r="AC5" s="36">
        <f t="shared" si="2"/>
        <v>9147.3000000000011</v>
      </c>
      <c r="AD5" s="38">
        <f t="shared" si="3"/>
        <v>1.2099603174603175</v>
      </c>
      <c r="AE5" s="1">
        <v>304.91000000000003</v>
      </c>
      <c r="AF5" s="38">
        <f t="shared" ref="AF5:AF10" si="6">AE5/42</f>
        <v>7.2597619047619055</v>
      </c>
    </row>
    <row r="6" spans="1:32" x14ac:dyDescent="0.25">
      <c r="A6" t="b">
        <v>1</v>
      </c>
      <c r="B6" s="43" t="b">
        <f t="shared" si="1"/>
        <v>1</v>
      </c>
      <c r="C6" s="85">
        <f t="shared" si="4"/>
        <v>210</v>
      </c>
      <c r="D6" s="5" t="s">
        <v>122</v>
      </c>
      <c r="E6" s="68" t="s">
        <v>208</v>
      </c>
      <c r="F6" s="5">
        <v>3</v>
      </c>
      <c r="G6" s="1" t="s">
        <v>53</v>
      </c>
      <c r="H6" s="47" t="s">
        <v>54</v>
      </c>
      <c r="I6" s="1" t="s">
        <v>55</v>
      </c>
      <c r="J6" s="2" t="s">
        <v>56</v>
      </c>
      <c r="K6" s="2" t="s">
        <v>57</v>
      </c>
      <c r="L6" s="56">
        <f t="shared" si="5"/>
        <v>15.3125</v>
      </c>
      <c r="M6" s="47">
        <v>9.5</v>
      </c>
      <c r="N6" s="47">
        <v>192</v>
      </c>
      <c r="O6" s="30">
        <v>210</v>
      </c>
      <c r="P6" s="1" t="s">
        <v>66</v>
      </c>
      <c r="Q6" s="1" t="s">
        <v>186</v>
      </c>
      <c r="R6" s="1">
        <v>9.5</v>
      </c>
      <c r="S6" s="117">
        <v>35</v>
      </c>
      <c r="T6" s="75" t="s">
        <v>212</v>
      </c>
      <c r="U6" s="1" t="s">
        <v>118</v>
      </c>
      <c r="V6" s="1" t="s">
        <v>119</v>
      </c>
      <c r="W6" s="1">
        <v>0</v>
      </c>
      <c r="X6">
        <v>1</v>
      </c>
      <c r="Y6">
        <v>2</v>
      </c>
      <c r="Z6" t="s">
        <v>46</v>
      </c>
      <c r="AA6" t="s">
        <v>172</v>
      </c>
      <c r="AC6" s="36">
        <f t="shared" si="2"/>
        <v>12006.75</v>
      </c>
      <c r="AD6" s="38">
        <f t="shared" si="3"/>
        <v>1.6335714285714287</v>
      </c>
      <c r="AE6" s="1">
        <v>343.05</v>
      </c>
      <c r="AF6" s="38">
        <f t="shared" si="6"/>
        <v>8.1678571428571427</v>
      </c>
    </row>
    <row r="7" spans="1:32" x14ac:dyDescent="0.25">
      <c r="A7" t="b">
        <v>1</v>
      </c>
      <c r="B7" s="43" t="b">
        <f t="shared" si="1"/>
        <v>1</v>
      </c>
      <c r="C7" s="85">
        <f t="shared" si="4"/>
        <v>168</v>
      </c>
      <c r="D7" s="5" t="s">
        <v>3</v>
      </c>
      <c r="E7" s="68" t="s">
        <v>208</v>
      </c>
      <c r="F7" s="5">
        <v>4</v>
      </c>
      <c r="G7" s="1" t="s">
        <v>53</v>
      </c>
      <c r="H7" s="47" t="s">
        <v>54</v>
      </c>
      <c r="I7" s="1" t="s">
        <v>55</v>
      </c>
      <c r="J7" s="2" t="s">
        <v>56</v>
      </c>
      <c r="K7" s="2" t="s">
        <v>57</v>
      </c>
      <c r="L7" s="56">
        <f t="shared" si="5"/>
        <v>14</v>
      </c>
      <c r="M7" s="47">
        <v>12</v>
      </c>
      <c r="N7" s="47">
        <v>192</v>
      </c>
      <c r="O7" s="30">
        <v>168</v>
      </c>
      <c r="P7" s="1" t="s">
        <v>66</v>
      </c>
      <c r="Q7" s="1" t="s">
        <v>186</v>
      </c>
      <c r="R7" s="1">
        <v>12</v>
      </c>
      <c r="S7" s="117">
        <v>40</v>
      </c>
      <c r="T7" s="75" t="s">
        <v>213</v>
      </c>
      <c r="U7" s="1" t="s">
        <v>118</v>
      </c>
      <c r="V7" s="1" t="s">
        <v>119</v>
      </c>
      <c r="W7" s="1">
        <v>0</v>
      </c>
      <c r="X7">
        <v>1</v>
      </c>
      <c r="Y7">
        <v>2</v>
      </c>
      <c r="Z7" t="s">
        <v>46</v>
      </c>
      <c r="AA7" t="s">
        <v>172</v>
      </c>
      <c r="AC7" s="36">
        <f t="shared" si="2"/>
        <v>11621.199999999999</v>
      </c>
      <c r="AD7" s="38">
        <f t="shared" si="3"/>
        <v>1.7293452380952379</v>
      </c>
      <c r="AE7" s="1">
        <v>290.52999999999997</v>
      </c>
      <c r="AF7" s="38">
        <f t="shared" si="6"/>
        <v>6.9173809523809515</v>
      </c>
    </row>
    <row r="8" spans="1:32" x14ac:dyDescent="0.25">
      <c r="A8" t="b">
        <v>1</v>
      </c>
      <c r="B8" s="43" t="b">
        <f t="shared" si="1"/>
        <v>1</v>
      </c>
      <c r="C8" s="85">
        <f t="shared" si="4"/>
        <v>168</v>
      </c>
      <c r="D8" s="5" t="s">
        <v>2</v>
      </c>
      <c r="E8" s="68" t="s">
        <v>208</v>
      </c>
      <c r="F8" s="5">
        <v>5</v>
      </c>
      <c r="G8" s="1" t="s">
        <v>78</v>
      </c>
      <c r="H8" s="47" t="s">
        <v>54</v>
      </c>
      <c r="I8" s="1" t="s">
        <v>55</v>
      </c>
      <c r="J8" s="2" t="s">
        <v>56</v>
      </c>
      <c r="K8" s="2" t="s">
        <v>57</v>
      </c>
      <c r="L8" s="56">
        <f t="shared" si="5"/>
        <v>12.25</v>
      </c>
      <c r="M8" s="47">
        <v>10.5</v>
      </c>
      <c r="N8" s="47">
        <v>192</v>
      </c>
      <c r="O8" s="30">
        <v>168</v>
      </c>
      <c r="P8" s="1" t="s">
        <v>66</v>
      </c>
      <c r="Q8" s="1" t="s">
        <v>186</v>
      </c>
      <c r="R8" s="2" t="s">
        <v>197</v>
      </c>
      <c r="S8" s="117">
        <v>35</v>
      </c>
      <c r="T8" s="75" t="s">
        <v>214</v>
      </c>
      <c r="U8" s="1" t="s">
        <v>120</v>
      </c>
      <c r="V8" s="1" t="s">
        <v>187</v>
      </c>
      <c r="W8" s="1">
        <v>10</v>
      </c>
      <c r="X8">
        <v>50</v>
      </c>
      <c r="Y8">
        <v>60</v>
      </c>
      <c r="Z8" t="s">
        <v>46</v>
      </c>
      <c r="AA8" t="s">
        <v>172</v>
      </c>
      <c r="AC8" s="36">
        <f t="shared" si="2"/>
        <v>32876.200000000004</v>
      </c>
      <c r="AD8" s="38">
        <f t="shared" si="3"/>
        <v>5.5911904761904765</v>
      </c>
      <c r="AE8" s="1">
        <v>939.32</v>
      </c>
      <c r="AF8" s="38">
        <f t="shared" si="6"/>
        <v>22.364761904761906</v>
      </c>
    </row>
    <row r="9" spans="1:32" x14ac:dyDescent="0.25">
      <c r="A9" t="b">
        <v>1</v>
      </c>
      <c r="B9" s="43" t="b">
        <f t="shared" si="1"/>
        <v>1</v>
      </c>
      <c r="C9" s="85">
        <f t="shared" si="4"/>
        <v>168</v>
      </c>
      <c r="D9" s="5" t="s">
        <v>58</v>
      </c>
      <c r="E9" s="68" t="s">
        <v>208</v>
      </c>
      <c r="F9" s="5">
        <v>6</v>
      </c>
      <c r="G9" s="1" t="s">
        <v>59</v>
      </c>
      <c r="H9" s="47" t="s">
        <v>54</v>
      </c>
      <c r="I9" s="1" t="s">
        <v>55</v>
      </c>
      <c r="J9" s="2" t="s">
        <v>56</v>
      </c>
      <c r="K9" s="2" t="s">
        <v>57</v>
      </c>
      <c r="L9" s="56">
        <f t="shared" si="5"/>
        <v>14</v>
      </c>
      <c r="M9" s="47">
        <v>12</v>
      </c>
      <c r="N9" s="47">
        <v>192</v>
      </c>
      <c r="O9" s="30">
        <v>168</v>
      </c>
      <c r="P9" s="1" t="s">
        <v>66</v>
      </c>
      <c r="Q9" s="1" t="s">
        <v>186</v>
      </c>
      <c r="R9" s="1">
        <v>12</v>
      </c>
      <c r="S9" s="117">
        <v>40</v>
      </c>
      <c r="T9" s="75" t="s">
        <v>215</v>
      </c>
      <c r="U9" s="1" t="s">
        <v>118</v>
      </c>
      <c r="V9" s="1" t="s">
        <v>119</v>
      </c>
      <c r="W9" s="1">
        <v>0</v>
      </c>
      <c r="X9">
        <v>2</v>
      </c>
      <c r="Y9">
        <v>4</v>
      </c>
      <c r="Z9" t="s">
        <v>46</v>
      </c>
      <c r="AA9" t="s">
        <v>172</v>
      </c>
      <c r="AC9" s="36">
        <f t="shared" si="2"/>
        <v>11622.4</v>
      </c>
      <c r="AD9" s="38">
        <f t="shared" si="3"/>
        <v>1.7295238095238095</v>
      </c>
      <c r="AE9" s="1">
        <v>290.56</v>
      </c>
      <c r="AF9" s="38">
        <f t="shared" si="6"/>
        <v>6.9180952380952379</v>
      </c>
    </row>
    <row r="10" spans="1:32" x14ac:dyDescent="0.25">
      <c r="A10" t="b">
        <v>1</v>
      </c>
      <c r="B10" s="43" t="b">
        <f t="shared" si="1"/>
        <v>1</v>
      </c>
      <c r="C10" s="85">
        <f t="shared" si="4"/>
        <v>168</v>
      </c>
      <c r="D10" s="5" t="s">
        <v>123</v>
      </c>
      <c r="E10" s="68" t="s">
        <v>208</v>
      </c>
      <c r="F10" s="5">
        <v>7</v>
      </c>
      <c r="G10" s="1" t="s">
        <v>59</v>
      </c>
      <c r="H10" s="47" t="s">
        <v>54</v>
      </c>
      <c r="I10" s="1" t="s">
        <v>55</v>
      </c>
      <c r="J10" s="2" t="s">
        <v>56</v>
      </c>
      <c r="K10" s="2" t="s">
        <v>60</v>
      </c>
      <c r="L10" s="56">
        <f t="shared" si="5"/>
        <v>14</v>
      </c>
      <c r="M10" s="47">
        <v>12</v>
      </c>
      <c r="N10" s="47">
        <v>192</v>
      </c>
      <c r="O10" s="30">
        <v>168</v>
      </c>
      <c r="P10" s="1" t="s">
        <v>66</v>
      </c>
      <c r="Q10" s="1" t="s">
        <v>186</v>
      </c>
      <c r="R10" s="1">
        <v>12</v>
      </c>
      <c r="S10" s="117">
        <v>40</v>
      </c>
      <c r="T10" s="75" t="s">
        <v>216</v>
      </c>
      <c r="U10" s="1" t="s">
        <v>118</v>
      </c>
      <c r="V10" s="1" t="s">
        <v>119</v>
      </c>
      <c r="W10" s="1">
        <v>0</v>
      </c>
      <c r="X10">
        <v>1</v>
      </c>
      <c r="Y10">
        <v>6</v>
      </c>
      <c r="Z10" t="s">
        <v>46</v>
      </c>
      <c r="AA10" t="s">
        <v>172</v>
      </c>
      <c r="AC10" s="36">
        <f t="shared" si="2"/>
        <v>11622.4</v>
      </c>
      <c r="AD10" s="38">
        <f t="shared" si="3"/>
        <v>1.7295238095238095</v>
      </c>
      <c r="AE10" s="1">
        <v>290.56</v>
      </c>
      <c r="AF10" s="38">
        <f t="shared" si="6"/>
        <v>6.9180952380952379</v>
      </c>
    </row>
    <row r="11" spans="1:32" x14ac:dyDescent="0.25">
      <c r="A11" t="b">
        <v>1</v>
      </c>
      <c r="B11" s="43" t="b">
        <f t="shared" si="1"/>
        <v>1</v>
      </c>
      <c r="C11" s="85">
        <f t="shared" si="4"/>
        <v>45</v>
      </c>
      <c r="D11" s="5" t="s">
        <v>180</v>
      </c>
      <c r="E11" s="68" t="s">
        <v>208</v>
      </c>
      <c r="F11" s="5">
        <v>8</v>
      </c>
      <c r="G11" s="1" t="s">
        <v>53</v>
      </c>
      <c r="H11" s="47" t="s">
        <v>54</v>
      </c>
      <c r="I11" s="1" t="s">
        <v>55</v>
      </c>
      <c r="J11" s="2" t="s">
        <v>62</v>
      </c>
      <c r="K11" s="2" t="s">
        <v>61</v>
      </c>
      <c r="L11" s="56">
        <f t="shared" si="5"/>
        <v>5.625</v>
      </c>
      <c r="M11" s="48">
        <v>48</v>
      </c>
      <c r="N11" s="48">
        <v>84</v>
      </c>
      <c r="O11" s="30">
        <v>45</v>
      </c>
      <c r="P11" s="1" t="s">
        <v>66</v>
      </c>
      <c r="Q11" s="1" t="s">
        <v>186</v>
      </c>
      <c r="R11" s="1" t="s">
        <v>186</v>
      </c>
      <c r="S11" s="117">
        <v>60</v>
      </c>
      <c r="T11" s="75" t="s">
        <v>217</v>
      </c>
      <c r="U11" s="1" t="s">
        <v>121</v>
      </c>
      <c r="V11" s="1" t="s">
        <v>119</v>
      </c>
      <c r="W11" s="1">
        <v>0</v>
      </c>
      <c r="X11">
        <v>1</v>
      </c>
      <c r="Y11">
        <v>2</v>
      </c>
      <c r="Z11" t="s">
        <v>46</v>
      </c>
      <c r="AA11" t="s">
        <v>172</v>
      </c>
      <c r="AC11" s="36">
        <f t="shared" si="2"/>
        <v>23991</v>
      </c>
      <c r="AD11" s="38">
        <f t="shared" si="3"/>
        <v>8.8855555555555554</v>
      </c>
      <c r="AE11" s="1">
        <v>399.85</v>
      </c>
      <c r="AF11" s="38">
        <f>AE11/45</f>
        <v>8.8855555555555554</v>
      </c>
    </row>
    <row r="12" spans="1:32" x14ac:dyDescent="0.25">
      <c r="A12" t="b">
        <v>1</v>
      </c>
      <c r="B12" s="43" t="b">
        <f t="shared" si="1"/>
        <v>1</v>
      </c>
      <c r="C12" s="85">
        <f t="shared" si="4"/>
        <v>45</v>
      </c>
      <c r="D12" s="5" t="s">
        <v>180</v>
      </c>
      <c r="E12" s="68" t="s">
        <v>208</v>
      </c>
      <c r="F12" s="5">
        <v>9</v>
      </c>
      <c r="G12" s="1" t="s">
        <v>53</v>
      </c>
      <c r="H12" s="47" t="s">
        <v>54</v>
      </c>
      <c r="I12" s="1" t="s">
        <v>55</v>
      </c>
      <c r="J12" s="2" t="s">
        <v>62</v>
      </c>
      <c r="K12" s="2" t="s">
        <v>61</v>
      </c>
      <c r="L12" s="56">
        <f t="shared" si="5"/>
        <v>5.625</v>
      </c>
      <c r="M12" s="48">
        <v>48</v>
      </c>
      <c r="N12" s="48">
        <v>108</v>
      </c>
      <c r="O12" s="30">
        <v>45</v>
      </c>
      <c r="P12" s="1" t="s">
        <v>66</v>
      </c>
      <c r="Q12" s="1" t="s">
        <v>186</v>
      </c>
      <c r="R12" s="1" t="s">
        <v>186</v>
      </c>
      <c r="S12" s="117">
        <v>60</v>
      </c>
      <c r="T12" s="75" t="s">
        <v>218</v>
      </c>
      <c r="U12" s="1" t="s">
        <v>121</v>
      </c>
      <c r="V12" s="1" t="s">
        <v>119</v>
      </c>
      <c r="W12" s="1">
        <v>0</v>
      </c>
      <c r="X12">
        <v>1</v>
      </c>
      <c r="Y12">
        <v>2</v>
      </c>
      <c r="Z12" t="s">
        <v>46</v>
      </c>
      <c r="AA12" t="s">
        <v>172</v>
      </c>
      <c r="AC12" s="36">
        <f t="shared" si="2"/>
        <v>23991</v>
      </c>
      <c r="AD12" s="38">
        <f t="shared" si="3"/>
        <v>8.8855555555555554</v>
      </c>
      <c r="AE12" s="1">
        <v>399.85</v>
      </c>
      <c r="AF12" s="38">
        <f t="shared" ref="AF12:AF20" si="7">AE12/45</f>
        <v>8.8855555555555554</v>
      </c>
    </row>
    <row r="13" spans="1:32" x14ac:dyDescent="0.25">
      <c r="A13" t="b">
        <v>1</v>
      </c>
      <c r="B13" s="43" t="b">
        <f t="shared" si="1"/>
        <v>1</v>
      </c>
      <c r="C13" s="85">
        <f t="shared" si="4"/>
        <v>45</v>
      </c>
      <c r="D13" s="5" t="s">
        <v>180</v>
      </c>
      <c r="E13" s="68" t="s">
        <v>208</v>
      </c>
      <c r="F13" s="5">
        <v>10</v>
      </c>
      <c r="G13" s="1" t="s">
        <v>53</v>
      </c>
      <c r="H13" s="47" t="s">
        <v>54</v>
      </c>
      <c r="I13" s="1" t="s">
        <v>55</v>
      </c>
      <c r="J13" s="2" t="s">
        <v>62</v>
      </c>
      <c r="K13" s="2" t="s">
        <v>61</v>
      </c>
      <c r="L13" s="56">
        <f t="shared" si="5"/>
        <v>11.25</v>
      </c>
      <c r="M13" s="47">
        <v>48</v>
      </c>
      <c r="N13" s="47">
        <v>96</v>
      </c>
      <c r="O13" s="30">
        <v>45</v>
      </c>
      <c r="P13" s="1" t="s">
        <v>66</v>
      </c>
      <c r="Q13" s="1" t="s">
        <v>186</v>
      </c>
      <c r="R13" s="1" t="s">
        <v>186</v>
      </c>
      <c r="S13" s="117">
        <v>120</v>
      </c>
      <c r="T13" s="75" t="s">
        <v>219</v>
      </c>
      <c r="U13" s="1" t="s">
        <v>121</v>
      </c>
      <c r="V13" s="1" t="s">
        <v>119</v>
      </c>
      <c r="W13" s="1">
        <v>0</v>
      </c>
      <c r="X13">
        <v>1</v>
      </c>
      <c r="Y13">
        <v>1</v>
      </c>
      <c r="Z13" t="s">
        <v>46</v>
      </c>
      <c r="AA13" t="s">
        <v>173</v>
      </c>
      <c r="AC13" s="36">
        <f t="shared" si="2"/>
        <v>47955.6</v>
      </c>
      <c r="AD13" s="38">
        <f t="shared" si="3"/>
        <v>8.8806666666666665</v>
      </c>
      <c r="AE13" s="1">
        <v>399.63</v>
      </c>
      <c r="AF13" s="38">
        <f t="shared" si="7"/>
        <v>8.8806666666666665</v>
      </c>
    </row>
    <row r="14" spans="1:32" x14ac:dyDescent="0.25">
      <c r="A14" t="b">
        <v>1</v>
      </c>
      <c r="B14" s="43" t="b">
        <f t="shared" si="1"/>
        <v>1</v>
      </c>
      <c r="C14" s="85">
        <f t="shared" si="4"/>
        <v>45</v>
      </c>
      <c r="D14" s="5" t="s">
        <v>4</v>
      </c>
      <c r="E14" s="68" t="s">
        <v>208</v>
      </c>
      <c r="F14" s="5">
        <v>11</v>
      </c>
      <c r="G14" s="1" t="s">
        <v>53</v>
      </c>
      <c r="H14" s="47" t="s">
        <v>54</v>
      </c>
      <c r="I14" s="1" t="s">
        <v>55</v>
      </c>
      <c r="J14" s="2" t="s">
        <v>62</v>
      </c>
      <c r="K14" s="2" t="s">
        <v>63</v>
      </c>
      <c r="L14" s="56">
        <f t="shared" si="5"/>
        <v>11.25</v>
      </c>
      <c r="M14" s="47">
        <v>48</v>
      </c>
      <c r="N14" s="47">
        <v>96</v>
      </c>
      <c r="O14" s="30">
        <v>45</v>
      </c>
      <c r="P14" s="1" t="s">
        <v>66</v>
      </c>
      <c r="Q14" s="1" t="s">
        <v>186</v>
      </c>
      <c r="R14" s="1" t="s">
        <v>186</v>
      </c>
      <c r="S14" s="117">
        <v>120</v>
      </c>
      <c r="T14" s="75" t="s">
        <v>220</v>
      </c>
      <c r="U14" s="1" t="s">
        <v>121</v>
      </c>
      <c r="V14" s="1" t="s">
        <v>187</v>
      </c>
      <c r="W14" s="1">
        <v>15</v>
      </c>
      <c r="X14">
        <v>1</v>
      </c>
      <c r="Y14">
        <v>50</v>
      </c>
      <c r="Z14" t="s">
        <v>46</v>
      </c>
      <c r="AA14" t="s">
        <v>172</v>
      </c>
      <c r="AC14" s="36">
        <f t="shared" si="2"/>
        <v>47955.6</v>
      </c>
      <c r="AD14" s="38">
        <f t="shared" si="3"/>
        <v>8.8806666666666665</v>
      </c>
      <c r="AE14" s="1">
        <v>399.63</v>
      </c>
      <c r="AF14" s="38">
        <f t="shared" si="7"/>
        <v>8.8806666666666665</v>
      </c>
    </row>
    <row r="15" spans="1:32" x14ac:dyDescent="0.25">
      <c r="A15" t="b">
        <v>1</v>
      </c>
      <c r="B15" s="43" t="b">
        <f t="shared" si="1"/>
        <v>1</v>
      </c>
      <c r="C15" s="85">
        <f t="shared" si="4"/>
        <v>45</v>
      </c>
      <c r="D15" s="5" t="s">
        <v>124</v>
      </c>
      <c r="E15" s="68" t="s">
        <v>208</v>
      </c>
      <c r="F15" s="5">
        <v>12</v>
      </c>
      <c r="G15" s="1" t="s">
        <v>53</v>
      </c>
      <c r="H15" s="47" t="s">
        <v>54</v>
      </c>
      <c r="I15" s="1" t="s">
        <v>55</v>
      </c>
      <c r="J15" s="2" t="s">
        <v>62</v>
      </c>
      <c r="K15" s="2" t="s">
        <v>64</v>
      </c>
      <c r="L15" s="56">
        <f t="shared" si="5"/>
        <v>11.25</v>
      </c>
      <c r="M15" s="47">
        <v>48</v>
      </c>
      <c r="N15" s="47">
        <v>96</v>
      </c>
      <c r="O15" s="30">
        <v>45</v>
      </c>
      <c r="P15" s="1" t="s">
        <v>66</v>
      </c>
      <c r="Q15" s="1" t="s">
        <v>186</v>
      </c>
      <c r="R15" s="1" t="s">
        <v>186</v>
      </c>
      <c r="S15" s="117">
        <v>120</v>
      </c>
      <c r="T15" s="75" t="s">
        <v>221</v>
      </c>
      <c r="U15" s="1" t="s">
        <v>121</v>
      </c>
      <c r="V15" s="1" t="s">
        <v>119</v>
      </c>
      <c r="W15" s="1">
        <v>0</v>
      </c>
      <c r="X15">
        <v>1</v>
      </c>
      <c r="Y15">
        <v>2</v>
      </c>
      <c r="Z15" t="s">
        <v>46</v>
      </c>
      <c r="AA15" t="s">
        <v>172</v>
      </c>
      <c r="AC15" s="36">
        <f t="shared" si="2"/>
        <v>33736.799999999996</v>
      </c>
      <c r="AD15" s="38">
        <f t="shared" si="3"/>
        <v>6.2475555555555555</v>
      </c>
      <c r="AE15" s="1">
        <v>281.14</v>
      </c>
      <c r="AF15" s="38">
        <f t="shared" si="7"/>
        <v>6.2475555555555555</v>
      </c>
    </row>
    <row r="16" spans="1:32" x14ac:dyDescent="0.25">
      <c r="A16" t="b">
        <v>1</v>
      </c>
      <c r="B16" s="43" t="b">
        <f t="shared" si="1"/>
        <v>1</v>
      </c>
      <c r="C16" s="85">
        <f t="shared" si="4"/>
        <v>45</v>
      </c>
      <c r="D16" s="5" t="s">
        <v>5</v>
      </c>
      <c r="E16" s="68" t="s">
        <v>208</v>
      </c>
      <c r="F16" s="5">
        <v>13</v>
      </c>
      <c r="G16" s="1" t="s">
        <v>53</v>
      </c>
      <c r="H16" s="47" t="s">
        <v>54</v>
      </c>
      <c r="I16" s="1" t="s">
        <v>55</v>
      </c>
      <c r="J16" s="2" t="s">
        <v>62</v>
      </c>
      <c r="K16" s="2" t="s">
        <v>65</v>
      </c>
      <c r="L16" s="56">
        <f t="shared" si="5"/>
        <v>11.25</v>
      </c>
      <c r="M16" s="47">
        <v>48</v>
      </c>
      <c r="N16" s="47">
        <v>96</v>
      </c>
      <c r="O16" s="30">
        <v>45</v>
      </c>
      <c r="P16" s="1" t="s">
        <v>46</v>
      </c>
      <c r="Q16" s="1" t="s">
        <v>186</v>
      </c>
      <c r="R16" s="1" t="s">
        <v>186</v>
      </c>
      <c r="S16" s="117">
        <v>120</v>
      </c>
      <c r="T16" s="75" t="s">
        <v>283</v>
      </c>
      <c r="U16" s="1" t="s">
        <v>121</v>
      </c>
      <c r="V16" s="1" t="s">
        <v>119</v>
      </c>
      <c r="W16" s="1">
        <v>0</v>
      </c>
      <c r="X16">
        <v>1</v>
      </c>
      <c r="Y16">
        <v>2</v>
      </c>
      <c r="Z16" t="s">
        <v>46</v>
      </c>
      <c r="AA16" t="s">
        <v>174</v>
      </c>
      <c r="AB16" s="11" t="s">
        <v>95</v>
      </c>
      <c r="AC16" s="36">
        <f t="shared" si="2"/>
        <v>33736.799999999996</v>
      </c>
      <c r="AD16" s="38">
        <f t="shared" si="3"/>
        <v>6.2475555555555555</v>
      </c>
      <c r="AE16" s="1">
        <v>281.14</v>
      </c>
      <c r="AF16" s="38">
        <f t="shared" si="7"/>
        <v>6.2475555555555555</v>
      </c>
    </row>
    <row r="17" spans="1:32" x14ac:dyDescent="0.25">
      <c r="A17" t="b">
        <v>1</v>
      </c>
      <c r="B17" s="43" t="b">
        <f t="shared" si="1"/>
        <v>1</v>
      </c>
      <c r="C17" s="85">
        <f t="shared" si="4"/>
        <v>45</v>
      </c>
      <c r="D17" s="5" t="s">
        <v>125</v>
      </c>
      <c r="E17" s="68" t="s">
        <v>208</v>
      </c>
      <c r="F17" s="5">
        <v>14</v>
      </c>
      <c r="G17" s="1" t="s">
        <v>59</v>
      </c>
      <c r="H17" s="47" t="s">
        <v>54</v>
      </c>
      <c r="I17" s="1" t="s">
        <v>55</v>
      </c>
      <c r="J17" s="2" t="s">
        <v>62</v>
      </c>
      <c r="K17" s="2" t="s">
        <v>64</v>
      </c>
      <c r="L17" s="56">
        <f t="shared" si="5"/>
        <v>11.25</v>
      </c>
      <c r="M17" s="47">
        <v>48</v>
      </c>
      <c r="N17" s="47">
        <v>96</v>
      </c>
      <c r="O17" s="30">
        <v>45</v>
      </c>
      <c r="P17" s="1" t="s">
        <v>66</v>
      </c>
      <c r="Q17" s="1" t="s">
        <v>186</v>
      </c>
      <c r="R17" s="1" t="s">
        <v>186</v>
      </c>
      <c r="S17" s="117">
        <v>120</v>
      </c>
      <c r="T17" s="75" t="s">
        <v>222</v>
      </c>
      <c r="U17" s="1" t="s">
        <v>121</v>
      </c>
      <c r="V17" s="1" t="s">
        <v>119</v>
      </c>
      <c r="W17" s="1">
        <v>0</v>
      </c>
      <c r="X17">
        <v>1</v>
      </c>
      <c r="Y17">
        <v>2</v>
      </c>
      <c r="Z17" t="s">
        <v>46</v>
      </c>
      <c r="AA17" t="s">
        <v>172</v>
      </c>
      <c r="AC17" s="36">
        <f t="shared" si="2"/>
        <v>33736.799999999996</v>
      </c>
      <c r="AD17" s="38">
        <f t="shared" si="3"/>
        <v>6.2475555555555555</v>
      </c>
      <c r="AE17" s="1">
        <v>281.14</v>
      </c>
      <c r="AF17" s="38">
        <f t="shared" si="7"/>
        <v>6.2475555555555555</v>
      </c>
    </row>
    <row r="18" spans="1:32" s="58" customFormat="1" x14ac:dyDescent="0.25">
      <c r="A18" s="58" t="b">
        <v>1</v>
      </c>
      <c r="B18" s="43" t="b">
        <f t="shared" si="1"/>
        <v>1</v>
      </c>
      <c r="C18" s="85">
        <f t="shared" si="4"/>
        <v>45</v>
      </c>
      <c r="D18" s="5" t="s">
        <v>181</v>
      </c>
      <c r="E18" s="68" t="s">
        <v>208</v>
      </c>
      <c r="F18" s="5">
        <v>15</v>
      </c>
      <c r="G18" s="1" t="s">
        <v>67</v>
      </c>
      <c r="H18" s="47" t="s">
        <v>54</v>
      </c>
      <c r="I18" s="1" t="s">
        <v>55</v>
      </c>
      <c r="J18" s="2" t="s">
        <v>62</v>
      </c>
      <c r="K18" s="2" t="s">
        <v>61</v>
      </c>
      <c r="L18" s="56">
        <f t="shared" ref="L18" si="8">(S18*O18)/480</f>
        <v>5.625</v>
      </c>
      <c r="M18" s="49">
        <v>48</v>
      </c>
      <c r="N18" s="49">
        <v>84</v>
      </c>
      <c r="O18" s="30">
        <v>45</v>
      </c>
      <c r="P18" s="1" t="s">
        <v>66</v>
      </c>
      <c r="Q18" s="1" t="s">
        <v>186</v>
      </c>
      <c r="R18" s="1" t="s">
        <v>186</v>
      </c>
      <c r="S18" s="117">
        <v>60</v>
      </c>
      <c r="T18" s="75" t="s">
        <v>225</v>
      </c>
      <c r="U18" s="1" t="s">
        <v>121</v>
      </c>
      <c r="V18" s="1" t="s">
        <v>187</v>
      </c>
      <c r="W18" s="1">
        <v>0</v>
      </c>
      <c r="X18" s="58">
        <v>0</v>
      </c>
      <c r="Y18" s="58">
        <v>0</v>
      </c>
      <c r="Z18" s="58" t="s">
        <v>46</v>
      </c>
      <c r="AA18" s="58" t="s">
        <v>172</v>
      </c>
      <c r="AB18" s="11" t="s">
        <v>94</v>
      </c>
      <c r="AC18" s="36">
        <f t="shared" ref="AC18" si="9">AE18*S18</f>
        <v>23991</v>
      </c>
      <c r="AD18" s="38">
        <f t="shared" ref="AD18" si="10">AE18/O18</f>
        <v>8.8855555555555554</v>
      </c>
      <c r="AE18" s="1">
        <v>399.85</v>
      </c>
      <c r="AF18" s="38">
        <f t="shared" ref="AF18" si="11">AE18/45</f>
        <v>8.8855555555555554</v>
      </c>
    </row>
    <row r="19" spans="1:32" s="60" customFormat="1" x14ac:dyDescent="0.25">
      <c r="A19" s="60" t="b">
        <v>1</v>
      </c>
      <c r="B19" s="43" t="b">
        <f t="shared" ref="B19:B48" si="12">AND(A19,COUNTBLANK(D19) +COUNTBLANK(F19:J19) +COUNTBLANK(M19:AA19) + COUNTBLANK(AC19:AF19) &lt; 1, ISNUMBER(Y19),ISNUMBER(M19),ISNUMBER(X19),ISNUMBER(AC19),ISNUMBER(AD19),ISNUMBER(AE19),ISNUMBER(AF19),ISNUMBER(S19),ISNUMBER(O19),ISNUMBER(N19))</f>
        <v>1</v>
      </c>
      <c r="C19" s="85">
        <f t="shared" si="4"/>
        <v>126</v>
      </c>
      <c r="D19" s="59" t="s">
        <v>205</v>
      </c>
      <c r="E19" s="69" t="s">
        <v>208</v>
      </c>
      <c r="F19" s="59">
        <v>151</v>
      </c>
      <c r="G19" s="61" t="s">
        <v>53</v>
      </c>
      <c r="H19" s="57" t="s">
        <v>54</v>
      </c>
      <c r="I19" s="61" t="s">
        <v>55</v>
      </c>
      <c r="J19" s="62" t="s">
        <v>56</v>
      </c>
      <c r="K19" s="62" t="s">
        <v>206</v>
      </c>
      <c r="L19" s="63">
        <f t="shared" si="5"/>
        <v>15.75</v>
      </c>
      <c r="M19" s="57">
        <v>16</v>
      </c>
      <c r="N19" s="57">
        <v>192</v>
      </c>
      <c r="O19" s="30">
        <v>126</v>
      </c>
      <c r="P19" s="61" t="s">
        <v>66</v>
      </c>
      <c r="Q19" s="61" t="s">
        <v>186</v>
      </c>
      <c r="R19" s="61" t="s">
        <v>186</v>
      </c>
      <c r="S19" s="118">
        <v>60</v>
      </c>
      <c r="T19" s="75" t="s">
        <v>224</v>
      </c>
      <c r="U19" s="61" t="s">
        <v>121</v>
      </c>
      <c r="V19" s="61" t="s">
        <v>187</v>
      </c>
      <c r="W19" s="61">
        <v>0</v>
      </c>
      <c r="X19" s="60">
        <v>0</v>
      </c>
      <c r="Y19" s="60">
        <v>0</v>
      </c>
      <c r="Z19" s="60" t="s">
        <v>46</v>
      </c>
      <c r="AA19" s="60" t="s">
        <v>172</v>
      </c>
      <c r="AB19" s="67" t="s">
        <v>94</v>
      </c>
      <c r="AC19" s="64">
        <f t="shared" si="2"/>
        <v>23991</v>
      </c>
      <c r="AD19" s="65">
        <f t="shared" si="3"/>
        <v>3.1734126984126987</v>
      </c>
      <c r="AE19" s="61">
        <v>399.85</v>
      </c>
      <c r="AF19" s="65">
        <f t="shared" si="7"/>
        <v>8.8855555555555554</v>
      </c>
    </row>
    <row r="20" spans="1:32" x14ac:dyDescent="0.25">
      <c r="A20" t="b">
        <v>1</v>
      </c>
      <c r="B20" s="43" t="b">
        <f t="shared" si="12"/>
        <v>1</v>
      </c>
      <c r="C20" s="85">
        <f t="shared" si="4"/>
        <v>45</v>
      </c>
      <c r="D20" s="5" t="s">
        <v>181</v>
      </c>
      <c r="E20" s="68" t="s">
        <v>208</v>
      </c>
      <c r="F20" s="5">
        <v>16</v>
      </c>
      <c r="G20" s="1" t="s">
        <v>67</v>
      </c>
      <c r="H20" s="47" t="s">
        <v>54</v>
      </c>
      <c r="I20" s="1" t="s">
        <v>55</v>
      </c>
      <c r="J20" s="2" t="s">
        <v>62</v>
      </c>
      <c r="K20" s="2" t="s">
        <v>61</v>
      </c>
      <c r="L20" s="56">
        <f t="shared" si="5"/>
        <v>11.25</v>
      </c>
      <c r="M20" s="47">
        <v>48</v>
      </c>
      <c r="N20" s="47">
        <v>96</v>
      </c>
      <c r="O20" s="30">
        <v>45</v>
      </c>
      <c r="P20" s="1" t="s">
        <v>66</v>
      </c>
      <c r="Q20" s="1" t="s">
        <v>186</v>
      </c>
      <c r="R20" s="1" t="s">
        <v>186</v>
      </c>
      <c r="S20" s="117">
        <v>120</v>
      </c>
      <c r="T20" s="75" t="s">
        <v>223</v>
      </c>
      <c r="U20" s="1" t="s">
        <v>121</v>
      </c>
      <c r="V20" s="1" t="s">
        <v>187</v>
      </c>
      <c r="W20" s="1">
        <v>0</v>
      </c>
      <c r="X20">
        <v>0</v>
      </c>
      <c r="Y20">
        <v>0</v>
      </c>
      <c r="Z20" t="s">
        <v>46</v>
      </c>
      <c r="AA20" t="s">
        <v>174</v>
      </c>
      <c r="AB20" s="11" t="s">
        <v>94</v>
      </c>
      <c r="AC20" s="36">
        <f t="shared" si="2"/>
        <v>47955.6</v>
      </c>
      <c r="AD20" s="38">
        <f t="shared" si="3"/>
        <v>8.8806666666666665</v>
      </c>
      <c r="AE20" s="1">
        <v>399.63</v>
      </c>
      <c r="AF20" s="38">
        <f t="shared" si="7"/>
        <v>8.8806666666666665</v>
      </c>
    </row>
    <row r="21" spans="1:32" x14ac:dyDescent="0.25">
      <c r="A21" t="b">
        <v>1</v>
      </c>
      <c r="B21" s="43" t="b">
        <f t="shared" si="12"/>
        <v>1</v>
      </c>
      <c r="C21" s="85">
        <f t="shared" si="4"/>
        <v>140</v>
      </c>
      <c r="D21" s="5" t="s">
        <v>126</v>
      </c>
      <c r="E21" s="68" t="s">
        <v>208</v>
      </c>
      <c r="F21" s="5">
        <v>17</v>
      </c>
      <c r="G21" s="1" t="s">
        <v>53</v>
      </c>
      <c r="H21" s="47" t="s">
        <v>68</v>
      </c>
      <c r="I21" s="1" t="s">
        <v>55</v>
      </c>
      <c r="J21" s="2" t="s">
        <v>56</v>
      </c>
      <c r="K21" s="2" t="s">
        <v>97</v>
      </c>
      <c r="L21" s="56">
        <f t="shared" si="5"/>
        <v>11.666666666666666</v>
      </c>
      <c r="M21" s="47">
        <v>12</v>
      </c>
      <c r="N21" s="47">
        <v>192</v>
      </c>
      <c r="O21" s="30">
        <v>140</v>
      </c>
      <c r="P21" s="1" t="s">
        <v>66</v>
      </c>
      <c r="Q21" s="1" t="s">
        <v>186</v>
      </c>
      <c r="R21" s="1" t="s">
        <v>186</v>
      </c>
      <c r="S21" s="117">
        <v>40</v>
      </c>
      <c r="T21" s="75" t="s">
        <v>226</v>
      </c>
      <c r="U21" s="1" t="s">
        <v>120</v>
      </c>
      <c r="V21" s="1" t="s">
        <v>119</v>
      </c>
      <c r="W21" s="1">
        <v>0</v>
      </c>
      <c r="X21">
        <v>1</v>
      </c>
      <c r="Y21">
        <v>2</v>
      </c>
      <c r="Z21" t="s">
        <v>46</v>
      </c>
      <c r="AA21" t="s">
        <v>172</v>
      </c>
      <c r="AC21" s="36">
        <f t="shared" si="2"/>
        <v>32316.799999999999</v>
      </c>
      <c r="AD21" s="38">
        <f t="shared" si="3"/>
        <v>5.7708571428571425</v>
      </c>
      <c r="AE21" s="1">
        <v>807.92</v>
      </c>
      <c r="AF21" s="38">
        <f>AE21/35</f>
        <v>23.08342857142857</v>
      </c>
    </row>
    <row r="22" spans="1:32" x14ac:dyDescent="0.25">
      <c r="A22" t="b">
        <v>1</v>
      </c>
      <c r="B22" s="43" t="b">
        <f t="shared" si="12"/>
        <v>1</v>
      </c>
      <c r="C22" s="85">
        <f t="shared" si="4"/>
        <v>140</v>
      </c>
      <c r="D22" s="5" t="s">
        <v>127</v>
      </c>
      <c r="E22" s="68" t="s">
        <v>208</v>
      </c>
      <c r="F22" s="5">
        <v>18</v>
      </c>
      <c r="G22" s="1" t="s">
        <v>53</v>
      </c>
      <c r="H22" s="47" t="s">
        <v>68</v>
      </c>
      <c r="I22" s="1" t="s">
        <v>55</v>
      </c>
      <c r="J22" s="2" t="s">
        <v>56</v>
      </c>
      <c r="K22" s="2" t="s">
        <v>98</v>
      </c>
      <c r="L22" s="56">
        <f t="shared" si="5"/>
        <v>11.666666666666666</v>
      </c>
      <c r="M22" s="47">
        <v>12</v>
      </c>
      <c r="N22" s="47">
        <v>192</v>
      </c>
      <c r="O22" s="30">
        <v>140</v>
      </c>
      <c r="P22" s="1" t="s">
        <v>66</v>
      </c>
      <c r="Q22" s="1" t="s">
        <v>186</v>
      </c>
      <c r="R22" s="1" t="s">
        <v>186</v>
      </c>
      <c r="S22" s="117">
        <v>40</v>
      </c>
      <c r="T22" s="75" t="s">
        <v>227</v>
      </c>
      <c r="U22" s="1" t="s">
        <v>120</v>
      </c>
      <c r="V22" s="1" t="s">
        <v>119</v>
      </c>
      <c r="W22" s="1">
        <v>0</v>
      </c>
      <c r="X22">
        <v>1</v>
      </c>
      <c r="Y22">
        <v>2</v>
      </c>
      <c r="Z22" t="s">
        <v>46</v>
      </c>
      <c r="AA22" t="s">
        <v>172</v>
      </c>
      <c r="AC22" s="36">
        <f t="shared" si="2"/>
        <v>32316.799999999999</v>
      </c>
      <c r="AD22" s="38">
        <f t="shared" si="3"/>
        <v>5.7708571428571425</v>
      </c>
      <c r="AE22" s="1">
        <v>807.92</v>
      </c>
      <c r="AF22" s="38">
        <f t="shared" ref="AF22:AF41" si="13">AE22/35</f>
        <v>23.08342857142857</v>
      </c>
    </row>
    <row r="23" spans="1:32" x14ac:dyDescent="0.25">
      <c r="A23" t="b">
        <v>1</v>
      </c>
      <c r="B23" s="43" t="b">
        <f t="shared" si="12"/>
        <v>1</v>
      </c>
      <c r="C23" s="85">
        <f t="shared" si="4"/>
        <v>105</v>
      </c>
      <c r="D23" s="5" t="s">
        <v>128</v>
      </c>
      <c r="E23" s="68" t="s">
        <v>208</v>
      </c>
      <c r="F23" s="5">
        <v>19</v>
      </c>
      <c r="G23" s="1" t="s">
        <v>53</v>
      </c>
      <c r="H23" s="47" t="s">
        <v>68</v>
      </c>
      <c r="I23" s="1" t="s">
        <v>55</v>
      </c>
      <c r="J23" s="2" t="s">
        <v>56</v>
      </c>
      <c r="K23" s="2" t="s">
        <v>69</v>
      </c>
      <c r="L23" s="56">
        <f t="shared" si="5"/>
        <v>8.75</v>
      </c>
      <c r="M23" s="47">
        <v>16</v>
      </c>
      <c r="N23" s="47">
        <v>192</v>
      </c>
      <c r="O23" s="30">
        <v>105</v>
      </c>
      <c r="P23" s="1" t="s">
        <v>66</v>
      </c>
      <c r="Q23" s="1" t="s">
        <v>186</v>
      </c>
      <c r="R23" s="1" t="s">
        <v>186</v>
      </c>
      <c r="S23" s="117">
        <v>40</v>
      </c>
      <c r="T23" s="75" t="s">
        <v>228</v>
      </c>
      <c r="U23" s="1" t="s">
        <v>120</v>
      </c>
      <c r="V23" s="1" t="s">
        <v>119</v>
      </c>
      <c r="W23" s="1">
        <v>0</v>
      </c>
      <c r="X23">
        <v>1</v>
      </c>
      <c r="Y23">
        <v>2</v>
      </c>
      <c r="Z23" t="s">
        <v>46</v>
      </c>
      <c r="AA23" t="s">
        <v>172</v>
      </c>
      <c r="AC23" s="36">
        <f t="shared" si="2"/>
        <v>32141.199999999997</v>
      </c>
      <c r="AD23" s="38">
        <f t="shared" si="3"/>
        <v>7.6526666666666667</v>
      </c>
      <c r="AE23" s="1">
        <v>803.53</v>
      </c>
      <c r="AF23" s="38">
        <f t="shared" si="13"/>
        <v>22.957999999999998</v>
      </c>
    </row>
    <row r="24" spans="1:32" x14ac:dyDescent="0.25">
      <c r="A24" t="b">
        <v>1</v>
      </c>
      <c r="B24" s="43" t="b">
        <f t="shared" si="12"/>
        <v>1</v>
      </c>
      <c r="C24" s="85">
        <f t="shared" si="4"/>
        <v>105</v>
      </c>
      <c r="D24" s="5" t="s">
        <v>129</v>
      </c>
      <c r="E24" s="68" t="s">
        <v>208</v>
      </c>
      <c r="F24" s="5">
        <v>20</v>
      </c>
      <c r="G24" s="1" t="s">
        <v>53</v>
      </c>
      <c r="H24" s="47" t="s">
        <v>68</v>
      </c>
      <c r="I24" s="1" t="s">
        <v>55</v>
      </c>
      <c r="J24" s="2" t="s">
        <v>56</v>
      </c>
      <c r="K24" s="2" t="s">
        <v>70</v>
      </c>
      <c r="L24" s="56">
        <f t="shared" si="5"/>
        <v>13.125</v>
      </c>
      <c r="M24" s="47">
        <v>16</v>
      </c>
      <c r="N24" s="47">
        <v>144</v>
      </c>
      <c r="O24" s="30">
        <v>105</v>
      </c>
      <c r="P24" s="1" t="s">
        <v>66</v>
      </c>
      <c r="Q24" s="1" t="s">
        <v>186</v>
      </c>
      <c r="R24" s="1" t="s">
        <v>186</v>
      </c>
      <c r="S24" s="117">
        <v>60</v>
      </c>
      <c r="T24" s="75" t="s">
        <v>229</v>
      </c>
      <c r="U24" s="1" t="s">
        <v>120</v>
      </c>
      <c r="V24" s="1" t="s">
        <v>119</v>
      </c>
      <c r="W24" s="1">
        <v>0</v>
      </c>
      <c r="X24">
        <v>1</v>
      </c>
      <c r="Y24">
        <v>2</v>
      </c>
      <c r="Z24" t="s">
        <v>46</v>
      </c>
      <c r="AA24" t="s">
        <v>175</v>
      </c>
      <c r="AC24" s="36">
        <f t="shared" si="2"/>
        <v>44284.200000000004</v>
      </c>
      <c r="AD24" s="38">
        <f t="shared" si="3"/>
        <v>7.029238095238096</v>
      </c>
      <c r="AE24" s="1">
        <v>738.07</v>
      </c>
      <c r="AF24" s="38">
        <f t="shared" si="13"/>
        <v>21.087714285714288</v>
      </c>
    </row>
    <row r="25" spans="1:32" x14ac:dyDescent="0.25">
      <c r="A25" t="b">
        <v>1</v>
      </c>
      <c r="B25" s="43" t="b">
        <f t="shared" si="12"/>
        <v>1</v>
      </c>
      <c r="C25" s="85">
        <f t="shared" si="4"/>
        <v>105</v>
      </c>
      <c r="D25" s="5" t="s">
        <v>129</v>
      </c>
      <c r="E25" s="68" t="s">
        <v>208</v>
      </c>
      <c r="F25" s="5">
        <v>21</v>
      </c>
      <c r="G25" s="1" t="s">
        <v>53</v>
      </c>
      <c r="H25" s="47" t="s">
        <v>68</v>
      </c>
      <c r="I25" s="1" t="s">
        <v>55</v>
      </c>
      <c r="J25" s="2" t="s">
        <v>56</v>
      </c>
      <c r="K25" s="2" t="s">
        <v>70</v>
      </c>
      <c r="L25" s="56">
        <f t="shared" si="5"/>
        <v>13.125</v>
      </c>
      <c r="M25" s="47">
        <v>16</v>
      </c>
      <c r="N25" s="47">
        <v>192</v>
      </c>
      <c r="O25" s="30">
        <v>105</v>
      </c>
      <c r="P25" s="1" t="s">
        <v>66</v>
      </c>
      <c r="Q25" s="1" t="s">
        <v>186</v>
      </c>
      <c r="R25" s="1" t="s">
        <v>186</v>
      </c>
      <c r="S25" s="117">
        <v>60</v>
      </c>
      <c r="T25" s="75" t="s">
        <v>230</v>
      </c>
      <c r="U25" s="1" t="s">
        <v>120</v>
      </c>
      <c r="V25" s="1" t="s">
        <v>119</v>
      </c>
      <c r="W25" s="1">
        <v>0</v>
      </c>
      <c r="X25">
        <v>1</v>
      </c>
      <c r="Y25">
        <v>6</v>
      </c>
      <c r="Z25" t="s">
        <v>46</v>
      </c>
      <c r="AA25" t="s">
        <v>172</v>
      </c>
      <c r="AB25" s="11" t="s">
        <v>95</v>
      </c>
      <c r="AC25" s="36">
        <f t="shared" si="2"/>
        <v>33211.799999999996</v>
      </c>
      <c r="AD25" s="38">
        <f t="shared" si="3"/>
        <v>5.2717142857142854</v>
      </c>
      <c r="AE25" s="1">
        <v>553.53</v>
      </c>
      <c r="AF25" s="38">
        <f t="shared" si="13"/>
        <v>15.815142857142856</v>
      </c>
    </row>
    <row r="26" spans="1:32" x14ac:dyDescent="0.25">
      <c r="A26" t="b">
        <v>1</v>
      </c>
      <c r="B26" s="43" t="b">
        <f t="shared" si="12"/>
        <v>1</v>
      </c>
      <c r="C26" s="85">
        <f t="shared" si="4"/>
        <v>110</v>
      </c>
      <c r="D26" s="5" t="s">
        <v>130</v>
      </c>
      <c r="E26" s="68" t="s">
        <v>208</v>
      </c>
      <c r="F26" s="5">
        <v>22</v>
      </c>
      <c r="G26" s="1" t="s">
        <v>53</v>
      </c>
      <c r="H26" s="47" t="s">
        <v>68</v>
      </c>
      <c r="I26" s="1" t="s">
        <v>55</v>
      </c>
      <c r="J26" s="2" t="s">
        <v>56</v>
      </c>
      <c r="K26" s="2" t="s">
        <v>71</v>
      </c>
      <c r="L26" s="56">
        <f t="shared" si="5"/>
        <v>13.75</v>
      </c>
      <c r="M26" s="47">
        <v>16</v>
      </c>
      <c r="N26" s="47">
        <v>192</v>
      </c>
      <c r="O26" s="30">
        <v>110</v>
      </c>
      <c r="P26" s="1" t="s">
        <v>66</v>
      </c>
      <c r="Q26" s="1" t="s">
        <v>186</v>
      </c>
      <c r="R26" s="1" t="s">
        <v>186</v>
      </c>
      <c r="S26" s="117">
        <v>60</v>
      </c>
      <c r="T26" s="75" t="s">
        <v>231</v>
      </c>
      <c r="U26" s="1" t="s">
        <v>118</v>
      </c>
      <c r="V26" s="1" t="s">
        <v>119</v>
      </c>
      <c r="W26" s="1">
        <v>0</v>
      </c>
      <c r="X26">
        <v>1</v>
      </c>
      <c r="Y26">
        <v>2</v>
      </c>
      <c r="Z26" t="s">
        <v>46</v>
      </c>
      <c r="AA26" t="s">
        <v>172</v>
      </c>
      <c r="AC26" s="36">
        <f t="shared" si="2"/>
        <v>40356.6</v>
      </c>
      <c r="AD26" s="38">
        <f t="shared" si="3"/>
        <v>6.1146363636363636</v>
      </c>
      <c r="AE26" s="1">
        <v>672.61</v>
      </c>
      <c r="AF26" s="38">
        <f t="shared" si="13"/>
        <v>19.21742857142857</v>
      </c>
    </row>
    <row r="27" spans="1:32" x14ac:dyDescent="0.25">
      <c r="A27" t="b">
        <v>1</v>
      </c>
      <c r="B27" s="43" t="b">
        <f t="shared" si="12"/>
        <v>1</v>
      </c>
      <c r="C27" s="85">
        <f t="shared" si="4"/>
        <v>105</v>
      </c>
      <c r="D27" s="5" t="s">
        <v>131</v>
      </c>
      <c r="E27" s="68" t="s">
        <v>208</v>
      </c>
      <c r="F27" s="5">
        <v>23</v>
      </c>
      <c r="G27" s="1" t="s">
        <v>53</v>
      </c>
      <c r="H27" s="47" t="s">
        <v>68</v>
      </c>
      <c r="I27" s="1" t="s">
        <v>55</v>
      </c>
      <c r="J27" s="2" t="s">
        <v>56</v>
      </c>
      <c r="K27" s="2" t="s">
        <v>72</v>
      </c>
      <c r="L27" s="56">
        <f t="shared" si="5"/>
        <v>13.125</v>
      </c>
      <c r="M27" s="47">
        <v>16</v>
      </c>
      <c r="N27" s="47">
        <v>192</v>
      </c>
      <c r="O27" s="30">
        <v>105</v>
      </c>
      <c r="P27" s="1" t="s">
        <v>66</v>
      </c>
      <c r="Q27" s="1" t="s">
        <v>186</v>
      </c>
      <c r="R27" s="1" t="s">
        <v>186</v>
      </c>
      <c r="S27" s="117">
        <v>60</v>
      </c>
      <c r="T27" s="75" t="s">
        <v>232</v>
      </c>
      <c r="U27" s="1" t="s">
        <v>120</v>
      </c>
      <c r="V27" s="1" t="s">
        <v>119</v>
      </c>
      <c r="W27" s="1">
        <v>0</v>
      </c>
      <c r="X27">
        <v>1</v>
      </c>
      <c r="Y27">
        <v>2</v>
      </c>
      <c r="Z27" t="s">
        <v>46</v>
      </c>
      <c r="AA27" t="s">
        <v>172</v>
      </c>
      <c r="AC27" s="36">
        <f t="shared" si="2"/>
        <v>49003.200000000004</v>
      </c>
      <c r="AD27" s="38">
        <f t="shared" si="3"/>
        <v>7.7782857142857145</v>
      </c>
      <c r="AE27" s="1">
        <v>816.72</v>
      </c>
      <c r="AF27" s="38">
        <f t="shared" si="13"/>
        <v>23.334857142857143</v>
      </c>
    </row>
    <row r="28" spans="1:32" x14ac:dyDescent="0.25">
      <c r="A28" t="b">
        <v>1</v>
      </c>
      <c r="B28" s="43" t="b">
        <f t="shared" si="12"/>
        <v>1</v>
      </c>
      <c r="C28" s="85">
        <f t="shared" si="4"/>
        <v>140</v>
      </c>
      <c r="D28" s="5" t="s">
        <v>132</v>
      </c>
      <c r="E28" s="68" t="s">
        <v>208</v>
      </c>
      <c r="F28" s="5">
        <v>24</v>
      </c>
      <c r="G28" s="1" t="s">
        <v>53</v>
      </c>
      <c r="H28" s="47" t="s">
        <v>68</v>
      </c>
      <c r="I28" s="1" t="s">
        <v>55</v>
      </c>
      <c r="J28" s="2" t="s">
        <v>56</v>
      </c>
      <c r="K28" s="2" t="s">
        <v>73</v>
      </c>
      <c r="L28" s="56">
        <f t="shared" si="5"/>
        <v>11.666666666666666</v>
      </c>
      <c r="M28" s="47">
        <v>12</v>
      </c>
      <c r="N28" s="47">
        <v>192</v>
      </c>
      <c r="O28" s="30">
        <v>140</v>
      </c>
      <c r="P28" s="1" t="s">
        <v>66</v>
      </c>
      <c r="Q28" s="1" t="s">
        <v>186</v>
      </c>
      <c r="R28" s="1" t="s">
        <v>186</v>
      </c>
      <c r="S28" s="117">
        <v>40</v>
      </c>
      <c r="T28" s="75" t="s">
        <v>233</v>
      </c>
      <c r="U28" s="1" t="s">
        <v>118</v>
      </c>
      <c r="V28" s="1" t="s">
        <v>119</v>
      </c>
      <c r="W28" s="1">
        <v>0</v>
      </c>
      <c r="X28">
        <v>1</v>
      </c>
      <c r="Y28">
        <v>2</v>
      </c>
      <c r="Z28" t="s">
        <v>46</v>
      </c>
      <c r="AA28" t="s">
        <v>172</v>
      </c>
      <c r="AC28" s="36">
        <f t="shared" si="2"/>
        <v>15186.800000000001</v>
      </c>
      <c r="AD28" s="38">
        <f t="shared" si="3"/>
        <v>2.7119285714285715</v>
      </c>
      <c r="AE28" s="1">
        <v>379.67</v>
      </c>
      <c r="AF28" s="38">
        <f t="shared" si="13"/>
        <v>10.847714285714286</v>
      </c>
    </row>
    <row r="29" spans="1:32" s="60" customFormat="1" x14ac:dyDescent="0.25">
      <c r="A29" s="60" t="b">
        <v>1</v>
      </c>
      <c r="B29" s="43" t="b">
        <f t="shared" si="12"/>
        <v>1</v>
      </c>
      <c r="C29" s="85">
        <f t="shared" si="4"/>
        <v>210</v>
      </c>
      <c r="D29" s="59" t="s">
        <v>133</v>
      </c>
      <c r="E29" s="69" t="s">
        <v>208</v>
      </c>
      <c r="F29" s="59">
        <v>25</v>
      </c>
      <c r="G29" s="61" t="s">
        <v>53</v>
      </c>
      <c r="H29" s="57" t="s">
        <v>68</v>
      </c>
      <c r="I29" s="61" t="s">
        <v>55</v>
      </c>
      <c r="J29" s="62" t="s">
        <v>56</v>
      </c>
      <c r="K29" s="62" t="s">
        <v>73</v>
      </c>
      <c r="L29" s="63">
        <f t="shared" ref="L29" si="14">(S29*O29)/480</f>
        <v>15.3125</v>
      </c>
      <c r="M29" s="57">
        <v>8</v>
      </c>
      <c r="N29" s="57">
        <v>192</v>
      </c>
      <c r="O29" s="30">
        <v>210</v>
      </c>
      <c r="P29" s="61" t="s">
        <v>66</v>
      </c>
      <c r="Q29" s="61" t="s">
        <v>186</v>
      </c>
      <c r="R29" s="61" t="s">
        <v>186</v>
      </c>
      <c r="S29" s="118">
        <v>35</v>
      </c>
      <c r="T29" s="75" t="s">
        <v>234</v>
      </c>
      <c r="U29" s="61" t="s">
        <v>118</v>
      </c>
      <c r="V29" s="61" t="s">
        <v>119</v>
      </c>
      <c r="W29" s="61">
        <v>0</v>
      </c>
      <c r="X29" s="60">
        <v>1</v>
      </c>
      <c r="Y29" s="60">
        <v>2</v>
      </c>
      <c r="Z29" s="60" t="s">
        <v>46</v>
      </c>
      <c r="AA29" s="60" t="s">
        <v>175</v>
      </c>
      <c r="AB29" s="66"/>
      <c r="AC29" s="64">
        <f t="shared" ref="AC29" si="15">AE29*S29</f>
        <v>15301.300000000001</v>
      </c>
      <c r="AD29" s="65">
        <f t="shared" ref="AD29" si="16">AE29/O29</f>
        <v>2.081809523809524</v>
      </c>
      <c r="AE29" s="61">
        <v>437.18</v>
      </c>
      <c r="AF29" s="65">
        <f t="shared" ref="AF29" si="17">AE29/35</f>
        <v>12.490857142857143</v>
      </c>
    </row>
    <row r="30" spans="1:32" x14ac:dyDescent="0.25">
      <c r="A30" t="b">
        <v>1</v>
      </c>
      <c r="B30" s="43" t="b">
        <f t="shared" si="12"/>
        <v>1</v>
      </c>
      <c r="C30" s="85">
        <f t="shared" si="4"/>
        <v>210</v>
      </c>
      <c r="D30" s="5" t="s">
        <v>133</v>
      </c>
      <c r="E30" s="68" t="s">
        <v>208</v>
      </c>
      <c r="F30" s="5">
        <v>26</v>
      </c>
      <c r="G30" s="1" t="s">
        <v>53</v>
      </c>
      <c r="H30" s="47" t="s">
        <v>68</v>
      </c>
      <c r="I30" s="1" t="s">
        <v>55</v>
      </c>
      <c r="J30" s="2" t="s">
        <v>56</v>
      </c>
      <c r="K30" s="2" t="s">
        <v>73</v>
      </c>
      <c r="L30" s="56">
        <f t="shared" si="5"/>
        <v>15.3125</v>
      </c>
      <c r="M30" s="47">
        <v>8</v>
      </c>
      <c r="N30" s="57">
        <v>144</v>
      </c>
      <c r="O30" s="30">
        <v>210</v>
      </c>
      <c r="P30" s="1" t="s">
        <v>66</v>
      </c>
      <c r="Q30" s="1" t="s">
        <v>186</v>
      </c>
      <c r="R30" s="1" t="s">
        <v>186</v>
      </c>
      <c r="S30" s="117">
        <v>35</v>
      </c>
      <c r="T30" s="75" t="s">
        <v>235</v>
      </c>
      <c r="U30" s="1" t="s">
        <v>118</v>
      </c>
      <c r="V30" s="1" t="s">
        <v>119</v>
      </c>
      <c r="W30" s="1">
        <v>0</v>
      </c>
      <c r="X30">
        <v>1</v>
      </c>
      <c r="Y30">
        <v>2</v>
      </c>
      <c r="Z30" t="s">
        <v>46</v>
      </c>
      <c r="AA30" t="s">
        <v>175</v>
      </c>
      <c r="AC30" s="36">
        <f t="shared" si="2"/>
        <v>15301.300000000001</v>
      </c>
      <c r="AD30" s="38">
        <f t="shared" si="3"/>
        <v>2.081809523809524</v>
      </c>
      <c r="AE30" s="1">
        <v>437.18</v>
      </c>
      <c r="AF30" s="38">
        <f t="shared" si="13"/>
        <v>12.490857142857143</v>
      </c>
    </row>
    <row r="31" spans="1:32" x14ac:dyDescent="0.25">
      <c r="A31" t="b">
        <v>1</v>
      </c>
      <c r="B31" s="43" t="b">
        <f t="shared" si="12"/>
        <v>1</v>
      </c>
      <c r="C31" s="85">
        <f t="shared" si="4"/>
        <v>105</v>
      </c>
      <c r="D31" s="5" t="s">
        <v>134</v>
      </c>
      <c r="E31" s="68" t="s">
        <v>208</v>
      </c>
      <c r="F31" s="5">
        <v>27</v>
      </c>
      <c r="G31" s="1" t="s">
        <v>53</v>
      </c>
      <c r="H31" s="47" t="s">
        <v>68</v>
      </c>
      <c r="I31" s="1" t="s">
        <v>55</v>
      </c>
      <c r="J31" s="2" t="s">
        <v>56</v>
      </c>
      <c r="K31" s="2" t="s">
        <v>74</v>
      </c>
      <c r="L31" s="56">
        <f t="shared" si="5"/>
        <v>13.125</v>
      </c>
      <c r="M31" s="47">
        <v>16</v>
      </c>
      <c r="N31" s="47">
        <v>192</v>
      </c>
      <c r="O31" s="30">
        <v>105</v>
      </c>
      <c r="P31" s="1" t="s">
        <v>66</v>
      </c>
      <c r="Q31" s="1" t="s">
        <v>186</v>
      </c>
      <c r="R31" s="1" t="s">
        <v>186</v>
      </c>
      <c r="S31" s="117">
        <v>60</v>
      </c>
      <c r="T31" s="75" t="s">
        <v>281</v>
      </c>
      <c r="U31" s="1" t="s">
        <v>118</v>
      </c>
      <c r="V31" s="1" t="s">
        <v>119</v>
      </c>
      <c r="W31" s="1">
        <v>0</v>
      </c>
      <c r="X31">
        <v>1</v>
      </c>
      <c r="Y31">
        <v>12</v>
      </c>
      <c r="Z31" t="s">
        <v>46</v>
      </c>
      <c r="AA31" t="s">
        <v>172</v>
      </c>
      <c r="AC31" s="36">
        <f t="shared" si="2"/>
        <v>15906.6</v>
      </c>
      <c r="AD31" s="38">
        <f t="shared" si="3"/>
        <v>2.5248571428571429</v>
      </c>
      <c r="AE31" s="1">
        <v>265.11</v>
      </c>
      <c r="AF31" s="38">
        <f t="shared" si="13"/>
        <v>7.5745714285714287</v>
      </c>
    </row>
    <row r="32" spans="1:32" x14ac:dyDescent="0.25">
      <c r="A32" t="b">
        <v>1</v>
      </c>
      <c r="B32" s="43" t="b">
        <f t="shared" si="12"/>
        <v>1</v>
      </c>
      <c r="C32" s="85">
        <f t="shared" si="4"/>
        <v>140</v>
      </c>
      <c r="D32" s="32" t="s">
        <v>135</v>
      </c>
      <c r="E32" s="68" t="s">
        <v>208</v>
      </c>
      <c r="F32" s="5">
        <v>28</v>
      </c>
      <c r="G32" s="1" t="s">
        <v>53</v>
      </c>
      <c r="H32" s="47" t="s">
        <v>68</v>
      </c>
      <c r="I32" s="1" t="s">
        <v>55</v>
      </c>
      <c r="J32" s="2" t="s">
        <v>56</v>
      </c>
      <c r="K32" s="2" t="s">
        <v>75</v>
      </c>
      <c r="L32" s="56">
        <f t="shared" si="5"/>
        <v>2.0416666666666665</v>
      </c>
      <c r="M32" s="47">
        <v>11.5</v>
      </c>
      <c r="N32" s="47">
        <v>48</v>
      </c>
      <c r="O32" s="30">
        <v>140</v>
      </c>
      <c r="P32" s="1" t="s">
        <v>66</v>
      </c>
      <c r="Q32" s="1" t="s">
        <v>186</v>
      </c>
      <c r="R32" s="1" t="s">
        <v>186</v>
      </c>
      <c r="S32" s="31">
        <v>7</v>
      </c>
      <c r="T32" s="75" t="str">
        <f t="shared" ref="T32" si="18">D32</f>
        <v>12LOMSG</v>
      </c>
      <c r="U32" s="1" t="s">
        <v>186</v>
      </c>
      <c r="V32" s="30" t="s">
        <v>187</v>
      </c>
      <c r="W32" s="1">
        <v>0</v>
      </c>
      <c r="X32">
        <v>1</v>
      </c>
      <c r="Y32">
        <v>6</v>
      </c>
      <c r="Z32" t="s">
        <v>46</v>
      </c>
      <c r="AA32" t="s">
        <v>172</v>
      </c>
      <c r="AC32" s="36">
        <f t="shared" si="2"/>
        <v>0</v>
      </c>
      <c r="AD32" s="38">
        <f t="shared" si="3"/>
        <v>0</v>
      </c>
      <c r="AE32" s="1">
        <v>0</v>
      </c>
      <c r="AF32" s="38">
        <f t="shared" si="13"/>
        <v>0</v>
      </c>
    </row>
    <row r="33" spans="1:32" x14ac:dyDescent="0.25">
      <c r="A33" t="b">
        <v>1</v>
      </c>
      <c r="B33" s="43" t="b">
        <f t="shared" si="12"/>
        <v>1</v>
      </c>
      <c r="C33" s="85">
        <f t="shared" si="4"/>
        <v>210</v>
      </c>
      <c r="D33" s="5" t="s">
        <v>136</v>
      </c>
      <c r="E33" s="68" t="s">
        <v>208</v>
      </c>
      <c r="F33" s="5">
        <v>29</v>
      </c>
      <c r="G33" s="1" t="s">
        <v>53</v>
      </c>
      <c r="H33" s="47" t="s">
        <v>68</v>
      </c>
      <c r="I33" s="1" t="s">
        <v>55</v>
      </c>
      <c r="J33" s="2" t="s">
        <v>56</v>
      </c>
      <c r="K33" s="2" t="s">
        <v>76</v>
      </c>
      <c r="L33" s="56">
        <f t="shared" si="5"/>
        <v>15.3125</v>
      </c>
      <c r="M33" s="47">
        <v>8</v>
      </c>
      <c r="N33" s="47">
        <v>192</v>
      </c>
      <c r="O33" s="30">
        <v>210</v>
      </c>
      <c r="P33" s="1" t="s">
        <v>66</v>
      </c>
      <c r="Q33" s="1" t="s">
        <v>186</v>
      </c>
      <c r="R33" s="1" t="s">
        <v>186</v>
      </c>
      <c r="S33" s="117">
        <v>35</v>
      </c>
      <c r="T33" s="75" t="s">
        <v>236</v>
      </c>
      <c r="U33" s="1" t="s">
        <v>118</v>
      </c>
      <c r="V33" s="1" t="s">
        <v>119</v>
      </c>
      <c r="W33" s="1">
        <v>0</v>
      </c>
      <c r="X33">
        <v>1</v>
      </c>
      <c r="Y33">
        <v>2</v>
      </c>
      <c r="Z33" t="s">
        <v>46</v>
      </c>
      <c r="AA33" t="s">
        <v>172</v>
      </c>
      <c r="AB33" s="10" t="s">
        <v>177</v>
      </c>
      <c r="AC33" s="36">
        <f t="shared" si="2"/>
        <v>21090.65</v>
      </c>
      <c r="AD33" s="38">
        <f t="shared" si="3"/>
        <v>2.8694761904761905</v>
      </c>
      <c r="AE33" s="1">
        <v>602.59</v>
      </c>
      <c r="AF33" s="38">
        <f t="shared" si="13"/>
        <v>17.216857142857144</v>
      </c>
    </row>
    <row r="34" spans="1:32" x14ac:dyDescent="0.25">
      <c r="A34" t="b">
        <v>1</v>
      </c>
      <c r="B34" s="43" t="b">
        <f t="shared" si="12"/>
        <v>1</v>
      </c>
      <c r="C34" s="85">
        <f t="shared" si="4"/>
        <v>176</v>
      </c>
      <c r="D34" s="5" t="s">
        <v>198</v>
      </c>
      <c r="E34" s="68" t="s">
        <v>208</v>
      </c>
      <c r="F34" s="5">
        <v>30</v>
      </c>
      <c r="G34" s="1" t="s">
        <v>53</v>
      </c>
      <c r="H34" s="47" t="s">
        <v>68</v>
      </c>
      <c r="I34" s="1" t="s">
        <v>55</v>
      </c>
      <c r="J34" s="2" t="s">
        <v>56</v>
      </c>
      <c r="K34" s="2" t="s">
        <v>77</v>
      </c>
      <c r="L34" s="56">
        <f t="shared" si="5"/>
        <v>14.666666666666666</v>
      </c>
      <c r="M34" s="47">
        <v>12</v>
      </c>
      <c r="N34" s="47">
        <v>192</v>
      </c>
      <c r="O34" s="30">
        <v>176</v>
      </c>
      <c r="P34" s="1" t="s">
        <v>66</v>
      </c>
      <c r="Q34" s="1" t="s">
        <v>186</v>
      </c>
      <c r="R34" s="1" t="s">
        <v>186</v>
      </c>
      <c r="S34" s="117">
        <v>40</v>
      </c>
      <c r="T34" s="75" t="s">
        <v>237</v>
      </c>
      <c r="U34" s="1" t="s">
        <v>120</v>
      </c>
      <c r="V34" s="1" t="s">
        <v>119</v>
      </c>
      <c r="W34" s="1">
        <v>0</v>
      </c>
      <c r="X34">
        <v>1</v>
      </c>
      <c r="Y34">
        <v>2</v>
      </c>
      <c r="Z34" t="s">
        <v>46</v>
      </c>
      <c r="AA34" t="s">
        <v>176</v>
      </c>
      <c r="AC34" s="36">
        <f t="shared" si="2"/>
        <v>32316.799999999999</v>
      </c>
      <c r="AD34" s="38">
        <f t="shared" si="3"/>
        <v>4.5904545454545449</v>
      </c>
      <c r="AE34" s="1">
        <v>807.92</v>
      </c>
      <c r="AF34" s="38">
        <f t="shared" ref="AF34" si="19">AE34/35</f>
        <v>23.08342857142857</v>
      </c>
    </row>
    <row r="35" spans="1:32" x14ac:dyDescent="0.25">
      <c r="A35" t="b">
        <v>1</v>
      </c>
      <c r="B35" s="43" t="b">
        <f t="shared" si="12"/>
        <v>1</v>
      </c>
      <c r="C35" s="85">
        <f t="shared" si="4"/>
        <v>160</v>
      </c>
      <c r="D35" s="5" t="s">
        <v>137</v>
      </c>
      <c r="E35" s="68" t="s">
        <v>208</v>
      </c>
      <c r="F35" s="5">
        <v>32</v>
      </c>
      <c r="G35" s="1" t="s">
        <v>78</v>
      </c>
      <c r="H35" s="47" t="s">
        <v>68</v>
      </c>
      <c r="I35" s="1" t="s">
        <v>55</v>
      </c>
      <c r="J35" s="2" t="s">
        <v>56</v>
      </c>
      <c r="K35" s="2" t="s">
        <v>73</v>
      </c>
      <c r="L35" s="56">
        <f t="shared" si="5"/>
        <v>11.666666666666666</v>
      </c>
      <c r="M35" s="47">
        <v>10.5</v>
      </c>
      <c r="N35" s="47">
        <v>192</v>
      </c>
      <c r="O35" s="30">
        <v>160</v>
      </c>
      <c r="P35" s="1" t="s">
        <v>66</v>
      </c>
      <c r="Q35" s="1" t="s">
        <v>186</v>
      </c>
      <c r="R35" s="1" t="s">
        <v>186</v>
      </c>
      <c r="S35" s="117">
        <v>35</v>
      </c>
      <c r="T35" s="75" t="s">
        <v>238</v>
      </c>
      <c r="U35" s="1" t="s">
        <v>120</v>
      </c>
      <c r="V35" s="1" t="s">
        <v>119</v>
      </c>
      <c r="W35" s="1">
        <v>0</v>
      </c>
      <c r="X35">
        <v>2</v>
      </c>
      <c r="Y35">
        <v>6</v>
      </c>
      <c r="Z35" t="s">
        <v>46</v>
      </c>
      <c r="AA35" t="s">
        <v>175</v>
      </c>
      <c r="AC35" s="36">
        <f t="shared" si="2"/>
        <v>57236.899999999994</v>
      </c>
      <c r="AD35" s="38">
        <f t="shared" si="3"/>
        <v>10.220874999999999</v>
      </c>
      <c r="AE35" s="1">
        <v>1635.34</v>
      </c>
      <c r="AF35" s="38">
        <f t="shared" si="13"/>
        <v>46.723999999999997</v>
      </c>
    </row>
    <row r="36" spans="1:32" x14ac:dyDescent="0.25">
      <c r="A36" t="b">
        <v>1</v>
      </c>
      <c r="B36" s="43" t="b">
        <f t="shared" si="12"/>
        <v>1</v>
      </c>
      <c r="C36" s="85">
        <f t="shared" si="4"/>
        <v>180</v>
      </c>
      <c r="D36" s="5" t="s">
        <v>138</v>
      </c>
      <c r="E36" s="68" t="s">
        <v>209</v>
      </c>
      <c r="F36" s="5">
        <v>33</v>
      </c>
      <c r="G36" s="1" t="s">
        <v>78</v>
      </c>
      <c r="H36" s="47" t="s">
        <v>68</v>
      </c>
      <c r="I36" s="1" t="s">
        <v>55</v>
      </c>
      <c r="J36" s="2" t="s">
        <v>56</v>
      </c>
      <c r="K36" s="4" t="s">
        <v>99</v>
      </c>
      <c r="L36" s="56">
        <f t="shared" si="5"/>
        <v>1.875</v>
      </c>
      <c r="M36" s="47">
        <v>9.5</v>
      </c>
      <c r="N36" s="47">
        <v>96</v>
      </c>
      <c r="O36" s="30">
        <v>180</v>
      </c>
      <c r="P36" s="1" t="s">
        <v>66</v>
      </c>
      <c r="Q36" s="1" t="s">
        <v>186</v>
      </c>
      <c r="R36" s="1" t="s">
        <v>186</v>
      </c>
      <c r="S36" s="31">
        <v>5</v>
      </c>
      <c r="T36" s="75" t="str">
        <f t="shared" ref="T36:T44" si="20">D36</f>
        <v>12LSHCOV</v>
      </c>
      <c r="U36" s="1" t="s">
        <v>186</v>
      </c>
      <c r="V36" s="30" t="s">
        <v>187</v>
      </c>
      <c r="W36" s="1">
        <v>0</v>
      </c>
      <c r="X36">
        <v>2</v>
      </c>
      <c r="Y36">
        <v>12</v>
      </c>
      <c r="Z36" t="s">
        <v>46</v>
      </c>
      <c r="AA36" t="s">
        <v>172</v>
      </c>
      <c r="AC36" s="36">
        <f t="shared" ref="AC36:AC59" si="21">AE36*S36</f>
        <v>0</v>
      </c>
      <c r="AD36" s="38">
        <f t="shared" ref="AD36:AD59" si="22">AE36/O36</f>
        <v>0</v>
      </c>
      <c r="AE36" s="1">
        <v>0</v>
      </c>
      <c r="AF36" s="38">
        <f t="shared" si="13"/>
        <v>0</v>
      </c>
    </row>
    <row r="37" spans="1:32" x14ac:dyDescent="0.25">
      <c r="A37" t="b">
        <v>1</v>
      </c>
      <c r="B37" s="43" t="b">
        <f t="shared" si="12"/>
        <v>1</v>
      </c>
      <c r="C37" s="85">
        <f t="shared" si="4"/>
        <v>180</v>
      </c>
      <c r="D37" s="5" t="s">
        <v>139</v>
      </c>
      <c r="E37" s="68" t="s">
        <v>209</v>
      </c>
      <c r="F37" s="5">
        <v>34</v>
      </c>
      <c r="G37" s="1" t="s">
        <v>78</v>
      </c>
      <c r="H37" s="47" t="s">
        <v>68</v>
      </c>
      <c r="I37" s="1" t="s">
        <v>55</v>
      </c>
      <c r="J37" s="2" t="s">
        <v>56</v>
      </c>
      <c r="K37" s="4" t="s">
        <v>104</v>
      </c>
      <c r="L37" s="56">
        <f t="shared" si="5"/>
        <v>1.875</v>
      </c>
      <c r="M37" s="47">
        <v>9.5</v>
      </c>
      <c r="N37" s="47">
        <v>96</v>
      </c>
      <c r="O37" s="30">
        <v>180</v>
      </c>
      <c r="P37" s="1" t="s">
        <v>66</v>
      </c>
      <c r="Q37" s="1" t="s">
        <v>186</v>
      </c>
      <c r="R37" s="1" t="s">
        <v>186</v>
      </c>
      <c r="S37" s="31">
        <v>5</v>
      </c>
      <c r="T37" s="75" t="str">
        <f t="shared" si="20"/>
        <v>12LSHCRT</v>
      </c>
      <c r="U37" s="1" t="s">
        <v>186</v>
      </c>
      <c r="V37" s="30" t="s">
        <v>187</v>
      </c>
      <c r="W37" s="1">
        <v>0</v>
      </c>
      <c r="X37">
        <v>2</v>
      </c>
      <c r="Y37">
        <v>12</v>
      </c>
      <c r="Z37" t="s">
        <v>46</v>
      </c>
      <c r="AA37" t="s">
        <v>172</v>
      </c>
      <c r="AC37" s="36">
        <f t="shared" si="21"/>
        <v>0</v>
      </c>
      <c r="AD37" s="38">
        <f t="shared" si="22"/>
        <v>0</v>
      </c>
      <c r="AE37" s="1">
        <v>0</v>
      </c>
      <c r="AF37" s="38">
        <f t="shared" si="13"/>
        <v>0</v>
      </c>
    </row>
    <row r="38" spans="1:32" x14ac:dyDescent="0.25">
      <c r="A38" t="b">
        <v>1</v>
      </c>
      <c r="B38" s="43" t="b">
        <f t="shared" si="12"/>
        <v>1</v>
      </c>
      <c r="C38" s="85">
        <f t="shared" si="4"/>
        <v>180</v>
      </c>
      <c r="D38" s="5" t="s">
        <v>140</v>
      </c>
      <c r="E38" s="68" t="s">
        <v>209</v>
      </c>
      <c r="F38" s="5">
        <v>35</v>
      </c>
      <c r="G38" s="1" t="s">
        <v>78</v>
      </c>
      <c r="H38" s="47" t="s">
        <v>68</v>
      </c>
      <c r="I38" s="1" t="s">
        <v>55</v>
      </c>
      <c r="J38" s="2" t="s">
        <v>56</v>
      </c>
      <c r="K38" s="4" t="s">
        <v>100</v>
      </c>
      <c r="L38" s="56">
        <f t="shared" si="5"/>
        <v>1.875</v>
      </c>
      <c r="M38" s="47">
        <v>9.5</v>
      </c>
      <c r="N38" s="47">
        <v>96</v>
      </c>
      <c r="O38" s="30">
        <v>180</v>
      </c>
      <c r="P38" s="1" t="s">
        <v>66</v>
      </c>
      <c r="Q38" s="1" t="s">
        <v>186</v>
      </c>
      <c r="R38" s="1" t="s">
        <v>186</v>
      </c>
      <c r="S38" s="31">
        <v>5</v>
      </c>
      <c r="T38" s="75" t="str">
        <f t="shared" si="20"/>
        <v>12LSHDIA</v>
      </c>
      <c r="U38" s="1" t="s">
        <v>186</v>
      </c>
      <c r="V38" s="30" t="s">
        <v>187</v>
      </c>
      <c r="W38" s="1">
        <v>0</v>
      </c>
      <c r="X38">
        <v>2</v>
      </c>
      <c r="Y38">
        <v>12</v>
      </c>
      <c r="Z38" t="s">
        <v>46</v>
      </c>
      <c r="AA38" t="s">
        <v>172</v>
      </c>
      <c r="AC38" s="36">
        <f t="shared" si="21"/>
        <v>0</v>
      </c>
      <c r="AD38" s="38">
        <f t="shared" si="22"/>
        <v>0</v>
      </c>
      <c r="AE38" s="1">
        <v>0</v>
      </c>
      <c r="AF38" s="38">
        <f t="shared" si="13"/>
        <v>0</v>
      </c>
    </row>
    <row r="39" spans="1:32" x14ac:dyDescent="0.25">
      <c r="A39" t="b">
        <v>1</v>
      </c>
      <c r="B39" s="43" t="b">
        <f t="shared" si="12"/>
        <v>1</v>
      </c>
      <c r="C39" s="85">
        <f t="shared" si="4"/>
        <v>180</v>
      </c>
      <c r="D39" s="5" t="s">
        <v>141</v>
      </c>
      <c r="E39" s="68" t="s">
        <v>209</v>
      </c>
      <c r="F39" s="5">
        <v>36</v>
      </c>
      <c r="G39" s="1" t="s">
        <v>78</v>
      </c>
      <c r="H39" s="47" t="s">
        <v>68</v>
      </c>
      <c r="I39" s="1" t="s">
        <v>55</v>
      </c>
      <c r="J39" s="2" t="s">
        <v>56</v>
      </c>
      <c r="K39" s="4" t="s">
        <v>101</v>
      </c>
      <c r="L39" s="56">
        <f t="shared" si="5"/>
        <v>1.875</v>
      </c>
      <c r="M39" s="47">
        <v>9.5</v>
      </c>
      <c r="N39" s="47">
        <v>96</v>
      </c>
      <c r="O39" s="30">
        <v>180</v>
      </c>
      <c r="P39" s="1" t="s">
        <v>66</v>
      </c>
      <c r="Q39" s="1" t="s">
        <v>186</v>
      </c>
      <c r="R39" s="1" t="s">
        <v>186</v>
      </c>
      <c r="S39" s="31">
        <v>5</v>
      </c>
      <c r="T39" s="75" t="str">
        <f t="shared" si="20"/>
        <v>12LSHFISH</v>
      </c>
      <c r="U39" s="1" t="s">
        <v>186</v>
      </c>
      <c r="V39" s="30" t="s">
        <v>187</v>
      </c>
      <c r="W39" s="1">
        <v>0</v>
      </c>
      <c r="X39">
        <v>2</v>
      </c>
      <c r="Y39">
        <v>12</v>
      </c>
      <c r="Z39" t="s">
        <v>46</v>
      </c>
      <c r="AA39" t="s">
        <v>172</v>
      </c>
      <c r="AC39" s="36">
        <f t="shared" si="21"/>
        <v>0</v>
      </c>
      <c r="AD39" s="38">
        <f t="shared" si="22"/>
        <v>0</v>
      </c>
      <c r="AE39" s="1">
        <v>0</v>
      </c>
      <c r="AF39" s="38">
        <f t="shared" si="13"/>
        <v>0</v>
      </c>
    </row>
    <row r="40" spans="1:32" x14ac:dyDescent="0.25">
      <c r="A40" t="b">
        <v>1</v>
      </c>
      <c r="B40" s="43" t="b">
        <f t="shared" si="12"/>
        <v>1</v>
      </c>
      <c r="C40" s="85">
        <f t="shared" si="4"/>
        <v>180</v>
      </c>
      <c r="D40" s="5" t="s">
        <v>142</v>
      </c>
      <c r="E40" s="68" t="s">
        <v>209</v>
      </c>
      <c r="F40" s="5">
        <v>37</v>
      </c>
      <c r="G40" s="1" t="s">
        <v>78</v>
      </c>
      <c r="H40" s="47" t="s">
        <v>68</v>
      </c>
      <c r="I40" s="1" t="s">
        <v>55</v>
      </c>
      <c r="J40" s="2" t="s">
        <v>56</v>
      </c>
      <c r="K40" s="4" t="s">
        <v>102</v>
      </c>
      <c r="L40" s="56">
        <f t="shared" si="5"/>
        <v>1.875</v>
      </c>
      <c r="M40" s="47">
        <v>9.5</v>
      </c>
      <c r="N40" s="47">
        <v>96</v>
      </c>
      <c r="O40" s="30">
        <v>180</v>
      </c>
      <c r="P40" s="1" t="s">
        <v>66</v>
      </c>
      <c r="Q40" s="1" t="s">
        <v>186</v>
      </c>
      <c r="R40" s="1" t="s">
        <v>186</v>
      </c>
      <c r="S40" s="31">
        <v>5</v>
      </c>
      <c r="T40" s="75" t="str">
        <f t="shared" si="20"/>
        <v>12LSHOCT</v>
      </c>
      <c r="U40" s="1" t="s">
        <v>186</v>
      </c>
      <c r="V40" s="30" t="s">
        <v>187</v>
      </c>
      <c r="W40" s="1">
        <v>0</v>
      </c>
      <c r="X40">
        <v>2</v>
      </c>
      <c r="Y40">
        <v>12</v>
      </c>
      <c r="Z40" t="s">
        <v>46</v>
      </c>
      <c r="AA40" t="s">
        <v>172</v>
      </c>
      <c r="AC40" s="36">
        <f t="shared" si="21"/>
        <v>0</v>
      </c>
      <c r="AD40" s="38">
        <f t="shared" si="22"/>
        <v>0</v>
      </c>
      <c r="AE40" s="1">
        <v>0</v>
      </c>
      <c r="AF40" s="38">
        <f t="shared" si="13"/>
        <v>0</v>
      </c>
    </row>
    <row r="41" spans="1:32" x14ac:dyDescent="0.25">
      <c r="A41" t="b">
        <v>1</v>
      </c>
      <c r="B41" s="43" t="b">
        <f t="shared" si="12"/>
        <v>1</v>
      </c>
      <c r="C41" s="85">
        <f t="shared" si="4"/>
        <v>180</v>
      </c>
      <c r="D41" s="5" t="s">
        <v>143</v>
      </c>
      <c r="E41" s="68" t="s">
        <v>209</v>
      </c>
      <c r="F41" s="5">
        <v>38</v>
      </c>
      <c r="G41" s="1" t="s">
        <v>78</v>
      </c>
      <c r="H41" s="47" t="s">
        <v>68</v>
      </c>
      <c r="I41" s="1" t="s">
        <v>55</v>
      </c>
      <c r="J41" s="2" t="s">
        <v>56</v>
      </c>
      <c r="K41" s="4" t="s">
        <v>103</v>
      </c>
      <c r="L41" s="56">
        <f t="shared" si="5"/>
        <v>1.875</v>
      </c>
      <c r="M41" s="47">
        <v>9.5</v>
      </c>
      <c r="N41" s="47">
        <v>96</v>
      </c>
      <c r="O41" s="30">
        <v>180</v>
      </c>
      <c r="P41" s="1" t="s">
        <v>66</v>
      </c>
      <c r="Q41" s="1" t="s">
        <v>186</v>
      </c>
      <c r="R41" s="1" t="s">
        <v>186</v>
      </c>
      <c r="S41" s="31">
        <v>5</v>
      </c>
      <c r="T41" s="75" t="str">
        <f t="shared" si="20"/>
        <v>12LSHRND</v>
      </c>
      <c r="U41" s="1" t="s">
        <v>186</v>
      </c>
      <c r="V41" s="30" t="s">
        <v>187</v>
      </c>
      <c r="W41" s="1">
        <v>0</v>
      </c>
      <c r="X41">
        <v>2</v>
      </c>
      <c r="Y41">
        <v>12</v>
      </c>
      <c r="Z41" t="s">
        <v>46</v>
      </c>
      <c r="AA41" t="s">
        <v>172</v>
      </c>
      <c r="AC41" s="36">
        <f t="shared" si="21"/>
        <v>0</v>
      </c>
      <c r="AD41" s="38">
        <f t="shared" si="22"/>
        <v>0</v>
      </c>
      <c r="AE41" s="1">
        <v>0</v>
      </c>
      <c r="AF41" s="38">
        <f t="shared" si="13"/>
        <v>0</v>
      </c>
    </row>
    <row r="42" spans="1:32" x14ac:dyDescent="0.25">
      <c r="A42" t="b">
        <v>1</v>
      </c>
      <c r="B42" s="43" t="b">
        <f t="shared" si="12"/>
        <v>1</v>
      </c>
      <c r="C42" s="85">
        <f t="shared" si="4"/>
        <v>37</v>
      </c>
      <c r="D42" s="5" t="s">
        <v>144</v>
      </c>
      <c r="E42" s="68" t="s">
        <v>208</v>
      </c>
      <c r="F42" s="5">
        <v>39</v>
      </c>
      <c r="G42" s="1" t="s">
        <v>79</v>
      </c>
      <c r="H42" s="47" t="s">
        <v>68</v>
      </c>
      <c r="I42" s="1" t="s">
        <v>55</v>
      </c>
      <c r="J42" s="2" t="s">
        <v>62</v>
      </c>
      <c r="K42" s="2" t="s">
        <v>80</v>
      </c>
      <c r="L42" s="56">
        <f t="shared" si="5"/>
        <v>9.25</v>
      </c>
      <c r="M42" s="47">
        <v>48</v>
      </c>
      <c r="N42" s="47">
        <v>96</v>
      </c>
      <c r="O42" s="30">
        <v>37</v>
      </c>
      <c r="P42" s="1" t="s">
        <v>66</v>
      </c>
      <c r="Q42" s="1" t="s">
        <v>186</v>
      </c>
      <c r="R42" s="1" t="s">
        <v>186</v>
      </c>
      <c r="S42" s="117">
        <v>120</v>
      </c>
      <c r="T42" s="75" t="s">
        <v>239</v>
      </c>
      <c r="U42" s="1" t="s">
        <v>121</v>
      </c>
      <c r="V42" s="1" t="s">
        <v>187</v>
      </c>
      <c r="W42" s="1">
        <v>0</v>
      </c>
      <c r="X42">
        <v>1.5</v>
      </c>
      <c r="Y42">
        <v>9</v>
      </c>
      <c r="Z42" t="s">
        <v>46</v>
      </c>
      <c r="AA42" t="s">
        <v>172</v>
      </c>
      <c r="AC42" s="36">
        <f t="shared" si="21"/>
        <v>34346.400000000001</v>
      </c>
      <c r="AD42" s="38">
        <f t="shared" si="22"/>
        <v>7.7356756756756768</v>
      </c>
      <c r="AE42" s="1">
        <v>286.22000000000003</v>
      </c>
      <c r="AF42" s="38">
        <f>AE42/37</f>
        <v>7.7356756756756768</v>
      </c>
    </row>
    <row r="43" spans="1:32" s="104" customFormat="1" x14ac:dyDescent="0.25">
      <c r="A43" s="104" t="b">
        <v>1</v>
      </c>
      <c r="B43" s="43" t="b">
        <f t="shared" ref="B43" si="23">AND(A43,COUNTBLANK(D43) +COUNTBLANK(F43:J43) +COUNTBLANK(M43:AA43) + COUNTBLANK(AC43:AF43) &lt; 1, ISNUMBER(Y43),ISNUMBER(M43),ISNUMBER(X43),ISNUMBER(AC43),ISNUMBER(AD43),ISNUMBER(AE43),ISNUMBER(AF43),ISNUMBER(S43),ISNUMBER(O43),ISNUMBER(N43))</f>
        <v>1</v>
      </c>
      <c r="C43" s="85">
        <f t="shared" ref="C43" si="24">O43</f>
        <v>37</v>
      </c>
      <c r="D43" s="5" t="s">
        <v>284</v>
      </c>
      <c r="E43" s="68" t="s">
        <v>208</v>
      </c>
      <c r="F43" s="5">
        <v>133</v>
      </c>
      <c r="G43" s="1" t="s">
        <v>53</v>
      </c>
      <c r="H43" s="47" t="s">
        <v>68</v>
      </c>
      <c r="I43" s="1" t="s">
        <v>55</v>
      </c>
      <c r="J43" s="2" t="s">
        <v>62</v>
      </c>
      <c r="K43" s="2" t="s">
        <v>81</v>
      </c>
      <c r="L43" s="56">
        <f t="shared" ref="L43" si="25">(S43*O43)/480</f>
        <v>7.708333333333333</v>
      </c>
      <c r="M43" s="47">
        <v>48</v>
      </c>
      <c r="N43" s="47">
        <v>96</v>
      </c>
      <c r="O43" s="30">
        <v>37</v>
      </c>
      <c r="P43" s="1" t="s">
        <v>66</v>
      </c>
      <c r="Q43" s="1" t="s">
        <v>186</v>
      </c>
      <c r="R43" s="1" t="s">
        <v>186</v>
      </c>
      <c r="S43" s="117">
        <v>100</v>
      </c>
      <c r="T43" s="75" t="s">
        <v>285</v>
      </c>
      <c r="U43" s="1" t="s">
        <v>121</v>
      </c>
      <c r="V43" s="1" t="s">
        <v>187</v>
      </c>
      <c r="W43" s="1">
        <v>0</v>
      </c>
      <c r="X43" s="104">
        <v>1</v>
      </c>
      <c r="Y43" s="104">
        <v>5</v>
      </c>
      <c r="Z43" s="104" t="s">
        <v>66</v>
      </c>
      <c r="AA43" s="104" t="s">
        <v>172</v>
      </c>
      <c r="AB43" s="11" t="s">
        <v>94</v>
      </c>
      <c r="AC43" s="36">
        <f t="shared" ref="AC43" si="26">AE43*S43</f>
        <v>37971</v>
      </c>
      <c r="AD43" s="38">
        <f t="shared" ref="AD43" si="27">AE43/O43</f>
        <v>10.262432432432432</v>
      </c>
      <c r="AE43" s="1">
        <v>379.71</v>
      </c>
      <c r="AF43" s="38">
        <f t="shared" ref="AF43" si="28">AE43/37</f>
        <v>10.262432432432432</v>
      </c>
    </row>
    <row r="44" spans="1:32" x14ac:dyDescent="0.25">
      <c r="A44" t="b">
        <v>1</v>
      </c>
      <c r="B44" s="43" t="b">
        <f t="shared" si="12"/>
        <v>1</v>
      </c>
      <c r="C44" s="85">
        <f t="shared" si="4"/>
        <v>37</v>
      </c>
      <c r="D44" s="5" t="s">
        <v>145</v>
      </c>
      <c r="E44" s="68" t="s">
        <v>208</v>
      </c>
      <c r="F44" s="5">
        <v>41</v>
      </c>
      <c r="G44" s="1" t="s">
        <v>67</v>
      </c>
      <c r="H44" s="47" t="s">
        <v>68</v>
      </c>
      <c r="I44" s="1" t="s">
        <v>55</v>
      </c>
      <c r="J44" s="2" t="s">
        <v>62</v>
      </c>
      <c r="K44" s="2" t="s">
        <v>81</v>
      </c>
      <c r="L44" s="56">
        <f t="shared" si="5"/>
        <v>7.708333333333333</v>
      </c>
      <c r="M44" s="47">
        <v>48</v>
      </c>
      <c r="N44" s="47">
        <v>96</v>
      </c>
      <c r="O44" s="30">
        <v>37</v>
      </c>
      <c r="P44" s="1" t="s">
        <v>66</v>
      </c>
      <c r="Q44" s="1" t="s">
        <v>186</v>
      </c>
      <c r="R44" s="1" t="s">
        <v>186</v>
      </c>
      <c r="S44" s="117">
        <v>100</v>
      </c>
      <c r="T44" s="75" t="str">
        <f t="shared" si="20"/>
        <v>12PTXA808</v>
      </c>
      <c r="U44" s="1" t="s">
        <v>121</v>
      </c>
      <c r="V44" s="1" t="s">
        <v>187</v>
      </c>
      <c r="W44" s="1">
        <v>0</v>
      </c>
      <c r="X44">
        <v>1</v>
      </c>
      <c r="Y44">
        <v>5</v>
      </c>
      <c r="Z44" t="s">
        <v>66</v>
      </c>
      <c r="AA44" t="s">
        <v>172</v>
      </c>
      <c r="AB44" s="11" t="s">
        <v>94</v>
      </c>
      <c r="AC44" s="36">
        <f t="shared" si="21"/>
        <v>37971</v>
      </c>
      <c r="AD44" s="38">
        <f t="shared" si="22"/>
        <v>10.262432432432432</v>
      </c>
      <c r="AE44" s="1">
        <v>379.71</v>
      </c>
      <c r="AF44" s="38">
        <f t="shared" ref="AF44:AF45" si="29">AE44/37</f>
        <v>10.262432432432432</v>
      </c>
    </row>
    <row r="45" spans="1:32" x14ac:dyDescent="0.25">
      <c r="A45" t="b">
        <v>1</v>
      </c>
      <c r="B45" s="43" t="b">
        <f t="shared" si="12"/>
        <v>1</v>
      </c>
      <c r="C45" s="85">
        <f t="shared" si="4"/>
        <v>31</v>
      </c>
      <c r="D45" s="5" t="s">
        <v>146</v>
      </c>
      <c r="E45" s="68" t="s">
        <v>208</v>
      </c>
      <c r="F45" s="5">
        <v>42</v>
      </c>
      <c r="G45" s="1" t="s">
        <v>67</v>
      </c>
      <c r="H45" s="47" t="s">
        <v>68</v>
      </c>
      <c r="I45" s="1" t="s">
        <v>55</v>
      </c>
      <c r="J45" s="2" t="s">
        <v>84</v>
      </c>
      <c r="K45" s="4" t="s">
        <v>199</v>
      </c>
      <c r="L45" s="56">
        <f t="shared" si="5"/>
        <v>4.520833333333333</v>
      </c>
      <c r="M45" s="47">
        <v>49.25</v>
      </c>
      <c r="N45" s="47">
        <v>192</v>
      </c>
      <c r="O45" s="30">
        <v>31</v>
      </c>
      <c r="P45" s="1" t="s">
        <v>66</v>
      </c>
      <c r="Q45" s="1" t="s">
        <v>186</v>
      </c>
      <c r="R45" s="1" t="s">
        <v>186</v>
      </c>
      <c r="S45" s="117">
        <v>70</v>
      </c>
      <c r="T45" s="75" t="s">
        <v>286</v>
      </c>
      <c r="U45" s="1" t="s">
        <v>121</v>
      </c>
      <c r="V45" s="1" t="s">
        <v>187</v>
      </c>
      <c r="W45" s="1">
        <v>0</v>
      </c>
      <c r="X45">
        <v>1</v>
      </c>
      <c r="Y45">
        <v>5</v>
      </c>
      <c r="Z45" t="s">
        <v>66</v>
      </c>
      <c r="AA45" t="s">
        <v>172</v>
      </c>
      <c r="AB45" s="11" t="s">
        <v>290</v>
      </c>
      <c r="AC45" s="36">
        <f t="shared" si="21"/>
        <v>14760.2</v>
      </c>
      <c r="AD45" s="38">
        <f t="shared" si="22"/>
        <v>6.8019354838709685</v>
      </c>
      <c r="AE45" s="1">
        <v>210.86</v>
      </c>
      <c r="AF45" s="38">
        <f t="shared" si="29"/>
        <v>5.6989189189189196</v>
      </c>
    </row>
    <row r="46" spans="1:32" x14ac:dyDescent="0.25">
      <c r="A46" t="b">
        <v>1</v>
      </c>
      <c r="B46" s="43" t="b">
        <f t="shared" si="12"/>
        <v>1</v>
      </c>
      <c r="C46" s="85">
        <f t="shared" si="4"/>
        <v>160</v>
      </c>
      <c r="D46" s="5" t="s">
        <v>147</v>
      </c>
      <c r="E46" s="68" t="s">
        <v>208</v>
      </c>
      <c r="F46" s="5">
        <v>43</v>
      </c>
      <c r="G46" s="1" t="s">
        <v>82</v>
      </c>
      <c r="H46" s="47" t="s">
        <v>83</v>
      </c>
      <c r="I46" s="1" t="s">
        <v>55</v>
      </c>
      <c r="J46" s="2" t="s">
        <v>84</v>
      </c>
      <c r="K46" s="2" t="s">
        <v>85</v>
      </c>
      <c r="L46" s="56">
        <f t="shared" si="5"/>
        <v>16.666666666666668</v>
      </c>
      <c r="M46" s="80">
        <v>6</v>
      </c>
      <c r="N46" s="47">
        <v>192</v>
      </c>
      <c r="O46" s="30">
        <v>160</v>
      </c>
      <c r="P46" s="1" t="s">
        <v>66</v>
      </c>
      <c r="Q46" s="1" t="s">
        <v>186</v>
      </c>
      <c r="R46" s="1">
        <v>6</v>
      </c>
      <c r="S46" s="117">
        <v>50</v>
      </c>
      <c r="T46" s="75" t="s">
        <v>240</v>
      </c>
      <c r="U46" s="1" t="s">
        <v>120</v>
      </c>
      <c r="V46" s="1" t="s">
        <v>119</v>
      </c>
      <c r="W46" s="1">
        <v>0</v>
      </c>
      <c r="X46">
        <v>10</v>
      </c>
      <c r="Y46">
        <v>6</v>
      </c>
      <c r="Z46" t="s">
        <v>46</v>
      </c>
      <c r="AA46" t="s">
        <v>172</v>
      </c>
      <c r="AC46" s="36">
        <f t="shared" si="21"/>
        <v>29276</v>
      </c>
      <c r="AD46" s="38">
        <f t="shared" si="22"/>
        <v>3.6595</v>
      </c>
      <c r="AE46" s="1">
        <v>585.52</v>
      </c>
      <c r="AF46" s="38">
        <f>AE46/20</f>
        <v>29.276</v>
      </c>
    </row>
    <row r="47" spans="1:32" x14ac:dyDescent="0.25">
      <c r="A47" t="b">
        <v>1</v>
      </c>
      <c r="B47" s="43" t="b">
        <f t="shared" si="12"/>
        <v>1</v>
      </c>
      <c r="C47" s="85">
        <f t="shared" si="4"/>
        <v>120</v>
      </c>
      <c r="D47" s="5" t="s">
        <v>147</v>
      </c>
      <c r="E47" s="68" t="s">
        <v>208</v>
      </c>
      <c r="F47" s="5">
        <v>45</v>
      </c>
      <c r="G47" s="1" t="s">
        <v>82</v>
      </c>
      <c r="H47" s="47" t="s">
        <v>83</v>
      </c>
      <c r="I47" s="1" t="s">
        <v>55</v>
      </c>
      <c r="J47" s="2" t="s">
        <v>84</v>
      </c>
      <c r="K47" s="2" t="s">
        <v>85</v>
      </c>
      <c r="L47" s="56">
        <f t="shared" si="5"/>
        <v>12.5</v>
      </c>
      <c r="M47" s="80">
        <v>8</v>
      </c>
      <c r="N47" s="47">
        <v>192</v>
      </c>
      <c r="O47" s="30">
        <v>120</v>
      </c>
      <c r="P47" s="1" t="s">
        <v>66</v>
      </c>
      <c r="Q47" s="1" t="s">
        <v>186</v>
      </c>
      <c r="R47" s="1">
        <v>8</v>
      </c>
      <c r="S47" s="117">
        <v>50</v>
      </c>
      <c r="T47" s="75" t="s">
        <v>241</v>
      </c>
      <c r="U47" s="1" t="s">
        <v>120</v>
      </c>
      <c r="V47" s="1" t="s">
        <v>119</v>
      </c>
      <c r="W47" s="1">
        <v>0</v>
      </c>
      <c r="X47">
        <v>20</v>
      </c>
      <c r="Y47">
        <v>6</v>
      </c>
      <c r="Z47" t="s">
        <v>46</v>
      </c>
      <c r="AA47" t="s">
        <v>175</v>
      </c>
      <c r="AC47" s="36">
        <f t="shared" si="21"/>
        <v>29876</v>
      </c>
      <c r="AD47" s="38">
        <f t="shared" si="22"/>
        <v>4.9793333333333329</v>
      </c>
      <c r="AE47" s="1">
        <v>597.52</v>
      </c>
      <c r="AF47" s="38">
        <f>AE47/20</f>
        <v>29.875999999999998</v>
      </c>
    </row>
    <row r="48" spans="1:32" x14ac:dyDescent="0.25">
      <c r="A48" t="b">
        <v>1</v>
      </c>
      <c r="B48" s="43" t="b">
        <f t="shared" si="12"/>
        <v>1</v>
      </c>
      <c r="C48" s="85">
        <f t="shared" si="4"/>
        <v>100</v>
      </c>
      <c r="D48" s="5" t="s">
        <v>16</v>
      </c>
      <c r="E48" s="68" t="s">
        <v>208</v>
      </c>
      <c r="F48" s="5">
        <v>46</v>
      </c>
      <c r="G48" s="1" t="s">
        <v>82</v>
      </c>
      <c r="H48" s="47" t="s">
        <v>83</v>
      </c>
      <c r="I48" s="1" t="s">
        <v>55</v>
      </c>
      <c r="J48" s="2" t="s">
        <v>84</v>
      </c>
      <c r="L48" s="56">
        <f t="shared" si="5"/>
        <v>10.416666666666666</v>
      </c>
      <c r="M48" s="80">
        <v>10</v>
      </c>
      <c r="N48" s="47">
        <v>192</v>
      </c>
      <c r="O48" s="30">
        <v>100</v>
      </c>
      <c r="P48" s="1" t="s">
        <v>66</v>
      </c>
      <c r="Q48" s="1" t="s">
        <v>186</v>
      </c>
      <c r="R48" s="1">
        <v>10</v>
      </c>
      <c r="S48" s="117">
        <v>50</v>
      </c>
      <c r="T48" s="75" t="s">
        <v>242</v>
      </c>
      <c r="U48" s="1" t="s">
        <v>118</v>
      </c>
      <c r="V48" s="1" t="s">
        <v>119</v>
      </c>
      <c r="W48" s="1">
        <v>0</v>
      </c>
      <c r="X48">
        <v>50</v>
      </c>
      <c r="Y48">
        <v>3</v>
      </c>
      <c r="Z48" t="s">
        <v>46</v>
      </c>
      <c r="AA48" t="s">
        <v>175</v>
      </c>
      <c r="AC48" s="36">
        <f t="shared" si="21"/>
        <v>13141</v>
      </c>
      <c r="AD48" s="38">
        <f t="shared" si="22"/>
        <v>2.6282000000000001</v>
      </c>
      <c r="AE48" s="1">
        <v>262.82</v>
      </c>
      <c r="AF48" s="38">
        <f t="shared" ref="AF48:AF52" si="30">AE48/20</f>
        <v>13.141</v>
      </c>
    </row>
    <row r="49" spans="1:32" x14ac:dyDescent="0.25">
      <c r="A49" t="b">
        <v>1</v>
      </c>
      <c r="B49" s="43" t="b">
        <f t="shared" ref="B49:B73" si="31">AND(A49,COUNTBLANK(D49) +COUNTBLANK(F49:J49) +COUNTBLANK(M49:AA49) + COUNTBLANK(AC49:AF49) &lt; 1, ISNUMBER(Y49),ISNUMBER(M49),ISNUMBER(X49),ISNUMBER(AC49),ISNUMBER(AD49),ISNUMBER(AE49),ISNUMBER(AF49),ISNUMBER(S49),ISNUMBER(O49),ISNUMBER(N49))</f>
        <v>1</v>
      </c>
      <c r="C49" s="85">
        <f t="shared" si="4"/>
        <v>80</v>
      </c>
      <c r="D49" s="5" t="s">
        <v>18</v>
      </c>
      <c r="E49" s="68" t="s">
        <v>208</v>
      </c>
      <c r="F49" s="5">
        <v>47</v>
      </c>
      <c r="G49" s="1" t="s">
        <v>82</v>
      </c>
      <c r="H49" s="47" t="s">
        <v>83</v>
      </c>
      <c r="I49" s="1" t="s">
        <v>55</v>
      </c>
      <c r="J49" s="2" t="s">
        <v>84</v>
      </c>
      <c r="L49" s="56">
        <f t="shared" si="5"/>
        <v>8.3333333333333339</v>
      </c>
      <c r="M49" s="80">
        <v>12</v>
      </c>
      <c r="N49" s="47">
        <v>192</v>
      </c>
      <c r="O49" s="30">
        <v>80</v>
      </c>
      <c r="P49" s="1" t="s">
        <v>66</v>
      </c>
      <c r="Q49" s="1" t="s">
        <v>186</v>
      </c>
      <c r="R49" s="1">
        <v>12</v>
      </c>
      <c r="S49" s="117">
        <v>50</v>
      </c>
      <c r="T49" s="75" t="s">
        <v>243</v>
      </c>
      <c r="U49" s="1" t="s">
        <v>118</v>
      </c>
      <c r="V49" s="1" t="s">
        <v>119</v>
      </c>
      <c r="W49" s="1">
        <v>0</v>
      </c>
      <c r="X49">
        <v>50</v>
      </c>
      <c r="Y49">
        <v>3</v>
      </c>
      <c r="Z49" t="s">
        <v>46</v>
      </c>
      <c r="AA49" t="s">
        <v>175</v>
      </c>
      <c r="AC49" s="36">
        <f t="shared" si="21"/>
        <v>18609.5</v>
      </c>
      <c r="AD49" s="38">
        <f t="shared" si="22"/>
        <v>4.6523750000000001</v>
      </c>
      <c r="AE49" s="1">
        <v>372.19</v>
      </c>
      <c r="AF49" s="38">
        <f t="shared" si="30"/>
        <v>18.609500000000001</v>
      </c>
    </row>
    <row r="50" spans="1:32" x14ac:dyDescent="0.25">
      <c r="A50" t="b">
        <v>1</v>
      </c>
      <c r="B50" s="43" t="b">
        <f t="shared" si="31"/>
        <v>1</v>
      </c>
      <c r="C50" s="85">
        <f t="shared" si="4"/>
        <v>440</v>
      </c>
      <c r="D50" s="5" t="s">
        <v>6</v>
      </c>
      <c r="E50" s="68" t="s">
        <v>208</v>
      </c>
      <c r="F50" s="5">
        <v>48</v>
      </c>
      <c r="G50" s="1" t="s">
        <v>82</v>
      </c>
      <c r="H50" s="47" t="s">
        <v>83</v>
      </c>
      <c r="I50" s="1" t="s">
        <v>55</v>
      </c>
      <c r="J50" s="2" t="s">
        <v>84</v>
      </c>
      <c r="L50" s="56">
        <f t="shared" si="5"/>
        <v>18.333333333333332</v>
      </c>
      <c r="M50" s="80">
        <v>2</v>
      </c>
      <c r="N50" s="47">
        <v>192</v>
      </c>
      <c r="O50" s="30">
        <v>440</v>
      </c>
      <c r="P50" s="1" t="s">
        <v>66</v>
      </c>
      <c r="Q50" s="1" t="s">
        <v>186</v>
      </c>
      <c r="R50" s="1">
        <v>2</v>
      </c>
      <c r="S50" s="117">
        <v>20</v>
      </c>
      <c r="T50" s="75" t="s">
        <v>244</v>
      </c>
      <c r="U50" s="1" t="s">
        <v>120</v>
      </c>
      <c r="V50" s="1" t="s">
        <v>119</v>
      </c>
      <c r="W50" s="1">
        <v>0</v>
      </c>
      <c r="X50">
        <v>100</v>
      </c>
      <c r="Y50">
        <v>6</v>
      </c>
      <c r="Z50" t="s">
        <v>46</v>
      </c>
      <c r="AA50" t="s">
        <v>172</v>
      </c>
      <c r="AC50" s="36">
        <f t="shared" si="21"/>
        <v>12691.6</v>
      </c>
      <c r="AD50" s="38">
        <f t="shared" si="22"/>
        <v>1.4422272727272729</v>
      </c>
      <c r="AE50" s="1">
        <v>634.58000000000004</v>
      </c>
      <c r="AF50" s="38">
        <f t="shared" ref="AF50" si="32">AE50/20</f>
        <v>31.729000000000003</v>
      </c>
    </row>
    <row r="51" spans="1:32" x14ac:dyDescent="0.25">
      <c r="A51" t="b">
        <v>1</v>
      </c>
      <c r="B51" s="43" t="b">
        <f t="shared" si="31"/>
        <v>1</v>
      </c>
      <c r="C51" s="85">
        <f t="shared" si="4"/>
        <v>176</v>
      </c>
      <c r="D51" s="5" t="s">
        <v>6</v>
      </c>
      <c r="E51" s="68" t="s">
        <v>208</v>
      </c>
      <c r="F51" s="5">
        <v>50</v>
      </c>
      <c r="G51" s="1" t="s">
        <v>82</v>
      </c>
      <c r="H51" s="47" t="s">
        <v>83</v>
      </c>
      <c r="I51" s="1" t="s">
        <v>55</v>
      </c>
      <c r="J51" s="2" t="s">
        <v>84</v>
      </c>
      <c r="L51" s="56">
        <f t="shared" si="5"/>
        <v>36.666666666666664</v>
      </c>
      <c r="M51" s="80">
        <v>2</v>
      </c>
      <c r="N51" s="47">
        <v>96</v>
      </c>
      <c r="O51" s="30">
        <v>176</v>
      </c>
      <c r="P51" s="1" t="s">
        <v>66</v>
      </c>
      <c r="Q51" s="1" t="s">
        <v>186</v>
      </c>
      <c r="R51" s="1">
        <v>2</v>
      </c>
      <c r="S51" s="117">
        <v>100</v>
      </c>
      <c r="T51" s="75" t="s">
        <v>245</v>
      </c>
      <c r="U51" s="1" t="s">
        <v>120</v>
      </c>
      <c r="V51" s="1" t="s">
        <v>119</v>
      </c>
      <c r="W51" s="1">
        <v>0</v>
      </c>
      <c r="X51">
        <v>100</v>
      </c>
      <c r="Y51">
        <v>12</v>
      </c>
      <c r="Z51" t="s">
        <v>46</v>
      </c>
      <c r="AA51" t="s">
        <v>172</v>
      </c>
      <c r="AB51" s="11" t="s">
        <v>95</v>
      </c>
      <c r="AC51" s="36">
        <f t="shared" si="21"/>
        <v>63458.000000000007</v>
      </c>
      <c r="AD51" s="38">
        <f t="shared" si="22"/>
        <v>3.6055681818181822</v>
      </c>
      <c r="AE51" s="1">
        <v>634.58000000000004</v>
      </c>
      <c r="AF51" s="38">
        <f>AE51/12</f>
        <v>52.881666666666668</v>
      </c>
    </row>
    <row r="52" spans="1:32" x14ac:dyDescent="0.25">
      <c r="A52" t="b">
        <v>1</v>
      </c>
      <c r="B52" s="43" t="b">
        <f t="shared" si="31"/>
        <v>1</v>
      </c>
      <c r="C52" s="85">
        <f t="shared" si="4"/>
        <v>320</v>
      </c>
      <c r="D52" s="5" t="s">
        <v>8</v>
      </c>
      <c r="E52" s="68" t="s">
        <v>208</v>
      </c>
      <c r="F52" s="5">
        <v>51</v>
      </c>
      <c r="G52" s="1" t="s">
        <v>82</v>
      </c>
      <c r="H52" s="47" t="s">
        <v>83</v>
      </c>
      <c r="I52" s="1" t="s">
        <v>55</v>
      </c>
      <c r="J52" s="2" t="s">
        <v>84</v>
      </c>
      <c r="L52" s="56">
        <f t="shared" si="5"/>
        <v>16.666666666666668</v>
      </c>
      <c r="M52" s="80">
        <v>3</v>
      </c>
      <c r="N52" s="47">
        <v>192</v>
      </c>
      <c r="O52" s="30">
        <v>320</v>
      </c>
      <c r="P52" s="1" t="s">
        <v>66</v>
      </c>
      <c r="Q52" s="1" t="s">
        <v>186</v>
      </c>
      <c r="R52" s="1">
        <v>3</v>
      </c>
      <c r="S52" s="117">
        <v>25</v>
      </c>
      <c r="T52" s="75" t="s">
        <v>246</v>
      </c>
      <c r="U52" s="1" t="s">
        <v>120</v>
      </c>
      <c r="V52" s="1" t="s">
        <v>119</v>
      </c>
      <c r="W52" s="1">
        <v>0</v>
      </c>
      <c r="X52">
        <v>5</v>
      </c>
      <c r="Y52">
        <v>12</v>
      </c>
      <c r="Z52" t="s">
        <v>46</v>
      </c>
      <c r="AA52" t="s">
        <v>172</v>
      </c>
      <c r="AC52" s="36">
        <f t="shared" si="21"/>
        <v>9304.75</v>
      </c>
      <c r="AD52" s="38">
        <f t="shared" si="22"/>
        <v>1.16309375</v>
      </c>
      <c r="AE52" s="1">
        <v>372.19</v>
      </c>
      <c r="AF52" s="38">
        <f t="shared" si="30"/>
        <v>18.609500000000001</v>
      </c>
    </row>
    <row r="53" spans="1:32" x14ac:dyDescent="0.25">
      <c r="A53" t="b">
        <v>1</v>
      </c>
      <c r="B53" s="43" t="b">
        <f t="shared" si="31"/>
        <v>1</v>
      </c>
      <c r="C53" s="85">
        <f t="shared" si="4"/>
        <v>240</v>
      </c>
      <c r="D53" s="5" t="s">
        <v>10</v>
      </c>
      <c r="E53" s="68" t="s">
        <v>208</v>
      </c>
      <c r="F53" s="5">
        <v>52</v>
      </c>
      <c r="G53" s="1" t="s">
        <v>82</v>
      </c>
      <c r="H53" s="47" t="s">
        <v>83</v>
      </c>
      <c r="I53" s="1" t="s">
        <v>55</v>
      </c>
      <c r="J53" s="2" t="s">
        <v>84</v>
      </c>
      <c r="L53" s="56">
        <f t="shared" si="5"/>
        <v>25</v>
      </c>
      <c r="M53" s="80">
        <v>4</v>
      </c>
      <c r="N53" s="47">
        <v>192</v>
      </c>
      <c r="O53" s="30">
        <v>240</v>
      </c>
      <c r="P53" s="1" t="s">
        <v>66</v>
      </c>
      <c r="Q53" s="1" t="s">
        <v>186</v>
      </c>
      <c r="R53" s="1">
        <v>4</v>
      </c>
      <c r="S53" s="117">
        <v>50</v>
      </c>
      <c r="T53" s="75" t="s">
        <v>247</v>
      </c>
      <c r="U53" s="1" t="s">
        <v>120</v>
      </c>
      <c r="V53" s="1" t="s">
        <v>119</v>
      </c>
      <c r="W53" s="1">
        <v>0</v>
      </c>
      <c r="X53">
        <v>100</v>
      </c>
      <c r="Y53">
        <v>2</v>
      </c>
      <c r="Z53" t="s">
        <v>46</v>
      </c>
      <c r="AA53" t="s">
        <v>175</v>
      </c>
      <c r="AC53" s="36">
        <f t="shared" si="21"/>
        <v>16422.5</v>
      </c>
      <c r="AD53" s="38">
        <f t="shared" si="22"/>
        <v>1.3685416666666665</v>
      </c>
      <c r="AE53" s="1">
        <v>328.45</v>
      </c>
      <c r="AF53" s="38">
        <f t="shared" ref="AF53:AF54" si="33">AE53/20</f>
        <v>16.422499999999999</v>
      </c>
    </row>
    <row r="54" spans="1:32" x14ac:dyDescent="0.25">
      <c r="A54" t="b">
        <v>1</v>
      </c>
      <c r="B54" s="43" t="b">
        <f t="shared" si="31"/>
        <v>1</v>
      </c>
      <c r="C54" s="85">
        <f t="shared" si="4"/>
        <v>144</v>
      </c>
      <c r="D54" s="5" t="s">
        <v>10</v>
      </c>
      <c r="E54" s="68" t="s">
        <v>208</v>
      </c>
      <c r="F54" s="5">
        <v>53</v>
      </c>
      <c r="G54" s="1" t="s">
        <v>82</v>
      </c>
      <c r="H54" s="47" t="s">
        <v>83</v>
      </c>
      <c r="I54" s="1" t="s">
        <v>55</v>
      </c>
      <c r="J54" s="2" t="s">
        <v>84</v>
      </c>
      <c r="L54" s="56">
        <f t="shared" si="5"/>
        <v>15</v>
      </c>
      <c r="M54" s="80">
        <v>4</v>
      </c>
      <c r="N54" s="47">
        <v>96</v>
      </c>
      <c r="O54" s="30">
        <v>144</v>
      </c>
      <c r="P54" s="1" t="s">
        <v>66</v>
      </c>
      <c r="Q54" s="1" t="s">
        <v>186</v>
      </c>
      <c r="R54" s="1">
        <v>4</v>
      </c>
      <c r="S54" s="117">
        <v>50</v>
      </c>
      <c r="T54" s="75" t="s">
        <v>248</v>
      </c>
      <c r="U54" s="1" t="s">
        <v>120</v>
      </c>
      <c r="V54" s="1" t="s">
        <v>119</v>
      </c>
      <c r="W54" s="1">
        <v>0</v>
      </c>
      <c r="X54">
        <v>100</v>
      </c>
      <c r="Y54">
        <v>2</v>
      </c>
      <c r="Z54" t="s">
        <v>46</v>
      </c>
      <c r="AA54" t="s">
        <v>175</v>
      </c>
      <c r="AC54" s="36">
        <f t="shared" si="21"/>
        <v>16422.5</v>
      </c>
      <c r="AD54" s="38">
        <f t="shared" si="22"/>
        <v>2.2809027777777775</v>
      </c>
      <c r="AE54" s="1">
        <v>328.45</v>
      </c>
      <c r="AF54" s="38">
        <f t="shared" si="33"/>
        <v>16.422499999999999</v>
      </c>
    </row>
    <row r="55" spans="1:32" x14ac:dyDescent="0.25">
      <c r="A55" t="b">
        <v>1</v>
      </c>
      <c r="B55" s="43" t="b">
        <f t="shared" si="31"/>
        <v>1</v>
      </c>
      <c r="C55" s="85">
        <f t="shared" si="4"/>
        <v>160</v>
      </c>
      <c r="D55" s="5" t="s">
        <v>12</v>
      </c>
      <c r="E55" s="68" t="s">
        <v>208</v>
      </c>
      <c r="F55" s="5">
        <v>56</v>
      </c>
      <c r="G55" s="1" t="s">
        <v>82</v>
      </c>
      <c r="H55" s="47" t="s">
        <v>83</v>
      </c>
      <c r="I55" s="1" t="s">
        <v>55</v>
      </c>
      <c r="J55" s="2" t="s">
        <v>84</v>
      </c>
      <c r="L55" s="56">
        <f t="shared" si="5"/>
        <v>18.333333333333332</v>
      </c>
      <c r="M55" s="80">
        <v>6</v>
      </c>
      <c r="N55" s="47">
        <v>192</v>
      </c>
      <c r="O55" s="30">
        <v>160</v>
      </c>
      <c r="P55" s="1" t="s">
        <v>66</v>
      </c>
      <c r="Q55" s="1" t="s">
        <v>186</v>
      </c>
      <c r="R55" s="1">
        <v>6</v>
      </c>
      <c r="S55" s="117">
        <v>55</v>
      </c>
      <c r="T55" s="75" t="s">
        <v>249</v>
      </c>
      <c r="U55" s="1" t="s">
        <v>120</v>
      </c>
      <c r="V55" s="1" t="s">
        <v>119</v>
      </c>
      <c r="W55" s="1">
        <v>0</v>
      </c>
      <c r="X55">
        <v>100</v>
      </c>
      <c r="Y55">
        <v>2</v>
      </c>
      <c r="Z55" t="s">
        <v>46</v>
      </c>
      <c r="AA55" t="s">
        <v>175</v>
      </c>
      <c r="AC55" s="36">
        <f t="shared" si="21"/>
        <v>36130.049999999996</v>
      </c>
      <c r="AD55" s="38">
        <f t="shared" si="22"/>
        <v>4.1056875000000002</v>
      </c>
      <c r="AE55" s="1">
        <v>656.91</v>
      </c>
      <c r="AF55" s="38">
        <f t="shared" ref="AF55" si="34">AE55/20</f>
        <v>32.845500000000001</v>
      </c>
    </row>
    <row r="56" spans="1:32" x14ac:dyDescent="0.25">
      <c r="A56" t="b">
        <v>1</v>
      </c>
      <c r="B56" s="43" t="b">
        <f t="shared" si="31"/>
        <v>1</v>
      </c>
      <c r="C56" s="85">
        <f t="shared" si="4"/>
        <v>96</v>
      </c>
      <c r="D56" s="5" t="s">
        <v>12</v>
      </c>
      <c r="E56" s="68" t="s">
        <v>208</v>
      </c>
      <c r="F56" s="5">
        <v>58</v>
      </c>
      <c r="G56" s="1" t="s">
        <v>82</v>
      </c>
      <c r="H56" s="47" t="s">
        <v>83</v>
      </c>
      <c r="I56" s="1" t="s">
        <v>55</v>
      </c>
      <c r="J56" s="2" t="s">
        <v>84</v>
      </c>
      <c r="L56" s="56">
        <f t="shared" si="5"/>
        <v>32</v>
      </c>
      <c r="M56" s="80">
        <v>6</v>
      </c>
      <c r="N56" s="47">
        <v>96</v>
      </c>
      <c r="O56" s="30">
        <v>96</v>
      </c>
      <c r="P56" s="1" t="s">
        <v>66</v>
      </c>
      <c r="Q56" s="1" t="s">
        <v>186</v>
      </c>
      <c r="R56" s="1">
        <v>6</v>
      </c>
      <c r="S56" s="117">
        <v>160</v>
      </c>
      <c r="T56" s="75" t="s">
        <v>250</v>
      </c>
      <c r="U56" s="1" t="s">
        <v>120</v>
      </c>
      <c r="V56" s="1" t="s">
        <v>119</v>
      </c>
      <c r="W56" s="1">
        <v>0</v>
      </c>
      <c r="X56">
        <v>100</v>
      </c>
      <c r="Y56">
        <v>6</v>
      </c>
      <c r="Z56" t="s">
        <v>46</v>
      </c>
      <c r="AA56" t="s">
        <v>172</v>
      </c>
      <c r="AB56" s="11" t="s">
        <v>95</v>
      </c>
      <c r="AC56" s="36">
        <f t="shared" si="21"/>
        <v>0</v>
      </c>
      <c r="AD56" s="38">
        <f t="shared" si="22"/>
        <v>0</v>
      </c>
      <c r="AE56" s="1">
        <v>0</v>
      </c>
      <c r="AF56" s="38">
        <f>AE56/12</f>
        <v>0</v>
      </c>
    </row>
    <row r="57" spans="1:32" x14ac:dyDescent="0.25">
      <c r="A57" t="b">
        <v>1</v>
      </c>
      <c r="B57" s="43" t="b">
        <f t="shared" si="31"/>
        <v>1</v>
      </c>
      <c r="C57" s="85">
        <f t="shared" si="4"/>
        <v>120</v>
      </c>
      <c r="D57" s="5" t="s">
        <v>14</v>
      </c>
      <c r="E57" s="68" t="s">
        <v>208</v>
      </c>
      <c r="F57" s="5">
        <v>59</v>
      </c>
      <c r="G57" s="1" t="s">
        <v>82</v>
      </c>
      <c r="H57" s="47" t="s">
        <v>83</v>
      </c>
      <c r="I57" s="1" t="s">
        <v>55</v>
      </c>
      <c r="J57" s="2" t="s">
        <v>84</v>
      </c>
      <c r="L57" s="56">
        <f t="shared" si="5"/>
        <v>12.5</v>
      </c>
      <c r="M57" s="80">
        <v>8</v>
      </c>
      <c r="N57" s="47">
        <v>192</v>
      </c>
      <c r="O57" s="30">
        <v>120</v>
      </c>
      <c r="P57" s="1" t="s">
        <v>66</v>
      </c>
      <c r="Q57" s="1" t="s">
        <v>186</v>
      </c>
      <c r="R57" s="1">
        <v>8</v>
      </c>
      <c r="S57" s="117">
        <v>50</v>
      </c>
      <c r="T57" s="75" t="s">
        <v>251</v>
      </c>
      <c r="U57" s="1" t="s">
        <v>118</v>
      </c>
      <c r="V57" s="1" t="s">
        <v>119</v>
      </c>
      <c r="W57" s="1">
        <v>0</v>
      </c>
      <c r="X57">
        <v>100</v>
      </c>
      <c r="Y57">
        <v>2</v>
      </c>
      <c r="Z57" t="s">
        <v>46</v>
      </c>
      <c r="AA57" t="s">
        <v>172</v>
      </c>
      <c r="AC57" s="36">
        <f t="shared" si="21"/>
        <v>49268</v>
      </c>
      <c r="AD57" s="38">
        <f t="shared" si="22"/>
        <v>8.211333333333334</v>
      </c>
      <c r="AE57" s="1">
        <v>985.36</v>
      </c>
      <c r="AF57" s="38">
        <f t="shared" ref="AF57" si="35">AE57/20</f>
        <v>49.268000000000001</v>
      </c>
    </row>
    <row r="58" spans="1:32" x14ac:dyDescent="0.25">
      <c r="A58" t="b">
        <v>1</v>
      </c>
      <c r="B58" s="43" t="b">
        <f t="shared" si="31"/>
        <v>1</v>
      </c>
      <c r="C58" s="85">
        <f t="shared" si="4"/>
        <v>80</v>
      </c>
      <c r="D58" s="5" t="s">
        <v>15</v>
      </c>
      <c r="E58" s="68" t="s">
        <v>208</v>
      </c>
      <c r="F58" s="5">
        <v>61</v>
      </c>
      <c r="G58" s="1" t="s">
        <v>82</v>
      </c>
      <c r="H58" s="47" t="s">
        <v>86</v>
      </c>
      <c r="I58" s="1" t="s">
        <v>55</v>
      </c>
      <c r="J58" s="2" t="s">
        <v>84</v>
      </c>
      <c r="L58" s="56">
        <f t="shared" si="5"/>
        <v>8.3333333333333339</v>
      </c>
      <c r="M58" s="80">
        <v>10</v>
      </c>
      <c r="N58" s="47">
        <v>192</v>
      </c>
      <c r="O58" s="30">
        <v>80</v>
      </c>
      <c r="P58" s="1" t="s">
        <v>66</v>
      </c>
      <c r="Q58" s="1" t="s">
        <v>186</v>
      </c>
      <c r="R58" s="1">
        <v>10</v>
      </c>
      <c r="S58" s="117">
        <v>50</v>
      </c>
      <c r="T58" s="75" t="s">
        <v>252</v>
      </c>
      <c r="U58" s="1" t="s">
        <v>118</v>
      </c>
      <c r="V58" s="1" t="s">
        <v>119</v>
      </c>
      <c r="W58" s="1">
        <v>0</v>
      </c>
      <c r="X58">
        <v>25</v>
      </c>
      <c r="Y58">
        <v>3</v>
      </c>
      <c r="Z58" t="s">
        <v>46</v>
      </c>
      <c r="AA58" t="s">
        <v>172</v>
      </c>
      <c r="AC58" s="36">
        <f t="shared" si="21"/>
        <v>9471.5</v>
      </c>
      <c r="AD58" s="38">
        <f t="shared" si="22"/>
        <v>2.3678750000000002</v>
      </c>
      <c r="AE58" s="1">
        <v>189.43</v>
      </c>
      <c r="AF58" s="38">
        <f>AE58/18</f>
        <v>10.523888888888889</v>
      </c>
    </row>
    <row r="59" spans="1:32" x14ac:dyDescent="0.25">
      <c r="A59" t="b">
        <v>1</v>
      </c>
      <c r="B59" s="43" t="b">
        <f t="shared" si="31"/>
        <v>1</v>
      </c>
      <c r="C59" s="85">
        <f t="shared" si="4"/>
        <v>72</v>
      </c>
      <c r="D59" s="5" t="s">
        <v>17</v>
      </c>
      <c r="E59" s="68" t="s">
        <v>208</v>
      </c>
      <c r="F59" s="5">
        <v>62</v>
      </c>
      <c r="G59" s="1" t="s">
        <v>82</v>
      </c>
      <c r="H59" s="47" t="s">
        <v>86</v>
      </c>
      <c r="I59" s="1" t="s">
        <v>55</v>
      </c>
      <c r="J59" s="2" t="s">
        <v>84</v>
      </c>
      <c r="L59" s="56">
        <f t="shared" si="5"/>
        <v>7.5</v>
      </c>
      <c r="M59" s="80">
        <v>12</v>
      </c>
      <c r="N59" s="47">
        <v>192</v>
      </c>
      <c r="O59" s="30">
        <v>72</v>
      </c>
      <c r="P59" s="1" t="s">
        <v>66</v>
      </c>
      <c r="Q59" s="1" t="s">
        <v>186</v>
      </c>
      <c r="R59" s="1">
        <v>12</v>
      </c>
      <c r="S59" s="117">
        <v>50</v>
      </c>
      <c r="T59" s="75" t="s">
        <v>253</v>
      </c>
      <c r="U59" s="1" t="s">
        <v>118</v>
      </c>
      <c r="V59" s="1" t="s">
        <v>119</v>
      </c>
      <c r="W59" s="1">
        <v>0</v>
      </c>
      <c r="X59">
        <v>25</v>
      </c>
      <c r="Y59">
        <v>3</v>
      </c>
      <c r="Z59" t="s">
        <v>46</v>
      </c>
      <c r="AA59" t="s">
        <v>172</v>
      </c>
      <c r="AC59" s="36">
        <f t="shared" si="21"/>
        <v>15391.5</v>
      </c>
      <c r="AD59" s="38">
        <f t="shared" si="22"/>
        <v>4.2754166666666666</v>
      </c>
      <c r="AE59" s="1">
        <v>307.83</v>
      </c>
      <c r="AF59" s="38">
        <f t="shared" ref="AF59:AF73" si="36">AE59/18</f>
        <v>17.101666666666667</v>
      </c>
    </row>
    <row r="60" spans="1:32" s="86" customFormat="1" x14ac:dyDescent="0.25">
      <c r="A60" s="86" t="b">
        <v>1</v>
      </c>
      <c r="B60" s="43" t="b">
        <f t="shared" ref="B60" si="37">AND(A60,COUNTBLANK(D60) +COUNTBLANK(F60:J60) +COUNTBLANK(M60:AA60) + COUNTBLANK(AC60:AF60) &lt; 1, ISNUMBER(Y60),ISNUMBER(M60),ISNUMBER(X60),ISNUMBER(AC60),ISNUMBER(AD60),ISNUMBER(AE60),ISNUMBER(AF60),ISNUMBER(S60),ISNUMBER(O60),ISNUMBER(N60))</f>
        <v>1</v>
      </c>
      <c r="C60" s="85">
        <f t="shared" si="4"/>
        <v>396</v>
      </c>
      <c r="D60" s="5" t="s">
        <v>7</v>
      </c>
      <c r="E60" s="68" t="s">
        <v>208</v>
      </c>
      <c r="F60" s="5">
        <v>63</v>
      </c>
      <c r="G60" s="1" t="s">
        <v>82</v>
      </c>
      <c r="H60" s="47" t="s">
        <v>86</v>
      </c>
      <c r="I60" s="1" t="s">
        <v>55</v>
      </c>
      <c r="J60" s="2" t="s">
        <v>84</v>
      </c>
      <c r="K60" s="2"/>
      <c r="L60" s="56">
        <f t="shared" ref="L60" si="38">(S60*O60)/480</f>
        <v>16.5</v>
      </c>
      <c r="M60" s="80">
        <v>2</v>
      </c>
      <c r="N60" s="47">
        <v>192</v>
      </c>
      <c r="O60" s="30">
        <v>396</v>
      </c>
      <c r="P60" s="1" t="s">
        <v>66</v>
      </c>
      <c r="Q60" s="1" t="s">
        <v>186</v>
      </c>
      <c r="R60" s="1">
        <v>2</v>
      </c>
      <c r="S60" s="117">
        <v>20</v>
      </c>
      <c r="T60" s="75" t="s">
        <v>254</v>
      </c>
      <c r="U60" s="1" t="s">
        <v>120</v>
      </c>
      <c r="V60" s="1" t="s">
        <v>119</v>
      </c>
      <c r="W60" s="1">
        <v>0</v>
      </c>
      <c r="X60" s="86">
        <v>10</v>
      </c>
      <c r="Y60" s="86">
        <v>12</v>
      </c>
      <c r="Z60" s="86" t="s">
        <v>46</v>
      </c>
      <c r="AA60" s="86" t="s">
        <v>172</v>
      </c>
      <c r="AB60" s="10"/>
      <c r="AC60" s="36">
        <f t="shared" ref="AC60" si="39">AE60*S60</f>
        <v>11839.6</v>
      </c>
      <c r="AD60" s="38">
        <f t="shared" ref="AD60" si="40">AE60/O60</f>
        <v>1.4948989898989899</v>
      </c>
      <c r="AE60" s="1">
        <v>591.98</v>
      </c>
      <c r="AF60" s="38">
        <f t="shared" ref="AF60" si="41">AE60/18</f>
        <v>32.887777777777778</v>
      </c>
    </row>
    <row r="61" spans="1:32" x14ac:dyDescent="0.25">
      <c r="A61" t="b">
        <v>1</v>
      </c>
      <c r="B61" s="43" t="b">
        <f t="shared" si="31"/>
        <v>1</v>
      </c>
      <c r="C61" s="85">
        <f t="shared" si="4"/>
        <v>132</v>
      </c>
      <c r="D61" s="5" t="s">
        <v>7</v>
      </c>
      <c r="E61" s="68" t="s">
        <v>208</v>
      </c>
      <c r="F61" s="5">
        <v>65</v>
      </c>
      <c r="G61" s="1" t="s">
        <v>82</v>
      </c>
      <c r="H61" s="47" t="s">
        <v>86</v>
      </c>
      <c r="I61" s="1" t="s">
        <v>55</v>
      </c>
      <c r="J61" s="2" t="s">
        <v>84</v>
      </c>
      <c r="L61" s="56">
        <f t="shared" si="5"/>
        <v>33</v>
      </c>
      <c r="M61" s="80">
        <v>2</v>
      </c>
      <c r="N61" s="47">
        <v>96</v>
      </c>
      <c r="O61" s="30">
        <v>132</v>
      </c>
      <c r="P61" s="1" t="s">
        <v>66</v>
      </c>
      <c r="Q61" s="1" t="s">
        <v>186</v>
      </c>
      <c r="R61" s="1">
        <v>2</v>
      </c>
      <c r="S61" s="117">
        <v>120</v>
      </c>
      <c r="T61" s="75" t="s">
        <v>282</v>
      </c>
      <c r="U61" s="1" t="s">
        <v>120</v>
      </c>
      <c r="V61" s="1" t="s">
        <v>119</v>
      </c>
      <c r="W61" s="1">
        <v>0</v>
      </c>
      <c r="X61">
        <v>5</v>
      </c>
      <c r="Y61">
        <v>6</v>
      </c>
      <c r="Z61" t="s">
        <v>46</v>
      </c>
      <c r="AA61" t="s">
        <v>172</v>
      </c>
      <c r="AB61" s="11" t="s">
        <v>95</v>
      </c>
      <c r="AC61" s="36">
        <f t="shared" ref="AC61:AC73" si="42">AE61*S61</f>
        <v>0</v>
      </c>
      <c r="AD61" s="38">
        <f t="shared" ref="AD61:AD73" si="43">AE61/O61</f>
        <v>0</v>
      </c>
      <c r="AE61" s="1">
        <v>0</v>
      </c>
      <c r="AF61" s="38">
        <f>AE61/9</f>
        <v>0</v>
      </c>
    </row>
    <row r="62" spans="1:32" x14ac:dyDescent="0.25">
      <c r="A62" t="b">
        <v>1</v>
      </c>
      <c r="B62" s="43" t="b">
        <f t="shared" si="31"/>
        <v>1</v>
      </c>
      <c r="C62" s="85">
        <f t="shared" si="4"/>
        <v>216</v>
      </c>
      <c r="D62" s="5" t="s">
        <v>9</v>
      </c>
      <c r="E62" s="68" t="s">
        <v>208</v>
      </c>
      <c r="F62" s="5">
        <v>66</v>
      </c>
      <c r="G62" s="1" t="s">
        <v>82</v>
      </c>
      <c r="H62" s="47" t="s">
        <v>86</v>
      </c>
      <c r="I62" s="1" t="s">
        <v>55</v>
      </c>
      <c r="J62" s="2" t="s">
        <v>84</v>
      </c>
      <c r="L62" s="56">
        <f t="shared" ref="L62:L119" si="44">(S62*O62)/480</f>
        <v>22.5</v>
      </c>
      <c r="M62" s="80">
        <v>4</v>
      </c>
      <c r="N62" s="47">
        <v>192</v>
      </c>
      <c r="O62" s="30">
        <v>216</v>
      </c>
      <c r="P62" s="1" t="s">
        <v>66</v>
      </c>
      <c r="Q62" s="1" t="s">
        <v>186</v>
      </c>
      <c r="R62" s="1">
        <v>4</v>
      </c>
      <c r="S62" s="117">
        <v>50</v>
      </c>
      <c r="T62" s="78" t="s">
        <v>255</v>
      </c>
      <c r="U62" s="1" t="s">
        <v>120</v>
      </c>
      <c r="V62" s="1" t="s">
        <v>119</v>
      </c>
      <c r="W62" s="1">
        <v>0</v>
      </c>
      <c r="X62">
        <v>50</v>
      </c>
      <c r="Y62">
        <v>2</v>
      </c>
      <c r="Z62" t="s">
        <v>46</v>
      </c>
      <c r="AA62" t="s">
        <v>175</v>
      </c>
      <c r="AC62" s="36">
        <f t="shared" si="42"/>
        <v>13023.500000000002</v>
      </c>
      <c r="AD62" s="38">
        <f t="shared" si="43"/>
        <v>1.2058796296296297</v>
      </c>
      <c r="AE62" s="1">
        <v>260.47000000000003</v>
      </c>
      <c r="AF62" s="38">
        <f t="shared" si="36"/>
        <v>14.470555555555556</v>
      </c>
    </row>
    <row r="63" spans="1:32" x14ac:dyDescent="0.25">
      <c r="A63" t="b">
        <v>1</v>
      </c>
      <c r="B63" s="43" t="b">
        <f t="shared" si="31"/>
        <v>1</v>
      </c>
      <c r="C63" s="85">
        <f t="shared" si="4"/>
        <v>108</v>
      </c>
      <c r="D63" s="5" t="s">
        <v>9</v>
      </c>
      <c r="E63" s="68" t="s">
        <v>208</v>
      </c>
      <c r="F63" s="5">
        <v>68</v>
      </c>
      <c r="G63" s="1" t="s">
        <v>82</v>
      </c>
      <c r="H63" s="47" t="s">
        <v>86</v>
      </c>
      <c r="I63" s="1" t="s">
        <v>55</v>
      </c>
      <c r="J63" s="2" t="s">
        <v>84</v>
      </c>
      <c r="L63" s="56">
        <f t="shared" si="44"/>
        <v>22.5</v>
      </c>
      <c r="M63" s="80">
        <v>4</v>
      </c>
      <c r="N63" s="47">
        <v>96</v>
      </c>
      <c r="O63" s="30">
        <v>108</v>
      </c>
      <c r="P63" s="1" t="s">
        <v>66</v>
      </c>
      <c r="Q63" s="1" t="s">
        <v>186</v>
      </c>
      <c r="R63" s="1">
        <v>4</v>
      </c>
      <c r="S63" s="117">
        <v>100</v>
      </c>
      <c r="T63" s="75" t="s">
        <v>256</v>
      </c>
      <c r="U63" s="1" t="s">
        <v>120</v>
      </c>
      <c r="V63" s="1" t="s">
        <v>119</v>
      </c>
      <c r="W63" s="1">
        <v>0</v>
      </c>
      <c r="X63">
        <v>30</v>
      </c>
      <c r="Y63">
        <v>6</v>
      </c>
      <c r="Z63" t="s">
        <v>46</v>
      </c>
      <c r="AA63" t="s">
        <v>172</v>
      </c>
      <c r="AB63" s="11" t="s">
        <v>95</v>
      </c>
      <c r="AC63" s="36">
        <f t="shared" si="42"/>
        <v>0</v>
      </c>
      <c r="AD63" s="38">
        <f t="shared" si="43"/>
        <v>0</v>
      </c>
      <c r="AE63" s="1">
        <v>0</v>
      </c>
      <c r="AF63" s="38">
        <f>AE63/9</f>
        <v>0</v>
      </c>
    </row>
    <row r="64" spans="1:32" x14ac:dyDescent="0.25">
      <c r="A64" t="b">
        <v>1</v>
      </c>
      <c r="B64" s="43" t="b">
        <f t="shared" si="31"/>
        <v>1</v>
      </c>
      <c r="C64" s="85">
        <f t="shared" si="4"/>
        <v>144</v>
      </c>
      <c r="D64" s="5" t="s">
        <v>11</v>
      </c>
      <c r="E64" s="68" t="s">
        <v>208</v>
      </c>
      <c r="F64" s="5">
        <v>69</v>
      </c>
      <c r="G64" s="1" t="s">
        <v>82</v>
      </c>
      <c r="H64" s="47" t="s">
        <v>86</v>
      </c>
      <c r="I64" s="1" t="s">
        <v>55</v>
      </c>
      <c r="J64" s="2" t="s">
        <v>84</v>
      </c>
      <c r="L64" s="56">
        <f t="shared" si="44"/>
        <v>16.5</v>
      </c>
      <c r="M64" s="80">
        <v>6</v>
      </c>
      <c r="N64" s="47">
        <v>192</v>
      </c>
      <c r="O64" s="30">
        <v>144</v>
      </c>
      <c r="P64" s="1" t="s">
        <v>66</v>
      </c>
      <c r="Q64" s="1" t="s">
        <v>186</v>
      </c>
      <c r="R64" s="1">
        <v>6</v>
      </c>
      <c r="S64" s="117">
        <v>55</v>
      </c>
      <c r="T64" s="75" t="s">
        <v>257</v>
      </c>
      <c r="U64" s="1" t="s">
        <v>120</v>
      </c>
      <c r="V64" s="1" t="s">
        <v>119</v>
      </c>
      <c r="W64" s="1">
        <v>0</v>
      </c>
      <c r="X64">
        <v>50</v>
      </c>
      <c r="Y64">
        <v>1</v>
      </c>
      <c r="Z64" t="s">
        <v>46</v>
      </c>
      <c r="AA64" t="s">
        <v>175</v>
      </c>
      <c r="AC64" s="36">
        <f t="shared" si="42"/>
        <v>28651.700000000004</v>
      </c>
      <c r="AD64" s="38">
        <f t="shared" si="43"/>
        <v>3.6176388888888891</v>
      </c>
      <c r="AE64" s="1">
        <v>520.94000000000005</v>
      </c>
      <c r="AF64" s="38">
        <f t="shared" si="36"/>
        <v>28.941111111111113</v>
      </c>
    </row>
    <row r="65" spans="1:32" x14ac:dyDescent="0.25">
      <c r="A65" t="b">
        <v>1</v>
      </c>
      <c r="B65" s="43" t="b">
        <f t="shared" si="31"/>
        <v>1</v>
      </c>
      <c r="C65" s="85">
        <f t="shared" si="4"/>
        <v>72</v>
      </c>
      <c r="D65" s="5" t="s">
        <v>11</v>
      </c>
      <c r="E65" s="68" t="s">
        <v>208</v>
      </c>
      <c r="F65" s="5">
        <v>71</v>
      </c>
      <c r="G65" s="1" t="s">
        <v>82</v>
      </c>
      <c r="H65" s="47" t="s">
        <v>86</v>
      </c>
      <c r="I65" s="1" t="s">
        <v>55</v>
      </c>
      <c r="J65" s="2" t="s">
        <v>84</v>
      </c>
      <c r="L65" s="56">
        <f t="shared" si="44"/>
        <v>16.5</v>
      </c>
      <c r="M65" s="80">
        <v>6</v>
      </c>
      <c r="N65" s="47">
        <v>96</v>
      </c>
      <c r="O65" s="30">
        <v>72</v>
      </c>
      <c r="P65" s="1" t="s">
        <v>66</v>
      </c>
      <c r="Q65" s="1" t="s">
        <v>186</v>
      </c>
      <c r="R65" s="1">
        <v>6</v>
      </c>
      <c r="S65" s="117">
        <v>110</v>
      </c>
      <c r="T65" s="75" t="s">
        <v>258</v>
      </c>
      <c r="U65" s="1" t="s">
        <v>118</v>
      </c>
      <c r="V65" s="1" t="s">
        <v>119</v>
      </c>
      <c r="W65" s="1">
        <v>0</v>
      </c>
      <c r="X65">
        <v>30</v>
      </c>
      <c r="Y65">
        <v>1</v>
      </c>
      <c r="Z65" t="s">
        <v>46</v>
      </c>
      <c r="AA65" t="s">
        <v>172</v>
      </c>
      <c r="AB65" s="11" t="s">
        <v>95</v>
      </c>
      <c r="AC65" s="36">
        <f t="shared" si="42"/>
        <v>110</v>
      </c>
      <c r="AD65" s="38">
        <f t="shared" si="43"/>
        <v>1.3888888888888888E-2</v>
      </c>
      <c r="AE65" s="1">
        <v>1</v>
      </c>
      <c r="AF65" s="38">
        <f>AE65/9</f>
        <v>0.1111111111111111</v>
      </c>
    </row>
    <row r="66" spans="1:32" x14ac:dyDescent="0.25">
      <c r="A66" t="b">
        <v>1</v>
      </c>
      <c r="B66" s="43" t="b">
        <f t="shared" si="31"/>
        <v>1</v>
      </c>
      <c r="C66" s="85">
        <f t="shared" si="4"/>
        <v>108</v>
      </c>
      <c r="D66" s="5" t="s">
        <v>13</v>
      </c>
      <c r="E66" s="68" t="s">
        <v>208</v>
      </c>
      <c r="F66" s="5">
        <v>74</v>
      </c>
      <c r="G66" s="1" t="s">
        <v>82</v>
      </c>
      <c r="H66" s="47" t="s">
        <v>86</v>
      </c>
      <c r="I66" s="1" t="s">
        <v>55</v>
      </c>
      <c r="J66" s="2" t="s">
        <v>84</v>
      </c>
      <c r="L66" s="56">
        <f t="shared" si="44"/>
        <v>11.25</v>
      </c>
      <c r="M66" s="80">
        <v>8</v>
      </c>
      <c r="N66" s="47">
        <v>192</v>
      </c>
      <c r="O66" s="30">
        <v>108</v>
      </c>
      <c r="P66" s="1" t="s">
        <v>66</v>
      </c>
      <c r="Q66" s="1" t="s">
        <v>186</v>
      </c>
      <c r="R66" s="1">
        <v>8</v>
      </c>
      <c r="S66" s="117">
        <v>50</v>
      </c>
      <c r="T66" s="75" t="s">
        <v>259</v>
      </c>
      <c r="U66" s="1" t="s">
        <v>118</v>
      </c>
      <c r="V66" s="1" t="s">
        <v>119</v>
      </c>
      <c r="W66" s="1">
        <v>0</v>
      </c>
      <c r="X66">
        <v>30</v>
      </c>
      <c r="Y66">
        <v>1</v>
      </c>
      <c r="Z66" t="s">
        <v>46</v>
      </c>
      <c r="AA66" t="s">
        <v>172</v>
      </c>
      <c r="AC66" s="36">
        <f t="shared" si="42"/>
        <v>39070.5</v>
      </c>
      <c r="AD66" s="38">
        <f t="shared" si="43"/>
        <v>7.2352777777777773</v>
      </c>
      <c r="AE66" s="1">
        <v>781.41</v>
      </c>
      <c r="AF66" s="38">
        <f t="shared" si="36"/>
        <v>43.411666666666662</v>
      </c>
    </row>
    <row r="67" spans="1:32" x14ac:dyDescent="0.25">
      <c r="A67" t="b">
        <v>1</v>
      </c>
      <c r="B67" s="43" t="b">
        <f t="shared" si="31"/>
        <v>1</v>
      </c>
      <c r="C67" s="85">
        <f t="shared" ref="C67:C74" si="45">O67</f>
        <v>16</v>
      </c>
      <c r="D67" s="5" t="s">
        <v>148</v>
      </c>
      <c r="E67" s="68" t="s">
        <v>208</v>
      </c>
      <c r="F67" s="5">
        <v>75</v>
      </c>
      <c r="G67" s="1" t="s">
        <v>82</v>
      </c>
      <c r="H67" s="47" t="s">
        <v>86</v>
      </c>
      <c r="I67" s="1" t="s">
        <v>55</v>
      </c>
      <c r="J67" s="2" t="s">
        <v>84</v>
      </c>
      <c r="K67" s="2" t="s">
        <v>88</v>
      </c>
      <c r="L67" s="56">
        <f t="shared" si="44"/>
        <v>2</v>
      </c>
      <c r="M67" s="80">
        <v>46.75</v>
      </c>
      <c r="N67" s="47">
        <v>192</v>
      </c>
      <c r="O67" s="30">
        <v>16</v>
      </c>
      <c r="P67" s="1" t="s">
        <v>66</v>
      </c>
      <c r="Q67" s="1" t="s">
        <v>186</v>
      </c>
      <c r="R67" s="1" t="s">
        <v>186</v>
      </c>
      <c r="S67" s="117">
        <v>60</v>
      </c>
      <c r="T67" s="75" t="str">
        <f t="shared" ref="T67" si="46">D67</f>
        <v>5TTTXASMBLKUN</v>
      </c>
      <c r="U67" s="1" t="s">
        <v>62</v>
      </c>
      <c r="V67" s="1" t="s">
        <v>119</v>
      </c>
      <c r="W67" s="1">
        <v>0</v>
      </c>
      <c r="X67">
        <v>1</v>
      </c>
      <c r="Y67">
        <v>1</v>
      </c>
      <c r="Z67" t="s">
        <v>66</v>
      </c>
      <c r="AA67" t="s">
        <v>172</v>
      </c>
      <c r="AB67" s="11" t="s">
        <v>93</v>
      </c>
      <c r="AC67" s="36">
        <f t="shared" si="42"/>
        <v>0</v>
      </c>
      <c r="AD67" s="38">
        <f t="shared" si="43"/>
        <v>0</v>
      </c>
      <c r="AE67" s="1">
        <v>0</v>
      </c>
      <c r="AF67" s="38">
        <f t="shared" si="36"/>
        <v>0</v>
      </c>
    </row>
    <row r="68" spans="1:32" x14ac:dyDescent="0.25">
      <c r="A68" t="b">
        <v>1</v>
      </c>
      <c r="B68" s="43" t="b">
        <f t="shared" si="31"/>
        <v>1</v>
      </c>
      <c r="C68" s="85">
        <f t="shared" si="45"/>
        <v>432</v>
      </c>
      <c r="D68" s="5" t="s">
        <v>149</v>
      </c>
      <c r="E68" s="68" t="s">
        <v>208</v>
      </c>
      <c r="F68" s="5">
        <v>76</v>
      </c>
      <c r="G68" s="1" t="s">
        <v>91</v>
      </c>
      <c r="H68" s="47" t="s">
        <v>87</v>
      </c>
      <c r="I68" s="1" t="s">
        <v>55</v>
      </c>
      <c r="J68" s="2" t="s">
        <v>84</v>
      </c>
      <c r="K68" s="2" t="s">
        <v>89</v>
      </c>
      <c r="L68" s="56">
        <f t="shared" si="44"/>
        <v>18</v>
      </c>
      <c r="M68" s="80">
        <v>3</v>
      </c>
      <c r="N68" s="47">
        <v>192</v>
      </c>
      <c r="O68" s="30">
        <v>432</v>
      </c>
      <c r="P68" s="1" t="s">
        <v>66</v>
      </c>
      <c r="Q68" s="1" t="s">
        <v>186</v>
      </c>
      <c r="R68" s="1">
        <v>3</v>
      </c>
      <c r="S68" s="117">
        <v>20</v>
      </c>
      <c r="T68" s="75" t="s">
        <v>260</v>
      </c>
      <c r="U68" s="1" t="s">
        <v>120</v>
      </c>
      <c r="V68" s="1" t="s">
        <v>119</v>
      </c>
      <c r="W68" s="1">
        <v>0</v>
      </c>
      <c r="X68">
        <v>1</v>
      </c>
      <c r="Y68">
        <v>1</v>
      </c>
      <c r="Z68" t="s">
        <v>66</v>
      </c>
      <c r="AA68" t="s">
        <v>172</v>
      </c>
      <c r="AB68" s="12" t="s">
        <v>107</v>
      </c>
      <c r="AC68" s="36">
        <f t="shared" si="42"/>
        <v>0</v>
      </c>
      <c r="AD68" s="38">
        <f t="shared" si="43"/>
        <v>0</v>
      </c>
      <c r="AE68" s="1">
        <v>0</v>
      </c>
      <c r="AF68" s="38">
        <f t="shared" si="36"/>
        <v>0</v>
      </c>
    </row>
    <row r="69" spans="1:32" x14ac:dyDescent="0.25">
      <c r="A69" t="b">
        <v>1</v>
      </c>
      <c r="B69" s="43" t="b">
        <f t="shared" si="31"/>
        <v>1</v>
      </c>
      <c r="C69" s="85">
        <f t="shared" si="45"/>
        <v>432</v>
      </c>
      <c r="D69" s="5" t="s">
        <v>151</v>
      </c>
      <c r="E69" s="68" t="s">
        <v>208</v>
      </c>
      <c r="F69" s="5">
        <v>77</v>
      </c>
      <c r="G69" s="1" t="s">
        <v>91</v>
      </c>
      <c r="H69" s="47" t="s">
        <v>87</v>
      </c>
      <c r="I69" s="1" t="s">
        <v>55</v>
      </c>
      <c r="J69" s="2" t="s">
        <v>84</v>
      </c>
      <c r="K69" s="2" t="s">
        <v>90</v>
      </c>
      <c r="L69" s="56">
        <f t="shared" si="44"/>
        <v>18</v>
      </c>
      <c r="M69" s="80">
        <v>3</v>
      </c>
      <c r="N69" s="47">
        <v>192</v>
      </c>
      <c r="O69" s="30">
        <v>432</v>
      </c>
      <c r="P69" s="1" t="s">
        <v>66</v>
      </c>
      <c r="Q69" s="1" t="s">
        <v>186</v>
      </c>
      <c r="R69" s="1">
        <v>3</v>
      </c>
      <c r="S69" s="117">
        <v>20</v>
      </c>
      <c r="T69" s="75" t="s">
        <v>261</v>
      </c>
      <c r="U69" s="1" t="s">
        <v>120</v>
      </c>
      <c r="V69" s="1" t="s">
        <v>187</v>
      </c>
      <c r="W69" s="1">
        <v>0</v>
      </c>
      <c r="X69">
        <v>1</v>
      </c>
      <c r="Y69">
        <v>1</v>
      </c>
      <c r="Z69" t="s">
        <v>66</v>
      </c>
      <c r="AA69" t="s">
        <v>172</v>
      </c>
      <c r="AB69" s="12" t="s">
        <v>107</v>
      </c>
      <c r="AC69" s="36">
        <f t="shared" si="42"/>
        <v>0</v>
      </c>
      <c r="AD69" s="38">
        <f t="shared" si="43"/>
        <v>0</v>
      </c>
      <c r="AE69" s="1">
        <v>0</v>
      </c>
      <c r="AF69" s="38">
        <f t="shared" ref="AF69" si="47">AE69/18</f>
        <v>0</v>
      </c>
    </row>
    <row r="70" spans="1:32" x14ac:dyDescent="0.25">
      <c r="A70" t="b">
        <v>1</v>
      </c>
      <c r="B70" s="43" t="b">
        <f t="shared" si="31"/>
        <v>1</v>
      </c>
      <c r="C70" s="85">
        <f t="shared" si="45"/>
        <v>288</v>
      </c>
      <c r="D70" s="5" t="s">
        <v>150</v>
      </c>
      <c r="E70" s="68" t="s">
        <v>208</v>
      </c>
      <c r="F70" s="5">
        <v>79</v>
      </c>
      <c r="G70" s="1" t="s">
        <v>91</v>
      </c>
      <c r="H70" s="47" t="s">
        <v>87</v>
      </c>
      <c r="I70" s="1" t="s">
        <v>55</v>
      </c>
      <c r="J70" s="2" t="s">
        <v>84</v>
      </c>
      <c r="K70" s="2" t="s">
        <v>89</v>
      </c>
      <c r="L70" s="56">
        <v>24</v>
      </c>
      <c r="M70" s="80">
        <v>4</v>
      </c>
      <c r="N70" s="47">
        <v>192</v>
      </c>
      <c r="O70" s="30">
        <v>288</v>
      </c>
      <c r="P70" s="1" t="s">
        <v>66</v>
      </c>
      <c r="Q70" s="1" t="s">
        <v>186</v>
      </c>
      <c r="R70" s="1">
        <v>4</v>
      </c>
      <c r="S70" s="117">
        <v>45</v>
      </c>
      <c r="T70" s="75" t="s">
        <v>262</v>
      </c>
      <c r="U70" s="1" t="s">
        <v>120</v>
      </c>
      <c r="V70" s="1" t="s">
        <v>119</v>
      </c>
      <c r="W70" s="1">
        <v>0</v>
      </c>
      <c r="X70">
        <v>1</v>
      </c>
      <c r="Y70">
        <v>1</v>
      </c>
      <c r="Z70" t="s">
        <v>66</v>
      </c>
      <c r="AA70" t="s">
        <v>172</v>
      </c>
      <c r="AB70" s="12" t="s">
        <v>108</v>
      </c>
      <c r="AC70" s="36">
        <f t="shared" si="42"/>
        <v>0</v>
      </c>
      <c r="AD70" s="38">
        <f t="shared" si="43"/>
        <v>0</v>
      </c>
      <c r="AE70" s="1">
        <v>0</v>
      </c>
      <c r="AF70" s="38">
        <f t="shared" si="36"/>
        <v>0</v>
      </c>
    </row>
    <row r="71" spans="1:32" x14ac:dyDescent="0.25">
      <c r="A71" t="b">
        <v>1</v>
      </c>
      <c r="B71" s="43" t="b">
        <f t="shared" si="31"/>
        <v>1</v>
      </c>
      <c r="C71" s="85">
        <f t="shared" si="45"/>
        <v>288</v>
      </c>
      <c r="D71" s="5" t="s">
        <v>152</v>
      </c>
      <c r="E71" s="68" t="s">
        <v>208</v>
      </c>
      <c r="F71" s="5">
        <v>80</v>
      </c>
      <c r="G71" s="1" t="s">
        <v>91</v>
      </c>
      <c r="H71" s="47" t="s">
        <v>87</v>
      </c>
      <c r="I71" s="1" t="s">
        <v>55</v>
      </c>
      <c r="J71" s="2" t="s">
        <v>84</v>
      </c>
      <c r="K71" s="2" t="s">
        <v>90</v>
      </c>
      <c r="L71" s="56">
        <v>24</v>
      </c>
      <c r="M71" s="80">
        <v>4</v>
      </c>
      <c r="N71" s="47">
        <v>192</v>
      </c>
      <c r="O71" s="30">
        <v>288</v>
      </c>
      <c r="P71" s="1" t="s">
        <v>66</v>
      </c>
      <c r="Q71" s="1" t="s">
        <v>186</v>
      </c>
      <c r="R71" s="1">
        <v>4</v>
      </c>
      <c r="S71" s="117">
        <v>45</v>
      </c>
      <c r="T71" s="75" t="s">
        <v>263</v>
      </c>
      <c r="U71" s="1" t="s">
        <v>120</v>
      </c>
      <c r="V71" s="1" t="s">
        <v>119</v>
      </c>
      <c r="W71" s="1">
        <v>0</v>
      </c>
      <c r="X71">
        <v>1</v>
      </c>
      <c r="Y71">
        <v>1</v>
      </c>
      <c r="Z71" t="s">
        <v>66</v>
      </c>
      <c r="AA71" t="s">
        <v>172</v>
      </c>
      <c r="AB71" s="12" t="s">
        <v>108</v>
      </c>
      <c r="AC71" s="36">
        <f t="shared" si="42"/>
        <v>0</v>
      </c>
      <c r="AD71" s="38">
        <f t="shared" si="43"/>
        <v>0</v>
      </c>
      <c r="AE71" s="1">
        <v>0</v>
      </c>
      <c r="AF71" s="38">
        <f t="shared" si="36"/>
        <v>0</v>
      </c>
    </row>
    <row r="72" spans="1:32" x14ac:dyDescent="0.25">
      <c r="A72" t="b">
        <v>1</v>
      </c>
      <c r="B72" s="43" t="b">
        <f t="shared" si="31"/>
        <v>1</v>
      </c>
      <c r="C72" s="85">
        <f t="shared" si="45"/>
        <v>192</v>
      </c>
      <c r="D72" s="5" t="s">
        <v>153</v>
      </c>
      <c r="E72" s="68" t="s">
        <v>208</v>
      </c>
      <c r="F72" s="5">
        <v>83</v>
      </c>
      <c r="G72" s="1" t="s">
        <v>91</v>
      </c>
      <c r="H72" s="47" t="s">
        <v>87</v>
      </c>
      <c r="I72" s="1" t="s">
        <v>55</v>
      </c>
      <c r="J72" s="2" t="s">
        <v>84</v>
      </c>
      <c r="K72" s="2" t="s">
        <v>89</v>
      </c>
      <c r="L72" s="56">
        <f t="shared" si="44"/>
        <v>20</v>
      </c>
      <c r="M72" s="80">
        <v>6</v>
      </c>
      <c r="N72" s="47">
        <v>192</v>
      </c>
      <c r="O72" s="30">
        <v>192</v>
      </c>
      <c r="P72" s="1" t="s">
        <v>66</v>
      </c>
      <c r="Q72" s="1" t="s">
        <v>186</v>
      </c>
      <c r="R72" s="1">
        <v>6</v>
      </c>
      <c r="S72" s="117">
        <v>50</v>
      </c>
      <c r="T72" s="75" t="s">
        <v>264</v>
      </c>
      <c r="U72" s="1" t="s">
        <v>120</v>
      </c>
      <c r="V72" s="1" t="s">
        <v>119</v>
      </c>
      <c r="W72" s="1">
        <v>0</v>
      </c>
      <c r="X72">
        <v>1</v>
      </c>
      <c r="Y72">
        <v>1</v>
      </c>
      <c r="Z72" t="s">
        <v>66</v>
      </c>
      <c r="AA72" t="s">
        <v>172</v>
      </c>
      <c r="AB72" s="12" t="s">
        <v>108</v>
      </c>
      <c r="AC72" s="36">
        <f t="shared" si="42"/>
        <v>0</v>
      </c>
      <c r="AD72" s="38">
        <f t="shared" si="43"/>
        <v>0</v>
      </c>
      <c r="AE72" s="1">
        <v>0</v>
      </c>
      <c r="AF72" s="38">
        <f t="shared" si="36"/>
        <v>0</v>
      </c>
    </row>
    <row r="73" spans="1:32" x14ac:dyDescent="0.25">
      <c r="A73" t="b">
        <v>1</v>
      </c>
      <c r="B73" s="43" t="b">
        <f t="shared" si="31"/>
        <v>1</v>
      </c>
      <c r="C73" s="85">
        <f t="shared" si="45"/>
        <v>192</v>
      </c>
      <c r="D73" s="5" t="s">
        <v>154</v>
      </c>
      <c r="E73" s="68" t="s">
        <v>208</v>
      </c>
      <c r="F73" s="5">
        <v>84</v>
      </c>
      <c r="G73" s="1" t="s">
        <v>91</v>
      </c>
      <c r="H73" s="47" t="s">
        <v>87</v>
      </c>
      <c r="I73" s="1" t="s">
        <v>55</v>
      </c>
      <c r="J73" s="2" t="s">
        <v>84</v>
      </c>
      <c r="K73" s="2" t="s">
        <v>90</v>
      </c>
      <c r="L73" s="56">
        <f t="shared" si="44"/>
        <v>20</v>
      </c>
      <c r="M73" s="80">
        <v>6</v>
      </c>
      <c r="N73" s="47">
        <v>192</v>
      </c>
      <c r="O73" s="30">
        <v>192</v>
      </c>
      <c r="P73" s="1" t="s">
        <v>66</v>
      </c>
      <c r="Q73" s="1" t="s">
        <v>186</v>
      </c>
      <c r="R73" s="1">
        <v>6</v>
      </c>
      <c r="S73" s="117">
        <v>50</v>
      </c>
      <c r="T73" s="75" t="s">
        <v>265</v>
      </c>
      <c r="U73" s="1" t="s">
        <v>120</v>
      </c>
      <c r="V73" s="1" t="s">
        <v>187</v>
      </c>
      <c r="W73" s="1">
        <v>0</v>
      </c>
      <c r="X73">
        <v>1</v>
      </c>
      <c r="Y73">
        <v>1</v>
      </c>
      <c r="Z73" t="s">
        <v>66</v>
      </c>
      <c r="AA73" t="s">
        <v>172</v>
      </c>
      <c r="AB73" s="12" t="s">
        <v>108</v>
      </c>
      <c r="AC73" s="36">
        <f t="shared" si="42"/>
        <v>0</v>
      </c>
      <c r="AD73" s="38">
        <f t="shared" si="43"/>
        <v>0</v>
      </c>
      <c r="AE73" s="1">
        <v>0</v>
      </c>
      <c r="AF73" s="38">
        <f t="shared" si="36"/>
        <v>0</v>
      </c>
    </row>
    <row r="74" spans="1:32" s="105" customFormat="1" x14ac:dyDescent="0.25">
      <c r="A74" s="105" t="b">
        <v>1</v>
      </c>
      <c r="B74" s="106" t="b">
        <f t="shared" ref="B74:B107" si="48">AND(A74,COUNTBLANK(D74) +COUNTBLANK(F74:J74) +COUNTBLANK(M74:AA74) + COUNTBLANK(AC74:AF74) &lt; 1, ISNUMBER(Y74),ISNUMBER(M74),ISNUMBER(X74),ISNUMBER(AC74),ISNUMBER(AD74),ISNUMBER(AE74),ISNUMBER(AF74),ISNUMBER(S74),ISNUMBER(O74),ISNUMBER(N74))</f>
        <v>1</v>
      </c>
      <c r="C74" s="107">
        <f t="shared" si="45"/>
        <v>432</v>
      </c>
      <c r="D74" s="32" t="s">
        <v>203</v>
      </c>
      <c r="E74" s="108" t="s">
        <v>208</v>
      </c>
      <c r="F74" s="32">
        <v>88</v>
      </c>
      <c r="G74" s="109" t="s">
        <v>53</v>
      </c>
      <c r="H74" s="110">
        <v>0.625</v>
      </c>
      <c r="I74" s="109" t="s">
        <v>55</v>
      </c>
      <c r="J74" s="111" t="s">
        <v>84</v>
      </c>
      <c r="K74" s="111"/>
      <c r="L74" s="112">
        <v>18</v>
      </c>
      <c r="M74" s="80">
        <v>3</v>
      </c>
      <c r="N74" s="80">
        <v>192</v>
      </c>
      <c r="O74" s="30">
        <v>432</v>
      </c>
      <c r="P74" s="109" t="s">
        <v>66</v>
      </c>
      <c r="Q74" s="109" t="s">
        <v>186</v>
      </c>
      <c r="R74" s="109" t="s">
        <v>186</v>
      </c>
      <c r="S74" s="119">
        <v>50</v>
      </c>
      <c r="T74" s="75" t="s">
        <v>287</v>
      </c>
      <c r="U74" s="109" t="s">
        <v>120</v>
      </c>
      <c r="V74" s="109" t="s">
        <v>187</v>
      </c>
      <c r="W74" s="109">
        <v>0</v>
      </c>
      <c r="X74" s="105">
        <v>1</v>
      </c>
      <c r="Y74" s="105">
        <v>1</v>
      </c>
      <c r="Z74" s="105" t="s">
        <v>66</v>
      </c>
      <c r="AA74" s="105" t="s">
        <v>172</v>
      </c>
      <c r="AB74" s="113"/>
      <c r="AC74" s="114">
        <f t="shared" ref="AC74:AC75" si="49">AE74*S74</f>
        <v>0</v>
      </c>
      <c r="AD74" s="115">
        <f t="shared" ref="AD74:AD75" si="50">AE74/O74</f>
        <v>0</v>
      </c>
      <c r="AE74" s="109">
        <v>0</v>
      </c>
      <c r="AF74" s="115">
        <f t="shared" ref="AF74:AF75" si="51">AE74/18</f>
        <v>0</v>
      </c>
    </row>
    <row r="75" spans="1:32" s="104" customFormat="1" x14ac:dyDescent="0.25">
      <c r="A75" s="104" t="b">
        <v>1</v>
      </c>
      <c r="B75" s="43" t="b">
        <f t="shared" si="48"/>
        <v>1</v>
      </c>
      <c r="C75" s="85">
        <f t="shared" ref="C75" si="52">O75</f>
        <v>288</v>
      </c>
      <c r="D75" s="5" t="s">
        <v>288</v>
      </c>
      <c r="E75" s="68" t="s">
        <v>208</v>
      </c>
      <c r="F75" s="5">
        <v>134</v>
      </c>
      <c r="G75" s="1" t="s">
        <v>53</v>
      </c>
      <c r="H75" s="47" t="s">
        <v>87</v>
      </c>
      <c r="I75" s="1" t="s">
        <v>55</v>
      </c>
      <c r="J75" s="2" t="s">
        <v>84</v>
      </c>
      <c r="K75" s="2"/>
      <c r="L75" s="56">
        <v>24</v>
      </c>
      <c r="M75" s="80">
        <v>4</v>
      </c>
      <c r="N75" s="47">
        <v>192</v>
      </c>
      <c r="O75" s="30">
        <v>288</v>
      </c>
      <c r="P75" s="1" t="s">
        <v>66</v>
      </c>
      <c r="Q75" s="1" t="s">
        <v>186</v>
      </c>
      <c r="R75" s="1">
        <v>4</v>
      </c>
      <c r="S75" s="117">
        <v>45</v>
      </c>
      <c r="T75" s="75" t="s">
        <v>289</v>
      </c>
      <c r="U75" s="1" t="s">
        <v>120</v>
      </c>
      <c r="V75" s="1" t="s">
        <v>119</v>
      </c>
      <c r="W75" s="1">
        <v>0</v>
      </c>
      <c r="X75" s="104">
        <v>1</v>
      </c>
      <c r="Y75" s="104">
        <v>1</v>
      </c>
      <c r="Z75" s="104" t="s">
        <v>66</v>
      </c>
      <c r="AA75" s="104" t="s">
        <v>172</v>
      </c>
      <c r="AB75" s="12"/>
      <c r="AC75" s="36">
        <f t="shared" si="49"/>
        <v>0</v>
      </c>
      <c r="AD75" s="38">
        <f t="shared" si="50"/>
        <v>0</v>
      </c>
      <c r="AE75" s="1">
        <v>0</v>
      </c>
      <c r="AF75" s="38">
        <f t="shared" si="51"/>
        <v>0</v>
      </c>
    </row>
    <row r="76" spans="1:32" s="104" customFormat="1" x14ac:dyDescent="0.25">
      <c r="A76" s="104" t="b">
        <v>1</v>
      </c>
      <c r="B76" s="43" t="b">
        <f t="shared" ref="B76" si="53">AND(A76,COUNTBLANK(D76) +COUNTBLANK(F76:J76) +COUNTBLANK(M76:AA76) + COUNTBLANK(AC76:AF76) &lt; 1, ISNUMBER(Y76),ISNUMBER(M76),ISNUMBER(X76),ISNUMBER(AC76),ISNUMBER(AD76),ISNUMBER(AE76),ISNUMBER(AF76),ISNUMBER(S76),ISNUMBER(O76),ISNUMBER(N76))</f>
        <v>1</v>
      </c>
      <c r="C76" s="85">
        <f t="shared" ref="C76" si="54">O76</f>
        <v>192</v>
      </c>
      <c r="D76" s="5" t="s">
        <v>296</v>
      </c>
      <c r="E76" s="68" t="s">
        <v>208</v>
      </c>
      <c r="F76" s="5">
        <v>135</v>
      </c>
      <c r="G76" s="1" t="s">
        <v>53</v>
      </c>
      <c r="H76" s="47" t="s">
        <v>87</v>
      </c>
      <c r="I76" s="1" t="s">
        <v>55</v>
      </c>
      <c r="J76" s="2" t="s">
        <v>84</v>
      </c>
      <c r="K76" s="2"/>
      <c r="L76" s="56">
        <v>24</v>
      </c>
      <c r="M76" s="80">
        <v>6</v>
      </c>
      <c r="N76" s="47">
        <v>192</v>
      </c>
      <c r="O76" s="30">
        <v>192</v>
      </c>
      <c r="P76" s="1" t="s">
        <v>66</v>
      </c>
      <c r="Q76" s="1" t="s">
        <v>186</v>
      </c>
      <c r="R76" s="1">
        <v>6</v>
      </c>
      <c r="S76" s="117">
        <v>45</v>
      </c>
      <c r="T76" s="75" t="s">
        <v>295</v>
      </c>
      <c r="U76" s="1" t="s">
        <v>120</v>
      </c>
      <c r="V76" s="1" t="s">
        <v>119</v>
      </c>
      <c r="W76" s="1">
        <v>0</v>
      </c>
      <c r="X76" s="104">
        <v>1</v>
      </c>
      <c r="Y76" s="104">
        <v>1</v>
      </c>
      <c r="Z76" s="104" t="s">
        <v>66</v>
      </c>
      <c r="AA76" s="104" t="s">
        <v>172</v>
      </c>
      <c r="AB76" s="12"/>
      <c r="AC76" s="36">
        <f t="shared" ref="AC76" si="55">AE76*S76</f>
        <v>0</v>
      </c>
      <c r="AD76" s="38">
        <f t="shared" ref="AD76" si="56">AE76/O76</f>
        <v>0</v>
      </c>
      <c r="AE76" s="1">
        <v>0</v>
      </c>
      <c r="AF76" s="38">
        <f t="shared" ref="AF76" si="57">AE76/18</f>
        <v>0</v>
      </c>
    </row>
    <row r="77" spans="1:32" x14ac:dyDescent="0.25">
      <c r="A77" t="b">
        <v>0</v>
      </c>
      <c r="B77" s="43" t="b">
        <f t="shared" si="48"/>
        <v>0</v>
      </c>
      <c r="G77" s="3" t="s">
        <v>47</v>
      </c>
      <c r="L77" s="56">
        <f t="shared" si="44"/>
        <v>0</v>
      </c>
      <c r="M77" s="50" t="s">
        <v>45</v>
      </c>
      <c r="N77" s="47"/>
    </row>
    <row r="78" spans="1:32" s="87" customFormat="1" ht="15.75" thickBot="1" x14ac:dyDescent="0.3">
      <c r="A78" s="87" t="b">
        <v>0</v>
      </c>
      <c r="B78" s="88" t="b">
        <f t="shared" si="48"/>
        <v>0</v>
      </c>
      <c r="C78" s="89"/>
      <c r="D78" s="90" t="s">
        <v>106</v>
      </c>
      <c r="E78" s="91"/>
      <c r="F78" s="90" t="s">
        <v>106</v>
      </c>
      <c r="G78" s="92" t="s">
        <v>48</v>
      </c>
      <c r="H78" s="93" t="s">
        <v>49</v>
      </c>
      <c r="I78" s="94" t="s">
        <v>50</v>
      </c>
      <c r="J78" s="95" t="s">
        <v>51</v>
      </c>
      <c r="K78" s="95" t="s">
        <v>52</v>
      </c>
      <c r="L78" s="96" t="e">
        <f t="shared" si="44"/>
        <v>#VALUE!</v>
      </c>
      <c r="M78" s="97" t="s">
        <v>41</v>
      </c>
      <c r="N78" s="97" t="s">
        <v>42</v>
      </c>
      <c r="O78" s="98" t="s">
        <v>43</v>
      </c>
      <c r="P78" s="99" t="s">
        <v>44</v>
      </c>
      <c r="Q78" s="99"/>
      <c r="R78" s="94" t="s">
        <v>182</v>
      </c>
      <c r="S78" s="116" t="s">
        <v>297</v>
      </c>
      <c r="T78" s="100" t="s">
        <v>195</v>
      </c>
      <c r="U78" s="99" t="s">
        <v>116</v>
      </c>
      <c r="V78" s="99" t="s">
        <v>117</v>
      </c>
      <c r="W78" s="99" t="s">
        <v>188</v>
      </c>
      <c r="X78" s="99" t="s">
        <v>189</v>
      </c>
      <c r="Y78" s="87" t="s">
        <v>190</v>
      </c>
      <c r="Z78" s="99" t="s">
        <v>109</v>
      </c>
      <c r="AA78" s="99" t="s">
        <v>110</v>
      </c>
      <c r="AB78" s="101" t="s">
        <v>183</v>
      </c>
      <c r="AC78" s="102" t="s">
        <v>111</v>
      </c>
      <c r="AD78" s="103" t="s">
        <v>112</v>
      </c>
      <c r="AE78" s="99" t="s">
        <v>113</v>
      </c>
      <c r="AF78" s="103" t="s">
        <v>114</v>
      </c>
    </row>
    <row r="79" spans="1:32" s="22" customFormat="1" x14ac:dyDescent="0.25">
      <c r="A79" t="b">
        <v>1</v>
      </c>
      <c r="B79" s="43" t="b">
        <f t="shared" si="48"/>
        <v>1</v>
      </c>
      <c r="C79" s="85">
        <v>24</v>
      </c>
      <c r="D79" s="33" t="s">
        <v>157</v>
      </c>
      <c r="E79" s="68" t="s">
        <v>279</v>
      </c>
      <c r="F79" s="33">
        <v>89</v>
      </c>
      <c r="G79" s="18" t="s">
        <v>53</v>
      </c>
      <c r="H79" s="53" t="s">
        <v>87</v>
      </c>
      <c r="I79" s="18" t="s">
        <v>186</v>
      </c>
      <c r="J79" s="19" t="s">
        <v>96</v>
      </c>
      <c r="K79" s="19" t="s">
        <v>186</v>
      </c>
      <c r="L79" s="56">
        <f t="shared" si="44"/>
        <v>5.416666666666667</v>
      </c>
      <c r="M79" s="52">
        <v>48</v>
      </c>
      <c r="N79" s="52">
        <v>192</v>
      </c>
      <c r="O79" s="83">
        <v>52</v>
      </c>
      <c r="P79" s="18" t="s">
        <v>66</v>
      </c>
      <c r="Q79" s="1" t="s">
        <v>186</v>
      </c>
      <c r="R79" s="1" t="s">
        <v>186</v>
      </c>
      <c r="S79" s="117">
        <v>50</v>
      </c>
      <c r="T79" s="75" t="s">
        <v>266</v>
      </c>
      <c r="U79" s="1" t="s">
        <v>186</v>
      </c>
      <c r="V79" s="1" t="s">
        <v>187</v>
      </c>
      <c r="W79" s="1">
        <v>0</v>
      </c>
      <c r="X79">
        <v>0</v>
      </c>
      <c r="Y79">
        <v>5</v>
      </c>
      <c r="Z79" t="s">
        <v>186</v>
      </c>
      <c r="AA79" t="s">
        <v>186</v>
      </c>
      <c r="AB79" s="13"/>
      <c r="AC79" s="36">
        <v>0</v>
      </c>
      <c r="AD79" s="38">
        <v>0</v>
      </c>
      <c r="AE79" s="1">
        <v>0</v>
      </c>
      <c r="AF79" s="38">
        <v>0</v>
      </c>
    </row>
    <row r="80" spans="1:32" s="22" customFormat="1" x14ac:dyDescent="0.25">
      <c r="A80" t="b">
        <v>1</v>
      </c>
      <c r="B80" s="43" t="b">
        <f t="shared" si="48"/>
        <v>1</v>
      </c>
      <c r="C80" s="85"/>
      <c r="D80" s="33" t="s">
        <v>158</v>
      </c>
      <c r="E80" s="68" t="s">
        <v>209</v>
      </c>
      <c r="F80" s="33">
        <v>90</v>
      </c>
      <c r="G80" s="18" t="s">
        <v>53</v>
      </c>
      <c r="H80" s="53" t="s">
        <v>87</v>
      </c>
      <c r="I80" s="18" t="s">
        <v>186</v>
      </c>
      <c r="J80" s="19" t="s">
        <v>96</v>
      </c>
      <c r="K80" s="19" t="s">
        <v>186</v>
      </c>
      <c r="L80" s="56">
        <f t="shared" si="44"/>
        <v>0.10416666666666667</v>
      </c>
      <c r="M80" s="53">
        <v>48</v>
      </c>
      <c r="N80" s="53">
        <v>192</v>
      </c>
      <c r="O80" s="83">
        <v>1</v>
      </c>
      <c r="P80" s="18" t="s">
        <v>66</v>
      </c>
      <c r="Q80" s="1" t="s">
        <v>186</v>
      </c>
      <c r="R80" s="1" t="s">
        <v>186</v>
      </c>
      <c r="S80" s="117">
        <v>50</v>
      </c>
      <c r="T80" s="75" t="str">
        <f t="shared" ref="T80:T88" si="58">D80</f>
        <v>5/8 BakeHumid (44x74-3256)</v>
      </c>
      <c r="U80" s="1" t="s">
        <v>186</v>
      </c>
      <c r="V80" s="1" t="s">
        <v>187</v>
      </c>
      <c r="W80" s="1">
        <v>0</v>
      </c>
      <c r="X80">
        <v>0</v>
      </c>
      <c r="Y80">
        <v>5</v>
      </c>
      <c r="Z80" t="s">
        <v>186</v>
      </c>
      <c r="AA80" t="s">
        <v>186</v>
      </c>
      <c r="AB80" s="13"/>
      <c r="AC80" s="36">
        <v>0</v>
      </c>
      <c r="AD80" s="38">
        <v>0</v>
      </c>
      <c r="AE80" s="1">
        <v>0</v>
      </c>
      <c r="AF80" s="38">
        <v>0</v>
      </c>
    </row>
    <row r="81" spans="1:32" s="22" customFormat="1" x14ac:dyDescent="0.25">
      <c r="A81" t="b">
        <v>1</v>
      </c>
      <c r="B81" s="43" t="b">
        <f t="shared" si="48"/>
        <v>1</v>
      </c>
      <c r="C81" s="85"/>
      <c r="D81" s="33" t="s">
        <v>159</v>
      </c>
      <c r="E81" s="68" t="s">
        <v>209</v>
      </c>
      <c r="F81" s="33">
        <v>91</v>
      </c>
      <c r="G81" s="18" t="s">
        <v>53</v>
      </c>
      <c r="H81" s="53" t="s">
        <v>68</v>
      </c>
      <c r="I81" s="18" t="s">
        <v>186</v>
      </c>
      <c r="J81" s="19" t="s">
        <v>96</v>
      </c>
      <c r="K81" s="19" t="s">
        <v>186</v>
      </c>
      <c r="L81" s="56">
        <f t="shared" si="44"/>
        <v>0.11458333333333333</v>
      </c>
      <c r="M81" s="53">
        <v>48</v>
      </c>
      <c r="N81" s="53">
        <v>192</v>
      </c>
      <c r="O81" s="83">
        <v>1</v>
      </c>
      <c r="P81" s="18" t="s">
        <v>66</v>
      </c>
      <c r="Q81" s="1" t="s">
        <v>186</v>
      </c>
      <c r="R81" s="1" t="s">
        <v>186</v>
      </c>
      <c r="S81" s="117">
        <v>55</v>
      </c>
      <c r="T81" s="75" t="str">
        <f t="shared" si="58"/>
        <v>1/2 BakeHumid (44x74-3256)</v>
      </c>
      <c r="U81" s="1" t="s">
        <v>186</v>
      </c>
      <c r="V81" s="1" t="s">
        <v>187</v>
      </c>
      <c r="W81" s="1">
        <v>0</v>
      </c>
      <c r="X81">
        <v>0</v>
      </c>
      <c r="Y81">
        <v>5</v>
      </c>
      <c r="Z81" t="s">
        <v>186</v>
      </c>
      <c r="AA81" t="s">
        <v>186</v>
      </c>
      <c r="AB81" s="13"/>
      <c r="AC81" s="36">
        <v>0</v>
      </c>
      <c r="AD81" s="38">
        <v>0</v>
      </c>
      <c r="AE81" s="1">
        <v>0</v>
      </c>
      <c r="AF81" s="38">
        <v>0</v>
      </c>
    </row>
    <row r="82" spans="1:32" s="22" customFormat="1" x14ac:dyDescent="0.25">
      <c r="A82" t="b">
        <v>1</v>
      </c>
      <c r="B82" s="43" t="b">
        <f t="shared" si="48"/>
        <v>1</v>
      </c>
      <c r="C82" s="85">
        <v>28</v>
      </c>
      <c r="D82" s="33" t="s">
        <v>160</v>
      </c>
      <c r="E82" s="68" t="s">
        <v>279</v>
      </c>
      <c r="F82" s="33">
        <v>92</v>
      </c>
      <c r="G82" s="18" t="s">
        <v>79</v>
      </c>
      <c r="H82" s="53" t="s">
        <v>68</v>
      </c>
      <c r="I82" s="18" t="s">
        <v>186</v>
      </c>
      <c r="J82" s="19" t="s">
        <v>96</v>
      </c>
      <c r="K82" s="19" t="s">
        <v>186</v>
      </c>
      <c r="L82" s="56">
        <f t="shared" si="44"/>
        <v>0.9916666666666667</v>
      </c>
      <c r="M82" s="53">
        <v>48</v>
      </c>
      <c r="N82" s="53">
        <v>192</v>
      </c>
      <c r="O82" s="83">
        <v>68</v>
      </c>
      <c r="P82" s="18" t="s">
        <v>66</v>
      </c>
      <c r="Q82" s="1" t="s">
        <v>186</v>
      </c>
      <c r="R82" s="1" t="s">
        <v>186</v>
      </c>
      <c r="S82" s="117">
        <v>7</v>
      </c>
      <c r="T82" s="75" t="s">
        <v>267</v>
      </c>
      <c r="U82" s="1" t="s">
        <v>186</v>
      </c>
      <c r="V82" s="1" t="s">
        <v>187</v>
      </c>
      <c r="W82" s="1">
        <v>0</v>
      </c>
      <c r="X82">
        <v>0</v>
      </c>
      <c r="Y82">
        <v>5</v>
      </c>
      <c r="Z82" t="s">
        <v>186</v>
      </c>
      <c r="AA82" t="s">
        <v>186</v>
      </c>
      <c r="AB82" s="13"/>
      <c r="AC82" s="36">
        <v>0</v>
      </c>
      <c r="AD82" s="38">
        <v>0</v>
      </c>
      <c r="AE82" s="1">
        <v>0</v>
      </c>
      <c r="AF82" s="38">
        <v>0</v>
      </c>
    </row>
    <row r="83" spans="1:32" s="22" customFormat="1" x14ac:dyDescent="0.25">
      <c r="A83" t="b">
        <v>1</v>
      </c>
      <c r="B83" s="43" t="b">
        <f t="shared" si="48"/>
        <v>1</v>
      </c>
      <c r="C83" s="85">
        <v>34</v>
      </c>
      <c r="D83" s="33" t="s">
        <v>161</v>
      </c>
      <c r="E83" s="68" t="s">
        <v>279</v>
      </c>
      <c r="F83" s="33">
        <v>93</v>
      </c>
      <c r="G83" s="18" t="s">
        <v>105</v>
      </c>
      <c r="H83" s="53" t="s">
        <v>68</v>
      </c>
      <c r="I83" s="18" t="s">
        <v>186</v>
      </c>
      <c r="J83" s="19" t="s">
        <v>96</v>
      </c>
      <c r="K83" s="19" t="s">
        <v>186</v>
      </c>
      <c r="L83" s="56">
        <f t="shared" si="44"/>
        <v>7.65</v>
      </c>
      <c r="M83" s="53">
        <v>48</v>
      </c>
      <c r="N83" s="53">
        <v>192</v>
      </c>
      <c r="O83" s="83">
        <v>68</v>
      </c>
      <c r="P83" s="18" t="s">
        <v>66</v>
      </c>
      <c r="Q83" s="1" t="s">
        <v>186</v>
      </c>
      <c r="R83" s="1" t="s">
        <v>186</v>
      </c>
      <c r="S83" s="117">
        <v>54</v>
      </c>
      <c r="T83" s="75" t="s">
        <v>268</v>
      </c>
      <c r="U83" s="1" t="s">
        <v>186</v>
      </c>
      <c r="V83" s="1" t="s">
        <v>187</v>
      </c>
      <c r="W83" s="1">
        <v>0</v>
      </c>
      <c r="X83">
        <v>0</v>
      </c>
      <c r="Y83">
        <v>5</v>
      </c>
      <c r="Z83" t="s">
        <v>186</v>
      </c>
      <c r="AA83" t="s">
        <v>186</v>
      </c>
      <c r="AB83" s="13"/>
      <c r="AC83" s="36">
        <v>0</v>
      </c>
      <c r="AD83" s="38">
        <v>0</v>
      </c>
      <c r="AE83" s="1">
        <v>0</v>
      </c>
      <c r="AF83" s="38">
        <v>0</v>
      </c>
    </row>
    <row r="84" spans="1:32" s="22" customFormat="1" x14ac:dyDescent="0.25">
      <c r="A84" t="b">
        <v>1</v>
      </c>
      <c r="B84" s="43" t="b">
        <f t="shared" si="48"/>
        <v>1</v>
      </c>
      <c r="C84" s="85">
        <v>34</v>
      </c>
      <c r="D84" s="33" t="s">
        <v>269</v>
      </c>
      <c r="E84" s="68" t="s">
        <v>279</v>
      </c>
      <c r="F84" s="33">
        <v>94</v>
      </c>
      <c r="G84" s="18" t="s">
        <v>105</v>
      </c>
      <c r="H84" s="53" t="s">
        <v>68</v>
      </c>
      <c r="I84" s="18" t="s">
        <v>186</v>
      </c>
      <c r="J84" s="19" t="s">
        <v>96</v>
      </c>
      <c r="K84" s="19" t="s">
        <v>186</v>
      </c>
      <c r="L84" s="56">
        <f t="shared" si="44"/>
        <v>5.625</v>
      </c>
      <c r="M84" s="53">
        <v>48</v>
      </c>
      <c r="N84" s="53">
        <v>192</v>
      </c>
      <c r="O84" s="83">
        <v>50</v>
      </c>
      <c r="P84" s="18" t="s">
        <v>66</v>
      </c>
      <c r="Q84" s="1" t="s">
        <v>186</v>
      </c>
      <c r="R84" s="1" t="s">
        <v>186</v>
      </c>
      <c r="S84" s="117">
        <v>54</v>
      </c>
      <c r="T84" s="75" t="s">
        <v>270</v>
      </c>
      <c r="U84" s="1" t="s">
        <v>186</v>
      </c>
      <c r="V84" s="1" t="s">
        <v>187</v>
      </c>
      <c r="W84" s="1">
        <v>0</v>
      </c>
      <c r="X84">
        <v>0</v>
      </c>
      <c r="Y84">
        <v>5</v>
      </c>
      <c r="Z84" t="s">
        <v>186</v>
      </c>
      <c r="AA84" t="s">
        <v>186</v>
      </c>
      <c r="AB84" s="13"/>
      <c r="AC84" s="36">
        <v>0</v>
      </c>
      <c r="AD84" s="38">
        <v>0</v>
      </c>
      <c r="AE84" s="1">
        <v>0</v>
      </c>
      <c r="AF84" s="38">
        <v>0</v>
      </c>
    </row>
    <row r="85" spans="1:32" s="22" customFormat="1" x14ac:dyDescent="0.25">
      <c r="A85" t="b">
        <v>1</v>
      </c>
      <c r="B85" s="43" t="b">
        <f t="shared" si="48"/>
        <v>1</v>
      </c>
      <c r="C85" s="85">
        <v>35</v>
      </c>
      <c r="D85" s="33" t="s">
        <v>162</v>
      </c>
      <c r="E85" s="68" t="s">
        <v>279</v>
      </c>
      <c r="F85" s="33">
        <v>95</v>
      </c>
      <c r="G85" s="18" t="s">
        <v>53</v>
      </c>
      <c r="H85" s="53" t="s">
        <v>68</v>
      </c>
      <c r="I85" s="18" t="s">
        <v>186</v>
      </c>
      <c r="J85" s="19" t="s">
        <v>96</v>
      </c>
      <c r="K85" s="19" t="s">
        <v>186</v>
      </c>
      <c r="L85" s="56">
        <f t="shared" si="44"/>
        <v>7.65</v>
      </c>
      <c r="M85" s="53">
        <v>48</v>
      </c>
      <c r="N85" s="53">
        <v>192</v>
      </c>
      <c r="O85" s="83">
        <v>68</v>
      </c>
      <c r="P85" s="18" t="s">
        <v>66</v>
      </c>
      <c r="Q85" s="1" t="s">
        <v>186</v>
      </c>
      <c r="R85" s="1" t="s">
        <v>186</v>
      </c>
      <c r="S85" s="117">
        <v>54</v>
      </c>
      <c r="T85" s="75" t="s">
        <v>271</v>
      </c>
      <c r="U85" s="1" t="s">
        <v>186</v>
      </c>
      <c r="V85" s="1" t="s">
        <v>187</v>
      </c>
      <c r="W85" s="1">
        <v>0</v>
      </c>
      <c r="X85">
        <v>0</v>
      </c>
      <c r="Y85">
        <v>5</v>
      </c>
      <c r="Z85" t="s">
        <v>186</v>
      </c>
      <c r="AA85" t="s">
        <v>186</v>
      </c>
      <c r="AB85" s="13"/>
      <c r="AC85" s="36">
        <v>0</v>
      </c>
      <c r="AD85" s="38">
        <v>0</v>
      </c>
      <c r="AE85" s="1">
        <v>0</v>
      </c>
      <c r="AF85" s="38">
        <v>0</v>
      </c>
    </row>
    <row r="86" spans="1:32" s="22" customFormat="1" x14ac:dyDescent="0.25">
      <c r="A86" t="b">
        <v>1</v>
      </c>
      <c r="B86" s="43" t="b">
        <f t="shared" si="48"/>
        <v>1</v>
      </c>
      <c r="C86" s="85">
        <v>35</v>
      </c>
      <c r="D86" s="33" t="s">
        <v>163</v>
      </c>
      <c r="E86" s="68" t="s">
        <v>279</v>
      </c>
      <c r="F86" s="33">
        <v>96</v>
      </c>
      <c r="G86" s="18" t="s">
        <v>78</v>
      </c>
      <c r="H86" s="53" t="s">
        <v>68</v>
      </c>
      <c r="I86" s="18" t="s">
        <v>186</v>
      </c>
      <c r="J86" s="19" t="s">
        <v>96</v>
      </c>
      <c r="K86" s="19" t="s">
        <v>186</v>
      </c>
      <c r="L86" s="56">
        <f t="shared" si="44"/>
        <v>0.9916666666666667</v>
      </c>
      <c r="M86" s="53">
        <v>48</v>
      </c>
      <c r="N86" s="53">
        <v>192</v>
      </c>
      <c r="O86" s="83">
        <v>68</v>
      </c>
      <c r="P86" s="18" t="s">
        <v>66</v>
      </c>
      <c r="Q86" s="1" t="s">
        <v>186</v>
      </c>
      <c r="R86" s="1" t="s">
        <v>186</v>
      </c>
      <c r="S86" s="117">
        <v>7</v>
      </c>
      <c r="T86" s="75" t="s">
        <v>272</v>
      </c>
      <c r="U86" s="1" t="s">
        <v>186</v>
      </c>
      <c r="V86" s="1" t="s">
        <v>187</v>
      </c>
      <c r="W86" s="1">
        <v>0</v>
      </c>
      <c r="X86">
        <v>0</v>
      </c>
      <c r="Y86">
        <v>5</v>
      </c>
      <c r="Z86" t="s">
        <v>186</v>
      </c>
      <c r="AA86" t="s">
        <v>186</v>
      </c>
      <c r="AB86" s="13"/>
      <c r="AC86" s="36">
        <v>0</v>
      </c>
      <c r="AD86" s="38">
        <v>0</v>
      </c>
      <c r="AE86" s="1">
        <v>0</v>
      </c>
      <c r="AF86" s="38">
        <v>0</v>
      </c>
    </row>
    <row r="87" spans="1:32" s="22" customFormat="1" x14ac:dyDescent="0.25">
      <c r="A87" t="b">
        <v>1</v>
      </c>
      <c r="B87" s="43" t="b">
        <f t="shared" si="48"/>
        <v>1</v>
      </c>
      <c r="C87" s="85">
        <v>31</v>
      </c>
      <c r="D87" s="33" t="s">
        <v>164</v>
      </c>
      <c r="E87" s="68" t="s">
        <v>279</v>
      </c>
      <c r="F87" s="33">
        <v>97</v>
      </c>
      <c r="G87" s="18" t="s">
        <v>53</v>
      </c>
      <c r="H87" s="53" t="s">
        <v>68</v>
      </c>
      <c r="I87" s="18" t="s">
        <v>186</v>
      </c>
      <c r="J87" s="19" t="s">
        <v>96</v>
      </c>
      <c r="K87" s="19" t="s">
        <v>186</v>
      </c>
      <c r="L87" s="56">
        <f t="shared" si="44"/>
        <v>7.083333333333333</v>
      </c>
      <c r="M87" s="53">
        <v>48</v>
      </c>
      <c r="N87" s="53">
        <v>192</v>
      </c>
      <c r="O87" s="83">
        <v>68</v>
      </c>
      <c r="P87" s="18" t="s">
        <v>66</v>
      </c>
      <c r="Q87" s="1" t="s">
        <v>186</v>
      </c>
      <c r="R87" s="1" t="s">
        <v>186</v>
      </c>
      <c r="S87" s="117">
        <v>50</v>
      </c>
      <c r="T87" s="75" t="s">
        <v>273</v>
      </c>
      <c r="U87" s="1" t="s">
        <v>186</v>
      </c>
      <c r="V87" s="1" t="s">
        <v>187</v>
      </c>
      <c r="W87" s="1">
        <v>0</v>
      </c>
      <c r="X87">
        <v>0</v>
      </c>
      <c r="Y87">
        <v>5</v>
      </c>
      <c r="Z87" t="s">
        <v>186</v>
      </c>
      <c r="AA87" t="s">
        <v>186</v>
      </c>
      <c r="AB87" s="13"/>
      <c r="AC87" s="36">
        <v>0</v>
      </c>
      <c r="AD87" s="38">
        <v>0</v>
      </c>
      <c r="AE87" s="1">
        <v>0</v>
      </c>
      <c r="AF87" s="38">
        <v>0</v>
      </c>
    </row>
    <row r="88" spans="1:32" s="22" customFormat="1" x14ac:dyDescent="0.25">
      <c r="A88" t="b">
        <v>1</v>
      </c>
      <c r="B88" s="43" t="b">
        <f t="shared" si="48"/>
        <v>1</v>
      </c>
      <c r="C88" s="85"/>
      <c r="D88" s="33" t="s">
        <v>165</v>
      </c>
      <c r="E88" s="68" t="s">
        <v>209</v>
      </c>
      <c r="F88" s="33">
        <v>98</v>
      </c>
      <c r="G88" s="18" t="s">
        <v>53</v>
      </c>
      <c r="H88" s="53" t="s">
        <v>54</v>
      </c>
      <c r="I88" s="18" t="s">
        <v>186</v>
      </c>
      <c r="J88" s="19" t="s">
        <v>96</v>
      </c>
      <c r="K88" s="19" t="s">
        <v>186</v>
      </c>
      <c r="L88" s="56">
        <f t="shared" si="44"/>
        <v>0.10416666666666667</v>
      </c>
      <c r="M88" s="53">
        <v>48</v>
      </c>
      <c r="N88" s="53">
        <v>192</v>
      </c>
      <c r="O88" s="83">
        <v>1</v>
      </c>
      <c r="P88" s="18" t="s">
        <v>66</v>
      </c>
      <c r="Q88" s="1" t="s">
        <v>186</v>
      </c>
      <c r="R88" s="1" t="s">
        <v>186</v>
      </c>
      <c r="S88" s="117">
        <v>50</v>
      </c>
      <c r="T88" s="75" t="str">
        <f t="shared" si="58"/>
        <v>7/16 BakeHumid (44x74=3256)</v>
      </c>
      <c r="U88" s="1" t="s">
        <v>186</v>
      </c>
      <c r="V88" s="1" t="s">
        <v>187</v>
      </c>
      <c r="W88" s="1">
        <v>0</v>
      </c>
      <c r="X88">
        <v>0</v>
      </c>
      <c r="Y88">
        <v>5</v>
      </c>
      <c r="Z88" t="s">
        <v>186</v>
      </c>
      <c r="AA88" t="s">
        <v>186</v>
      </c>
      <c r="AB88" s="13"/>
      <c r="AC88" s="36">
        <v>0</v>
      </c>
      <c r="AD88" s="38">
        <v>0</v>
      </c>
      <c r="AE88" s="1">
        <v>0</v>
      </c>
      <c r="AF88" s="38">
        <v>0</v>
      </c>
    </row>
    <row r="89" spans="1:32" s="22" customFormat="1" x14ac:dyDescent="0.25">
      <c r="A89" t="b">
        <v>1</v>
      </c>
      <c r="B89" s="43" t="b">
        <f t="shared" si="48"/>
        <v>1</v>
      </c>
      <c r="C89" s="85">
        <v>40</v>
      </c>
      <c r="D89" s="33" t="s">
        <v>166</v>
      </c>
      <c r="E89" s="68" t="s">
        <v>279</v>
      </c>
      <c r="F89" s="33">
        <v>99</v>
      </c>
      <c r="G89" s="18" t="s">
        <v>105</v>
      </c>
      <c r="H89" s="53" t="s">
        <v>54</v>
      </c>
      <c r="I89" s="18" t="s">
        <v>186</v>
      </c>
      <c r="J89" s="19" t="s">
        <v>96</v>
      </c>
      <c r="K89" s="19" t="s">
        <v>186</v>
      </c>
      <c r="L89" s="56">
        <f t="shared" si="44"/>
        <v>8.6458333333333339</v>
      </c>
      <c r="M89" s="53">
        <v>48</v>
      </c>
      <c r="N89" s="53">
        <v>192</v>
      </c>
      <c r="O89" s="83">
        <v>83</v>
      </c>
      <c r="P89" s="18" t="s">
        <v>66</v>
      </c>
      <c r="Q89" s="1" t="s">
        <v>186</v>
      </c>
      <c r="R89" s="1" t="s">
        <v>186</v>
      </c>
      <c r="S89" s="117">
        <v>50</v>
      </c>
      <c r="T89" s="75" t="s">
        <v>274</v>
      </c>
      <c r="U89" s="1" t="s">
        <v>186</v>
      </c>
      <c r="V89" s="1" t="s">
        <v>187</v>
      </c>
      <c r="W89" s="1">
        <v>0</v>
      </c>
      <c r="X89">
        <v>0</v>
      </c>
      <c r="Y89">
        <v>5</v>
      </c>
      <c r="Z89" t="s">
        <v>186</v>
      </c>
      <c r="AA89" t="s">
        <v>186</v>
      </c>
      <c r="AB89" s="13"/>
      <c r="AC89" s="36">
        <v>0</v>
      </c>
      <c r="AD89" s="38">
        <v>0</v>
      </c>
      <c r="AE89" s="1">
        <v>0</v>
      </c>
      <c r="AF89" s="38">
        <v>0</v>
      </c>
    </row>
    <row r="90" spans="1:32" s="22" customFormat="1" x14ac:dyDescent="0.25">
      <c r="A90" t="b">
        <v>1</v>
      </c>
      <c r="B90" s="43" t="b">
        <f t="shared" si="48"/>
        <v>1</v>
      </c>
      <c r="C90" s="85">
        <v>40</v>
      </c>
      <c r="D90" s="33" t="s">
        <v>167</v>
      </c>
      <c r="E90" s="68" t="s">
        <v>279</v>
      </c>
      <c r="F90" s="33">
        <v>100</v>
      </c>
      <c r="G90" s="18" t="s">
        <v>105</v>
      </c>
      <c r="H90" s="53" t="s">
        <v>54</v>
      </c>
      <c r="I90" s="18" t="s">
        <v>186</v>
      </c>
      <c r="J90" s="19" t="s">
        <v>96</v>
      </c>
      <c r="K90" s="19" t="s">
        <v>186</v>
      </c>
      <c r="L90" s="56">
        <f t="shared" si="44"/>
        <v>8.6458333333333339</v>
      </c>
      <c r="M90" s="53">
        <v>48</v>
      </c>
      <c r="N90" s="53">
        <v>192</v>
      </c>
      <c r="O90" s="83">
        <v>83</v>
      </c>
      <c r="P90" s="18" t="s">
        <v>66</v>
      </c>
      <c r="Q90" s="1" t="s">
        <v>186</v>
      </c>
      <c r="R90" s="1" t="s">
        <v>186</v>
      </c>
      <c r="S90" s="117">
        <v>50</v>
      </c>
      <c r="T90" s="75" t="s">
        <v>275</v>
      </c>
      <c r="U90" s="1" t="s">
        <v>186</v>
      </c>
      <c r="V90" s="1" t="s">
        <v>187</v>
      </c>
      <c r="W90" s="1">
        <v>0</v>
      </c>
      <c r="X90">
        <v>0</v>
      </c>
      <c r="Y90">
        <v>5</v>
      </c>
      <c r="Z90" t="s">
        <v>186</v>
      </c>
      <c r="AA90" t="s">
        <v>186</v>
      </c>
      <c r="AB90" s="13"/>
      <c r="AC90" s="36">
        <v>0</v>
      </c>
      <c r="AD90" s="38">
        <v>0</v>
      </c>
      <c r="AE90" s="1">
        <v>0</v>
      </c>
      <c r="AF90" s="38">
        <v>0</v>
      </c>
    </row>
    <row r="91" spans="1:32" s="22" customFormat="1" x14ac:dyDescent="0.25">
      <c r="A91" t="b">
        <v>1</v>
      </c>
      <c r="B91" s="43" t="b">
        <f t="shared" si="48"/>
        <v>1</v>
      </c>
      <c r="C91" s="85">
        <v>42</v>
      </c>
      <c r="D91" s="33" t="s">
        <v>168</v>
      </c>
      <c r="E91" s="68" t="s">
        <v>279</v>
      </c>
      <c r="F91" s="33">
        <v>101</v>
      </c>
      <c r="G91" s="18" t="s">
        <v>53</v>
      </c>
      <c r="H91" s="53" t="s">
        <v>54</v>
      </c>
      <c r="I91" s="18" t="s">
        <v>186</v>
      </c>
      <c r="J91" s="19" t="s">
        <v>96</v>
      </c>
      <c r="K91" s="19" t="s">
        <v>186</v>
      </c>
      <c r="L91" s="56">
        <f t="shared" si="44"/>
        <v>8.6458333333333339</v>
      </c>
      <c r="M91" s="53">
        <v>48</v>
      </c>
      <c r="N91" s="53">
        <v>192</v>
      </c>
      <c r="O91" s="83">
        <v>83</v>
      </c>
      <c r="P91" s="18" t="s">
        <v>66</v>
      </c>
      <c r="Q91" s="1" t="s">
        <v>186</v>
      </c>
      <c r="R91" s="1" t="s">
        <v>186</v>
      </c>
      <c r="S91" s="117">
        <v>50</v>
      </c>
      <c r="T91" s="75" t="s">
        <v>276</v>
      </c>
      <c r="U91" s="1" t="s">
        <v>186</v>
      </c>
      <c r="V91" s="1" t="s">
        <v>187</v>
      </c>
      <c r="W91" s="1">
        <v>0</v>
      </c>
      <c r="X91">
        <v>0</v>
      </c>
      <c r="Y91">
        <v>5</v>
      </c>
      <c r="Z91" t="s">
        <v>186</v>
      </c>
      <c r="AA91" t="s">
        <v>186</v>
      </c>
      <c r="AB91" s="13"/>
      <c r="AC91" s="36">
        <v>0</v>
      </c>
      <c r="AD91" s="38">
        <v>0</v>
      </c>
      <c r="AE91" s="1">
        <v>0</v>
      </c>
      <c r="AF91" s="38">
        <v>0</v>
      </c>
    </row>
    <row r="92" spans="1:32" s="22" customFormat="1" x14ac:dyDescent="0.25">
      <c r="A92" t="b">
        <v>1</v>
      </c>
      <c r="B92" s="43" t="b">
        <f t="shared" si="48"/>
        <v>1</v>
      </c>
      <c r="C92" s="85">
        <v>42</v>
      </c>
      <c r="D92" s="33" t="s">
        <v>169</v>
      </c>
      <c r="E92" s="68" t="s">
        <v>279</v>
      </c>
      <c r="F92" s="33">
        <v>102</v>
      </c>
      <c r="G92" s="18" t="s">
        <v>59</v>
      </c>
      <c r="H92" s="53" t="s">
        <v>54</v>
      </c>
      <c r="I92" s="18" t="s">
        <v>186</v>
      </c>
      <c r="J92" s="19" t="s">
        <v>96</v>
      </c>
      <c r="K92" s="19" t="s">
        <v>186</v>
      </c>
      <c r="L92" s="56">
        <f t="shared" si="44"/>
        <v>1.2104166666666667</v>
      </c>
      <c r="M92" s="53">
        <v>48</v>
      </c>
      <c r="N92" s="53">
        <v>192</v>
      </c>
      <c r="O92" s="83">
        <v>83</v>
      </c>
      <c r="P92" s="18" t="s">
        <v>66</v>
      </c>
      <c r="Q92" s="1" t="s">
        <v>186</v>
      </c>
      <c r="R92" s="1" t="s">
        <v>186</v>
      </c>
      <c r="S92" s="117">
        <v>7</v>
      </c>
      <c r="T92" s="75" t="s">
        <v>277</v>
      </c>
      <c r="U92" s="1" t="s">
        <v>186</v>
      </c>
      <c r="V92" s="1" t="s">
        <v>187</v>
      </c>
      <c r="W92" s="1">
        <v>0</v>
      </c>
      <c r="X92">
        <v>0</v>
      </c>
      <c r="Y92">
        <v>5</v>
      </c>
      <c r="Z92" t="s">
        <v>186</v>
      </c>
      <c r="AA92" t="s">
        <v>186</v>
      </c>
      <c r="AB92" s="13"/>
      <c r="AC92" s="36">
        <v>0</v>
      </c>
      <c r="AD92" s="38">
        <v>0</v>
      </c>
      <c r="AE92" s="1">
        <v>0</v>
      </c>
      <c r="AF92" s="38">
        <v>0</v>
      </c>
    </row>
    <row r="93" spans="1:32" s="22" customFormat="1" x14ac:dyDescent="0.25">
      <c r="A93" t="b">
        <v>1</v>
      </c>
      <c r="B93" s="43" t="b">
        <f t="shared" si="48"/>
        <v>1</v>
      </c>
      <c r="C93" s="85">
        <v>42</v>
      </c>
      <c r="D93" s="33" t="s">
        <v>170</v>
      </c>
      <c r="E93" s="68" t="s">
        <v>279</v>
      </c>
      <c r="F93" s="33">
        <v>103</v>
      </c>
      <c r="G93" s="18" t="s">
        <v>59</v>
      </c>
      <c r="H93" s="53" t="s">
        <v>54</v>
      </c>
      <c r="I93" s="18" t="s">
        <v>186</v>
      </c>
      <c r="J93" s="19" t="s">
        <v>96</v>
      </c>
      <c r="K93" s="19" t="s">
        <v>186</v>
      </c>
      <c r="L93" s="56">
        <f t="shared" si="44"/>
        <v>1.2104166666666667</v>
      </c>
      <c r="M93" s="53">
        <v>48</v>
      </c>
      <c r="N93" s="53">
        <v>192</v>
      </c>
      <c r="O93" s="83">
        <v>83</v>
      </c>
      <c r="P93" s="18" t="s">
        <v>66</v>
      </c>
      <c r="Q93" s="1" t="s">
        <v>186</v>
      </c>
      <c r="R93" s="1" t="s">
        <v>186</v>
      </c>
      <c r="S93" s="117">
        <v>7</v>
      </c>
      <c r="T93" s="75" t="s">
        <v>278</v>
      </c>
      <c r="U93" s="1" t="s">
        <v>186</v>
      </c>
      <c r="V93" s="1" t="s">
        <v>187</v>
      </c>
      <c r="W93" s="1">
        <v>0</v>
      </c>
      <c r="X93">
        <v>0</v>
      </c>
      <c r="Y93">
        <v>5</v>
      </c>
      <c r="Z93" t="s">
        <v>186</v>
      </c>
      <c r="AA93" t="s">
        <v>186</v>
      </c>
      <c r="AB93" s="13"/>
      <c r="AC93" s="36">
        <v>0</v>
      </c>
      <c r="AD93" s="38">
        <v>0</v>
      </c>
      <c r="AE93" s="1">
        <v>0</v>
      </c>
      <c r="AF93" s="38">
        <v>0</v>
      </c>
    </row>
    <row r="94" spans="1:32" s="22" customFormat="1" x14ac:dyDescent="0.25">
      <c r="A94" t="b">
        <v>0</v>
      </c>
      <c r="B94" s="43" t="b">
        <f t="shared" si="48"/>
        <v>0</v>
      </c>
      <c r="C94" s="85"/>
      <c r="D94" s="33"/>
      <c r="E94" s="71"/>
      <c r="F94" s="33"/>
      <c r="G94" s="18"/>
      <c r="H94" s="53"/>
      <c r="I94" s="18"/>
      <c r="J94" s="19"/>
      <c r="K94" s="19"/>
      <c r="L94" s="56">
        <f t="shared" si="44"/>
        <v>0</v>
      </c>
      <c r="M94" s="53"/>
      <c r="N94" s="53"/>
      <c r="O94" s="83"/>
      <c r="P94" s="18"/>
      <c r="Q94" s="1"/>
      <c r="R94" s="1"/>
      <c r="S94" s="117"/>
      <c r="T94" s="75"/>
      <c r="U94" s="1"/>
      <c r="V94" s="1"/>
      <c r="W94" s="1"/>
      <c r="X94"/>
      <c r="Y94"/>
      <c r="Z94"/>
      <c r="AA94"/>
      <c r="AB94" s="13"/>
      <c r="AC94" s="36"/>
      <c r="AD94" s="38"/>
      <c r="AE94" s="1"/>
      <c r="AF94" s="38"/>
    </row>
    <row r="95" spans="1:32" s="22" customFormat="1" x14ac:dyDescent="0.25">
      <c r="A95" t="b">
        <v>0</v>
      </c>
      <c r="B95" s="43" t="b">
        <f t="shared" si="48"/>
        <v>0</v>
      </c>
      <c r="C95" s="85"/>
      <c r="D95" s="34" t="s">
        <v>19</v>
      </c>
      <c r="E95" s="70"/>
      <c r="F95" s="34" t="s">
        <v>19</v>
      </c>
      <c r="G95" s="18"/>
      <c r="H95" s="53"/>
      <c r="I95" s="18"/>
      <c r="J95" s="19"/>
      <c r="K95" s="19"/>
      <c r="L95" s="56">
        <f t="shared" si="44"/>
        <v>0</v>
      </c>
      <c r="M95" s="53"/>
      <c r="N95" s="53"/>
      <c r="O95" s="83"/>
      <c r="P95" s="18"/>
      <c r="Q95" s="1"/>
      <c r="R95" s="1"/>
      <c r="S95" s="117"/>
      <c r="T95" s="75"/>
      <c r="U95" s="1"/>
      <c r="V95" s="1"/>
      <c r="W95" s="1"/>
      <c r="X95"/>
      <c r="Y95"/>
      <c r="Z95"/>
      <c r="AA95"/>
      <c r="AB95" s="13"/>
      <c r="AC95" s="36"/>
      <c r="AD95" s="38"/>
      <c r="AE95" s="1"/>
      <c r="AF95" s="38"/>
    </row>
    <row r="96" spans="1:32" s="22" customFormat="1" x14ac:dyDescent="0.25">
      <c r="A96" t="b">
        <v>1</v>
      </c>
      <c r="B96" s="43" t="b">
        <f t="shared" si="48"/>
        <v>0</v>
      </c>
      <c r="C96" s="85">
        <v>50</v>
      </c>
      <c r="D96" s="17" t="s">
        <v>20</v>
      </c>
      <c r="E96" s="68" t="s">
        <v>209</v>
      </c>
      <c r="F96" s="17">
        <v>104</v>
      </c>
      <c r="G96" s="18" t="s">
        <v>53</v>
      </c>
      <c r="H96" s="53" t="s">
        <v>68</v>
      </c>
      <c r="I96" s="18" t="s">
        <v>186</v>
      </c>
      <c r="J96" s="19" t="s">
        <v>171</v>
      </c>
      <c r="K96" s="19" t="s">
        <v>186</v>
      </c>
      <c r="L96" s="56" t="e">
        <f t="shared" si="44"/>
        <v>#VALUE!</v>
      </c>
      <c r="M96" s="53">
        <v>48</v>
      </c>
      <c r="N96" s="53">
        <v>49</v>
      </c>
      <c r="O96" s="83">
        <v>50</v>
      </c>
      <c r="P96" s="18" t="s">
        <v>66</v>
      </c>
      <c r="Q96" s="1" t="s">
        <v>186</v>
      </c>
      <c r="R96" s="1" t="s">
        <v>186</v>
      </c>
      <c r="S96" s="117" t="s">
        <v>299</v>
      </c>
      <c r="T96" s="75" t="str">
        <f t="shared" ref="T96:T122" si="59">D96</f>
        <v>1/2 4x4 Blanks</v>
      </c>
      <c r="U96" s="1" t="s">
        <v>186</v>
      </c>
      <c r="V96" s="1" t="s">
        <v>187</v>
      </c>
      <c r="W96" s="1">
        <v>0</v>
      </c>
      <c r="X96">
        <v>0</v>
      </c>
      <c r="Y96">
        <v>5</v>
      </c>
      <c r="Z96" t="s">
        <v>186</v>
      </c>
      <c r="AA96" t="s">
        <v>186</v>
      </c>
      <c r="AB96" s="13"/>
      <c r="AC96" s="36">
        <v>0</v>
      </c>
      <c r="AD96" s="38">
        <v>0</v>
      </c>
      <c r="AE96" s="1">
        <v>0</v>
      </c>
      <c r="AF96" s="38">
        <v>0</v>
      </c>
    </row>
    <row r="97" spans="1:32" s="22" customFormat="1" x14ac:dyDescent="0.25">
      <c r="A97" t="b">
        <v>1</v>
      </c>
      <c r="B97" s="43" t="b">
        <f t="shared" si="48"/>
        <v>1</v>
      </c>
      <c r="C97" s="85">
        <v>40</v>
      </c>
      <c r="D97" s="17" t="s">
        <v>21</v>
      </c>
      <c r="E97" s="68" t="s">
        <v>209</v>
      </c>
      <c r="F97" s="17">
        <v>105</v>
      </c>
      <c r="G97" s="18" t="s">
        <v>53</v>
      </c>
      <c r="H97" s="53" t="s">
        <v>68</v>
      </c>
      <c r="I97" s="18" t="s">
        <v>186</v>
      </c>
      <c r="J97" s="19" t="s">
        <v>171</v>
      </c>
      <c r="K97" s="19" t="s">
        <v>186</v>
      </c>
      <c r="L97" s="56">
        <f t="shared" si="44"/>
        <v>6.25</v>
      </c>
      <c r="M97" s="53">
        <v>48</v>
      </c>
      <c r="N97" s="53">
        <v>49</v>
      </c>
      <c r="O97" s="83">
        <v>40</v>
      </c>
      <c r="P97" s="18" t="s">
        <v>66</v>
      </c>
      <c r="Q97" s="1" t="s">
        <v>186</v>
      </c>
      <c r="R97" s="1" t="s">
        <v>186</v>
      </c>
      <c r="S97" s="117">
        <v>75</v>
      </c>
      <c r="T97" s="75" t="str">
        <f t="shared" si="59"/>
        <v>1/2 Shingle grooved Blanks</v>
      </c>
      <c r="U97" s="1" t="s">
        <v>186</v>
      </c>
      <c r="V97" s="1" t="s">
        <v>187</v>
      </c>
      <c r="W97" s="1">
        <v>0</v>
      </c>
      <c r="X97">
        <v>0</v>
      </c>
      <c r="Y97">
        <v>5</v>
      </c>
      <c r="Z97" t="s">
        <v>186</v>
      </c>
      <c r="AA97" t="s">
        <v>186</v>
      </c>
      <c r="AB97" s="13"/>
      <c r="AC97" s="36">
        <v>0</v>
      </c>
      <c r="AD97" s="38">
        <v>0</v>
      </c>
      <c r="AE97" s="1">
        <v>0</v>
      </c>
      <c r="AF97" s="38">
        <v>0</v>
      </c>
    </row>
    <row r="98" spans="1:32" s="22" customFormat="1" x14ac:dyDescent="0.25">
      <c r="A98" t="b">
        <v>1</v>
      </c>
      <c r="B98" s="43" t="b">
        <f t="shared" si="48"/>
        <v>1</v>
      </c>
      <c r="C98" s="85">
        <v>35</v>
      </c>
      <c r="D98" s="17" t="s">
        <v>22</v>
      </c>
      <c r="E98" s="68" t="s">
        <v>209</v>
      </c>
      <c r="F98" s="17">
        <v>106</v>
      </c>
      <c r="G98" s="18" t="s">
        <v>53</v>
      </c>
      <c r="H98" s="53" t="s">
        <v>68</v>
      </c>
      <c r="I98" s="18" t="s">
        <v>186</v>
      </c>
      <c r="J98" s="19" t="s">
        <v>171</v>
      </c>
      <c r="K98" s="19" t="s">
        <v>186</v>
      </c>
      <c r="L98" s="56">
        <f t="shared" si="44"/>
        <v>5.833333333333333</v>
      </c>
      <c r="M98" s="53">
        <v>11.5</v>
      </c>
      <c r="N98" s="53">
        <v>48</v>
      </c>
      <c r="O98" s="83">
        <v>140</v>
      </c>
      <c r="P98" s="18" t="s">
        <v>66</v>
      </c>
      <c r="Q98" s="1" t="s">
        <v>186</v>
      </c>
      <c r="R98" s="1" t="s">
        <v>186</v>
      </c>
      <c r="S98" s="117">
        <v>20</v>
      </c>
      <c r="T98" s="75" t="str">
        <f t="shared" si="59"/>
        <v xml:space="preserve">1/2 Shingle (Routed &amp; Painted) </v>
      </c>
      <c r="U98" s="1" t="s">
        <v>186</v>
      </c>
      <c r="V98" s="1" t="s">
        <v>187</v>
      </c>
      <c r="W98" s="1">
        <v>0</v>
      </c>
      <c r="X98">
        <v>0</v>
      </c>
      <c r="Y98">
        <v>5</v>
      </c>
      <c r="Z98" t="s">
        <v>186</v>
      </c>
      <c r="AA98" t="s">
        <v>186</v>
      </c>
      <c r="AB98" s="13"/>
      <c r="AC98" s="36">
        <v>0</v>
      </c>
      <c r="AD98" s="38">
        <v>0</v>
      </c>
      <c r="AE98" s="1">
        <v>0</v>
      </c>
      <c r="AF98" s="38">
        <v>0</v>
      </c>
    </row>
    <row r="99" spans="1:32" s="22" customFormat="1" x14ac:dyDescent="0.25">
      <c r="A99" t="b">
        <v>1</v>
      </c>
      <c r="B99" s="43" t="b">
        <f t="shared" si="48"/>
        <v>0</v>
      </c>
      <c r="C99" s="85"/>
      <c r="D99" s="17" t="s">
        <v>23</v>
      </c>
      <c r="E99" s="68" t="s">
        <v>209</v>
      </c>
      <c r="F99" s="17">
        <v>107</v>
      </c>
      <c r="G99" s="18" t="s">
        <v>53</v>
      </c>
      <c r="H99" s="53" t="s">
        <v>68</v>
      </c>
      <c r="I99" s="18" t="s">
        <v>186</v>
      </c>
      <c r="J99" s="19" t="s">
        <v>171</v>
      </c>
      <c r="K99" s="19" t="s">
        <v>186</v>
      </c>
      <c r="L99" s="56" t="e">
        <f t="shared" si="44"/>
        <v>#VALUE!</v>
      </c>
      <c r="M99" s="53">
        <v>48</v>
      </c>
      <c r="N99" s="53">
        <v>84</v>
      </c>
      <c r="O99" s="83">
        <v>37</v>
      </c>
      <c r="P99" s="18" t="s">
        <v>66</v>
      </c>
      <c r="Q99" s="1" t="s">
        <v>186</v>
      </c>
      <c r="R99" s="1" t="s">
        <v>186</v>
      </c>
      <c r="S99" s="117" t="s">
        <v>299</v>
      </c>
      <c r="T99" s="75" t="str">
        <f t="shared" si="59"/>
        <v>1/2 OM 7' Blanks</v>
      </c>
      <c r="U99" s="1" t="s">
        <v>186</v>
      </c>
      <c r="V99" s="1" t="s">
        <v>187</v>
      </c>
      <c r="W99" s="1">
        <v>0</v>
      </c>
      <c r="X99">
        <v>0</v>
      </c>
      <c r="Y99">
        <v>5</v>
      </c>
      <c r="Z99" t="s">
        <v>186</v>
      </c>
      <c r="AA99" t="s">
        <v>186</v>
      </c>
      <c r="AB99" s="13"/>
      <c r="AC99" s="36">
        <v>0</v>
      </c>
      <c r="AD99" s="38">
        <v>0</v>
      </c>
      <c r="AE99" s="1">
        <v>0</v>
      </c>
      <c r="AF99" s="38">
        <v>0</v>
      </c>
    </row>
    <row r="100" spans="1:32" s="22" customFormat="1" x14ac:dyDescent="0.25">
      <c r="A100" t="b">
        <v>1</v>
      </c>
      <c r="B100" s="43" t="b">
        <f t="shared" si="48"/>
        <v>0</v>
      </c>
      <c r="C100" s="85"/>
      <c r="D100" s="17" t="s">
        <v>24</v>
      </c>
      <c r="E100" s="68" t="s">
        <v>209</v>
      </c>
      <c r="F100" s="17">
        <v>108</v>
      </c>
      <c r="G100" s="18" t="s">
        <v>53</v>
      </c>
      <c r="H100" s="53" t="s">
        <v>68</v>
      </c>
      <c r="I100" s="18" t="s">
        <v>186</v>
      </c>
      <c r="J100" s="19" t="s">
        <v>171</v>
      </c>
      <c r="K100" s="19" t="s">
        <v>186</v>
      </c>
      <c r="L100" s="56" t="e">
        <f t="shared" si="44"/>
        <v>#VALUE!</v>
      </c>
      <c r="M100" s="53">
        <v>48</v>
      </c>
      <c r="N100" s="53">
        <v>96</v>
      </c>
      <c r="O100" s="83">
        <v>37</v>
      </c>
      <c r="P100" s="18" t="s">
        <v>66</v>
      </c>
      <c r="Q100" s="1" t="s">
        <v>186</v>
      </c>
      <c r="R100" s="1" t="s">
        <v>186</v>
      </c>
      <c r="S100" s="117" t="s">
        <v>299</v>
      </c>
      <c r="T100" s="75" t="str">
        <f t="shared" si="59"/>
        <v>1/2 OM 8' Blanks</v>
      </c>
      <c r="U100" s="1" t="s">
        <v>186</v>
      </c>
      <c r="V100" s="1" t="s">
        <v>187</v>
      </c>
      <c r="W100" s="1">
        <v>0</v>
      </c>
      <c r="X100">
        <v>0</v>
      </c>
      <c r="Y100">
        <v>5</v>
      </c>
      <c r="Z100" t="s">
        <v>186</v>
      </c>
      <c r="AA100" t="s">
        <v>186</v>
      </c>
      <c r="AB100" s="13"/>
      <c r="AC100" s="36">
        <v>0</v>
      </c>
      <c r="AD100" s="38">
        <v>0</v>
      </c>
      <c r="AE100" s="1">
        <v>0</v>
      </c>
      <c r="AF100" s="38">
        <v>0</v>
      </c>
    </row>
    <row r="101" spans="1:32" s="22" customFormat="1" x14ac:dyDescent="0.25">
      <c r="A101" t="b">
        <v>1</v>
      </c>
      <c r="B101" s="43" t="b">
        <f t="shared" si="48"/>
        <v>0</v>
      </c>
      <c r="C101" s="85">
        <v>35</v>
      </c>
      <c r="D101" s="17" t="s">
        <v>25</v>
      </c>
      <c r="E101" s="68" t="s">
        <v>209</v>
      </c>
      <c r="F101" s="17">
        <v>109</v>
      </c>
      <c r="G101" s="18" t="s">
        <v>78</v>
      </c>
      <c r="H101" s="53" t="s">
        <v>68</v>
      </c>
      <c r="I101" s="18" t="s">
        <v>186</v>
      </c>
      <c r="J101" s="19" t="s">
        <v>171</v>
      </c>
      <c r="K101" s="19" t="s">
        <v>186</v>
      </c>
      <c r="L101" s="56" t="e">
        <f t="shared" si="44"/>
        <v>#VALUE!</v>
      </c>
      <c r="M101" s="53">
        <v>10.5</v>
      </c>
      <c r="N101" s="53">
        <v>192</v>
      </c>
      <c r="O101" s="83">
        <v>140</v>
      </c>
      <c r="P101" s="18" t="s">
        <v>66</v>
      </c>
      <c r="Q101" s="1" t="s">
        <v>186</v>
      </c>
      <c r="R101" s="1" t="s">
        <v>186</v>
      </c>
      <c r="S101" s="117" t="s">
        <v>299</v>
      </c>
      <c r="T101" s="75" t="str">
        <f t="shared" si="59"/>
        <v>192" Shake Blank</v>
      </c>
      <c r="U101" s="1" t="s">
        <v>186</v>
      </c>
      <c r="V101" s="1" t="s">
        <v>187</v>
      </c>
      <c r="W101" s="1">
        <v>0</v>
      </c>
      <c r="X101">
        <v>0</v>
      </c>
      <c r="Y101">
        <v>5</v>
      </c>
      <c r="Z101" t="s">
        <v>186</v>
      </c>
      <c r="AA101" t="s">
        <v>186</v>
      </c>
      <c r="AB101" s="13"/>
      <c r="AC101" s="36">
        <v>0</v>
      </c>
      <c r="AD101" s="38">
        <v>0</v>
      </c>
      <c r="AE101" s="1">
        <v>0</v>
      </c>
      <c r="AF101" s="38">
        <v>0</v>
      </c>
    </row>
    <row r="102" spans="1:32" s="22" customFormat="1" x14ac:dyDescent="0.25">
      <c r="A102" t="b">
        <v>1</v>
      </c>
      <c r="B102" s="43" t="b">
        <f t="shared" si="48"/>
        <v>1</v>
      </c>
      <c r="C102" s="85">
        <v>17.5</v>
      </c>
      <c r="D102" s="17" t="s">
        <v>26</v>
      </c>
      <c r="E102" s="68" t="s">
        <v>209</v>
      </c>
      <c r="F102" s="17">
        <v>110</v>
      </c>
      <c r="G102" s="18" t="s">
        <v>78</v>
      </c>
      <c r="H102" s="53" t="s">
        <v>68</v>
      </c>
      <c r="I102" s="18" t="s">
        <v>186</v>
      </c>
      <c r="J102" s="19" t="s">
        <v>171</v>
      </c>
      <c r="K102" s="19" t="s">
        <v>186</v>
      </c>
      <c r="L102" s="56">
        <f t="shared" si="44"/>
        <v>20.416666666666668</v>
      </c>
      <c r="M102" s="53">
        <v>10.5</v>
      </c>
      <c r="N102" s="53">
        <v>96</v>
      </c>
      <c r="O102" s="83">
        <v>140</v>
      </c>
      <c r="P102" s="18" t="s">
        <v>66</v>
      </c>
      <c r="Q102" s="1" t="s">
        <v>186</v>
      </c>
      <c r="R102" s="1" t="s">
        <v>186</v>
      </c>
      <c r="S102" s="117">
        <v>70</v>
      </c>
      <c r="T102" s="75" t="str">
        <f t="shared" si="59"/>
        <v>96" Shake Blank</v>
      </c>
      <c r="U102" s="1" t="s">
        <v>186</v>
      </c>
      <c r="V102" s="1" t="s">
        <v>187</v>
      </c>
      <c r="W102" s="1">
        <v>0</v>
      </c>
      <c r="X102">
        <v>0</v>
      </c>
      <c r="Y102">
        <v>5</v>
      </c>
      <c r="Z102" t="s">
        <v>186</v>
      </c>
      <c r="AA102" t="s">
        <v>186</v>
      </c>
      <c r="AB102" s="13"/>
      <c r="AC102" s="36">
        <v>0</v>
      </c>
      <c r="AD102" s="38">
        <v>0</v>
      </c>
      <c r="AE102" s="1">
        <v>0</v>
      </c>
      <c r="AF102" s="38">
        <v>0</v>
      </c>
    </row>
    <row r="103" spans="1:32" s="22" customFormat="1" x14ac:dyDescent="0.25">
      <c r="A103" t="b">
        <v>1</v>
      </c>
      <c r="B103" s="43" t="b">
        <f t="shared" si="48"/>
        <v>0</v>
      </c>
      <c r="C103" s="85">
        <v>15</v>
      </c>
      <c r="D103" s="17" t="s">
        <v>27</v>
      </c>
      <c r="E103" s="68" t="s">
        <v>209</v>
      </c>
      <c r="F103" s="17">
        <v>111</v>
      </c>
      <c r="G103" s="18" t="s">
        <v>78</v>
      </c>
      <c r="H103" s="53" t="s">
        <v>68</v>
      </c>
      <c r="I103" s="18" t="s">
        <v>186</v>
      </c>
      <c r="J103" s="19" t="s">
        <v>171</v>
      </c>
      <c r="K103" s="19" t="s">
        <v>186</v>
      </c>
      <c r="L103" s="56" t="e">
        <f t="shared" si="44"/>
        <v>#VALUE!</v>
      </c>
      <c r="M103" s="53">
        <v>9.5</v>
      </c>
      <c r="N103" s="53">
        <v>96</v>
      </c>
      <c r="O103" s="83">
        <v>120</v>
      </c>
      <c r="P103" s="18" t="s">
        <v>66</v>
      </c>
      <c r="Q103" s="1" t="s">
        <v>186</v>
      </c>
      <c r="R103" s="1" t="s">
        <v>186</v>
      </c>
      <c r="S103" s="117" t="s">
        <v>299</v>
      </c>
      <c r="T103" s="75" t="str">
        <f t="shared" si="59"/>
        <v>Cove</v>
      </c>
      <c r="U103" s="1" t="s">
        <v>186</v>
      </c>
      <c r="V103" s="1" t="s">
        <v>187</v>
      </c>
      <c r="W103" s="1">
        <v>0</v>
      </c>
      <c r="X103">
        <v>0</v>
      </c>
      <c r="Y103">
        <v>5</v>
      </c>
      <c r="Z103" t="s">
        <v>186</v>
      </c>
      <c r="AA103" t="s">
        <v>186</v>
      </c>
      <c r="AB103" s="13"/>
      <c r="AC103" s="36">
        <v>0</v>
      </c>
      <c r="AD103" s="38">
        <v>0</v>
      </c>
      <c r="AE103" s="1">
        <v>0</v>
      </c>
      <c r="AF103" s="38">
        <v>0</v>
      </c>
    </row>
    <row r="104" spans="1:32" s="22" customFormat="1" x14ac:dyDescent="0.25">
      <c r="A104" t="b">
        <v>1</v>
      </c>
      <c r="B104" s="43" t="b">
        <f t="shared" si="48"/>
        <v>0</v>
      </c>
      <c r="C104" s="85">
        <v>15</v>
      </c>
      <c r="D104" s="17" t="s">
        <v>28</v>
      </c>
      <c r="E104" s="68" t="s">
        <v>209</v>
      </c>
      <c r="F104" s="17">
        <v>112</v>
      </c>
      <c r="G104" s="18" t="s">
        <v>78</v>
      </c>
      <c r="H104" s="53" t="s">
        <v>68</v>
      </c>
      <c r="I104" s="18" t="s">
        <v>186</v>
      </c>
      <c r="J104" s="19" t="s">
        <v>171</v>
      </c>
      <c r="K104" s="19" t="s">
        <v>186</v>
      </c>
      <c r="L104" s="56" t="e">
        <f t="shared" si="44"/>
        <v>#VALUE!</v>
      </c>
      <c r="M104" s="53">
        <v>9.5</v>
      </c>
      <c r="N104" s="53">
        <v>96</v>
      </c>
      <c r="O104" s="83">
        <v>120</v>
      </c>
      <c r="P104" s="18" t="s">
        <v>66</v>
      </c>
      <c r="Q104" s="1" t="s">
        <v>186</v>
      </c>
      <c r="R104" s="1" t="s">
        <v>186</v>
      </c>
      <c r="S104" s="117" t="s">
        <v>299</v>
      </c>
      <c r="T104" s="75" t="str">
        <f t="shared" si="59"/>
        <v>Craftsman</v>
      </c>
      <c r="U104" s="1" t="s">
        <v>186</v>
      </c>
      <c r="V104" s="1" t="s">
        <v>187</v>
      </c>
      <c r="W104" s="1">
        <v>0</v>
      </c>
      <c r="X104">
        <v>0</v>
      </c>
      <c r="Y104">
        <v>5</v>
      </c>
      <c r="Z104" t="s">
        <v>186</v>
      </c>
      <c r="AA104" t="s">
        <v>186</v>
      </c>
      <c r="AB104" s="13"/>
      <c r="AC104" s="36">
        <v>0</v>
      </c>
      <c r="AD104" s="38">
        <v>0</v>
      </c>
      <c r="AE104" s="1">
        <v>0</v>
      </c>
      <c r="AF104" s="38">
        <v>0</v>
      </c>
    </row>
    <row r="105" spans="1:32" s="22" customFormat="1" x14ac:dyDescent="0.25">
      <c r="A105" t="b">
        <v>1</v>
      </c>
      <c r="B105" s="43" t="b">
        <f t="shared" si="48"/>
        <v>0</v>
      </c>
      <c r="C105" s="85">
        <v>15</v>
      </c>
      <c r="D105" s="17" t="s">
        <v>29</v>
      </c>
      <c r="E105" s="68" t="s">
        <v>209</v>
      </c>
      <c r="F105" s="17">
        <v>113</v>
      </c>
      <c r="G105" s="18" t="s">
        <v>78</v>
      </c>
      <c r="H105" s="53" t="s">
        <v>68</v>
      </c>
      <c r="I105" s="18" t="s">
        <v>186</v>
      </c>
      <c r="J105" s="19" t="s">
        <v>171</v>
      </c>
      <c r="K105" s="19" t="s">
        <v>186</v>
      </c>
      <c r="L105" s="56" t="e">
        <f t="shared" si="44"/>
        <v>#VALUE!</v>
      </c>
      <c r="M105" s="53">
        <v>9.5</v>
      </c>
      <c r="N105" s="53">
        <v>96</v>
      </c>
      <c r="O105" s="83">
        <v>120</v>
      </c>
      <c r="P105" s="18" t="s">
        <v>66</v>
      </c>
      <c r="Q105" s="1" t="s">
        <v>186</v>
      </c>
      <c r="R105" s="1" t="s">
        <v>186</v>
      </c>
      <c r="S105" s="117" t="s">
        <v>299</v>
      </c>
      <c r="T105" s="75" t="str">
        <f t="shared" si="59"/>
        <v>Diamond</v>
      </c>
      <c r="U105" s="1" t="s">
        <v>186</v>
      </c>
      <c r="V105" s="1" t="s">
        <v>187</v>
      </c>
      <c r="W105" s="1">
        <v>0</v>
      </c>
      <c r="X105">
        <v>0</v>
      </c>
      <c r="Y105">
        <v>5</v>
      </c>
      <c r="Z105" t="s">
        <v>186</v>
      </c>
      <c r="AA105" t="s">
        <v>186</v>
      </c>
      <c r="AB105" s="13"/>
      <c r="AC105" s="36">
        <v>0</v>
      </c>
      <c r="AD105" s="38">
        <v>0</v>
      </c>
      <c r="AE105" s="1">
        <v>0</v>
      </c>
      <c r="AF105" s="38">
        <v>0</v>
      </c>
    </row>
    <row r="106" spans="1:32" s="22" customFormat="1" x14ac:dyDescent="0.25">
      <c r="A106" t="b">
        <v>1</v>
      </c>
      <c r="B106" s="43" t="b">
        <f t="shared" si="48"/>
        <v>0</v>
      </c>
      <c r="C106" s="85">
        <v>15</v>
      </c>
      <c r="D106" s="17" t="s">
        <v>30</v>
      </c>
      <c r="E106" s="68" t="s">
        <v>209</v>
      </c>
      <c r="F106" s="17">
        <v>114</v>
      </c>
      <c r="G106" s="18" t="s">
        <v>78</v>
      </c>
      <c r="H106" s="53" t="s">
        <v>68</v>
      </c>
      <c r="I106" s="18" t="s">
        <v>186</v>
      </c>
      <c r="J106" s="19" t="s">
        <v>171</v>
      </c>
      <c r="K106" s="19" t="s">
        <v>186</v>
      </c>
      <c r="L106" s="56" t="e">
        <f t="shared" si="44"/>
        <v>#VALUE!</v>
      </c>
      <c r="M106" s="53">
        <v>9.5</v>
      </c>
      <c r="N106" s="53">
        <v>96</v>
      </c>
      <c r="O106" s="83">
        <v>120</v>
      </c>
      <c r="P106" s="18" t="s">
        <v>66</v>
      </c>
      <c r="Q106" s="1" t="s">
        <v>186</v>
      </c>
      <c r="R106" s="1" t="s">
        <v>186</v>
      </c>
      <c r="S106" s="117" t="s">
        <v>299</v>
      </c>
      <c r="T106" s="75" t="str">
        <f t="shared" si="59"/>
        <v>Fish</v>
      </c>
      <c r="U106" s="1" t="s">
        <v>186</v>
      </c>
      <c r="V106" s="1" t="s">
        <v>187</v>
      </c>
      <c r="W106" s="1">
        <v>0</v>
      </c>
      <c r="X106">
        <v>0</v>
      </c>
      <c r="Y106">
        <v>5</v>
      </c>
      <c r="Z106" t="s">
        <v>186</v>
      </c>
      <c r="AA106" t="s">
        <v>186</v>
      </c>
      <c r="AB106" s="13"/>
      <c r="AC106" s="36">
        <v>0</v>
      </c>
      <c r="AD106" s="38">
        <v>0</v>
      </c>
      <c r="AE106" s="1">
        <v>0</v>
      </c>
      <c r="AF106" s="38">
        <v>0</v>
      </c>
    </row>
    <row r="107" spans="1:32" s="22" customFormat="1" x14ac:dyDescent="0.25">
      <c r="A107" t="b">
        <v>1</v>
      </c>
      <c r="B107" s="43" t="b">
        <f t="shared" si="48"/>
        <v>0</v>
      </c>
      <c r="C107" s="85">
        <v>15</v>
      </c>
      <c r="D107" s="17" t="s">
        <v>31</v>
      </c>
      <c r="E107" s="68" t="s">
        <v>209</v>
      </c>
      <c r="F107" s="17">
        <v>115</v>
      </c>
      <c r="G107" s="18" t="s">
        <v>78</v>
      </c>
      <c r="H107" s="53" t="s">
        <v>68</v>
      </c>
      <c r="I107" s="18" t="s">
        <v>186</v>
      </c>
      <c r="J107" s="19" t="s">
        <v>171</v>
      </c>
      <c r="K107" s="19" t="s">
        <v>186</v>
      </c>
      <c r="L107" s="56" t="e">
        <f t="shared" si="44"/>
        <v>#VALUE!</v>
      </c>
      <c r="M107" s="53">
        <v>9.5</v>
      </c>
      <c r="N107" s="53">
        <v>96</v>
      </c>
      <c r="O107" s="83">
        <v>120</v>
      </c>
      <c r="P107" s="18" t="s">
        <v>66</v>
      </c>
      <c r="Q107" s="1" t="s">
        <v>186</v>
      </c>
      <c r="R107" s="1" t="s">
        <v>186</v>
      </c>
      <c r="S107" s="117" t="s">
        <v>299</v>
      </c>
      <c r="T107" s="75" t="str">
        <f t="shared" si="59"/>
        <v>Octagon</v>
      </c>
      <c r="U107" s="1" t="s">
        <v>186</v>
      </c>
      <c r="V107" s="1" t="s">
        <v>187</v>
      </c>
      <c r="W107" s="1">
        <v>0</v>
      </c>
      <c r="X107">
        <v>0</v>
      </c>
      <c r="Y107">
        <v>5</v>
      </c>
      <c r="Z107" t="s">
        <v>186</v>
      </c>
      <c r="AA107" t="s">
        <v>186</v>
      </c>
      <c r="AB107" s="13"/>
      <c r="AC107" s="36">
        <v>0</v>
      </c>
      <c r="AD107" s="38">
        <v>0</v>
      </c>
      <c r="AE107" s="1">
        <v>0</v>
      </c>
      <c r="AF107" s="38">
        <v>0</v>
      </c>
    </row>
    <row r="108" spans="1:32" s="22" customFormat="1" x14ac:dyDescent="0.25">
      <c r="A108" t="b">
        <v>1</v>
      </c>
      <c r="B108" s="43" t="b">
        <f t="shared" ref="B108:B126" si="60">AND(A108,COUNTBLANK(D108) +COUNTBLANK(F108:J108) +COUNTBLANK(M108:AA108) + COUNTBLANK(AC108:AF108) &lt; 1, ISNUMBER(Y108),ISNUMBER(M108),ISNUMBER(X108),ISNUMBER(AC108),ISNUMBER(AD108),ISNUMBER(AE108),ISNUMBER(AF108),ISNUMBER(S108),ISNUMBER(O108),ISNUMBER(N108))</f>
        <v>0</v>
      </c>
      <c r="C108" s="85">
        <v>15</v>
      </c>
      <c r="D108" s="17" t="s">
        <v>32</v>
      </c>
      <c r="E108" s="68" t="s">
        <v>209</v>
      </c>
      <c r="F108" s="17">
        <v>116</v>
      </c>
      <c r="G108" s="18" t="s">
        <v>78</v>
      </c>
      <c r="H108" s="53" t="s">
        <v>68</v>
      </c>
      <c r="I108" s="18" t="s">
        <v>186</v>
      </c>
      <c r="J108" s="19" t="s">
        <v>171</v>
      </c>
      <c r="K108" s="19" t="s">
        <v>186</v>
      </c>
      <c r="L108" s="56" t="e">
        <f t="shared" si="44"/>
        <v>#VALUE!</v>
      </c>
      <c r="M108" s="53">
        <v>9.5</v>
      </c>
      <c r="N108" s="53">
        <v>96</v>
      </c>
      <c r="O108" s="83">
        <v>120</v>
      </c>
      <c r="P108" s="18" t="s">
        <v>66</v>
      </c>
      <c r="Q108" s="1" t="s">
        <v>186</v>
      </c>
      <c r="R108" s="1" t="s">
        <v>186</v>
      </c>
      <c r="S108" s="117" t="s">
        <v>299</v>
      </c>
      <c r="T108" s="75" t="str">
        <f t="shared" si="59"/>
        <v>Rounds</v>
      </c>
      <c r="U108" s="1" t="s">
        <v>186</v>
      </c>
      <c r="V108" s="1" t="s">
        <v>187</v>
      </c>
      <c r="W108" s="1">
        <v>0</v>
      </c>
      <c r="X108">
        <v>0</v>
      </c>
      <c r="Y108">
        <v>5</v>
      </c>
      <c r="Z108" t="s">
        <v>186</v>
      </c>
      <c r="AA108" t="s">
        <v>186</v>
      </c>
      <c r="AB108" s="13"/>
      <c r="AC108" s="36">
        <v>0</v>
      </c>
      <c r="AD108" s="38">
        <v>0</v>
      </c>
      <c r="AE108" s="1">
        <v>0</v>
      </c>
      <c r="AF108" s="38">
        <v>0</v>
      </c>
    </row>
    <row r="109" spans="1:32" s="22" customFormat="1" x14ac:dyDescent="0.25">
      <c r="A109" t="b">
        <v>1</v>
      </c>
      <c r="B109" s="43" t="b">
        <f t="shared" si="60"/>
        <v>0</v>
      </c>
      <c r="C109" s="85">
        <v>8</v>
      </c>
      <c r="D109" s="17" t="s">
        <v>33</v>
      </c>
      <c r="E109" s="68" t="s">
        <v>209</v>
      </c>
      <c r="F109" s="17">
        <v>117</v>
      </c>
      <c r="G109" s="18" t="s">
        <v>105</v>
      </c>
      <c r="H109" s="53" t="s">
        <v>83</v>
      </c>
      <c r="I109" s="18" t="s">
        <v>186</v>
      </c>
      <c r="J109" s="19" t="s">
        <v>171</v>
      </c>
      <c r="K109" s="19" t="s">
        <v>186</v>
      </c>
      <c r="L109" s="56" t="e">
        <f t="shared" si="44"/>
        <v>#VALUE!</v>
      </c>
      <c r="M109" s="53">
        <v>2</v>
      </c>
      <c r="N109" s="53">
        <v>96</v>
      </c>
      <c r="O109" s="83">
        <v>176</v>
      </c>
      <c r="P109" s="18" t="s">
        <v>66</v>
      </c>
      <c r="Q109" s="1" t="s">
        <v>186</v>
      </c>
      <c r="R109" s="1" t="s">
        <v>186</v>
      </c>
      <c r="S109" s="117" t="s">
        <v>299</v>
      </c>
      <c r="T109" s="75" t="str">
        <f t="shared" si="59"/>
        <v>4/4 x 2 x 96 HD Trim</v>
      </c>
      <c r="U109" s="1" t="s">
        <v>186</v>
      </c>
      <c r="V109" s="1" t="s">
        <v>187</v>
      </c>
      <c r="W109" s="1">
        <v>0</v>
      </c>
      <c r="X109">
        <v>0</v>
      </c>
      <c r="Y109">
        <v>5</v>
      </c>
      <c r="Z109" t="s">
        <v>186</v>
      </c>
      <c r="AA109" t="s">
        <v>186</v>
      </c>
      <c r="AB109" s="13"/>
      <c r="AC109" s="36">
        <v>0</v>
      </c>
      <c r="AD109" s="38">
        <v>0</v>
      </c>
      <c r="AE109" s="1">
        <v>0</v>
      </c>
      <c r="AF109" s="38">
        <v>0</v>
      </c>
    </row>
    <row r="110" spans="1:32" s="22" customFormat="1" x14ac:dyDescent="0.25">
      <c r="A110" t="b">
        <v>1</v>
      </c>
      <c r="B110" s="43" t="b">
        <f t="shared" si="60"/>
        <v>0</v>
      </c>
      <c r="C110" s="85">
        <v>12</v>
      </c>
      <c r="D110" s="17" t="s">
        <v>155</v>
      </c>
      <c r="E110" s="68" t="s">
        <v>209</v>
      </c>
      <c r="F110" s="17">
        <v>118</v>
      </c>
      <c r="G110" s="18" t="s">
        <v>105</v>
      </c>
      <c r="H110" s="53" t="s">
        <v>83</v>
      </c>
      <c r="I110" s="18" t="s">
        <v>186</v>
      </c>
      <c r="J110" s="19" t="s">
        <v>171</v>
      </c>
      <c r="K110" s="19" t="s">
        <v>186</v>
      </c>
      <c r="L110" s="56" t="e">
        <f t="shared" si="44"/>
        <v>#VALUE!</v>
      </c>
      <c r="M110" s="53">
        <v>4</v>
      </c>
      <c r="N110" s="53">
        <v>96</v>
      </c>
      <c r="O110" s="83">
        <v>144</v>
      </c>
      <c r="P110" s="18" t="s">
        <v>66</v>
      </c>
      <c r="Q110" s="1" t="s">
        <v>186</v>
      </c>
      <c r="R110" s="1" t="s">
        <v>186</v>
      </c>
      <c r="S110" s="117" t="s">
        <v>299</v>
      </c>
      <c r="T110" s="75" t="str">
        <f t="shared" si="59"/>
        <v>4/4 x 4 x 96 HD Trim</v>
      </c>
      <c r="U110" s="1" t="s">
        <v>186</v>
      </c>
      <c r="V110" s="1" t="s">
        <v>187</v>
      </c>
      <c r="W110" s="1">
        <v>0</v>
      </c>
      <c r="X110">
        <v>0</v>
      </c>
      <c r="Y110">
        <v>5</v>
      </c>
      <c r="Z110" t="s">
        <v>186</v>
      </c>
      <c r="AA110" t="s">
        <v>186</v>
      </c>
      <c r="AB110" s="13"/>
      <c r="AC110" s="36">
        <v>0</v>
      </c>
      <c r="AD110" s="38">
        <v>0</v>
      </c>
      <c r="AE110" s="1">
        <v>0</v>
      </c>
      <c r="AF110" s="38">
        <v>0</v>
      </c>
    </row>
    <row r="111" spans="1:32" s="22" customFormat="1" x14ac:dyDescent="0.25">
      <c r="A111" t="b">
        <v>1</v>
      </c>
      <c r="B111" s="43" t="b">
        <f t="shared" si="60"/>
        <v>0</v>
      </c>
      <c r="C111" s="85">
        <v>12</v>
      </c>
      <c r="D111" s="17" t="s">
        <v>35</v>
      </c>
      <c r="E111" s="68" t="s">
        <v>209</v>
      </c>
      <c r="F111" s="17">
        <v>119</v>
      </c>
      <c r="G111" s="18" t="s">
        <v>105</v>
      </c>
      <c r="H111" s="53" t="s">
        <v>83</v>
      </c>
      <c r="I111" s="18" t="s">
        <v>186</v>
      </c>
      <c r="J111" s="19" t="s">
        <v>171</v>
      </c>
      <c r="K111" s="19" t="s">
        <v>186</v>
      </c>
      <c r="L111" s="56" t="e">
        <f t="shared" si="44"/>
        <v>#VALUE!</v>
      </c>
      <c r="M111" s="53">
        <v>6</v>
      </c>
      <c r="N111" s="53">
        <v>96</v>
      </c>
      <c r="O111" s="83">
        <v>96</v>
      </c>
      <c r="P111" s="18" t="s">
        <v>66</v>
      </c>
      <c r="Q111" s="1" t="s">
        <v>186</v>
      </c>
      <c r="R111" s="1" t="s">
        <v>186</v>
      </c>
      <c r="S111" s="117" t="s">
        <v>299</v>
      </c>
      <c r="T111" s="75" t="str">
        <f t="shared" si="59"/>
        <v>4/4 x 6 x 96 HD Trim</v>
      </c>
      <c r="U111" s="1" t="s">
        <v>186</v>
      </c>
      <c r="V111" s="1" t="s">
        <v>187</v>
      </c>
      <c r="W111" s="1">
        <v>0</v>
      </c>
      <c r="X111">
        <v>0</v>
      </c>
      <c r="Y111">
        <v>5</v>
      </c>
      <c r="Z111" t="s">
        <v>186</v>
      </c>
      <c r="AA111" t="s">
        <v>186</v>
      </c>
      <c r="AB111" s="13"/>
      <c r="AC111" s="36">
        <v>0</v>
      </c>
      <c r="AD111" s="38">
        <v>0</v>
      </c>
      <c r="AE111" s="1">
        <v>0</v>
      </c>
      <c r="AF111" s="38">
        <v>0</v>
      </c>
    </row>
    <row r="112" spans="1:32" s="22" customFormat="1" x14ac:dyDescent="0.25">
      <c r="A112" t="b">
        <v>1</v>
      </c>
      <c r="B112" s="43" t="b">
        <f t="shared" si="60"/>
        <v>1</v>
      </c>
      <c r="C112" s="85">
        <v>40</v>
      </c>
      <c r="D112" s="17" t="s">
        <v>34</v>
      </c>
      <c r="E112" s="72" t="s">
        <v>208</v>
      </c>
      <c r="F112" s="17">
        <v>120</v>
      </c>
      <c r="G112" s="18" t="s">
        <v>105</v>
      </c>
      <c r="H112" s="53" t="s">
        <v>83</v>
      </c>
      <c r="I112" s="18" t="s">
        <v>186</v>
      </c>
      <c r="J112" s="19" t="s">
        <v>171</v>
      </c>
      <c r="K112" s="19" t="s">
        <v>186</v>
      </c>
      <c r="L112" s="56">
        <f t="shared" si="44"/>
        <v>11.666666666666666</v>
      </c>
      <c r="M112" s="53">
        <v>48</v>
      </c>
      <c r="N112" s="53">
        <v>192</v>
      </c>
      <c r="O112" s="83">
        <v>40</v>
      </c>
      <c r="P112" s="18" t="s">
        <v>66</v>
      </c>
      <c r="Q112" s="1" t="s">
        <v>186</v>
      </c>
      <c r="R112" s="1" t="s">
        <v>186</v>
      </c>
      <c r="S112" s="117">
        <v>140</v>
      </c>
      <c r="T112" s="75" t="str">
        <f t="shared" si="59"/>
        <v>4/4 FP Wide</v>
      </c>
      <c r="U112" s="1" t="s">
        <v>186</v>
      </c>
      <c r="V112" s="1" t="s">
        <v>187</v>
      </c>
      <c r="W112" s="1">
        <v>0</v>
      </c>
      <c r="X112">
        <v>0</v>
      </c>
      <c r="Y112">
        <v>5</v>
      </c>
      <c r="Z112" t="s">
        <v>186</v>
      </c>
      <c r="AA112" t="s">
        <v>186</v>
      </c>
      <c r="AB112" s="13"/>
      <c r="AC112" s="36">
        <v>0</v>
      </c>
      <c r="AD112" s="38">
        <v>0</v>
      </c>
      <c r="AE112" s="1">
        <v>0</v>
      </c>
      <c r="AF112" s="38">
        <v>0</v>
      </c>
    </row>
    <row r="113" spans="1:32" s="22" customFormat="1" x14ac:dyDescent="0.25">
      <c r="A113" t="b">
        <v>1</v>
      </c>
      <c r="B113" s="43" t="b">
        <f t="shared" si="60"/>
        <v>1</v>
      </c>
      <c r="C113" s="85">
        <v>33</v>
      </c>
      <c r="D113" s="17" t="s">
        <v>36</v>
      </c>
      <c r="E113" s="72" t="s">
        <v>208</v>
      </c>
      <c r="F113" s="17">
        <v>121</v>
      </c>
      <c r="G113" s="18" t="s">
        <v>105</v>
      </c>
      <c r="H113" s="53" t="s">
        <v>86</v>
      </c>
      <c r="I113" s="18" t="s">
        <v>186</v>
      </c>
      <c r="J113" s="19" t="s">
        <v>171</v>
      </c>
      <c r="K113" s="19" t="s">
        <v>186</v>
      </c>
      <c r="L113" s="56">
        <f t="shared" si="44"/>
        <v>8.9375</v>
      </c>
      <c r="M113" s="53">
        <v>48</v>
      </c>
      <c r="N113" s="53">
        <v>192</v>
      </c>
      <c r="O113" s="83">
        <v>33</v>
      </c>
      <c r="P113" s="18" t="s">
        <v>66</v>
      </c>
      <c r="Q113" s="1" t="s">
        <v>186</v>
      </c>
      <c r="R113" s="1" t="s">
        <v>186</v>
      </c>
      <c r="S113" s="117">
        <v>130</v>
      </c>
      <c r="T113" s="75" t="str">
        <f t="shared" si="59"/>
        <v>5/4 FP Wide</v>
      </c>
      <c r="U113" s="1" t="s">
        <v>186</v>
      </c>
      <c r="V113" s="1" t="s">
        <v>187</v>
      </c>
      <c r="W113" s="1">
        <v>0</v>
      </c>
      <c r="X113">
        <v>0</v>
      </c>
      <c r="Y113">
        <v>5</v>
      </c>
      <c r="Z113" t="s">
        <v>186</v>
      </c>
      <c r="AA113" t="s">
        <v>186</v>
      </c>
      <c r="AB113" s="13"/>
      <c r="AC113" s="36">
        <v>0</v>
      </c>
      <c r="AD113" s="38">
        <v>0</v>
      </c>
      <c r="AE113" s="1">
        <v>0</v>
      </c>
      <c r="AF113" s="38">
        <v>0</v>
      </c>
    </row>
    <row r="114" spans="1:32" s="22" customFormat="1" x14ac:dyDescent="0.25">
      <c r="A114" t="b">
        <v>1</v>
      </c>
      <c r="B114" s="43" t="b">
        <f t="shared" si="60"/>
        <v>0</v>
      </c>
      <c r="C114" s="85">
        <v>40</v>
      </c>
      <c r="D114" s="5" t="s">
        <v>291</v>
      </c>
      <c r="E114" s="68" t="s">
        <v>209</v>
      </c>
      <c r="F114" s="17">
        <v>122</v>
      </c>
      <c r="G114" s="18" t="s">
        <v>105</v>
      </c>
      <c r="H114" s="53" t="s">
        <v>83</v>
      </c>
      <c r="I114" s="18" t="s">
        <v>186</v>
      </c>
      <c r="J114" s="19" t="s">
        <v>171</v>
      </c>
      <c r="K114" s="19" t="s">
        <v>186</v>
      </c>
      <c r="L114" s="56" t="e">
        <f t="shared" si="44"/>
        <v>#VALUE!</v>
      </c>
      <c r="M114" s="53">
        <v>48</v>
      </c>
      <c r="N114" s="53">
        <v>192</v>
      </c>
      <c r="O114" s="83">
        <v>40</v>
      </c>
      <c r="P114" s="18" t="s">
        <v>66</v>
      </c>
      <c r="Q114" s="1" t="s">
        <v>186</v>
      </c>
      <c r="R114" s="1" t="s">
        <v>186</v>
      </c>
      <c r="S114" s="117" t="s">
        <v>299</v>
      </c>
      <c r="T114" s="75" t="str">
        <f t="shared" si="59"/>
        <v>4/4 FP Old</v>
      </c>
      <c r="U114" s="1" t="s">
        <v>186</v>
      </c>
      <c r="V114" s="1" t="s">
        <v>187</v>
      </c>
      <c r="W114" s="1">
        <v>0</v>
      </c>
      <c r="X114">
        <v>0</v>
      </c>
      <c r="Y114">
        <v>5</v>
      </c>
      <c r="Z114" t="s">
        <v>186</v>
      </c>
      <c r="AA114" t="s">
        <v>186</v>
      </c>
      <c r="AB114" s="13"/>
      <c r="AC114" s="36">
        <v>0</v>
      </c>
      <c r="AD114" s="38">
        <v>0</v>
      </c>
      <c r="AE114" s="1">
        <v>0</v>
      </c>
      <c r="AF114" s="38">
        <v>0</v>
      </c>
    </row>
    <row r="115" spans="1:32" s="22" customFormat="1" x14ac:dyDescent="0.25">
      <c r="A115" t="b">
        <v>1</v>
      </c>
      <c r="B115" s="43" t="b">
        <f t="shared" si="60"/>
        <v>0</v>
      </c>
      <c r="C115" s="85">
        <v>33</v>
      </c>
      <c r="D115" s="5" t="s">
        <v>292</v>
      </c>
      <c r="E115" s="68" t="s">
        <v>209</v>
      </c>
      <c r="F115" s="17">
        <v>123</v>
      </c>
      <c r="G115" s="18" t="s">
        <v>105</v>
      </c>
      <c r="H115" s="53" t="s">
        <v>86</v>
      </c>
      <c r="I115" s="18" t="s">
        <v>186</v>
      </c>
      <c r="J115" s="19" t="s">
        <v>171</v>
      </c>
      <c r="K115" s="19" t="s">
        <v>186</v>
      </c>
      <c r="L115" s="56" t="e">
        <f t="shared" si="44"/>
        <v>#VALUE!</v>
      </c>
      <c r="M115" s="53">
        <v>48</v>
      </c>
      <c r="N115" s="53">
        <v>192</v>
      </c>
      <c r="O115" s="83">
        <v>33</v>
      </c>
      <c r="P115" s="18" t="s">
        <v>66</v>
      </c>
      <c r="Q115" s="1" t="s">
        <v>186</v>
      </c>
      <c r="R115" s="1" t="s">
        <v>186</v>
      </c>
      <c r="S115" s="117" t="s">
        <v>299</v>
      </c>
      <c r="T115" s="75" t="str">
        <f t="shared" si="59"/>
        <v>5/4 FP Old</v>
      </c>
      <c r="U115" s="1" t="s">
        <v>186</v>
      </c>
      <c r="V115" s="1" t="s">
        <v>187</v>
      </c>
      <c r="W115" s="1">
        <v>0</v>
      </c>
      <c r="X115">
        <v>0</v>
      </c>
      <c r="Y115">
        <v>5</v>
      </c>
      <c r="Z115" t="s">
        <v>186</v>
      </c>
      <c r="AA115" t="s">
        <v>186</v>
      </c>
      <c r="AB115" s="13"/>
      <c r="AC115" s="36">
        <v>0</v>
      </c>
      <c r="AD115" s="38">
        <v>0</v>
      </c>
      <c r="AE115" s="1">
        <v>0</v>
      </c>
      <c r="AF115" s="38">
        <v>0</v>
      </c>
    </row>
    <row r="116" spans="1:32" s="22" customFormat="1" x14ac:dyDescent="0.25">
      <c r="A116" t="b">
        <v>1</v>
      </c>
      <c r="B116" s="43" t="b">
        <f t="shared" si="60"/>
        <v>0</v>
      </c>
      <c r="C116" s="85">
        <v>52</v>
      </c>
      <c r="D116" s="5" t="s">
        <v>156</v>
      </c>
      <c r="E116" s="68" t="s">
        <v>208</v>
      </c>
      <c r="F116" s="17">
        <v>124</v>
      </c>
      <c r="G116" s="18" t="s">
        <v>53</v>
      </c>
      <c r="H116" s="53" t="s">
        <v>87</v>
      </c>
      <c r="I116" s="18" t="s">
        <v>186</v>
      </c>
      <c r="J116" s="19" t="s">
        <v>171</v>
      </c>
      <c r="K116" s="19" t="s">
        <v>186</v>
      </c>
      <c r="L116" s="56" t="e">
        <f t="shared" si="44"/>
        <v>#VALUE!</v>
      </c>
      <c r="M116" s="53">
        <v>48</v>
      </c>
      <c r="N116" s="53">
        <v>192</v>
      </c>
      <c r="O116" s="83">
        <v>52</v>
      </c>
      <c r="P116" s="18" t="s">
        <v>66</v>
      </c>
      <c r="Q116" s="1" t="s">
        <v>186</v>
      </c>
      <c r="R116" s="1" t="s">
        <v>186</v>
      </c>
      <c r="S116" s="117" t="s">
        <v>299</v>
      </c>
      <c r="T116" s="75" t="str">
        <f t="shared" si="59"/>
        <v>5/8 FP</v>
      </c>
      <c r="U116" s="1" t="s">
        <v>186</v>
      </c>
      <c r="V116" s="1" t="s">
        <v>187</v>
      </c>
      <c r="W116" s="1">
        <v>0</v>
      </c>
      <c r="X116">
        <v>0</v>
      </c>
      <c r="Y116">
        <v>5</v>
      </c>
      <c r="Z116" t="s">
        <v>186</v>
      </c>
      <c r="AA116" t="s">
        <v>186</v>
      </c>
      <c r="AB116" s="13"/>
      <c r="AC116" s="36">
        <v>0</v>
      </c>
      <c r="AD116" s="38">
        <v>0</v>
      </c>
      <c r="AE116" s="1">
        <v>0</v>
      </c>
      <c r="AF116" s="38">
        <v>0</v>
      </c>
    </row>
    <row r="117" spans="1:32" s="22" customFormat="1" x14ac:dyDescent="0.25">
      <c r="A117" t="b">
        <v>1</v>
      </c>
      <c r="B117" s="43" t="b">
        <f t="shared" si="60"/>
        <v>0</v>
      </c>
      <c r="C117" s="85">
        <v>82</v>
      </c>
      <c r="D117" s="5" t="s">
        <v>37</v>
      </c>
      <c r="E117" s="68" t="s">
        <v>208</v>
      </c>
      <c r="F117" s="17">
        <v>125</v>
      </c>
      <c r="G117" s="18" t="s">
        <v>105</v>
      </c>
      <c r="H117" s="53" t="s">
        <v>83</v>
      </c>
      <c r="I117" s="18" t="s">
        <v>186</v>
      </c>
      <c r="J117" s="19" t="s">
        <v>171</v>
      </c>
      <c r="K117" s="19" t="s">
        <v>186</v>
      </c>
      <c r="L117" s="56" t="e">
        <f t="shared" si="44"/>
        <v>#VALUE!</v>
      </c>
      <c r="M117" s="53">
        <v>48</v>
      </c>
      <c r="N117" s="53">
        <v>192</v>
      </c>
      <c r="O117" s="83">
        <v>41</v>
      </c>
      <c r="P117" s="18" t="s">
        <v>66</v>
      </c>
      <c r="Q117" s="1" t="s">
        <v>186</v>
      </c>
      <c r="R117" s="1" t="s">
        <v>186</v>
      </c>
      <c r="S117" s="117" t="s">
        <v>299</v>
      </c>
      <c r="T117" s="75" t="str">
        <f t="shared" si="59"/>
        <v>4/4 Lam Wide</v>
      </c>
      <c r="U117" s="1" t="s">
        <v>186</v>
      </c>
      <c r="V117" s="1" t="s">
        <v>187</v>
      </c>
      <c r="W117" s="1">
        <v>0</v>
      </c>
      <c r="X117">
        <v>0</v>
      </c>
      <c r="Y117">
        <v>5</v>
      </c>
      <c r="Z117" t="s">
        <v>186</v>
      </c>
      <c r="AA117" t="s">
        <v>186</v>
      </c>
      <c r="AB117" s="13"/>
      <c r="AC117" s="36">
        <v>0</v>
      </c>
      <c r="AD117" s="38">
        <v>0</v>
      </c>
      <c r="AE117" s="1">
        <v>0</v>
      </c>
      <c r="AF117" s="38">
        <v>0</v>
      </c>
    </row>
    <row r="118" spans="1:32" s="22" customFormat="1" x14ac:dyDescent="0.25">
      <c r="A118" t="b">
        <v>1</v>
      </c>
      <c r="B118" s="43" t="b">
        <f t="shared" si="60"/>
        <v>0</v>
      </c>
      <c r="C118" s="85">
        <v>68</v>
      </c>
      <c r="D118" s="5" t="s">
        <v>38</v>
      </c>
      <c r="E118" s="68" t="s">
        <v>208</v>
      </c>
      <c r="F118" s="17">
        <v>126</v>
      </c>
      <c r="G118" s="18" t="s">
        <v>105</v>
      </c>
      <c r="H118" s="53" t="s">
        <v>86</v>
      </c>
      <c r="I118" s="18" t="s">
        <v>186</v>
      </c>
      <c r="J118" s="19" t="s">
        <v>171</v>
      </c>
      <c r="K118" s="19" t="s">
        <v>186</v>
      </c>
      <c r="L118" s="56" t="e">
        <f t="shared" si="44"/>
        <v>#VALUE!</v>
      </c>
      <c r="M118" s="53">
        <v>48</v>
      </c>
      <c r="N118" s="53">
        <v>192</v>
      </c>
      <c r="O118" s="83">
        <v>34</v>
      </c>
      <c r="P118" s="18" t="s">
        <v>66</v>
      </c>
      <c r="Q118" s="1" t="s">
        <v>186</v>
      </c>
      <c r="R118" s="1" t="s">
        <v>186</v>
      </c>
      <c r="S118" s="117" t="s">
        <v>299</v>
      </c>
      <c r="T118" s="75" t="str">
        <f t="shared" si="59"/>
        <v>5/4 Lam Wide</v>
      </c>
      <c r="U118" s="1" t="s">
        <v>186</v>
      </c>
      <c r="V118" s="1" t="s">
        <v>187</v>
      </c>
      <c r="W118" s="1">
        <v>0</v>
      </c>
      <c r="X118">
        <v>0</v>
      </c>
      <c r="Y118">
        <v>5</v>
      </c>
      <c r="Z118" t="s">
        <v>186</v>
      </c>
      <c r="AA118" t="s">
        <v>186</v>
      </c>
      <c r="AB118" s="13"/>
      <c r="AC118" s="36">
        <v>0</v>
      </c>
      <c r="AD118" s="38">
        <v>0</v>
      </c>
      <c r="AE118" s="1">
        <v>0</v>
      </c>
      <c r="AF118" s="38">
        <v>0</v>
      </c>
    </row>
    <row r="119" spans="1:32" s="22" customFormat="1" x14ac:dyDescent="0.25">
      <c r="A119" t="b">
        <v>1</v>
      </c>
      <c r="B119" s="43" t="b">
        <f t="shared" si="60"/>
        <v>0</v>
      </c>
      <c r="C119" s="85">
        <v>82</v>
      </c>
      <c r="D119" s="5" t="s">
        <v>293</v>
      </c>
      <c r="E119" s="68" t="s">
        <v>209</v>
      </c>
      <c r="F119" s="17">
        <v>127</v>
      </c>
      <c r="G119" s="18" t="s">
        <v>105</v>
      </c>
      <c r="H119" s="53" t="s">
        <v>83</v>
      </c>
      <c r="I119" s="18" t="s">
        <v>186</v>
      </c>
      <c r="J119" s="19" t="s">
        <v>171</v>
      </c>
      <c r="K119" s="19" t="s">
        <v>186</v>
      </c>
      <c r="L119" s="56" t="e">
        <f t="shared" si="44"/>
        <v>#VALUE!</v>
      </c>
      <c r="M119" s="53">
        <v>48</v>
      </c>
      <c r="N119" s="53">
        <v>192</v>
      </c>
      <c r="O119" s="83">
        <v>41</v>
      </c>
      <c r="P119" s="18" t="s">
        <v>66</v>
      </c>
      <c r="Q119" s="1" t="s">
        <v>186</v>
      </c>
      <c r="R119" s="1" t="s">
        <v>186</v>
      </c>
      <c r="S119" s="117" t="s">
        <v>299</v>
      </c>
      <c r="T119" s="75" t="str">
        <f t="shared" si="59"/>
        <v>4/4 Lam Old</v>
      </c>
      <c r="U119" s="1" t="s">
        <v>186</v>
      </c>
      <c r="V119" s="1" t="s">
        <v>187</v>
      </c>
      <c r="W119" s="1">
        <v>0</v>
      </c>
      <c r="X119">
        <v>0</v>
      </c>
      <c r="Y119">
        <v>5</v>
      </c>
      <c r="Z119" t="s">
        <v>186</v>
      </c>
      <c r="AA119" t="s">
        <v>186</v>
      </c>
      <c r="AB119" s="13"/>
      <c r="AC119" s="36">
        <v>0</v>
      </c>
      <c r="AD119" s="38">
        <v>0</v>
      </c>
      <c r="AE119" s="1">
        <v>0</v>
      </c>
      <c r="AF119" s="38">
        <v>0</v>
      </c>
    </row>
    <row r="120" spans="1:32" s="22" customFormat="1" x14ac:dyDescent="0.25">
      <c r="A120" t="b">
        <v>1</v>
      </c>
      <c r="B120" s="43" t="b">
        <f t="shared" si="60"/>
        <v>0</v>
      </c>
      <c r="C120" s="85">
        <v>68</v>
      </c>
      <c r="D120" s="5" t="s">
        <v>294</v>
      </c>
      <c r="E120" s="68" t="s">
        <v>209</v>
      </c>
      <c r="F120" s="17">
        <v>128</v>
      </c>
      <c r="G120" s="18" t="s">
        <v>105</v>
      </c>
      <c r="H120" s="53" t="s">
        <v>86</v>
      </c>
      <c r="I120" s="18" t="s">
        <v>186</v>
      </c>
      <c r="J120" s="19" t="s">
        <v>171</v>
      </c>
      <c r="K120" s="19" t="s">
        <v>186</v>
      </c>
      <c r="L120" s="56" t="e">
        <f t="shared" ref="L120:L123" si="61">(S120*O120)/480</f>
        <v>#VALUE!</v>
      </c>
      <c r="M120" s="53">
        <v>48</v>
      </c>
      <c r="N120" s="53">
        <v>192</v>
      </c>
      <c r="O120" s="83">
        <v>34</v>
      </c>
      <c r="P120" s="18" t="s">
        <v>66</v>
      </c>
      <c r="Q120" s="1" t="s">
        <v>186</v>
      </c>
      <c r="R120" s="1" t="s">
        <v>186</v>
      </c>
      <c r="S120" s="117" t="s">
        <v>299</v>
      </c>
      <c r="T120" s="75" t="str">
        <f t="shared" si="59"/>
        <v>5/4 Lam Old</v>
      </c>
      <c r="U120" s="1" t="s">
        <v>186</v>
      </c>
      <c r="V120" s="1" t="s">
        <v>187</v>
      </c>
      <c r="W120" s="1">
        <v>0</v>
      </c>
      <c r="X120">
        <v>0</v>
      </c>
      <c r="Y120">
        <v>5</v>
      </c>
      <c r="Z120" t="s">
        <v>186</v>
      </c>
      <c r="AA120" t="s">
        <v>186</v>
      </c>
      <c r="AB120" s="13"/>
      <c r="AC120" s="36">
        <v>0</v>
      </c>
      <c r="AD120" s="38">
        <v>0</v>
      </c>
      <c r="AE120" s="1">
        <v>0</v>
      </c>
      <c r="AF120" s="38">
        <v>0</v>
      </c>
    </row>
    <row r="121" spans="1:32" s="22" customFormat="1" x14ac:dyDescent="0.25">
      <c r="A121" t="b">
        <v>1</v>
      </c>
      <c r="B121" s="43" t="b">
        <f t="shared" si="60"/>
        <v>0</v>
      </c>
      <c r="C121" s="85"/>
      <c r="D121" s="5" t="s">
        <v>39</v>
      </c>
      <c r="E121" s="68" t="s">
        <v>209</v>
      </c>
      <c r="F121" s="17">
        <v>129</v>
      </c>
      <c r="G121" s="18" t="s">
        <v>105</v>
      </c>
      <c r="H121" s="53" t="s">
        <v>83</v>
      </c>
      <c r="I121" s="18" t="s">
        <v>186</v>
      </c>
      <c r="J121" s="19" t="s">
        <v>171</v>
      </c>
      <c r="K121" s="19" t="s">
        <v>186</v>
      </c>
      <c r="L121" s="56" t="e">
        <f t="shared" si="61"/>
        <v>#VALUE!</v>
      </c>
      <c r="M121" s="53">
        <v>48</v>
      </c>
      <c r="N121" s="53">
        <v>192</v>
      </c>
      <c r="O121" s="83">
        <v>40</v>
      </c>
      <c r="P121" s="18" t="s">
        <v>66</v>
      </c>
      <c r="Q121" s="1" t="s">
        <v>186</v>
      </c>
      <c r="R121" s="1" t="s">
        <v>186</v>
      </c>
      <c r="S121" s="117" t="s">
        <v>299</v>
      </c>
      <c r="T121" s="75" t="str">
        <f t="shared" si="59"/>
        <v>Odd Trim</v>
      </c>
      <c r="U121" s="1" t="s">
        <v>186</v>
      </c>
      <c r="V121" s="1" t="s">
        <v>187</v>
      </c>
      <c r="W121" s="1">
        <v>0</v>
      </c>
      <c r="X121">
        <v>0</v>
      </c>
      <c r="Y121">
        <v>5</v>
      </c>
      <c r="Z121" t="s">
        <v>186</v>
      </c>
      <c r="AA121" t="s">
        <v>186</v>
      </c>
      <c r="AB121" s="13"/>
      <c r="AC121" s="36">
        <v>0</v>
      </c>
      <c r="AD121" s="38">
        <v>0</v>
      </c>
      <c r="AE121" s="1">
        <v>0</v>
      </c>
      <c r="AF121" s="38">
        <v>0</v>
      </c>
    </row>
    <row r="122" spans="1:32" s="22" customFormat="1" x14ac:dyDescent="0.25">
      <c r="A122" t="b">
        <v>1</v>
      </c>
      <c r="B122" s="43" t="b">
        <f t="shared" si="60"/>
        <v>0</v>
      </c>
      <c r="C122" s="85">
        <v>50</v>
      </c>
      <c r="D122" s="5" t="s">
        <v>40</v>
      </c>
      <c r="E122" s="68" t="s">
        <v>209</v>
      </c>
      <c r="F122" s="17">
        <v>130</v>
      </c>
      <c r="G122" s="18" t="s">
        <v>53</v>
      </c>
      <c r="H122" s="53" t="s">
        <v>68</v>
      </c>
      <c r="I122" s="18" t="s">
        <v>186</v>
      </c>
      <c r="J122" s="19" t="s">
        <v>171</v>
      </c>
      <c r="K122" s="19" t="s">
        <v>186</v>
      </c>
      <c r="L122" s="56" t="e">
        <f t="shared" si="61"/>
        <v>#VALUE!</v>
      </c>
      <c r="M122" s="53">
        <v>48</v>
      </c>
      <c r="N122" s="53">
        <v>144</v>
      </c>
      <c r="O122" s="83">
        <v>50</v>
      </c>
      <c r="P122" s="18" t="s">
        <v>66</v>
      </c>
      <c r="Q122" s="1" t="s">
        <v>186</v>
      </c>
      <c r="R122" s="1" t="s">
        <v>186</v>
      </c>
      <c r="S122" s="117" t="s">
        <v>299</v>
      </c>
      <c r="T122" s="75" t="str">
        <f t="shared" si="59"/>
        <v>1/2" OM for 12' Lap</v>
      </c>
      <c r="U122" s="1" t="s">
        <v>186</v>
      </c>
      <c r="V122" s="1" t="s">
        <v>187</v>
      </c>
      <c r="W122" s="1">
        <v>0</v>
      </c>
      <c r="X122">
        <v>0</v>
      </c>
      <c r="Y122">
        <v>5</v>
      </c>
      <c r="Z122" t="s">
        <v>186</v>
      </c>
      <c r="AA122" t="s">
        <v>186</v>
      </c>
      <c r="AB122" s="13"/>
      <c r="AC122" s="36">
        <v>0</v>
      </c>
      <c r="AD122" s="38">
        <v>0</v>
      </c>
      <c r="AE122" s="1">
        <v>0</v>
      </c>
      <c r="AF122" s="38">
        <v>0</v>
      </c>
    </row>
    <row r="123" spans="1:32" s="22" customFormat="1" x14ac:dyDescent="0.25">
      <c r="A123" t="b">
        <v>1</v>
      </c>
      <c r="B123" s="43" t="b">
        <f t="shared" si="60"/>
        <v>0</v>
      </c>
      <c r="C123" s="85"/>
      <c r="D123" s="5" t="s">
        <v>200</v>
      </c>
      <c r="E123" s="68" t="s">
        <v>209</v>
      </c>
      <c r="F123" s="17">
        <v>132</v>
      </c>
      <c r="G123" s="18" t="s">
        <v>53</v>
      </c>
      <c r="H123" s="53" t="s">
        <v>201</v>
      </c>
      <c r="I123" s="18" t="s">
        <v>186</v>
      </c>
      <c r="J123" s="19" t="s">
        <v>171</v>
      </c>
      <c r="K123" s="19" t="s">
        <v>186</v>
      </c>
      <c r="L123" s="56" t="e">
        <f t="shared" si="61"/>
        <v>#VALUE!</v>
      </c>
      <c r="M123" s="53">
        <v>48</v>
      </c>
      <c r="N123" s="53">
        <v>168</v>
      </c>
      <c r="O123" s="83">
        <v>45</v>
      </c>
      <c r="P123" s="18" t="s">
        <v>66</v>
      </c>
      <c r="Q123" s="1" t="s">
        <v>186</v>
      </c>
      <c r="R123" s="1" t="s">
        <v>186</v>
      </c>
      <c r="S123" s="117" t="s">
        <v>299</v>
      </c>
      <c r="T123" s="75" t="str">
        <f t="shared" ref="T123" si="62">D123</f>
        <v>Test WiP Generic</v>
      </c>
      <c r="U123" s="1" t="s">
        <v>186</v>
      </c>
      <c r="V123" s="1" t="s">
        <v>187</v>
      </c>
      <c r="W123" s="1">
        <v>0</v>
      </c>
      <c r="X123">
        <v>0</v>
      </c>
      <c r="Y123">
        <v>5</v>
      </c>
      <c r="Z123" t="s">
        <v>186</v>
      </c>
      <c r="AA123" t="s">
        <v>186</v>
      </c>
      <c r="AB123" s="13"/>
      <c r="AC123" s="36">
        <v>0</v>
      </c>
      <c r="AD123" s="38">
        <v>0</v>
      </c>
      <c r="AE123" s="1">
        <v>0</v>
      </c>
      <c r="AF123" s="38">
        <v>0</v>
      </c>
    </row>
    <row r="124" spans="1:32" s="22" customFormat="1" x14ac:dyDescent="0.25">
      <c r="A124" t="b">
        <v>0</v>
      </c>
      <c r="B124" s="43" t="b">
        <f t="shared" si="60"/>
        <v>0</v>
      </c>
      <c r="C124" s="85"/>
      <c r="D124" s="44" t="s">
        <v>192</v>
      </c>
      <c r="E124" s="73"/>
      <c r="F124" s="44" t="s">
        <v>192</v>
      </c>
      <c r="G124" s="18"/>
      <c r="H124" s="53"/>
      <c r="I124" s="18"/>
      <c r="J124" s="19"/>
      <c r="K124" s="19"/>
      <c r="L124" s="20"/>
      <c r="M124" s="53"/>
      <c r="N124" s="53"/>
      <c r="O124" s="83"/>
      <c r="P124" s="18"/>
      <c r="Q124" s="18"/>
      <c r="R124" s="18"/>
      <c r="S124" s="120"/>
      <c r="T124" s="79"/>
      <c r="U124" s="18"/>
      <c r="V124" s="18"/>
      <c r="W124" s="18"/>
      <c r="Y124"/>
      <c r="AB124" s="21"/>
      <c r="AC124" s="37"/>
      <c r="AD124" s="39"/>
      <c r="AE124" s="18"/>
      <c r="AF124" s="39"/>
    </row>
    <row r="125" spans="1:32" s="22" customFormat="1" x14ac:dyDescent="0.25">
      <c r="A125" t="b">
        <v>0</v>
      </c>
      <c r="B125" s="43" t="b">
        <f t="shared" si="60"/>
        <v>0</v>
      </c>
      <c r="C125" s="85"/>
      <c r="D125" s="44" t="s">
        <v>193</v>
      </c>
      <c r="E125" s="73"/>
      <c r="F125" s="44" t="s">
        <v>193</v>
      </c>
      <c r="G125" s="18"/>
      <c r="H125" s="53"/>
      <c r="I125" s="18"/>
      <c r="J125" s="19"/>
      <c r="K125" s="19"/>
      <c r="L125" s="20"/>
      <c r="M125" s="53"/>
      <c r="N125" s="53"/>
      <c r="O125" s="83"/>
      <c r="P125" s="18"/>
      <c r="Q125" s="18"/>
      <c r="R125" s="18"/>
      <c r="S125" s="120"/>
      <c r="T125" s="79"/>
      <c r="U125" s="18"/>
      <c r="V125" s="18"/>
      <c r="W125" s="18"/>
      <c r="Y125"/>
      <c r="AB125" s="21"/>
      <c r="AC125" s="37"/>
      <c r="AD125" s="39"/>
      <c r="AE125" s="18"/>
      <c r="AF125" s="39"/>
    </row>
    <row r="126" spans="1:32" s="22" customFormat="1" x14ac:dyDescent="0.25">
      <c r="A126" t="b">
        <v>0</v>
      </c>
      <c r="B126" s="43" t="b">
        <f t="shared" si="60"/>
        <v>0</v>
      </c>
      <c r="C126" s="85"/>
      <c r="D126" s="44" t="s">
        <v>194</v>
      </c>
      <c r="E126" s="73"/>
      <c r="F126" s="44" t="s">
        <v>194</v>
      </c>
      <c r="G126" s="18"/>
      <c r="H126" s="53"/>
      <c r="I126" s="18"/>
      <c r="J126" s="19"/>
      <c r="K126" s="19"/>
      <c r="L126" s="20"/>
      <c r="M126" s="53"/>
      <c r="N126" s="53"/>
      <c r="O126" s="83"/>
      <c r="P126" s="18"/>
      <c r="Q126" s="18"/>
      <c r="R126" s="18"/>
      <c r="S126" s="120"/>
      <c r="T126" s="79"/>
      <c r="U126" s="18"/>
      <c r="V126" s="18"/>
      <c r="W126" s="18"/>
      <c r="Y126"/>
      <c r="AB126" s="21"/>
      <c r="AC126" s="37"/>
      <c r="AD126" s="39"/>
      <c r="AE126" s="18"/>
      <c r="AF126" s="39"/>
    </row>
    <row r="127" spans="1:32" s="22" customFormat="1" x14ac:dyDescent="0.25">
      <c r="A127"/>
      <c r="B127"/>
      <c r="C127" s="85"/>
      <c r="D127" s="17"/>
      <c r="E127" s="72"/>
      <c r="F127" s="17"/>
      <c r="G127" s="18"/>
      <c r="H127" s="53"/>
      <c r="I127" s="18"/>
      <c r="J127" s="19"/>
      <c r="K127" s="19"/>
      <c r="L127" s="19"/>
      <c r="M127" s="53"/>
      <c r="N127" s="53"/>
      <c r="O127" s="83"/>
      <c r="P127" s="18"/>
      <c r="Q127" s="18"/>
      <c r="R127" s="18"/>
      <c r="S127" s="120"/>
      <c r="T127" s="79"/>
      <c r="U127" s="18"/>
      <c r="V127" s="18"/>
      <c r="W127" s="18"/>
      <c r="Y127"/>
      <c r="AB127" s="21"/>
      <c r="AC127" s="37"/>
      <c r="AD127" s="39"/>
      <c r="AE127" s="18"/>
      <c r="AF127" s="39"/>
    </row>
    <row r="128" spans="1:32" s="22" customFormat="1" x14ac:dyDescent="0.25">
      <c r="A128"/>
      <c r="B128"/>
      <c r="C128" s="85"/>
      <c r="D128" s="45"/>
      <c r="E128" s="72"/>
      <c r="F128" s="45"/>
      <c r="G128" s="18"/>
      <c r="H128" s="53"/>
      <c r="I128" s="18"/>
      <c r="J128" s="19"/>
      <c r="K128" s="19"/>
      <c r="L128" s="19"/>
      <c r="M128" s="53"/>
      <c r="N128" s="53"/>
      <c r="O128" s="83"/>
      <c r="P128" s="18"/>
      <c r="Q128" s="18"/>
      <c r="R128" s="18"/>
      <c r="S128" s="120"/>
      <c r="T128" s="79"/>
      <c r="U128" s="18"/>
      <c r="V128" s="18"/>
      <c r="W128" s="18"/>
      <c r="Y128"/>
      <c r="AB128" s="21"/>
      <c r="AC128" s="37"/>
      <c r="AD128" s="39"/>
      <c r="AE128" s="18"/>
      <c r="AF128" s="39"/>
    </row>
    <row r="129" spans="1:32" s="22" customFormat="1" x14ac:dyDescent="0.25">
      <c r="A129"/>
      <c r="B129"/>
      <c r="C129" s="85"/>
      <c r="D129" s="17"/>
      <c r="E129" s="72"/>
      <c r="F129" s="17"/>
      <c r="G129" s="18"/>
      <c r="H129" s="53"/>
      <c r="I129" s="18"/>
      <c r="J129" s="19"/>
      <c r="K129" s="19"/>
      <c r="L129" s="19"/>
      <c r="M129" s="53"/>
      <c r="N129" s="53"/>
      <c r="O129" s="83"/>
      <c r="P129" s="18"/>
      <c r="Q129" s="18"/>
      <c r="R129" s="18"/>
      <c r="S129" s="120"/>
      <c r="T129" s="79"/>
      <c r="U129" s="18"/>
      <c r="V129" s="18"/>
      <c r="W129" s="18"/>
      <c r="Y129"/>
      <c r="AB129" s="21"/>
      <c r="AC129" s="37"/>
      <c r="AD129" s="39"/>
      <c r="AE129" s="18"/>
      <c r="AF129" s="39"/>
    </row>
    <row r="130" spans="1:32" s="22" customFormat="1" x14ac:dyDescent="0.25">
      <c r="A130"/>
      <c r="B130"/>
      <c r="C130" s="85"/>
      <c r="D130" s="46"/>
      <c r="E130" s="74"/>
      <c r="F130" s="46"/>
      <c r="G130" s="18"/>
      <c r="H130" s="53"/>
      <c r="I130" s="18"/>
      <c r="J130" s="19"/>
      <c r="K130" s="19"/>
      <c r="L130" s="19"/>
      <c r="M130" s="53"/>
      <c r="N130" s="53"/>
      <c r="O130" s="83"/>
      <c r="P130" s="18"/>
      <c r="Q130" s="18"/>
      <c r="R130" s="18"/>
      <c r="S130" s="120"/>
      <c r="T130" s="79"/>
      <c r="U130" s="18"/>
      <c r="V130" s="18"/>
      <c r="W130" s="18"/>
      <c r="Y130"/>
      <c r="AB130" s="21"/>
      <c r="AC130" s="37"/>
      <c r="AD130" s="39"/>
      <c r="AE130" s="18"/>
      <c r="AF130" s="39"/>
    </row>
    <row r="131" spans="1:32" s="22" customFormat="1" x14ac:dyDescent="0.25">
      <c r="A131"/>
      <c r="B131"/>
      <c r="C131" s="85"/>
      <c r="D131" s="17"/>
      <c r="E131" s="72"/>
      <c r="F131" s="17"/>
      <c r="G131" s="18"/>
      <c r="H131" s="53"/>
      <c r="I131" s="18"/>
      <c r="J131" s="19"/>
      <c r="K131" s="19"/>
      <c r="L131" s="19"/>
      <c r="M131" s="53"/>
      <c r="N131" s="53"/>
      <c r="O131" s="83"/>
      <c r="P131" s="18"/>
      <c r="Q131" s="18"/>
      <c r="R131" s="18"/>
      <c r="S131" s="120"/>
      <c r="T131" s="79"/>
      <c r="U131" s="18"/>
      <c r="V131" s="18"/>
      <c r="W131" s="18"/>
      <c r="Y131"/>
      <c r="AB131" s="21"/>
      <c r="AC131" s="37"/>
      <c r="AD131" s="39"/>
      <c r="AE131" s="18"/>
      <c r="AF131" s="39"/>
    </row>
    <row r="132" spans="1:32" s="22" customFormat="1" x14ac:dyDescent="0.25">
      <c r="A132"/>
      <c r="B132"/>
      <c r="C132" s="85"/>
      <c r="D132" s="17"/>
      <c r="E132" s="72"/>
      <c r="F132" s="17"/>
      <c r="G132" s="18"/>
      <c r="H132" s="53"/>
      <c r="I132" s="18"/>
      <c r="J132" s="19"/>
      <c r="K132" s="19"/>
      <c r="L132" s="19"/>
      <c r="M132" s="18"/>
      <c r="N132" s="18"/>
      <c r="O132" s="83"/>
      <c r="P132" s="18"/>
      <c r="Q132" s="18"/>
      <c r="R132" s="18"/>
      <c r="S132" s="120"/>
      <c r="T132" s="79"/>
      <c r="U132" s="18"/>
      <c r="V132" s="18"/>
      <c r="W132" s="18"/>
      <c r="Y132"/>
      <c r="AB132" s="21"/>
      <c r="AC132" s="37"/>
      <c r="AD132" s="39"/>
      <c r="AE132" s="18"/>
      <c r="AF132" s="39"/>
    </row>
    <row r="133" spans="1:32" s="22" customFormat="1" x14ac:dyDescent="0.25">
      <c r="A133"/>
      <c r="B133"/>
      <c r="C133" s="85"/>
      <c r="D133" s="17"/>
      <c r="E133" s="72"/>
      <c r="F133" s="17"/>
      <c r="G133" s="18"/>
      <c r="H133" s="53"/>
      <c r="I133" s="18"/>
      <c r="J133" s="19"/>
      <c r="K133" s="19"/>
      <c r="L133" s="19"/>
      <c r="M133" s="18"/>
      <c r="N133" s="18"/>
      <c r="O133" s="83"/>
      <c r="P133" s="18"/>
      <c r="Q133" s="18"/>
      <c r="R133" s="18"/>
      <c r="S133" s="120"/>
      <c r="T133" s="79"/>
      <c r="U133" s="18"/>
      <c r="V133" s="18"/>
      <c r="W133" s="18"/>
      <c r="Y133"/>
      <c r="AB133" s="21"/>
      <c r="AC133" s="37"/>
      <c r="AD133" s="39"/>
      <c r="AE133" s="18"/>
      <c r="AF133" s="39"/>
    </row>
    <row r="134" spans="1:32" s="22" customFormat="1" x14ac:dyDescent="0.25">
      <c r="A134"/>
      <c r="B134"/>
      <c r="C134" s="85"/>
      <c r="D134" s="17"/>
      <c r="E134" s="72"/>
      <c r="F134" s="17"/>
      <c r="G134" s="18"/>
      <c r="H134" s="53"/>
      <c r="I134" s="18"/>
      <c r="J134" s="19"/>
      <c r="K134" s="19"/>
      <c r="L134" s="19"/>
      <c r="M134" s="18"/>
      <c r="N134" s="18"/>
      <c r="O134" s="83"/>
      <c r="P134" s="18"/>
      <c r="Q134" s="18"/>
      <c r="R134" s="18"/>
      <c r="S134" s="120"/>
      <c r="T134" s="79"/>
      <c r="U134" s="18"/>
      <c r="V134" s="18"/>
      <c r="W134" s="18"/>
      <c r="Y134"/>
      <c r="AB134" s="21"/>
      <c r="AC134" s="37"/>
      <c r="AD134" s="39"/>
      <c r="AE134" s="18"/>
      <c r="AF134" s="39"/>
    </row>
    <row r="135" spans="1:32" s="22" customFormat="1" x14ac:dyDescent="0.25">
      <c r="A135"/>
      <c r="B135"/>
      <c r="C135" s="85"/>
      <c r="D135" s="17"/>
      <c r="E135" s="72"/>
      <c r="F135" s="17"/>
      <c r="G135" s="18"/>
      <c r="H135" s="53"/>
      <c r="I135" s="18"/>
      <c r="J135" s="19"/>
      <c r="K135" s="19"/>
      <c r="L135" s="19"/>
      <c r="M135" s="18"/>
      <c r="N135" s="18"/>
      <c r="O135" s="83"/>
      <c r="P135" s="18"/>
      <c r="Q135" s="18"/>
      <c r="R135" s="18"/>
      <c r="S135" s="120"/>
      <c r="T135" s="79"/>
      <c r="U135" s="18"/>
      <c r="V135" s="18"/>
      <c r="W135" s="18"/>
      <c r="Y135"/>
      <c r="AB135" s="21"/>
      <c r="AC135" s="37"/>
      <c r="AD135" s="39"/>
      <c r="AE135" s="18"/>
      <c r="AF135" s="39"/>
    </row>
    <row r="136" spans="1:32" s="22" customFormat="1" x14ac:dyDescent="0.25">
      <c r="A136"/>
      <c r="B136"/>
      <c r="C136" s="85"/>
      <c r="D136" s="17"/>
      <c r="E136" s="72"/>
      <c r="F136" s="17"/>
      <c r="G136" s="18"/>
      <c r="H136" s="53"/>
      <c r="I136" s="18"/>
      <c r="J136" s="19"/>
      <c r="K136" s="19"/>
      <c r="L136" s="19"/>
      <c r="M136" s="18"/>
      <c r="N136" s="18"/>
      <c r="O136" s="83"/>
      <c r="P136" s="18"/>
      <c r="Q136" s="18"/>
      <c r="R136" s="18"/>
      <c r="S136" s="120"/>
      <c r="T136" s="79"/>
      <c r="U136" s="18"/>
      <c r="V136" s="18"/>
      <c r="W136" s="18"/>
      <c r="Y136"/>
      <c r="AB136" s="21"/>
      <c r="AC136" s="37"/>
      <c r="AD136" s="39"/>
      <c r="AE136" s="18"/>
      <c r="AF136" s="39"/>
    </row>
    <row r="137" spans="1:32" s="22" customFormat="1" x14ac:dyDescent="0.25">
      <c r="A137"/>
      <c r="B137"/>
      <c r="C137" s="85"/>
      <c r="D137" s="17"/>
      <c r="E137" s="72"/>
      <c r="F137" s="17"/>
      <c r="G137" s="18"/>
      <c r="H137" s="53"/>
      <c r="I137" s="18"/>
      <c r="J137" s="19"/>
      <c r="K137" s="19"/>
      <c r="L137" s="19"/>
      <c r="M137" s="18"/>
      <c r="N137" s="18"/>
      <c r="O137" s="83"/>
      <c r="P137" s="18"/>
      <c r="Q137" s="18"/>
      <c r="R137" s="18"/>
      <c r="S137" s="120"/>
      <c r="T137" s="79"/>
      <c r="U137" s="18"/>
      <c r="V137" s="18"/>
      <c r="W137" s="18"/>
      <c r="Y137"/>
      <c r="AB137" s="21"/>
      <c r="AC137" s="37"/>
      <c r="AD137" s="39"/>
      <c r="AE137" s="18"/>
      <c r="AF137" s="39"/>
    </row>
    <row r="138" spans="1:32" s="22" customFormat="1" x14ac:dyDescent="0.25">
      <c r="A138"/>
      <c r="B138"/>
      <c r="C138" s="85"/>
      <c r="D138" s="17"/>
      <c r="E138" s="72"/>
      <c r="F138" s="17"/>
      <c r="G138" s="18"/>
      <c r="H138" s="53"/>
      <c r="I138" s="18"/>
      <c r="J138" s="19"/>
      <c r="K138" s="19"/>
      <c r="L138" s="19"/>
      <c r="M138" s="18"/>
      <c r="N138" s="18"/>
      <c r="O138" s="83"/>
      <c r="P138" s="18"/>
      <c r="Q138" s="18"/>
      <c r="R138" s="18"/>
      <c r="S138" s="120"/>
      <c r="T138" s="79"/>
      <c r="U138" s="18"/>
      <c r="V138" s="18"/>
      <c r="W138" s="18"/>
      <c r="Y138"/>
      <c r="AB138" s="21"/>
      <c r="AC138" s="37"/>
      <c r="AD138" s="39"/>
      <c r="AE138" s="18"/>
      <c r="AF138" s="39"/>
    </row>
    <row r="139" spans="1:32" s="22" customFormat="1" x14ac:dyDescent="0.25">
      <c r="A139"/>
      <c r="B139"/>
      <c r="C139" s="85"/>
      <c r="D139" s="17"/>
      <c r="E139" s="72"/>
      <c r="F139" s="17"/>
      <c r="G139" s="18"/>
      <c r="H139" s="53"/>
      <c r="I139" s="18"/>
      <c r="J139" s="19"/>
      <c r="K139" s="19"/>
      <c r="L139" s="19"/>
      <c r="M139" s="18"/>
      <c r="N139" s="18"/>
      <c r="O139" s="83"/>
      <c r="P139" s="18"/>
      <c r="Q139" s="18"/>
      <c r="R139" s="18"/>
      <c r="S139" s="120"/>
      <c r="T139" s="79"/>
      <c r="U139" s="18"/>
      <c r="V139" s="18"/>
      <c r="W139" s="18"/>
      <c r="Y139"/>
      <c r="AB139" s="21"/>
      <c r="AC139" s="37"/>
      <c r="AD139" s="39"/>
      <c r="AE139" s="18"/>
      <c r="AF139" s="39"/>
    </row>
    <row r="140" spans="1:32" s="22" customFormat="1" x14ac:dyDescent="0.25">
      <c r="A140"/>
      <c r="B140"/>
      <c r="C140" s="85"/>
      <c r="D140" s="17"/>
      <c r="E140" s="72"/>
      <c r="F140" s="17"/>
      <c r="G140" s="18"/>
      <c r="H140" s="53"/>
      <c r="I140" s="18"/>
      <c r="J140" s="19"/>
      <c r="K140" s="19"/>
      <c r="L140" s="19"/>
      <c r="M140" s="18"/>
      <c r="N140" s="18"/>
      <c r="O140" s="83"/>
      <c r="P140" s="18"/>
      <c r="Q140" s="18"/>
      <c r="R140" s="18"/>
      <c r="S140" s="120"/>
      <c r="T140" s="79"/>
      <c r="U140" s="18"/>
      <c r="V140" s="18"/>
      <c r="W140" s="18"/>
      <c r="Y140"/>
      <c r="AB140" s="21"/>
      <c r="AC140" s="37"/>
      <c r="AD140" s="39"/>
      <c r="AE140" s="18"/>
      <c r="AF140" s="39"/>
    </row>
    <row r="141" spans="1:32" s="22" customFormat="1" x14ac:dyDescent="0.25">
      <c r="A141"/>
      <c r="B141"/>
      <c r="C141" s="85"/>
      <c r="D141" s="17"/>
      <c r="E141" s="72"/>
      <c r="F141" s="17"/>
      <c r="G141" s="18"/>
      <c r="H141" s="53"/>
      <c r="I141" s="18"/>
      <c r="J141" s="19"/>
      <c r="K141" s="19"/>
      <c r="L141" s="19"/>
      <c r="M141" s="18"/>
      <c r="N141" s="18"/>
      <c r="O141" s="83"/>
      <c r="P141" s="18"/>
      <c r="Q141" s="18"/>
      <c r="R141" s="18"/>
      <c r="S141" s="120"/>
      <c r="T141" s="79"/>
      <c r="U141" s="18"/>
      <c r="V141" s="18"/>
      <c r="W141" s="18"/>
      <c r="Y141"/>
      <c r="AB141" s="21"/>
      <c r="AC141" s="37"/>
      <c r="AD141" s="39"/>
      <c r="AE141" s="18"/>
      <c r="AF141" s="39"/>
    </row>
    <row r="142" spans="1:32" s="22" customFormat="1" x14ac:dyDescent="0.25">
      <c r="A142"/>
      <c r="B142"/>
      <c r="C142" s="85"/>
      <c r="D142" s="17"/>
      <c r="E142" s="72"/>
      <c r="F142" s="17"/>
      <c r="G142" s="18"/>
      <c r="H142" s="53"/>
      <c r="I142" s="18"/>
      <c r="J142" s="19"/>
      <c r="K142" s="19"/>
      <c r="L142" s="19"/>
      <c r="M142" s="18"/>
      <c r="N142" s="18"/>
      <c r="O142" s="83"/>
      <c r="P142" s="18"/>
      <c r="Q142" s="18"/>
      <c r="R142" s="18"/>
      <c r="S142" s="120"/>
      <c r="T142" s="79"/>
      <c r="U142" s="18"/>
      <c r="V142" s="18"/>
      <c r="W142" s="18"/>
      <c r="Y142"/>
      <c r="AB142" s="21"/>
      <c r="AC142" s="37"/>
      <c r="AD142" s="39"/>
      <c r="AE142" s="18"/>
      <c r="AF142" s="39"/>
    </row>
    <row r="143" spans="1:32" s="22" customFormat="1" x14ac:dyDescent="0.25">
      <c r="A143"/>
      <c r="B143"/>
      <c r="C143" s="85"/>
      <c r="D143" s="17"/>
      <c r="E143" s="72"/>
      <c r="F143" s="17"/>
      <c r="G143" s="18"/>
      <c r="H143" s="53"/>
      <c r="I143" s="18"/>
      <c r="J143" s="19"/>
      <c r="K143" s="19"/>
      <c r="L143" s="19"/>
      <c r="M143" s="18"/>
      <c r="N143" s="18"/>
      <c r="O143" s="83"/>
      <c r="P143" s="18"/>
      <c r="Q143" s="18"/>
      <c r="R143" s="18"/>
      <c r="S143" s="120"/>
      <c r="T143" s="79"/>
      <c r="U143" s="18"/>
      <c r="V143" s="18"/>
      <c r="W143" s="18"/>
      <c r="Y143"/>
      <c r="AB143" s="21"/>
      <c r="AC143" s="37"/>
      <c r="AD143" s="39"/>
      <c r="AE143" s="18"/>
      <c r="AF143" s="39"/>
    </row>
    <row r="144" spans="1:32" s="22" customFormat="1" x14ac:dyDescent="0.25">
      <c r="A144"/>
      <c r="B144"/>
      <c r="C144" s="85"/>
      <c r="D144" s="17"/>
      <c r="E144" s="72"/>
      <c r="F144" s="17"/>
      <c r="G144" s="18"/>
      <c r="H144" s="53"/>
      <c r="I144" s="18"/>
      <c r="J144" s="19"/>
      <c r="K144" s="19"/>
      <c r="L144" s="19"/>
      <c r="M144" s="18"/>
      <c r="N144" s="18"/>
      <c r="O144" s="83"/>
      <c r="P144" s="18"/>
      <c r="Q144" s="18"/>
      <c r="R144" s="18"/>
      <c r="S144" s="120"/>
      <c r="T144" s="79"/>
      <c r="U144" s="18"/>
      <c r="V144" s="18"/>
      <c r="W144" s="18"/>
      <c r="Y144"/>
      <c r="AB144" s="21"/>
      <c r="AC144" s="37"/>
      <c r="AD144" s="39"/>
      <c r="AE144" s="18"/>
      <c r="AF144" s="39"/>
    </row>
    <row r="145" spans="1:32" s="22" customFormat="1" x14ac:dyDescent="0.25">
      <c r="A145"/>
      <c r="B145"/>
      <c r="C145" s="85"/>
      <c r="D145" s="17"/>
      <c r="E145" s="72"/>
      <c r="F145" s="17"/>
      <c r="G145" s="18"/>
      <c r="H145" s="53"/>
      <c r="I145" s="18"/>
      <c r="J145" s="19"/>
      <c r="K145" s="19"/>
      <c r="L145" s="19"/>
      <c r="M145" s="18"/>
      <c r="N145" s="18"/>
      <c r="O145" s="83"/>
      <c r="P145" s="18"/>
      <c r="Q145" s="18"/>
      <c r="R145" s="18"/>
      <c r="S145" s="120"/>
      <c r="T145" s="79"/>
      <c r="U145" s="18"/>
      <c r="V145" s="18"/>
      <c r="W145" s="18"/>
      <c r="Y145"/>
      <c r="AB145" s="21"/>
      <c r="AC145" s="37"/>
      <c r="AD145" s="39"/>
      <c r="AE145" s="18"/>
      <c r="AF145" s="39"/>
    </row>
    <row r="146" spans="1:32" s="22" customFormat="1" x14ac:dyDescent="0.25">
      <c r="A146"/>
      <c r="B146"/>
      <c r="C146" s="85"/>
      <c r="D146" s="17"/>
      <c r="E146" s="72"/>
      <c r="F146" s="17"/>
      <c r="G146" s="18"/>
      <c r="H146" s="53"/>
      <c r="I146" s="18"/>
      <c r="J146" s="19"/>
      <c r="K146" s="19"/>
      <c r="L146" s="19"/>
      <c r="M146" s="18"/>
      <c r="N146" s="18"/>
      <c r="O146" s="83"/>
      <c r="P146" s="18"/>
      <c r="Q146" s="18"/>
      <c r="R146" s="18"/>
      <c r="S146" s="120"/>
      <c r="T146" s="79"/>
      <c r="U146" s="18"/>
      <c r="V146" s="18"/>
      <c r="W146" s="18"/>
      <c r="Y146"/>
      <c r="AB146" s="21"/>
      <c r="AC146" s="37"/>
      <c r="AD146" s="39"/>
      <c r="AE146" s="18"/>
      <c r="AF146" s="39"/>
    </row>
    <row r="147" spans="1:32" s="22" customFormat="1" x14ac:dyDescent="0.25">
      <c r="A147"/>
      <c r="B147"/>
      <c r="C147" s="85"/>
      <c r="D147" s="17"/>
      <c r="E147" s="72"/>
      <c r="F147" s="17"/>
      <c r="G147" s="18"/>
      <c r="H147" s="53"/>
      <c r="I147" s="18"/>
      <c r="J147" s="19"/>
      <c r="K147" s="19"/>
      <c r="L147" s="19"/>
      <c r="M147" s="18"/>
      <c r="N147" s="18"/>
      <c r="O147" s="83"/>
      <c r="P147" s="18"/>
      <c r="Q147" s="18"/>
      <c r="R147" s="18"/>
      <c r="S147" s="120"/>
      <c r="T147" s="79"/>
      <c r="U147" s="18"/>
      <c r="V147" s="18"/>
      <c r="W147" s="18"/>
      <c r="Y147"/>
      <c r="AB147" s="21"/>
      <c r="AC147" s="37"/>
      <c r="AD147" s="39"/>
      <c r="AE147" s="18"/>
      <c r="AF147" s="39"/>
    </row>
  </sheetData>
  <mergeCells count="4">
    <mergeCell ref="X2:X3"/>
    <mergeCell ref="Y2:Y3"/>
    <mergeCell ref="Z2:Z3"/>
    <mergeCell ref="AA2:AA3"/>
  </mergeCells>
  <conditionalFormatting sqref="A2:A5 B61:B74 B2:C42 C44:C74 B44:B59 B77:C126">
    <cfRule type="cellIs" priority="62" operator="equal">
      <formula>TRUE</formula>
    </cfRule>
  </conditionalFormatting>
  <conditionalFormatting sqref="B61:B74 B2:C42 C44:C74 B44:B59 B77:C126">
    <cfRule type="cellIs" dxfId="17" priority="61" operator="equal">
      <formula>FALSE</formula>
    </cfRule>
  </conditionalFormatting>
  <conditionalFormatting sqref="Y1:Y17 Y19:Y28 X77:Y1048576 X61:Y73 X30:Y42 X44:Y59">
    <cfRule type="cellIs" dxfId="16" priority="38" operator="lessThan">
      <formula>1</formula>
    </cfRule>
  </conditionalFormatting>
  <conditionalFormatting sqref="X1:X17 X19:X28">
    <cfRule type="cellIs" dxfId="15" priority="37" operator="lessThan">
      <formula>1</formula>
    </cfRule>
  </conditionalFormatting>
  <conditionalFormatting sqref="Y4">
    <cfRule type="cellIs" dxfId="14" priority="36" operator="lessThan">
      <formula>$X$4</formula>
    </cfRule>
  </conditionalFormatting>
  <conditionalFormatting sqref="Y74">
    <cfRule type="cellIs" dxfId="13" priority="34" operator="lessThan">
      <formula>1</formula>
    </cfRule>
  </conditionalFormatting>
  <conditionalFormatting sqref="X74">
    <cfRule type="cellIs" dxfId="12" priority="33" operator="lessThan">
      <formula>1</formula>
    </cfRule>
  </conditionalFormatting>
  <conditionalFormatting sqref="Y29">
    <cfRule type="cellIs" dxfId="11" priority="26" operator="lessThan">
      <formula>1</formula>
    </cfRule>
  </conditionalFormatting>
  <conditionalFormatting sqref="X29">
    <cfRule type="cellIs" dxfId="10" priority="25" operator="lessThan">
      <formula>1</formula>
    </cfRule>
  </conditionalFormatting>
  <conditionalFormatting sqref="Y18">
    <cfRule type="cellIs" dxfId="9" priority="22" operator="lessThan">
      <formula>1</formula>
    </cfRule>
  </conditionalFormatting>
  <conditionalFormatting sqref="X18">
    <cfRule type="cellIs" dxfId="8" priority="21" operator="lessThan">
      <formula>1</formula>
    </cfRule>
  </conditionalFormatting>
  <conditionalFormatting sqref="B60">
    <cfRule type="cellIs" priority="12" operator="equal">
      <formula>TRUE</formula>
    </cfRule>
  </conditionalFormatting>
  <conditionalFormatting sqref="B60">
    <cfRule type="cellIs" dxfId="7" priority="11" operator="equal">
      <formula>FALSE</formula>
    </cfRule>
  </conditionalFormatting>
  <conditionalFormatting sqref="X60:Y60">
    <cfRule type="cellIs" dxfId="6" priority="10" operator="lessThan">
      <formula>1</formula>
    </cfRule>
  </conditionalFormatting>
  <conditionalFormatting sqref="X76:Y76">
    <cfRule type="cellIs" dxfId="5" priority="1" operator="lessThan">
      <formula>1</formula>
    </cfRule>
  </conditionalFormatting>
  <conditionalFormatting sqref="B43:C43">
    <cfRule type="cellIs" priority="9" operator="equal">
      <formula>TRUE</formula>
    </cfRule>
  </conditionalFormatting>
  <conditionalFormatting sqref="B43:C43">
    <cfRule type="cellIs" dxfId="4" priority="8" operator="equal">
      <formula>FALSE</formula>
    </cfRule>
  </conditionalFormatting>
  <conditionalFormatting sqref="X43:Y43">
    <cfRule type="cellIs" dxfId="3" priority="7" operator="lessThan">
      <formula>1</formula>
    </cfRule>
  </conditionalFormatting>
  <conditionalFormatting sqref="B75:C75">
    <cfRule type="cellIs" priority="6" operator="equal">
      <formula>TRUE</formula>
    </cfRule>
  </conditionalFormatting>
  <conditionalFormatting sqref="B75:C75">
    <cfRule type="cellIs" dxfId="2" priority="5" operator="equal">
      <formula>FALSE</formula>
    </cfRule>
  </conditionalFormatting>
  <conditionalFormatting sqref="X75:Y75">
    <cfRule type="cellIs" dxfId="1" priority="4" operator="lessThan">
      <formula>1</formula>
    </cfRule>
  </conditionalFormatting>
  <conditionalFormatting sqref="B76:C76">
    <cfRule type="cellIs" priority="3" operator="equal">
      <formula>TRUE</formula>
    </cfRule>
  </conditionalFormatting>
  <conditionalFormatting sqref="B76:C76">
    <cfRule type="cellIs" dxfId="0" priority="2" operator="equal">
      <formula>FALSE</formula>
    </cfRule>
  </conditionalFormatting>
  <pageMargins left="0.15" right="0.15" top="0.15" bottom="0.15" header="0.3" footer="0.3"/>
  <pageSetup orientation="landscape" r:id="rId1"/>
  <rowBreaks count="1" manualBreakCount="1">
    <brk id="76" max="16383" man="1"/>
  </rowBreaks>
  <colBreaks count="1" manualBreakCount="1">
    <brk id="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2017-04-07T17:41:33Z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cce1e081-8f6c-452a-8b34-3bfd25434b2c</vt:lpwstr>
  </property>
</Properties>
</file>