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lhad/Desktop/"/>
    </mc:Choice>
  </mc:AlternateContent>
  <xr:revisionPtr revIDLastSave="0" documentId="13_ncr:1_{40A044BC-46E7-AC48-BAD5-14B9DDFE0A14}" xr6:coauthVersionLast="47" xr6:coauthVersionMax="47" xr10:uidLastSave="{00000000-0000-0000-0000-000000000000}"/>
  <bookViews>
    <workbookView xWindow="0" yWindow="500" windowWidth="28800" windowHeight="15740" xr2:uid="{CBAE3B4D-7663-8A46-8541-AA243F3868C9}"/>
  </bookViews>
  <sheets>
    <sheet name="Scenario" sheetId="1" r:id="rId1"/>
    <sheet name="Pred File" sheetId="2" r:id="rId2"/>
    <sheet name="OHLC 1" sheetId="3" r:id="rId3"/>
    <sheet name="OHLC 1D" sheetId="4" r:id="rId4"/>
  </sheets>
  <definedNames>
    <definedName name="_xlnm._FilterDatabase" localSheetId="2" hidden="1">'OHLC 1'!$A$1:$H$77</definedName>
    <definedName name="_xlnm._FilterDatabase" localSheetId="3" hidden="1">'OHLC 1D'!$A$1:$G$77</definedName>
    <definedName name="_xlnm._FilterDatabase" localSheetId="0" hidden="1">Scenario!$A$1:$Q$21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1" l="1"/>
  <c r="E34" i="1"/>
  <c r="E38" i="1"/>
  <c r="E32" i="1"/>
  <c r="D46" i="3"/>
  <c r="C50" i="3"/>
  <c r="F21" i="4"/>
  <c r="G21" i="4"/>
  <c r="F20" i="4"/>
  <c r="G16" i="4"/>
  <c r="G15" i="4"/>
  <c r="G14" i="4"/>
  <c r="F12" i="4"/>
  <c r="G8" i="4"/>
  <c r="G6" i="4"/>
  <c r="F4" i="4"/>
  <c r="G77" i="4"/>
  <c r="F77" i="4"/>
  <c r="G76" i="4"/>
  <c r="F76" i="4"/>
  <c r="G75" i="4"/>
  <c r="F75" i="4"/>
  <c r="D75" i="4"/>
  <c r="E75" i="4" s="1"/>
  <c r="B76" i="4" s="1"/>
  <c r="C76" i="4" s="1"/>
  <c r="D76" i="4" s="1"/>
  <c r="E76" i="4" s="1"/>
  <c r="B77" i="4" s="1"/>
  <c r="B75" i="4"/>
  <c r="G74" i="4"/>
  <c r="F74" i="4"/>
  <c r="G73" i="4"/>
  <c r="F73" i="4"/>
  <c r="G72" i="4"/>
  <c r="F72" i="4"/>
  <c r="G71" i="4"/>
  <c r="F71" i="4"/>
  <c r="D71" i="4"/>
  <c r="E71" i="4" s="1"/>
  <c r="B72" i="4" s="1"/>
  <c r="C72" i="4" s="1"/>
  <c r="D72" i="4" s="1"/>
  <c r="E72" i="4" s="1"/>
  <c r="B73" i="4" s="1"/>
  <c r="B71" i="4"/>
  <c r="G70" i="4"/>
  <c r="F70" i="4"/>
  <c r="G69" i="4"/>
  <c r="F69" i="4"/>
  <c r="G68" i="4"/>
  <c r="F68" i="4"/>
  <c r="E68" i="4"/>
  <c r="B69" i="4" s="1"/>
  <c r="B68" i="4"/>
  <c r="C68" i="4" s="1"/>
  <c r="G67" i="4"/>
  <c r="F67" i="4"/>
  <c r="E67" i="4"/>
  <c r="D67" i="4"/>
  <c r="G66" i="4"/>
  <c r="F66" i="4"/>
  <c r="E66" i="4"/>
  <c r="B67" i="4" s="1"/>
  <c r="D66" i="4"/>
  <c r="C66" i="4"/>
  <c r="G65" i="4"/>
  <c r="F65" i="4"/>
  <c r="G64" i="4"/>
  <c r="F64" i="4"/>
  <c r="D64" i="4"/>
  <c r="E64" i="4" s="1"/>
  <c r="B65" i="4" s="1"/>
  <c r="D65" i="4" s="1"/>
  <c r="G63" i="4"/>
  <c r="F63" i="4"/>
  <c r="E63" i="4"/>
  <c r="B64" i="4" s="1"/>
  <c r="G62" i="4"/>
  <c r="F62" i="4"/>
  <c r="E62" i="4"/>
  <c r="B63" i="4" s="1"/>
  <c r="D62" i="4"/>
  <c r="C62" i="4"/>
  <c r="G61" i="4"/>
  <c r="F61" i="4"/>
  <c r="G60" i="4"/>
  <c r="F60" i="4"/>
  <c r="D60" i="4"/>
  <c r="E60" i="4" s="1"/>
  <c r="B61" i="4" s="1"/>
  <c r="G59" i="4"/>
  <c r="F59" i="4"/>
  <c r="E59" i="4"/>
  <c r="B60" i="4" s="1"/>
  <c r="B59" i="4"/>
  <c r="G19" i="4"/>
  <c r="F19" i="4"/>
  <c r="G18" i="4"/>
  <c r="F18" i="4"/>
  <c r="G17" i="4"/>
  <c r="F17" i="4"/>
  <c r="F15" i="4"/>
  <c r="G13" i="4"/>
  <c r="F13" i="4"/>
  <c r="G11" i="4"/>
  <c r="F11" i="4"/>
  <c r="G10" i="4"/>
  <c r="F10" i="4"/>
  <c r="G9" i="4"/>
  <c r="F9" i="4"/>
  <c r="F8" i="4"/>
  <c r="G7" i="4"/>
  <c r="F7" i="4"/>
  <c r="G5" i="4"/>
  <c r="F5" i="4"/>
  <c r="G3" i="4"/>
  <c r="F3" i="4"/>
  <c r="G2" i="4"/>
  <c r="F2" i="4"/>
  <c r="D69" i="3"/>
  <c r="C69" i="3"/>
  <c r="C57" i="3"/>
  <c r="D53" i="3"/>
  <c r="C53" i="3"/>
  <c r="D49" i="3"/>
  <c r="C37" i="3"/>
  <c r="D33" i="3"/>
  <c r="C33" i="3"/>
  <c r="D17" i="3"/>
  <c r="D64" i="3"/>
  <c r="E64" i="3" s="1"/>
  <c r="B65" i="3" s="1"/>
  <c r="D60" i="3"/>
  <c r="E60" i="3" s="1"/>
  <c r="B61" i="3" s="1"/>
  <c r="D61" i="3" s="1"/>
  <c r="E68" i="3"/>
  <c r="B69" i="3" s="1"/>
  <c r="E56" i="3"/>
  <c r="B57" i="3" s="1"/>
  <c r="D57" i="3" s="1"/>
  <c r="E52" i="3"/>
  <c r="B53" i="3" s="1"/>
  <c r="E48" i="3"/>
  <c r="B49" i="3" s="1"/>
  <c r="C49" i="3" s="1"/>
  <c r="E44" i="3"/>
  <c r="B45" i="3" s="1"/>
  <c r="D45" i="3" s="1"/>
  <c r="E40" i="3"/>
  <c r="B41" i="3" s="1"/>
  <c r="E36" i="3"/>
  <c r="E32" i="3"/>
  <c r="B33" i="3" s="1"/>
  <c r="E28" i="3"/>
  <c r="E24" i="3"/>
  <c r="E20" i="3"/>
  <c r="B21" i="3" s="1"/>
  <c r="E16" i="3"/>
  <c r="B17" i="3" s="1"/>
  <c r="C17" i="3" s="1"/>
  <c r="E12" i="3"/>
  <c r="B13" i="3" s="1"/>
  <c r="D13" i="3" s="1"/>
  <c r="E8" i="3"/>
  <c r="B9" i="3" s="1"/>
  <c r="E4" i="3"/>
  <c r="B5" i="3" s="1"/>
  <c r="C36" i="3"/>
  <c r="E63" i="3"/>
  <c r="B64" i="3" s="1"/>
  <c r="E59" i="3"/>
  <c r="B60" i="3" s="1"/>
  <c r="D75" i="3"/>
  <c r="E75" i="3" s="1"/>
  <c r="B76" i="3" s="1"/>
  <c r="C76" i="3" s="1"/>
  <c r="D76" i="3" s="1"/>
  <c r="E76" i="3" s="1"/>
  <c r="B77" i="3" s="1"/>
  <c r="D77" i="3" s="1"/>
  <c r="D71" i="3"/>
  <c r="E71" i="3" s="1"/>
  <c r="B72" i="3" s="1"/>
  <c r="C72" i="3" s="1"/>
  <c r="E72" i="3" s="1"/>
  <c r="B73" i="3" s="1"/>
  <c r="D73" i="3" s="1"/>
  <c r="D67" i="3"/>
  <c r="E67" i="3" s="1"/>
  <c r="B68" i="3" s="1"/>
  <c r="C68" i="3" s="1"/>
  <c r="D55" i="3"/>
  <c r="E55" i="3" s="1"/>
  <c r="B56" i="3" s="1"/>
  <c r="C56" i="3" s="1"/>
  <c r="D51" i="3"/>
  <c r="E51" i="3" s="1"/>
  <c r="B52" i="3" s="1"/>
  <c r="C52" i="3" s="1"/>
  <c r="D43" i="3"/>
  <c r="E43" i="3" s="1"/>
  <c r="B44" i="3" s="1"/>
  <c r="C44" i="3" s="1"/>
  <c r="D47" i="3"/>
  <c r="E47" i="3" s="1"/>
  <c r="B48" i="3" s="1"/>
  <c r="C48" i="3" s="1"/>
  <c r="D39" i="3"/>
  <c r="E39" i="3" s="1"/>
  <c r="B40" i="3" s="1"/>
  <c r="C40" i="3" s="1"/>
  <c r="D35" i="3"/>
  <c r="E35" i="3" s="1"/>
  <c r="B36" i="3" s="1"/>
  <c r="D31" i="3"/>
  <c r="E31" i="3" s="1"/>
  <c r="B32" i="3" s="1"/>
  <c r="C32" i="3" s="1"/>
  <c r="D27" i="3"/>
  <c r="E27" i="3" s="1"/>
  <c r="B28" i="3" s="1"/>
  <c r="C28" i="3" s="1"/>
  <c r="D23" i="3"/>
  <c r="E23" i="3" s="1"/>
  <c r="B24" i="3" s="1"/>
  <c r="C24" i="3" s="1"/>
  <c r="D19" i="3"/>
  <c r="E19" i="3" s="1"/>
  <c r="B20" i="3" s="1"/>
  <c r="C20" i="3" s="1"/>
  <c r="D15" i="3"/>
  <c r="E15" i="3" s="1"/>
  <c r="B16" i="3" s="1"/>
  <c r="C16" i="3" s="1"/>
  <c r="D11" i="3"/>
  <c r="E11" i="3" s="1"/>
  <c r="B12" i="3" s="1"/>
  <c r="C12" i="3" s="1"/>
  <c r="D7" i="3"/>
  <c r="E7" i="3" s="1"/>
  <c r="B8" i="3" s="1"/>
  <c r="C8" i="3" s="1"/>
  <c r="D3" i="3"/>
  <c r="E3" i="3" s="1"/>
  <c r="B4" i="3" s="1"/>
  <c r="C4" i="3" s="1"/>
  <c r="B75" i="3"/>
  <c r="B71" i="3"/>
  <c r="B37" i="3"/>
  <c r="D37" i="3" s="1"/>
  <c r="B29" i="3"/>
  <c r="D29" i="3" s="1"/>
  <c r="B25" i="3"/>
  <c r="C25" i="3" s="1"/>
  <c r="E66" i="3"/>
  <c r="B67" i="3" s="1"/>
  <c r="D66" i="3"/>
  <c r="C66" i="3"/>
  <c r="E62" i="3"/>
  <c r="B63" i="3" s="1"/>
  <c r="D62" i="3"/>
  <c r="C62" i="3"/>
  <c r="E58" i="3"/>
  <c r="B59" i="3" s="1"/>
  <c r="D58" i="3"/>
  <c r="C58" i="3"/>
  <c r="E54" i="3"/>
  <c r="B55" i="3" s="1"/>
  <c r="D54" i="3"/>
  <c r="C54" i="3"/>
  <c r="B51" i="3"/>
  <c r="D50" i="3"/>
  <c r="E46" i="3"/>
  <c r="B47" i="3" s="1"/>
  <c r="C46" i="3"/>
  <c r="E42" i="3"/>
  <c r="B43" i="3" s="1"/>
  <c r="D42" i="3"/>
  <c r="C42" i="3"/>
  <c r="E38" i="3"/>
  <c r="B39" i="3" s="1"/>
  <c r="D38" i="3"/>
  <c r="C38" i="3"/>
  <c r="E34" i="3"/>
  <c r="B35" i="3" s="1"/>
  <c r="D34" i="3"/>
  <c r="C34" i="3"/>
  <c r="E30" i="3"/>
  <c r="B31" i="3" s="1"/>
  <c r="D30" i="3"/>
  <c r="C30" i="3"/>
  <c r="E26" i="3"/>
  <c r="B27" i="3" s="1"/>
  <c r="D26" i="3"/>
  <c r="C26" i="3"/>
  <c r="E22" i="3"/>
  <c r="B23" i="3" s="1"/>
  <c r="D22" i="3"/>
  <c r="C22" i="3"/>
  <c r="E18" i="3"/>
  <c r="B19" i="3" s="1"/>
  <c r="D18" i="3"/>
  <c r="C18" i="3"/>
  <c r="E14" i="3"/>
  <c r="B15" i="3" s="1"/>
  <c r="D14" i="3"/>
  <c r="C14" i="3"/>
  <c r="E10" i="3"/>
  <c r="B11" i="3" s="1"/>
  <c r="D10" i="3"/>
  <c r="C10" i="3"/>
  <c r="E6" i="3"/>
  <c r="B7" i="3" s="1"/>
  <c r="D6" i="3"/>
  <c r="C6" i="3"/>
  <c r="E2" i="3"/>
  <c r="B3" i="3" s="1"/>
  <c r="D2" i="3"/>
  <c r="C2" i="3"/>
  <c r="G2" i="3"/>
  <c r="H2" i="3"/>
  <c r="G6" i="3"/>
  <c r="H6" i="3"/>
  <c r="G10" i="3"/>
  <c r="H10" i="3"/>
  <c r="G14" i="3"/>
  <c r="H14" i="3"/>
  <c r="G18" i="3"/>
  <c r="H18" i="3"/>
  <c r="G22" i="3"/>
  <c r="H22" i="3"/>
  <c r="G26" i="3"/>
  <c r="H26" i="3"/>
  <c r="G30" i="3"/>
  <c r="H30" i="3"/>
  <c r="G34" i="3"/>
  <c r="H34" i="3"/>
  <c r="G38" i="3"/>
  <c r="H38" i="3"/>
  <c r="G42" i="3"/>
  <c r="H42" i="3"/>
  <c r="G46" i="3"/>
  <c r="H46" i="3"/>
  <c r="G50" i="3"/>
  <c r="H50" i="3"/>
  <c r="G54" i="3"/>
  <c r="H54" i="3"/>
  <c r="G58" i="3"/>
  <c r="H58" i="3"/>
  <c r="G62" i="3"/>
  <c r="H62" i="3"/>
  <c r="G66" i="3"/>
  <c r="H66" i="3"/>
  <c r="G70" i="3"/>
  <c r="H70" i="3"/>
  <c r="G74" i="3"/>
  <c r="H74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" i="2"/>
  <c r="R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L19" i="1"/>
  <c r="O19" i="1"/>
  <c r="P19" i="1"/>
  <c r="L20" i="1"/>
  <c r="O20" i="1"/>
  <c r="P20" i="1"/>
  <c r="L21" i="1"/>
  <c r="O21" i="1"/>
  <c r="P21" i="1"/>
  <c r="Q4" i="1"/>
  <c r="R4" i="1" s="1"/>
  <c r="A3" i="2" s="1"/>
  <c r="Q5" i="1"/>
  <c r="R5" i="1" s="1"/>
  <c r="A4" i="2" s="1"/>
  <c r="Q6" i="1"/>
  <c r="R6" i="1" s="1"/>
  <c r="A5" i="2" s="1"/>
  <c r="Q7" i="1"/>
  <c r="R7" i="1" s="1"/>
  <c r="A6" i="2" s="1"/>
  <c r="Q8" i="1"/>
  <c r="R8" i="1" s="1"/>
  <c r="A7" i="2" s="1"/>
  <c r="Q9" i="1"/>
  <c r="R9" i="1" s="1"/>
  <c r="A8" i="2" s="1"/>
  <c r="Q10" i="1"/>
  <c r="R10" i="1" s="1"/>
  <c r="A9" i="2" s="1"/>
  <c r="Q11" i="1"/>
  <c r="R11" i="1" s="1"/>
  <c r="A10" i="2" s="1"/>
  <c r="Q12" i="1"/>
  <c r="R12" i="1" s="1"/>
  <c r="A11" i="2" s="1"/>
  <c r="Q13" i="1"/>
  <c r="R13" i="1" s="1"/>
  <c r="A12" i="2" s="1"/>
  <c r="Q14" i="1"/>
  <c r="R14" i="1" s="1"/>
  <c r="A13" i="2" s="1"/>
  <c r="Q15" i="1"/>
  <c r="R15" i="1" s="1"/>
  <c r="A14" i="2" s="1"/>
  <c r="Q16" i="1"/>
  <c r="R16" i="1" s="1"/>
  <c r="A15" i="2" s="1"/>
  <c r="Q17" i="1"/>
  <c r="R17" i="1" s="1"/>
  <c r="A16" i="2" s="1"/>
  <c r="Q18" i="1"/>
  <c r="R18" i="1" s="1"/>
  <c r="A17" i="2" s="1"/>
  <c r="Q19" i="1"/>
  <c r="R19" i="1" s="1"/>
  <c r="A18" i="2" s="1"/>
  <c r="Q20" i="1"/>
  <c r="R20" i="1" s="1"/>
  <c r="A19" i="2" s="1"/>
  <c r="Q21" i="1"/>
  <c r="R21" i="1" s="1"/>
  <c r="A20" i="2" s="1"/>
  <c r="Q3" i="1"/>
  <c r="R3" i="1" s="1"/>
  <c r="A2" i="2" s="1"/>
  <c r="L16" i="1"/>
  <c r="O16" i="1"/>
  <c r="P16" i="1"/>
  <c r="L17" i="1"/>
  <c r="O17" i="1"/>
  <c r="P17" i="1"/>
  <c r="L18" i="1"/>
  <c r="O18" i="1"/>
  <c r="P18" i="1"/>
  <c r="K18" i="1"/>
  <c r="K19" i="1"/>
  <c r="K20" i="1"/>
  <c r="K21" i="1"/>
  <c r="K17" i="1"/>
  <c r="K16" i="1"/>
  <c r="P4" i="1"/>
  <c r="P5" i="1"/>
  <c r="P6" i="1"/>
  <c r="P7" i="1"/>
  <c r="P8" i="1"/>
  <c r="P9" i="1"/>
  <c r="P10" i="1"/>
  <c r="P11" i="1"/>
  <c r="P12" i="1"/>
  <c r="P13" i="1"/>
  <c r="P14" i="1"/>
  <c r="P15" i="1"/>
  <c r="P2" i="1"/>
  <c r="P3" i="1"/>
  <c r="O2" i="1"/>
  <c r="L2" i="1"/>
  <c r="K2" i="1"/>
  <c r="L4" i="1"/>
  <c r="L5" i="1"/>
  <c r="L6" i="1"/>
  <c r="L7" i="1"/>
  <c r="L8" i="1"/>
  <c r="L9" i="1"/>
  <c r="L10" i="1"/>
  <c r="L11" i="1"/>
  <c r="L12" i="1"/>
  <c r="L13" i="1"/>
  <c r="L14" i="1"/>
  <c r="L15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3" i="1"/>
  <c r="O4" i="1"/>
  <c r="O5" i="1"/>
  <c r="O6" i="1"/>
  <c r="O7" i="1"/>
  <c r="O8" i="1"/>
  <c r="O9" i="1"/>
  <c r="O10" i="1"/>
  <c r="O11" i="1"/>
  <c r="O12" i="1"/>
  <c r="O13" i="1"/>
  <c r="O14" i="1"/>
  <c r="O15" i="1"/>
  <c r="O3" i="1"/>
  <c r="E29" i="1" l="1"/>
  <c r="E30" i="1" s="1"/>
  <c r="F6" i="4"/>
  <c r="F14" i="4"/>
  <c r="F16" i="4"/>
  <c r="G4" i="4"/>
  <c r="G12" i="4"/>
  <c r="G20" i="4"/>
  <c r="D73" i="4"/>
  <c r="C73" i="4"/>
  <c r="D61" i="4"/>
  <c r="C61" i="4"/>
  <c r="D69" i="4"/>
  <c r="C69" i="4"/>
  <c r="D77" i="4"/>
  <c r="C77" i="4"/>
  <c r="C65" i="4"/>
  <c r="C73" i="3"/>
  <c r="D21" i="3"/>
  <c r="C21" i="3"/>
  <c r="D5" i="3"/>
  <c r="C5" i="3"/>
  <c r="D65" i="3"/>
  <c r="C65" i="3"/>
  <c r="D9" i="3"/>
  <c r="C9" i="3"/>
  <c r="D41" i="3"/>
  <c r="C41" i="3"/>
  <c r="D25" i="3"/>
  <c r="C13" i="3"/>
  <c r="C29" i="3"/>
  <c r="C45" i="3"/>
  <c r="C61" i="3"/>
  <c r="C77" i="3"/>
  <c r="N20" i="1"/>
  <c r="N21" i="1"/>
  <c r="N16" i="1"/>
  <c r="N18" i="1"/>
  <c r="N17" i="1"/>
  <c r="N19" i="1"/>
  <c r="N2" i="1"/>
  <c r="N4" i="1"/>
  <c r="N9" i="1"/>
  <c r="N3" i="1"/>
  <c r="N7" i="1"/>
  <c r="N8" i="1"/>
  <c r="N6" i="1"/>
  <c r="N5" i="1"/>
  <c r="N15" i="1"/>
  <c r="N13" i="1"/>
  <c r="N14" i="1"/>
  <c r="N12" i="1"/>
  <c r="N11" i="1"/>
  <c r="N10" i="1"/>
  <c r="E39" i="1" l="1"/>
  <c r="E41" i="1" s="1"/>
  <c r="E33" i="1"/>
  <c r="E35" i="1" s="1"/>
  <c r="G4" i="3"/>
  <c r="H4" i="3"/>
  <c r="H3" i="3"/>
  <c r="G3" i="3"/>
  <c r="G8" i="3" l="1"/>
  <c r="H8" i="3"/>
  <c r="G5" i="3"/>
  <c r="H5" i="3"/>
  <c r="H7" i="3"/>
  <c r="G7" i="3"/>
  <c r="G12" i="3" l="1"/>
  <c r="H12" i="3"/>
  <c r="H9" i="3"/>
  <c r="G9" i="3"/>
  <c r="H11" i="3"/>
  <c r="G11" i="3"/>
  <c r="H13" i="3" l="1"/>
  <c r="G13" i="3"/>
  <c r="G16" i="3" l="1"/>
  <c r="H16" i="3"/>
  <c r="G15" i="3"/>
  <c r="H15" i="3"/>
  <c r="H20" i="3" l="1"/>
  <c r="G20" i="3"/>
  <c r="G17" i="3"/>
  <c r="H17" i="3"/>
  <c r="G19" i="3"/>
  <c r="H19" i="3"/>
  <c r="G24" i="3" l="1"/>
  <c r="H24" i="3"/>
  <c r="G21" i="3"/>
  <c r="H21" i="3"/>
  <c r="H23" i="3"/>
  <c r="G23" i="3"/>
  <c r="G28" i="3" l="1"/>
  <c r="H28" i="3"/>
  <c r="H25" i="3"/>
  <c r="G25" i="3"/>
  <c r="G27" i="3"/>
  <c r="H27" i="3"/>
  <c r="H32" i="3" l="1"/>
  <c r="G32" i="3"/>
  <c r="G29" i="3"/>
  <c r="H29" i="3"/>
  <c r="H31" i="3"/>
  <c r="G31" i="3"/>
  <c r="G36" i="3" l="1"/>
  <c r="H36" i="3"/>
  <c r="H33" i="3"/>
  <c r="G33" i="3"/>
  <c r="H35" i="3"/>
  <c r="G35" i="3"/>
  <c r="H40" i="3" l="1"/>
  <c r="G40" i="3"/>
  <c r="G37" i="3"/>
  <c r="H37" i="3"/>
  <c r="H39" i="3"/>
  <c r="G39" i="3"/>
  <c r="H44" i="3" l="1"/>
  <c r="G44" i="3"/>
  <c r="G41" i="3"/>
  <c r="H41" i="3"/>
  <c r="G43" i="3"/>
  <c r="H43" i="3"/>
  <c r="G48" i="3" l="1"/>
  <c r="H48" i="3"/>
  <c r="H45" i="3"/>
  <c r="G45" i="3"/>
  <c r="G47" i="3"/>
  <c r="H47" i="3"/>
  <c r="G52" i="3" l="1"/>
  <c r="H52" i="3"/>
  <c r="H49" i="3"/>
  <c r="G49" i="3"/>
  <c r="G51" i="3"/>
  <c r="H51" i="3"/>
  <c r="G56" i="3" l="1"/>
  <c r="H56" i="3"/>
  <c r="H53" i="3"/>
  <c r="G53" i="3"/>
  <c r="H55" i="3"/>
  <c r="G55" i="3"/>
  <c r="G60" i="3" l="1"/>
  <c r="H60" i="3"/>
  <c r="H57" i="3"/>
  <c r="G57" i="3"/>
  <c r="G59" i="3"/>
  <c r="H59" i="3"/>
  <c r="G64" i="3" l="1"/>
  <c r="H64" i="3"/>
  <c r="H61" i="3"/>
  <c r="G61" i="3"/>
  <c r="G63" i="3"/>
  <c r="H63" i="3"/>
  <c r="G67" i="3" l="1"/>
  <c r="G75" i="3"/>
  <c r="H67" i="3"/>
  <c r="G71" i="3"/>
  <c r="G65" i="3"/>
  <c r="H65" i="3"/>
  <c r="H75" i="3"/>
  <c r="H71" i="3"/>
  <c r="G72" i="3" l="1"/>
  <c r="H72" i="3"/>
  <c r="G76" i="3"/>
  <c r="H76" i="3"/>
  <c r="G68" i="3"/>
  <c r="H68" i="3"/>
  <c r="H69" i="3" l="1"/>
  <c r="G69" i="3"/>
  <c r="H77" i="3"/>
  <c r="G77" i="3"/>
  <c r="H73" i="3"/>
  <c r="G73" i="3"/>
</calcChain>
</file>

<file path=xl/sharedStrings.xml><?xml version="1.0" encoding="utf-8"?>
<sst xmlns="http://schemas.openxmlformats.org/spreadsheetml/2006/main" count="82" uniqueCount="72">
  <si>
    <t>Short but Invalid</t>
  </si>
  <si>
    <t>Long but Invalid</t>
  </si>
  <si>
    <t>Short Meeting Target</t>
  </si>
  <si>
    <t>Long Meeting Target</t>
  </si>
  <si>
    <t>Short COB - Profit</t>
  </si>
  <si>
    <t>Long COB - Profit</t>
  </si>
  <si>
    <t>Short COB - Loss</t>
  </si>
  <si>
    <t>Long COB - Loss</t>
  </si>
  <si>
    <t>Same candle - Entry &amp; Profit - Long</t>
  </si>
  <si>
    <t>Same candle - Entry &amp; Profit - Short</t>
  </si>
  <si>
    <t>Prediction Date</t>
  </si>
  <si>
    <t>Trade Date</t>
  </si>
  <si>
    <t>Discarded</t>
  </si>
  <si>
    <t>Scenario</t>
  </si>
  <si>
    <t>O</t>
  </si>
  <si>
    <t>H</t>
  </si>
  <si>
    <t>L</t>
  </si>
  <si>
    <t>C</t>
  </si>
  <si>
    <t>Short Signal - Valid</t>
  </si>
  <si>
    <t>Long Signal - Valid</t>
  </si>
  <si>
    <t>PNL</t>
  </si>
  <si>
    <t>N/A</t>
  </si>
  <si>
    <t>Signal</t>
  </si>
  <si>
    <t>Target</t>
  </si>
  <si>
    <t>Valid?</t>
  </si>
  <si>
    <t>Target?</t>
  </si>
  <si>
    <t>Sr No</t>
  </si>
  <si>
    <t>Buffer</t>
  </si>
  <si>
    <t>Max Loss</t>
  </si>
  <si>
    <t>Max Profit</t>
  </si>
  <si>
    <t>SL</t>
  </si>
  <si>
    <t>Short SL Before Target</t>
  </si>
  <si>
    <t>Long SL Before Target</t>
  </si>
  <si>
    <t>Short Target Before SL</t>
  </si>
  <si>
    <t>Long Target Before SL</t>
  </si>
  <si>
    <t>Same candle - Entry &amp; Loss - Short</t>
  </si>
  <si>
    <t>Same candle - Entry &amp; Loss - Long</t>
  </si>
  <si>
    <t>SL?</t>
  </si>
  <si>
    <t>Epoch to Date</t>
  </si>
  <si>
    <t>Date to Epoch</t>
  </si>
  <si>
    <t>=(D1-DATE(1970,1,1))*86400</t>
  </si>
  <si>
    <t>=(A1/86400)+25569</t>
  </si>
  <si>
    <t>UTC</t>
  </si>
  <si>
    <t>Pred Epoch</t>
  </si>
  <si>
    <t>time</t>
  </si>
  <si>
    <t>target</t>
  </si>
  <si>
    <t>signal</t>
  </si>
  <si>
    <t>open</t>
  </si>
  <si>
    <t>high</t>
  </si>
  <si>
    <t>low</t>
  </si>
  <si>
    <t>close</t>
  </si>
  <si>
    <t>diff</t>
  </si>
  <si>
    <t>date</t>
  </si>
  <si>
    <t>Stats</t>
  </si>
  <si>
    <t>scrip</t>
  </si>
  <si>
    <t>strategy</t>
  </si>
  <si>
    <t>trades</t>
  </si>
  <si>
    <t>entry_pct</t>
  </si>
  <si>
    <t>l_trades</t>
  </si>
  <si>
    <t>l_pct_success</t>
  </si>
  <si>
    <t>l_pnl</t>
  </si>
  <si>
    <t>l_avg_cost</t>
  </si>
  <si>
    <t>l_pct</t>
  </si>
  <si>
    <t>l_entry_pct</t>
  </si>
  <si>
    <t>s_trades</t>
  </si>
  <si>
    <t>s_pct_success</t>
  </si>
  <si>
    <t>s_pnl</t>
  </si>
  <si>
    <t>s_avg_cost</t>
  </si>
  <si>
    <t>s_pct</t>
  </si>
  <si>
    <t>s_entry_pct</t>
  </si>
  <si>
    <t>NSE_ACME</t>
  </si>
  <si>
    <t>trainer.strategies.model1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</si>
</sst>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;@"/>
    <numFmt numFmtId="170" formatCode="hh:mm:ss;@"/>
  </numFmts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168" fontId="0" fillId="0" borderId="0" xfId="0" applyNumberFormat="1"/>
    <xf numFmtId="0" fontId="1" fillId="2" borderId="0" xfId="1"/>
    <xf numFmtId="168" fontId="1" fillId="2" borderId="0" xfId="1" applyNumberFormat="1"/>
    <xf numFmtId="0" fontId="4" fillId="0" borderId="0" xfId="0" applyFont="1"/>
    <xf numFmtId="0" fontId="5" fillId="2" borderId="0" xfId="1" applyFont="1"/>
    <xf numFmtId="0" fontId="3" fillId="4" borderId="0" xfId="3"/>
    <xf numFmtId="0" fontId="2" fillId="3" borderId="0" xfId="2"/>
    <xf numFmtId="1" fontId="0" fillId="0" borderId="0" xfId="0" applyNumberFormat="1"/>
    <xf numFmtId="0" fontId="0" fillId="0" borderId="0" xfId="0" quotePrefix="1"/>
    <xf numFmtId="0" fontId="0" fillId="0" borderId="0" xfId="0" applyNumberFormat="1"/>
    <xf numFmtId="170" fontId="0" fillId="0" borderId="0" xfId="0" applyNumberFormat="1"/>
    <xf numFmtId="0" fontId="6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89B1-6AB6-F440-8189-99C0E57B5E5C}">
  <dimension ref="A1:R42"/>
  <sheetViews>
    <sheetView tabSelected="1" topLeftCell="A20" zoomScale="110" zoomScaleNormal="110" workbookViewId="0">
      <selection activeCell="D20" sqref="D2:D20"/>
    </sheetView>
  </sheetViews>
  <sheetFormatPr baseColWidth="10" defaultRowHeight="16" x14ac:dyDescent="0.2"/>
  <cols>
    <col min="1" max="1" width="5.83203125" bestFit="1" customWidth="1"/>
    <col min="3" max="3" width="30.83203125" bestFit="1" customWidth="1"/>
    <col min="17" max="17" width="13.83203125" bestFit="1" customWidth="1"/>
  </cols>
  <sheetData>
    <row r="1" spans="1:18" s="4" customFormat="1" x14ac:dyDescent="0.2">
      <c r="A1" s="4" t="s">
        <v>26</v>
      </c>
      <c r="B1" s="4" t="s">
        <v>11</v>
      </c>
      <c r="C1" s="4" t="s">
        <v>13</v>
      </c>
      <c r="D1" s="5" t="s">
        <v>22</v>
      </c>
      <c r="E1" s="5" t="s">
        <v>23</v>
      </c>
      <c r="F1" s="5" t="s">
        <v>30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24</v>
      </c>
      <c r="L1" s="4" t="s">
        <v>25</v>
      </c>
      <c r="M1" s="4" t="s">
        <v>37</v>
      </c>
      <c r="N1" s="4" t="s">
        <v>20</v>
      </c>
      <c r="O1" s="4" t="s">
        <v>29</v>
      </c>
      <c r="P1" s="4" t="s">
        <v>28</v>
      </c>
      <c r="Q1" s="5" t="s">
        <v>10</v>
      </c>
      <c r="R1" s="4" t="s">
        <v>43</v>
      </c>
    </row>
    <row r="2" spans="1:18" x14ac:dyDescent="0.2">
      <c r="A2">
        <v>0</v>
      </c>
      <c r="B2" s="1">
        <v>45219.15625</v>
      </c>
      <c r="C2" t="s">
        <v>27</v>
      </c>
      <c r="D2" s="2">
        <v>0</v>
      </c>
      <c r="E2" s="2">
        <v>0</v>
      </c>
      <c r="F2" s="2">
        <v>0</v>
      </c>
      <c r="G2">
        <v>200</v>
      </c>
      <c r="H2">
        <v>201</v>
      </c>
      <c r="I2">
        <v>198</v>
      </c>
      <c r="J2">
        <v>200</v>
      </c>
      <c r="K2" t="b">
        <f>OR(AND(D2=1,E2&gt;G2),AND(D2=-1,E2&lt;G2))</f>
        <v>0</v>
      </c>
      <c r="L2" t="b">
        <f>OR(AND(D2=1,E2&lt;=H2),AND(D2=-1,E2&gt;=I2))</f>
        <v>0</v>
      </c>
      <c r="M2" t="b">
        <f>OR(AND(D2=1,F2&gt;=I2),AND(D2=-1,F2&lt;=H2))</f>
        <v>0</v>
      </c>
      <c r="N2">
        <f>IF(AND(K2,L2),IF(D2=1,-G2+E2,G2-E2),IF(K2,IF(D2=1,-G2+J2,+G2-J2),0))</f>
        <v>0</v>
      </c>
      <c r="O2">
        <f>IF(D2=1,-G2+H2,+G2-I2)</f>
        <v>2</v>
      </c>
      <c r="P2">
        <f>IF(D2=1,-G2+H2,+G2-I2)</f>
        <v>2</v>
      </c>
      <c r="Q2" s="3" t="s">
        <v>21</v>
      </c>
      <c r="R2" s="10" t="e">
        <f>(Q2-DATE(1970,1,1))*86400</f>
        <v>#VALUE!</v>
      </c>
    </row>
    <row r="3" spans="1:18" x14ac:dyDescent="0.2">
      <c r="A3">
        <v>1</v>
      </c>
      <c r="B3" s="1">
        <v>45222.15625</v>
      </c>
      <c r="C3" t="s">
        <v>18</v>
      </c>
      <c r="D3" s="2">
        <v>-1</v>
      </c>
      <c r="E3" s="2">
        <v>198</v>
      </c>
      <c r="F3" s="2">
        <v>205</v>
      </c>
      <c r="G3">
        <v>199</v>
      </c>
      <c r="H3">
        <v>199</v>
      </c>
      <c r="I3">
        <v>197</v>
      </c>
      <c r="J3">
        <v>198</v>
      </c>
      <c r="K3" t="b">
        <f>OR(AND(D3=1,E3&gt;G3),AND(D3=-1,E3&lt;G3))</f>
        <v>1</v>
      </c>
      <c r="L3" t="b">
        <f>OR(AND(D3=1,E3&lt;=H3),AND(D3=-1,E3&gt;=I3))</f>
        <v>1</v>
      </c>
      <c r="M3" t="b">
        <f t="shared" ref="M3:M21" si="0">OR(AND(D3=1,F3&gt;=I3),AND(D3=-1,F3&lt;=H3))</f>
        <v>0</v>
      </c>
      <c r="N3">
        <f>IF(AND(K3,L3),IF(D3=1,-G3+E3,G3-E3),IF(K3,IF(D3=1,-G3+J3,+G3-J3),0))</f>
        <v>1</v>
      </c>
      <c r="O3">
        <f>IF(D3=1,-G3+H3,+G3-I3)</f>
        <v>2</v>
      </c>
      <c r="P3">
        <f>IF(D3=1,-G3+H3,+G3-I3)</f>
        <v>2</v>
      </c>
      <c r="Q3" s="3">
        <f>B2</f>
        <v>45219.15625</v>
      </c>
      <c r="R3" s="10">
        <f t="shared" ref="R3:R21" si="1">(Q3-DATE(1970,1,1))*86400</f>
        <v>1697773500</v>
      </c>
    </row>
    <row r="4" spans="1:18" x14ac:dyDescent="0.2">
      <c r="A4">
        <v>2</v>
      </c>
      <c r="B4" s="1">
        <v>45224.15625</v>
      </c>
      <c r="C4" t="s">
        <v>19</v>
      </c>
      <c r="D4" s="2">
        <v>1</v>
      </c>
      <c r="E4" s="2">
        <v>202</v>
      </c>
      <c r="F4" s="2">
        <v>195</v>
      </c>
      <c r="G4">
        <v>201</v>
      </c>
      <c r="H4">
        <v>203</v>
      </c>
      <c r="I4">
        <v>201</v>
      </c>
      <c r="J4">
        <v>202</v>
      </c>
      <c r="K4" t="b">
        <f t="shared" ref="K4:K21" si="2">OR(AND(D4=1,E4&gt;G4),AND(D4=-1,E4&lt;G4))</f>
        <v>1</v>
      </c>
      <c r="L4" t="b">
        <f t="shared" ref="L4:L15" si="3">OR(AND(D4=1,E4&lt;=H4),AND(D4=-1,E4&gt;=I4))</f>
        <v>1</v>
      </c>
      <c r="M4" t="b">
        <f t="shared" si="0"/>
        <v>0</v>
      </c>
      <c r="N4">
        <f>IF(AND(K4,L4),IF(D4=1,-G4+E4,G4-E4),IF(K4,IF(D4=1,-G4+J4,+G4-J4),0))</f>
        <v>1</v>
      </c>
      <c r="O4">
        <f>IF(D4=1,-G4+H4,+G4-I4)</f>
        <v>2</v>
      </c>
      <c r="P4">
        <f>IF(D4=1,-G4+H4,+G4-I4)</f>
        <v>2</v>
      </c>
      <c r="Q4" s="3">
        <f t="shared" ref="Q4:Q21" si="4">B3</f>
        <v>45222.15625</v>
      </c>
      <c r="R4" s="10">
        <f t="shared" si="1"/>
        <v>1698032700</v>
      </c>
    </row>
    <row r="5" spans="1:18" x14ac:dyDescent="0.2">
      <c r="A5">
        <v>3</v>
      </c>
      <c r="B5" s="1">
        <v>45225.15625</v>
      </c>
      <c r="C5" t="s">
        <v>0</v>
      </c>
      <c r="D5" s="2">
        <v>-1</v>
      </c>
      <c r="E5" s="2">
        <v>199</v>
      </c>
      <c r="F5" s="2">
        <v>205</v>
      </c>
      <c r="G5">
        <v>198</v>
      </c>
      <c r="H5">
        <v>198</v>
      </c>
      <c r="I5">
        <v>196</v>
      </c>
      <c r="J5">
        <v>196</v>
      </c>
      <c r="K5" t="b">
        <f t="shared" si="2"/>
        <v>0</v>
      </c>
      <c r="L5" t="b">
        <f t="shared" si="3"/>
        <v>1</v>
      </c>
      <c r="M5" t="b">
        <f t="shared" si="0"/>
        <v>0</v>
      </c>
      <c r="N5">
        <f>IF(AND(K5,L5),IF(D5=1,-G5+E5,G5-E5),IF(K5,IF(D5=1,-G5+J5,+G5-J5),0))</f>
        <v>0</v>
      </c>
      <c r="O5">
        <f>IF(D5=1,-G5+H5,+G5-I5)</f>
        <v>2</v>
      </c>
      <c r="P5">
        <f>IF(D5=1,-G5+H5,+G5-I5)</f>
        <v>2</v>
      </c>
      <c r="Q5" s="3">
        <f t="shared" si="4"/>
        <v>45224.15625</v>
      </c>
      <c r="R5" s="10">
        <f t="shared" si="1"/>
        <v>1698205500</v>
      </c>
    </row>
    <row r="6" spans="1:18" x14ac:dyDescent="0.2">
      <c r="A6">
        <v>4</v>
      </c>
      <c r="B6" s="1">
        <v>45226.15625</v>
      </c>
      <c r="C6" t="s">
        <v>1</v>
      </c>
      <c r="D6" s="2">
        <v>1</v>
      </c>
      <c r="E6" s="2">
        <v>201</v>
      </c>
      <c r="F6" s="2">
        <v>195</v>
      </c>
      <c r="G6">
        <v>202</v>
      </c>
      <c r="H6">
        <v>204</v>
      </c>
      <c r="I6">
        <v>202</v>
      </c>
      <c r="J6">
        <v>204</v>
      </c>
      <c r="K6" t="b">
        <f t="shared" si="2"/>
        <v>0</v>
      </c>
      <c r="L6" t="b">
        <f t="shared" si="3"/>
        <v>1</v>
      </c>
      <c r="M6" t="b">
        <f t="shared" si="0"/>
        <v>0</v>
      </c>
      <c r="N6">
        <f>IF(AND(K6,L6),IF(D6=1,-G6+E6,G6-E6),IF(K6,IF(D6=1,-G6+J6,+G6-J6),0))</f>
        <v>0</v>
      </c>
      <c r="O6">
        <f>IF(D6=1,-G6+H6,+G6-I6)</f>
        <v>2</v>
      </c>
      <c r="P6">
        <f>IF(D6=1,-G6+H6,+G6-I6)</f>
        <v>2</v>
      </c>
      <c r="Q6" s="3">
        <f t="shared" si="4"/>
        <v>45225.15625</v>
      </c>
      <c r="R6" s="10">
        <f t="shared" si="1"/>
        <v>1698291900</v>
      </c>
    </row>
    <row r="7" spans="1:18" x14ac:dyDescent="0.2">
      <c r="A7">
        <v>5</v>
      </c>
      <c r="B7" s="1">
        <v>45229.15625</v>
      </c>
      <c r="C7" t="s">
        <v>2</v>
      </c>
      <c r="D7" s="2">
        <v>-1</v>
      </c>
      <c r="E7" s="2">
        <v>199</v>
      </c>
      <c r="F7" s="2">
        <v>205</v>
      </c>
      <c r="G7">
        <v>200</v>
      </c>
      <c r="H7">
        <v>201</v>
      </c>
      <c r="I7">
        <v>197</v>
      </c>
      <c r="J7">
        <v>200</v>
      </c>
      <c r="K7" t="b">
        <f t="shared" si="2"/>
        <v>1</v>
      </c>
      <c r="L7" t="b">
        <f t="shared" si="3"/>
        <v>1</v>
      </c>
      <c r="M7" t="b">
        <f t="shared" si="0"/>
        <v>0</v>
      </c>
      <c r="N7">
        <f>IF(AND(K7,L7),IF(D7=1,-G7+E7,G7-E7),IF(K7,IF(D7=1,-G7+J7,+G7-J7),0))</f>
        <v>1</v>
      </c>
      <c r="O7">
        <f>IF(D7=1,-G7+H7,+G7-I7)</f>
        <v>3</v>
      </c>
      <c r="P7">
        <f>IF(D7=1,-G7+H7,+G7-I7)</f>
        <v>3</v>
      </c>
      <c r="Q7" s="3">
        <f t="shared" si="4"/>
        <v>45226.15625</v>
      </c>
      <c r="R7" s="10">
        <f t="shared" si="1"/>
        <v>1698378300</v>
      </c>
    </row>
    <row r="8" spans="1:18" x14ac:dyDescent="0.2">
      <c r="A8">
        <v>6</v>
      </c>
      <c r="B8" s="1">
        <v>45230.15625</v>
      </c>
      <c r="C8" t="s">
        <v>3</v>
      </c>
      <c r="D8" s="2">
        <v>1</v>
      </c>
      <c r="E8" s="2">
        <v>201</v>
      </c>
      <c r="F8" s="2">
        <v>195</v>
      </c>
      <c r="G8">
        <v>200</v>
      </c>
      <c r="H8">
        <v>203</v>
      </c>
      <c r="I8">
        <v>199</v>
      </c>
      <c r="J8">
        <v>199</v>
      </c>
      <c r="K8" t="b">
        <f t="shared" si="2"/>
        <v>1</v>
      </c>
      <c r="L8" t="b">
        <f t="shared" si="3"/>
        <v>1</v>
      </c>
      <c r="M8" t="b">
        <f t="shared" si="0"/>
        <v>0</v>
      </c>
      <c r="N8">
        <f>IF(AND(K8,L8),IF(D8=1,-G8+E8,G8-E8),IF(K8,IF(D8=1,-G8+J8,+G8-J8),0))</f>
        <v>1</v>
      </c>
      <c r="O8">
        <f>IF(D8=1,-G8+H8,+G8-I8)</f>
        <v>3</v>
      </c>
      <c r="P8">
        <f>IF(D8=1,-G8+H8,+G8-I8)</f>
        <v>3</v>
      </c>
      <c r="Q8" s="3">
        <f t="shared" si="4"/>
        <v>45229.15625</v>
      </c>
      <c r="R8" s="10">
        <f t="shared" si="1"/>
        <v>1698637500</v>
      </c>
    </row>
    <row r="9" spans="1:18" x14ac:dyDescent="0.2">
      <c r="A9">
        <v>7</v>
      </c>
      <c r="B9" s="1">
        <v>45231.15625</v>
      </c>
      <c r="C9" t="s">
        <v>4</v>
      </c>
      <c r="D9" s="2">
        <v>-1</v>
      </c>
      <c r="E9" s="2">
        <v>197</v>
      </c>
      <c r="F9" s="2">
        <v>205</v>
      </c>
      <c r="G9">
        <v>200</v>
      </c>
      <c r="H9">
        <v>200</v>
      </c>
      <c r="I9">
        <v>198</v>
      </c>
      <c r="J9">
        <v>199</v>
      </c>
      <c r="K9" t="b">
        <f t="shared" si="2"/>
        <v>1</v>
      </c>
      <c r="L9" t="b">
        <f t="shared" si="3"/>
        <v>0</v>
      </c>
      <c r="M9" t="b">
        <f t="shared" si="0"/>
        <v>0</v>
      </c>
      <c r="N9">
        <f>IF(AND(K9,L9),IF(D9=1,-G9+E9,G9-E9),IF(K9,IF(D9=1,-G9+J9,+G9-J9),0))</f>
        <v>1</v>
      </c>
      <c r="O9">
        <f>IF(D9=1,-G9+H9,+G9-I9)</f>
        <v>2</v>
      </c>
      <c r="P9">
        <f>IF(D9=1,-G9+H9,+G9-I9)</f>
        <v>2</v>
      </c>
      <c r="Q9" s="3">
        <f t="shared" si="4"/>
        <v>45230.15625</v>
      </c>
      <c r="R9" s="10">
        <f t="shared" si="1"/>
        <v>1698723900</v>
      </c>
    </row>
    <row r="10" spans="1:18" x14ac:dyDescent="0.2">
      <c r="A10">
        <v>8</v>
      </c>
      <c r="B10" s="1">
        <v>45232.15625</v>
      </c>
      <c r="C10" t="s">
        <v>5</v>
      </c>
      <c r="D10" s="2">
        <v>1</v>
      </c>
      <c r="E10" s="2">
        <v>203</v>
      </c>
      <c r="F10" s="2">
        <v>195</v>
      </c>
      <c r="G10">
        <v>200</v>
      </c>
      <c r="H10">
        <v>202</v>
      </c>
      <c r="I10">
        <v>200</v>
      </c>
      <c r="J10">
        <v>201</v>
      </c>
      <c r="K10" t="b">
        <f t="shared" si="2"/>
        <v>1</v>
      </c>
      <c r="L10" t="b">
        <f t="shared" si="3"/>
        <v>0</v>
      </c>
      <c r="M10" t="b">
        <f t="shared" si="0"/>
        <v>0</v>
      </c>
      <c r="N10">
        <f>IF(AND(K10,L10),IF(D10=1,-G10+E10,G10-E10),IF(K10,IF(D10=1,-G10+J10,+G10-J10),0))</f>
        <v>1</v>
      </c>
      <c r="O10">
        <f>IF(D10=1,-G10+H10,+G10-I10)</f>
        <v>2</v>
      </c>
      <c r="P10">
        <f>IF(D10=1,-G10+H10,+G10-I10)</f>
        <v>2</v>
      </c>
      <c r="Q10" s="3">
        <f t="shared" si="4"/>
        <v>45231.15625</v>
      </c>
      <c r="R10" s="10">
        <f t="shared" si="1"/>
        <v>1698810300</v>
      </c>
    </row>
    <row r="11" spans="1:18" x14ac:dyDescent="0.2">
      <c r="A11">
        <v>9</v>
      </c>
      <c r="B11" s="1">
        <v>45233.15625</v>
      </c>
      <c r="C11" t="s">
        <v>6</v>
      </c>
      <c r="D11" s="2">
        <v>-1</v>
      </c>
      <c r="E11" s="2">
        <v>198</v>
      </c>
      <c r="F11" s="2">
        <v>205</v>
      </c>
      <c r="G11">
        <v>200</v>
      </c>
      <c r="H11">
        <v>200</v>
      </c>
      <c r="I11">
        <v>199</v>
      </c>
      <c r="J11">
        <v>201</v>
      </c>
      <c r="K11" t="b">
        <f t="shared" si="2"/>
        <v>1</v>
      </c>
      <c r="L11" t="b">
        <f t="shared" si="3"/>
        <v>0</v>
      </c>
      <c r="M11" t="b">
        <f t="shared" si="0"/>
        <v>0</v>
      </c>
      <c r="N11">
        <f>IF(AND(K11,L11),IF(D11=1,-G11+E11,G11-E11),IF(K11,IF(D11=1,-G11+J11,+G11-J11),0))</f>
        <v>-1</v>
      </c>
      <c r="O11">
        <f>IF(D11=1,-G11+H11,+G11-I11)</f>
        <v>1</v>
      </c>
      <c r="P11">
        <f>IF(D11=1,-G11+H11,+G11-I11)</f>
        <v>1</v>
      </c>
      <c r="Q11" s="3">
        <f t="shared" si="4"/>
        <v>45232.15625</v>
      </c>
      <c r="R11" s="10">
        <f t="shared" si="1"/>
        <v>1698896700</v>
      </c>
    </row>
    <row r="12" spans="1:18" x14ac:dyDescent="0.2">
      <c r="A12">
        <v>10</v>
      </c>
      <c r="B12" s="1">
        <v>45236.15625</v>
      </c>
      <c r="C12" t="s">
        <v>7</v>
      </c>
      <c r="D12" s="2">
        <v>1</v>
      </c>
      <c r="E12" s="2">
        <v>202</v>
      </c>
      <c r="F12" s="2">
        <v>195</v>
      </c>
      <c r="G12">
        <v>200</v>
      </c>
      <c r="H12">
        <v>201</v>
      </c>
      <c r="I12">
        <v>200</v>
      </c>
      <c r="J12">
        <v>199</v>
      </c>
      <c r="K12" t="b">
        <f t="shared" si="2"/>
        <v>1</v>
      </c>
      <c r="L12" t="b">
        <f t="shared" si="3"/>
        <v>0</v>
      </c>
      <c r="M12" t="b">
        <f t="shared" si="0"/>
        <v>0</v>
      </c>
      <c r="N12">
        <f>IF(AND(K12,L12),IF(D12=1,-G12+E12,G12-E12),IF(K12,IF(D12=1,-G12+J12,+G12-J12),0))</f>
        <v>-1</v>
      </c>
      <c r="O12">
        <f>IF(D12=1,-G12+H12,+G12-I12)</f>
        <v>1</v>
      </c>
      <c r="P12">
        <f>IF(D12=1,-G12+H12,+G12-I12)</f>
        <v>1</v>
      </c>
      <c r="Q12" s="3">
        <f t="shared" si="4"/>
        <v>45233.15625</v>
      </c>
      <c r="R12" s="10">
        <f t="shared" si="1"/>
        <v>1698983100</v>
      </c>
    </row>
    <row r="13" spans="1:18" x14ac:dyDescent="0.2">
      <c r="A13">
        <v>11</v>
      </c>
      <c r="B13" s="1">
        <v>45237.15625</v>
      </c>
      <c r="C13" t="s">
        <v>9</v>
      </c>
      <c r="D13" s="2">
        <v>-1</v>
      </c>
      <c r="E13" s="2">
        <v>199.5</v>
      </c>
      <c r="F13" s="2">
        <v>205</v>
      </c>
      <c r="G13" s="6">
        <v>200</v>
      </c>
      <c r="H13">
        <v>203</v>
      </c>
      <c r="I13" s="6">
        <v>199.5</v>
      </c>
      <c r="J13">
        <v>202</v>
      </c>
      <c r="K13" t="b">
        <f t="shared" si="2"/>
        <v>1</v>
      </c>
      <c r="L13" t="b">
        <f t="shared" si="3"/>
        <v>1</v>
      </c>
      <c r="M13" t="b">
        <f t="shared" si="0"/>
        <v>0</v>
      </c>
      <c r="N13">
        <f>IF(AND(K13,L13),IF(D13=1,-G13+E13,G13-E13),IF(K13,IF(D13=1,-G13+J13,+G13-J13),0))</f>
        <v>0.5</v>
      </c>
      <c r="O13">
        <f>IF(D13=1,-G13+H13,+G13-I13)</f>
        <v>0.5</v>
      </c>
      <c r="P13">
        <f>IF(D13=1,-G13+H13,+G13-I13)</f>
        <v>0.5</v>
      </c>
      <c r="Q13" s="3">
        <f t="shared" si="4"/>
        <v>45236.15625</v>
      </c>
      <c r="R13" s="10">
        <f t="shared" si="1"/>
        <v>1699242300</v>
      </c>
    </row>
    <row r="14" spans="1:18" x14ac:dyDescent="0.2">
      <c r="A14">
        <v>12</v>
      </c>
      <c r="B14" s="1">
        <v>45238.15625</v>
      </c>
      <c r="C14" t="s">
        <v>8</v>
      </c>
      <c r="D14" s="2">
        <v>1</v>
      </c>
      <c r="E14" s="2">
        <v>200.5</v>
      </c>
      <c r="F14" s="2">
        <v>195</v>
      </c>
      <c r="G14" s="6">
        <v>200</v>
      </c>
      <c r="H14" s="6">
        <v>200.5</v>
      </c>
      <c r="I14">
        <v>197</v>
      </c>
      <c r="J14">
        <v>198</v>
      </c>
      <c r="K14" t="b">
        <f t="shared" si="2"/>
        <v>1</v>
      </c>
      <c r="L14" t="b">
        <f t="shared" si="3"/>
        <v>1</v>
      </c>
      <c r="M14" t="b">
        <f t="shared" si="0"/>
        <v>0</v>
      </c>
      <c r="N14">
        <f>IF(AND(K14,L14),IF(D14=1,-G14+E14,G14-E14),IF(K14,IF(D14=1,-G14+J14,+G14-J14),0))</f>
        <v>0.5</v>
      </c>
      <c r="O14">
        <f>IF(D14=1,-G14+H14,+G14-I14)</f>
        <v>0.5</v>
      </c>
      <c r="P14">
        <f>IF(D14=1,-G14+H14,+G14-I14)</f>
        <v>0.5</v>
      </c>
      <c r="Q14" s="3">
        <f t="shared" si="4"/>
        <v>45237.15625</v>
      </c>
      <c r="R14" s="10">
        <f t="shared" si="1"/>
        <v>1699328700</v>
      </c>
    </row>
    <row r="15" spans="1:18" x14ac:dyDescent="0.2">
      <c r="A15">
        <v>13</v>
      </c>
      <c r="B15" s="1">
        <v>45239.15625</v>
      </c>
      <c r="C15" t="s">
        <v>31</v>
      </c>
      <c r="D15" s="2">
        <v>-1</v>
      </c>
      <c r="E15" s="2">
        <v>198</v>
      </c>
      <c r="F15" s="2">
        <v>201</v>
      </c>
      <c r="G15">
        <v>200</v>
      </c>
      <c r="H15" s="6">
        <v>202</v>
      </c>
      <c r="I15" s="7">
        <v>197</v>
      </c>
      <c r="J15">
        <v>201</v>
      </c>
      <c r="K15" t="b">
        <f t="shared" si="2"/>
        <v>1</v>
      </c>
      <c r="L15" t="b">
        <f t="shared" si="3"/>
        <v>1</v>
      </c>
      <c r="M15" t="b">
        <f t="shared" si="0"/>
        <v>1</v>
      </c>
      <c r="N15">
        <f>IF(AND(K15,L15),IF(D15=1,-G15+E15,G15-E15),IF(K15,IF(D15=1,-G15+J15,+G15-J15),0))</f>
        <v>2</v>
      </c>
      <c r="O15">
        <f>IF(D15=1,-G15+H15,+G15-I15)</f>
        <v>3</v>
      </c>
      <c r="P15">
        <f>IF(D15=1,-G15+H15,+G15-I15)</f>
        <v>3</v>
      </c>
      <c r="Q15" s="3">
        <f t="shared" si="4"/>
        <v>45238.15625</v>
      </c>
      <c r="R15" s="10">
        <f t="shared" si="1"/>
        <v>1699415100</v>
      </c>
    </row>
    <row r="16" spans="1:18" x14ac:dyDescent="0.2">
      <c r="A16">
        <v>14</v>
      </c>
      <c r="B16" s="1">
        <v>45240.15625</v>
      </c>
      <c r="C16" t="s">
        <v>32</v>
      </c>
      <c r="D16" s="2">
        <v>1</v>
      </c>
      <c r="E16" s="2">
        <v>202</v>
      </c>
      <c r="F16" s="2">
        <v>199</v>
      </c>
      <c r="G16">
        <v>200</v>
      </c>
      <c r="H16" s="7">
        <v>203</v>
      </c>
      <c r="I16" s="6">
        <v>198</v>
      </c>
      <c r="J16">
        <v>199</v>
      </c>
      <c r="K16" t="b">
        <f t="shared" si="2"/>
        <v>1</v>
      </c>
      <c r="L16" t="b">
        <f t="shared" ref="L16:L18" si="5">OR(AND(D16=1,E16&lt;=H16),AND(D16=-1,E16&gt;=I16))</f>
        <v>1</v>
      </c>
      <c r="M16" t="b">
        <f t="shared" si="0"/>
        <v>1</v>
      </c>
      <c r="N16">
        <f t="shared" ref="N16:N18" si="6">IF(AND(K16,L16),IF(D16=1,-G16+E16,G16-E16),IF(K16,IF(D16=1,-G16+J16,+G16-J16),0))</f>
        <v>2</v>
      </c>
      <c r="O16">
        <f t="shared" ref="O16:O18" si="7">IF(D16=1,-G16+H16,+G16-I16)</f>
        <v>3</v>
      </c>
      <c r="P16">
        <f t="shared" ref="P16:P18" si="8">IF(D16=1,-G16+H16,+G16-I16)</f>
        <v>3</v>
      </c>
      <c r="Q16" s="3">
        <f t="shared" si="4"/>
        <v>45239.15625</v>
      </c>
      <c r="R16" s="10">
        <f t="shared" si="1"/>
        <v>1699501500</v>
      </c>
    </row>
    <row r="17" spans="1:18" x14ac:dyDescent="0.2">
      <c r="A17">
        <v>15</v>
      </c>
      <c r="B17" s="1">
        <v>45242.53125</v>
      </c>
      <c r="C17" t="s">
        <v>33</v>
      </c>
      <c r="D17" s="2">
        <v>-1</v>
      </c>
      <c r="E17" s="2">
        <v>199</v>
      </c>
      <c r="F17" s="2">
        <v>201</v>
      </c>
      <c r="G17">
        <v>200</v>
      </c>
      <c r="H17" s="7">
        <v>202</v>
      </c>
      <c r="I17" s="6">
        <v>198</v>
      </c>
      <c r="J17">
        <v>199</v>
      </c>
      <c r="K17" t="b">
        <f t="shared" si="2"/>
        <v>1</v>
      </c>
      <c r="L17" t="b">
        <f t="shared" si="5"/>
        <v>1</v>
      </c>
      <c r="M17" t="b">
        <f t="shared" si="0"/>
        <v>1</v>
      </c>
      <c r="N17">
        <f t="shared" si="6"/>
        <v>1</v>
      </c>
      <c r="O17">
        <f t="shared" si="7"/>
        <v>2</v>
      </c>
      <c r="P17">
        <f t="shared" si="8"/>
        <v>2</v>
      </c>
      <c r="Q17" s="3">
        <f t="shared" si="4"/>
        <v>45240.15625</v>
      </c>
      <c r="R17" s="10">
        <f t="shared" si="1"/>
        <v>1699587900</v>
      </c>
    </row>
    <row r="18" spans="1:18" x14ac:dyDescent="0.2">
      <c r="A18">
        <v>16</v>
      </c>
      <c r="B18" s="1">
        <v>45243.15625</v>
      </c>
      <c r="C18" t="s">
        <v>34</v>
      </c>
      <c r="D18" s="2">
        <v>1</v>
      </c>
      <c r="E18" s="2">
        <v>201</v>
      </c>
      <c r="F18" s="2">
        <v>199</v>
      </c>
      <c r="G18">
        <v>200</v>
      </c>
      <c r="H18" s="6">
        <v>202</v>
      </c>
      <c r="I18" s="7">
        <v>198</v>
      </c>
      <c r="J18">
        <v>201</v>
      </c>
      <c r="K18" t="b">
        <f t="shared" si="2"/>
        <v>1</v>
      </c>
      <c r="L18" t="b">
        <f t="shared" si="5"/>
        <v>1</v>
      </c>
      <c r="M18" t="b">
        <f t="shared" si="0"/>
        <v>1</v>
      </c>
      <c r="N18">
        <f t="shared" si="6"/>
        <v>1</v>
      </c>
      <c r="O18">
        <f t="shared" si="7"/>
        <v>2</v>
      </c>
      <c r="P18">
        <f t="shared" si="8"/>
        <v>2</v>
      </c>
      <c r="Q18" s="3">
        <f t="shared" si="4"/>
        <v>45242.53125</v>
      </c>
      <c r="R18" s="10">
        <f t="shared" si="1"/>
        <v>1699793100</v>
      </c>
    </row>
    <row r="19" spans="1:18" x14ac:dyDescent="0.2">
      <c r="A19">
        <v>17</v>
      </c>
      <c r="B19" s="1">
        <v>45245.15625</v>
      </c>
      <c r="C19" t="s">
        <v>35</v>
      </c>
      <c r="D19" s="2">
        <v>-1</v>
      </c>
      <c r="E19" s="2">
        <v>199</v>
      </c>
      <c r="F19" s="2">
        <v>201</v>
      </c>
      <c r="G19">
        <v>200</v>
      </c>
      <c r="H19" s="6">
        <v>202</v>
      </c>
      <c r="I19" s="6">
        <v>198</v>
      </c>
      <c r="J19">
        <v>199</v>
      </c>
      <c r="K19" t="b">
        <f t="shared" si="2"/>
        <v>1</v>
      </c>
      <c r="L19" t="b">
        <f t="shared" ref="L19:L21" si="9">OR(AND(D19=1,E19&lt;=H19),AND(D19=-1,E19&gt;=I19))</f>
        <v>1</v>
      </c>
      <c r="M19" t="b">
        <f t="shared" si="0"/>
        <v>1</v>
      </c>
      <c r="N19">
        <f t="shared" ref="N19:N21" si="10">IF(AND(K19,L19),IF(D19=1,-G19+E19,G19-E19),IF(K19,IF(D19=1,-G19+J19,+G19-J19),0))</f>
        <v>1</v>
      </c>
      <c r="O19">
        <f t="shared" ref="O19:O21" si="11">IF(D19=1,-G19+H19,+G19-I19)</f>
        <v>2</v>
      </c>
      <c r="P19">
        <f t="shared" ref="P19:P21" si="12">IF(D19=1,-G19+H19,+G19-I19)</f>
        <v>2</v>
      </c>
      <c r="Q19" s="3">
        <f t="shared" si="4"/>
        <v>45243.15625</v>
      </c>
      <c r="R19" s="10">
        <f t="shared" si="1"/>
        <v>1699847100</v>
      </c>
    </row>
    <row r="20" spans="1:18" x14ac:dyDescent="0.2">
      <c r="A20">
        <v>18</v>
      </c>
      <c r="B20" s="1">
        <v>45246.15625</v>
      </c>
      <c r="C20" t="s">
        <v>36</v>
      </c>
      <c r="D20" s="2">
        <v>1</v>
      </c>
      <c r="E20" s="2">
        <v>201</v>
      </c>
      <c r="F20" s="2">
        <v>199</v>
      </c>
      <c r="G20">
        <v>200</v>
      </c>
      <c r="H20" s="6">
        <v>202</v>
      </c>
      <c r="I20" s="6">
        <v>198</v>
      </c>
      <c r="J20">
        <v>201</v>
      </c>
      <c r="K20" t="b">
        <f t="shared" si="2"/>
        <v>1</v>
      </c>
      <c r="L20" t="b">
        <f t="shared" si="9"/>
        <v>1</v>
      </c>
      <c r="M20" t="b">
        <f t="shared" si="0"/>
        <v>1</v>
      </c>
      <c r="N20">
        <f t="shared" si="10"/>
        <v>1</v>
      </c>
      <c r="O20">
        <f t="shared" si="11"/>
        <v>2</v>
      </c>
      <c r="P20">
        <f t="shared" si="12"/>
        <v>2</v>
      </c>
      <c r="Q20" s="3">
        <f t="shared" si="4"/>
        <v>45245.15625</v>
      </c>
      <c r="R20" s="10">
        <f t="shared" si="1"/>
        <v>1700019900</v>
      </c>
    </row>
    <row r="21" spans="1:18" x14ac:dyDescent="0.2">
      <c r="A21">
        <v>19</v>
      </c>
      <c r="B21" s="1">
        <v>45247.15625</v>
      </c>
      <c r="C21" t="s">
        <v>12</v>
      </c>
      <c r="D21" s="2">
        <v>0</v>
      </c>
      <c r="E21" s="2">
        <v>205</v>
      </c>
      <c r="F21" s="2">
        <v>195</v>
      </c>
      <c r="G21">
        <v>200</v>
      </c>
      <c r="H21">
        <v>201</v>
      </c>
      <c r="I21">
        <v>198</v>
      </c>
      <c r="J21">
        <v>200</v>
      </c>
      <c r="K21" t="b">
        <f t="shared" si="2"/>
        <v>0</v>
      </c>
      <c r="L21" t="b">
        <f t="shared" si="9"/>
        <v>0</v>
      </c>
      <c r="M21" t="b">
        <f t="shared" si="0"/>
        <v>0</v>
      </c>
      <c r="N21">
        <f t="shared" si="10"/>
        <v>0</v>
      </c>
      <c r="O21">
        <f t="shared" si="11"/>
        <v>2</v>
      </c>
      <c r="P21">
        <f t="shared" si="12"/>
        <v>2</v>
      </c>
      <c r="Q21" s="3">
        <f t="shared" si="4"/>
        <v>45246.15625</v>
      </c>
      <c r="R21" s="10">
        <f t="shared" si="1"/>
        <v>1700106300</v>
      </c>
    </row>
    <row r="23" spans="1:18" x14ac:dyDescent="0.2">
      <c r="B23" t="s">
        <v>38</v>
      </c>
      <c r="C23" s="9" t="s">
        <v>41</v>
      </c>
      <c r="D23" t="s">
        <v>42</v>
      </c>
    </row>
    <row r="24" spans="1:18" x14ac:dyDescent="0.2">
      <c r="B24" t="s">
        <v>39</v>
      </c>
      <c r="C24" s="9" t="s">
        <v>40</v>
      </c>
      <c r="D24" t="s">
        <v>42</v>
      </c>
    </row>
    <row r="26" spans="1:18" x14ac:dyDescent="0.2">
      <c r="C26" s="4" t="s">
        <v>53</v>
      </c>
    </row>
    <row r="27" spans="1:18" x14ac:dyDescent="0.2">
      <c r="C27" s="12" t="s">
        <v>54</v>
      </c>
      <c r="D27" s="12" t="s">
        <v>70</v>
      </c>
    </row>
    <row r="28" spans="1:18" x14ac:dyDescent="0.2">
      <c r="C28" s="12" t="s">
        <v>55</v>
      </c>
      <c r="D28" s="12" t="s">
        <v>71</v>
      </c>
    </row>
    <row r="29" spans="1:18" x14ac:dyDescent="0.2">
      <c r="C29" s="12" t="s">
        <v>56</v>
      </c>
      <c r="D29" s="12">
        <v>16</v>
      </c>
      <c r="E29">
        <f>COUNTIF(K:K,TRUE)</f>
        <v>16</v>
      </c>
    </row>
    <row r="30" spans="1:18" x14ac:dyDescent="0.2">
      <c r="C30" s="12" t="s">
        <v>57</v>
      </c>
      <c r="D30" s="12">
        <v>88.888888890000004</v>
      </c>
      <c r="E30">
        <f>E29*100/18</f>
        <v>88.888888888888886</v>
      </c>
    </row>
    <row r="31" spans="1:18" x14ac:dyDescent="0.2">
      <c r="C31" s="12" t="s">
        <v>58</v>
      </c>
      <c r="D31" s="12">
        <v>8</v>
      </c>
      <c r="E31">
        <v>8</v>
      </c>
    </row>
    <row r="32" spans="1:18" x14ac:dyDescent="0.2">
      <c r="C32" s="12" t="s">
        <v>59</v>
      </c>
      <c r="D32" s="12">
        <v>75</v>
      </c>
      <c r="E32">
        <f>6*100/8</f>
        <v>75</v>
      </c>
    </row>
    <row r="33" spans="3:5" x14ac:dyDescent="0.2">
      <c r="C33" s="12" t="s">
        <v>60</v>
      </c>
      <c r="D33" s="12">
        <v>6.5</v>
      </c>
      <c r="E33">
        <f>SUMIF(D1:D21,1,N1:N21)</f>
        <v>6.5</v>
      </c>
    </row>
    <row r="34" spans="3:5" x14ac:dyDescent="0.2">
      <c r="C34" s="12" t="s">
        <v>61</v>
      </c>
      <c r="D34" s="12">
        <v>200.125</v>
      </c>
      <c r="E34">
        <f>1601/E31</f>
        <v>200.125</v>
      </c>
    </row>
    <row r="35" spans="3:5" x14ac:dyDescent="0.2">
      <c r="C35" s="12" t="s">
        <v>62</v>
      </c>
      <c r="D35" s="12">
        <v>3.2479700189999998</v>
      </c>
      <c r="E35">
        <f>E33*100/E34</f>
        <v>3.2479700187382887</v>
      </c>
    </row>
    <row r="36" spans="3:5" x14ac:dyDescent="0.2">
      <c r="C36" s="12" t="s">
        <v>63</v>
      </c>
      <c r="D36" s="12">
        <v>44.444444439999998</v>
      </c>
    </row>
    <row r="37" spans="3:5" x14ac:dyDescent="0.2">
      <c r="C37" s="12" t="s">
        <v>64</v>
      </c>
      <c r="D37" s="12">
        <v>8</v>
      </c>
      <c r="E37">
        <v>8</v>
      </c>
    </row>
    <row r="38" spans="3:5" x14ac:dyDescent="0.2">
      <c r="C38" s="12" t="s">
        <v>65</v>
      </c>
      <c r="D38" s="12">
        <v>75</v>
      </c>
      <c r="E38">
        <f>6*100/8</f>
        <v>75</v>
      </c>
    </row>
    <row r="39" spans="3:5" x14ac:dyDescent="0.2">
      <c r="C39" s="12" t="s">
        <v>66</v>
      </c>
      <c r="D39" s="12">
        <v>6.5</v>
      </c>
      <c r="E39">
        <f>SUMIF(D1:D21,-1,N1:N21)</f>
        <v>6.5</v>
      </c>
    </row>
    <row r="40" spans="3:5" x14ac:dyDescent="0.2">
      <c r="C40" s="12" t="s">
        <v>67</v>
      </c>
      <c r="D40" s="12">
        <v>199.875</v>
      </c>
      <c r="E40">
        <f>1599/E37</f>
        <v>199.875</v>
      </c>
    </row>
    <row r="41" spans="3:5" x14ac:dyDescent="0.2">
      <c r="C41" s="12" t="s">
        <v>68</v>
      </c>
      <c r="D41" s="12">
        <v>3.2520325200000002</v>
      </c>
      <c r="E41">
        <f>E39*100/E40</f>
        <v>3.2520325203252032</v>
      </c>
    </row>
    <row r="42" spans="3:5" x14ac:dyDescent="0.2">
      <c r="C42" s="12" t="s">
        <v>69</v>
      </c>
      <c r="D42" s="12">
        <v>44.444444439999998</v>
      </c>
    </row>
  </sheetData>
  <autoFilter ref="A1:Q21" xr:uid="{7A3089B1-6AB6-F440-8189-99C0E57B5E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293D-DA5D-C848-9A10-43F037CBC968}">
  <dimension ref="A1:E20"/>
  <sheetViews>
    <sheetView workbookViewId="0">
      <selection activeCell="A2" sqref="A1:C20"/>
    </sheetView>
  </sheetViews>
  <sheetFormatPr baseColWidth="10" defaultRowHeight="16" x14ac:dyDescent="0.2"/>
  <cols>
    <col min="1" max="1" width="11.1640625" bestFit="1" customWidth="1"/>
    <col min="4" max="4" width="10.83203125" style="1"/>
    <col min="5" max="5" width="17.5" style="8" customWidth="1"/>
  </cols>
  <sheetData>
    <row r="1" spans="1:3" x14ac:dyDescent="0.2">
      <c r="A1" t="s">
        <v>44</v>
      </c>
      <c r="B1" t="s">
        <v>45</v>
      </c>
      <c r="C1" t="s">
        <v>46</v>
      </c>
    </row>
    <row r="2" spans="1:3" x14ac:dyDescent="0.2">
      <c r="A2">
        <f>Scenario!R3</f>
        <v>1697773500</v>
      </c>
      <c r="B2">
        <f>Scenario!E3</f>
        <v>198</v>
      </c>
      <c r="C2">
        <f>Scenario!D3</f>
        <v>-1</v>
      </c>
    </row>
    <row r="3" spans="1:3" x14ac:dyDescent="0.2">
      <c r="A3">
        <f>Scenario!R4</f>
        <v>1698032700</v>
      </c>
      <c r="B3">
        <f>Scenario!E4</f>
        <v>202</v>
      </c>
      <c r="C3">
        <f>Scenario!D4</f>
        <v>1</v>
      </c>
    </row>
    <row r="4" spans="1:3" x14ac:dyDescent="0.2">
      <c r="A4">
        <f>Scenario!R5</f>
        <v>1698205500</v>
      </c>
      <c r="B4">
        <f>Scenario!E5</f>
        <v>199</v>
      </c>
      <c r="C4">
        <f>Scenario!D5</f>
        <v>-1</v>
      </c>
    </row>
    <row r="5" spans="1:3" x14ac:dyDescent="0.2">
      <c r="A5">
        <f>Scenario!R6</f>
        <v>1698291900</v>
      </c>
      <c r="B5">
        <f>Scenario!E6</f>
        <v>201</v>
      </c>
      <c r="C5">
        <f>Scenario!D6</f>
        <v>1</v>
      </c>
    </row>
    <row r="6" spans="1:3" x14ac:dyDescent="0.2">
      <c r="A6">
        <f>Scenario!R7</f>
        <v>1698378300</v>
      </c>
      <c r="B6">
        <f>Scenario!E7</f>
        <v>199</v>
      </c>
      <c r="C6">
        <f>Scenario!D7</f>
        <v>-1</v>
      </c>
    </row>
    <row r="7" spans="1:3" x14ac:dyDescent="0.2">
      <c r="A7">
        <f>Scenario!R8</f>
        <v>1698637500</v>
      </c>
      <c r="B7">
        <f>Scenario!E8</f>
        <v>201</v>
      </c>
      <c r="C7">
        <f>Scenario!D8</f>
        <v>1</v>
      </c>
    </row>
    <row r="8" spans="1:3" x14ac:dyDescent="0.2">
      <c r="A8">
        <f>Scenario!R9</f>
        <v>1698723900</v>
      </c>
      <c r="B8">
        <f>Scenario!E9</f>
        <v>197</v>
      </c>
      <c r="C8">
        <f>Scenario!D9</f>
        <v>-1</v>
      </c>
    </row>
    <row r="9" spans="1:3" x14ac:dyDescent="0.2">
      <c r="A9">
        <f>Scenario!R10</f>
        <v>1698810300</v>
      </c>
      <c r="B9">
        <f>Scenario!E10</f>
        <v>203</v>
      </c>
      <c r="C9">
        <f>Scenario!D10</f>
        <v>1</v>
      </c>
    </row>
    <row r="10" spans="1:3" x14ac:dyDescent="0.2">
      <c r="A10">
        <f>Scenario!R11</f>
        <v>1698896700</v>
      </c>
      <c r="B10">
        <f>Scenario!E11</f>
        <v>198</v>
      </c>
      <c r="C10">
        <f>Scenario!D11</f>
        <v>-1</v>
      </c>
    </row>
    <row r="11" spans="1:3" x14ac:dyDescent="0.2">
      <c r="A11">
        <f>Scenario!R12</f>
        <v>1698983100</v>
      </c>
      <c r="B11">
        <f>Scenario!E12</f>
        <v>202</v>
      </c>
      <c r="C11">
        <f>Scenario!D12</f>
        <v>1</v>
      </c>
    </row>
    <row r="12" spans="1:3" x14ac:dyDescent="0.2">
      <c r="A12">
        <f>Scenario!R13</f>
        <v>1699242300</v>
      </c>
      <c r="B12">
        <f>Scenario!E13</f>
        <v>199.5</v>
      </c>
      <c r="C12">
        <f>Scenario!D13</f>
        <v>-1</v>
      </c>
    </row>
    <row r="13" spans="1:3" x14ac:dyDescent="0.2">
      <c r="A13">
        <f>Scenario!R14</f>
        <v>1699328700</v>
      </c>
      <c r="B13">
        <f>Scenario!E14</f>
        <v>200.5</v>
      </c>
      <c r="C13">
        <f>Scenario!D14</f>
        <v>1</v>
      </c>
    </row>
    <row r="14" spans="1:3" x14ac:dyDescent="0.2">
      <c r="A14">
        <f>Scenario!R15</f>
        <v>1699415100</v>
      </c>
      <c r="B14">
        <f>Scenario!E15</f>
        <v>198</v>
      </c>
      <c r="C14">
        <f>Scenario!D15</f>
        <v>-1</v>
      </c>
    </row>
    <row r="15" spans="1:3" x14ac:dyDescent="0.2">
      <c r="A15">
        <f>Scenario!R16</f>
        <v>1699501500</v>
      </c>
      <c r="B15">
        <f>Scenario!E16</f>
        <v>202</v>
      </c>
      <c r="C15">
        <f>Scenario!D16</f>
        <v>1</v>
      </c>
    </row>
    <row r="16" spans="1:3" x14ac:dyDescent="0.2">
      <c r="A16">
        <f>Scenario!R17</f>
        <v>1699587900</v>
      </c>
      <c r="B16">
        <f>Scenario!E17</f>
        <v>199</v>
      </c>
      <c r="C16">
        <f>Scenario!D17</f>
        <v>-1</v>
      </c>
    </row>
    <row r="17" spans="1:3" x14ac:dyDescent="0.2">
      <c r="A17">
        <f>Scenario!R18</f>
        <v>1699793100</v>
      </c>
      <c r="B17">
        <f>Scenario!E18</f>
        <v>201</v>
      </c>
      <c r="C17">
        <f>Scenario!D18</f>
        <v>1</v>
      </c>
    </row>
    <row r="18" spans="1:3" x14ac:dyDescent="0.2">
      <c r="A18">
        <f>Scenario!R19</f>
        <v>1699847100</v>
      </c>
      <c r="B18">
        <f>Scenario!E19</f>
        <v>199</v>
      </c>
      <c r="C18">
        <f>Scenario!D19</f>
        <v>-1</v>
      </c>
    </row>
    <row r="19" spans="1:3" x14ac:dyDescent="0.2">
      <c r="A19">
        <f>Scenario!R20</f>
        <v>1700019900</v>
      </c>
      <c r="B19">
        <f>Scenario!E20</f>
        <v>201</v>
      </c>
      <c r="C19">
        <f>Scenario!D20</f>
        <v>1</v>
      </c>
    </row>
    <row r="20" spans="1:3" x14ac:dyDescent="0.2">
      <c r="A20">
        <f>Scenario!R21</f>
        <v>1700106300</v>
      </c>
      <c r="B20">
        <f>Scenario!E21</f>
        <v>205</v>
      </c>
      <c r="C20">
        <f>Scenario!D21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1154-9DD9-A84C-9754-9026B97AD1FE}">
  <dimension ref="A1:H77"/>
  <sheetViews>
    <sheetView topLeftCell="A24" zoomScale="150" zoomScaleNormal="150" workbookViewId="0">
      <selection sqref="A1:E1048576"/>
    </sheetView>
  </sheetViews>
  <sheetFormatPr baseColWidth="10" defaultRowHeight="16" x14ac:dyDescent="0.2"/>
  <cols>
    <col min="1" max="1" width="11.1640625" bestFit="1" customWidth="1"/>
    <col min="7" max="7" width="10.83203125" style="1"/>
    <col min="8" max="8" width="10.83203125" style="11"/>
  </cols>
  <sheetData>
    <row r="1" spans="1:8" x14ac:dyDescent="0.2">
      <c r="A1" t="s">
        <v>44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s="1" t="s">
        <v>52</v>
      </c>
      <c r="H1" s="11" t="s">
        <v>44</v>
      </c>
    </row>
    <row r="2" spans="1:8" x14ac:dyDescent="0.2">
      <c r="A2">
        <v>1697773500</v>
      </c>
      <c r="B2">
        <v>200</v>
      </c>
      <c r="C2">
        <f>B2+0.4</f>
        <v>200.4</v>
      </c>
      <c r="D2">
        <f>B2-0.6</f>
        <v>199.4</v>
      </c>
      <c r="E2">
        <f>B2+0.5</f>
        <v>200.5</v>
      </c>
      <c r="F2">
        <v>0</v>
      </c>
      <c r="G2" s="1">
        <f>(A2/86400)+25569</f>
        <v>45219.15625</v>
      </c>
      <c r="H2" s="11">
        <f>(A2/86400)+25569</f>
        <v>45219.15625</v>
      </c>
    </row>
    <row r="3" spans="1:8" x14ac:dyDescent="0.2">
      <c r="A3">
        <v>1697783400</v>
      </c>
      <c r="B3">
        <f>E2</f>
        <v>200.5</v>
      </c>
      <c r="C3">
        <v>201</v>
      </c>
      <c r="D3">
        <f>C3-0.75</f>
        <v>200.25</v>
      </c>
      <c r="E3">
        <f>D3+0.05</f>
        <v>200.3</v>
      </c>
      <c r="F3">
        <v>9900</v>
      </c>
      <c r="G3" s="1">
        <f>(A3/86400)+25569</f>
        <v>45219.270833333328</v>
      </c>
      <c r="H3" s="11">
        <f>(A3/86400)+25569</f>
        <v>45219.270833333328</v>
      </c>
    </row>
    <row r="4" spans="1:8" x14ac:dyDescent="0.2">
      <c r="A4">
        <v>1697790600</v>
      </c>
      <c r="B4">
        <f>E3</f>
        <v>200.3</v>
      </c>
      <c r="C4">
        <f>B4+0.15</f>
        <v>200.45000000000002</v>
      </c>
      <c r="D4">
        <v>198</v>
      </c>
      <c r="E4">
        <f>D4+0.35</f>
        <v>198.35</v>
      </c>
      <c r="F4">
        <v>7200</v>
      </c>
      <c r="G4" s="1">
        <f>(A4/86400)+25569</f>
        <v>45219.354166666672</v>
      </c>
      <c r="H4" s="11">
        <f>(A4/86400)+25569</f>
        <v>45219.354166666672</v>
      </c>
    </row>
    <row r="5" spans="1:8" x14ac:dyDescent="0.2">
      <c r="A5">
        <v>1697795940</v>
      </c>
      <c r="B5">
        <f>E4</f>
        <v>198.35</v>
      </c>
      <c r="C5">
        <f>B5+0.1</f>
        <v>198.45</v>
      </c>
      <c r="D5">
        <f>B5-0.25</f>
        <v>198.1</v>
      </c>
      <c r="E5">
        <v>200</v>
      </c>
      <c r="F5">
        <v>5340</v>
      </c>
      <c r="G5" s="1">
        <f>(A5/86400)+25569</f>
        <v>45219.415972222225</v>
      </c>
      <c r="H5" s="11">
        <f>(A5/86400)+25569</f>
        <v>45219.415972222225</v>
      </c>
    </row>
    <row r="6" spans="1:8" x14ac:dyDescent="0.2">
      <c r="A6">
        <v>1698032700</v>
      </c>
      <c r="B6">
        <v>199</v>
      </c>
      <c r="C6">
        <f>B6+0.4</f>
        <v>199.4</v>
      </c>
      <c r="D6">
        <f>B6-0.6</f>
        <v>198.4</v>
      </c>
      <c r="E6">
        <f>B6+0.5</f>
        <v>199.5</v>
      </c>
      <c r="F6">
        <v>0</v>
      </c>
      <c r="G6" s="1">
        <f>(A6/86400)+25569</f>
        <v>45222.15625</v>
      </c>
      <c r="H6" s="11">
        <f>(A6/86400)+25569</f>
        <v>45222.15625</v>
      </c>
    </row>
    <row r="7" spans="1:8" x14ac:dyDescent="0.2">
      <c r="A7">
        <v>1698042600</v>
      </c>
      <c r="B7">
        <f>E6</f>
        <v>199.5</v>
      </c>
      <c r="C7">
        <v>199</v>
      </c>
      <c r="D7">
        <f>C7-0.75</f>
        <v>198.25</v>
      </c>
      <c r="E7">
        <f>D7+0.05</f>
        <v>198.3</v>
      </c>
      <c r="F7">
        <v>9900</v>
      </c>
      <c r="G7" s="1">
        <f>(A7/86400)+25569</f>
        <v>45222.270833333328</v>
      </c>
      <c r="H7" s="11">
        <f>(A7/86400)+25569</f>
        <v>45222.270833333328</v>
      </c>
    </row>
    <row r="8" spans="1:8" x14ac:dyDescent="0.2">
      <c r="A8">
        <v>1698049800</v>
      </c>
      <c r="B8">
        <f>E7</f>
        <v>198.3</v>
      </c>
      <c r="C8">
        <f>B8+0.15</f>
        <v>198.45000000000002</v>
      </c>
      <c r="D8">
        <v>197</v>
      </c>
      <c r="E8">
        <f>D8+0.35</f>
        <v>197.35</v>
      </c>
      <c r="F8">
        <v>7200</v>
      </c>
      <c r="G8" s="1">
        <f>(A8/86400)+25569</f>
        <v>45222.354166666672</v>
      </c>
      <c r="H8" s="11">
        <f>(A8/86400)+25569</f>
        <v>45222.354166666672</v>
      </c>
    </row>
    <row r="9" spans="1:8" x14ac:dyDescent="0.2">
      <c r="A9">
        <v>1698055140</v>
      </c>
      <c r="B9">
        <f>E8</f>
        <v>197.35</v>
      </c>
      <c r="C9">
        <f>B9+0.1</f>
        <v>197.45</v>
      </c>
      <c r="D9">
        <f>B9-0.25</f>
        <v>197.1</v>
      </c>
      <c r="E9">
        <v>198</v>
      </c>
      <c r="F9">
        <v>5340</v>
      </c>
      <c r="G9" s="1">
        <f>(A9/86400)+25569</f>
        <v>45222.415972222225</v>
      </c>
      <c r="H9" s="11">
        <f>(A9/86400)+25569</f>
        <v>45222.415972222225</v>
      </c>
    </row>
    <row r="10" spans="1:8" x14ac:dyDescent="0.2">
      <c r="A10">
        <v>1698205500</v>
      </c>
      <c r="B10">
        <v>201</v>
      </c>
      <c r="C10">
        <f>B10+0.4</f>
        <v>201.4</v>
      </c>
      <c r="D10">
        <f>B10-0.6</f>
        <v>200.4</v>
      </c>
      <c r="E10">
        <f>B10+0.5</f>
        <v>201.5</v>
      </c>
      <c r="F10">
        <v>0</v>
      </c>
      <c r="G10" s="1">
        <f>(A10/86400)+25569</f>
        <v>45224.15625</v>
      </c>
      <c r="H10" s="11">
        <f>(A10/86400)+25569</f>
        <v>45224.15625</v>
      </c>
    </row>
    <row r="11" spans="1:8" x14ac:dyDescent="0.2">
      <c r="A11">
        <v>1698215400</v>
      </c>
      <c r="B11">
        <f>E10</f>
        <v>201.5</v>
      </c>
      <c r="C11">
        <v>203</v>
      </c>
      <c r="D11">
        <f>C11-0.75</f>
        <v>202.25</v>
      </c>
      <c r="E11">
        <f>D11+0.05</f>
        <v>202.3</v>
      </c>
      <c r="F11">
        <v>9900</v>
      </c>
      <c r="G11" s="1">
        <f>(A11/86400)+25569</f>
        <v>45224.270833333328</v>
      </c>
      <c r="H11" s="11">
        <f>(A11/86400)+25569</f>
        <v>45224.270833333328</v>
      </c>
    </row>
    <row r="12" spans="1:8" x14ac:dyDescent="0.2">
      <c r="A12">
        <v>1698222600</v>
      </c>
      <c r="B12">
        <f>E11</f>
        <v>202.3</v>
      </c>
      <c r="C12">
        <f>B12+0.15</f>
        <v>202.45000000000002</v>
      </c>
      <c r="D12">
        <v>201</v>
      </c>
      <c r="E12">
        <f>D12+0.35</f>
        <v>201.35</v>
      </c>
      <c r="F12">
        <v>7200</v>
      </c>
      <c r="G12" s="1">
        <f>(A12/86400)+25569</f>
        <v>45224.354166666672</v>
      </c>
      <c r="H12" s="11">
        <f>(A12/86400)+25569</f>
        <v>45224.354166666672</v>
      </c>
    </row>
    <row r="13" spans="1:8" x14ac:dyDescent="0.2">
      <c r="A13">
        <v>1698227940</v>
      </c>
      <c r="B13">
        <f>E12</f>
        <v>201.35</v>
      </c>
      <c r="C13">
        <f>B13+0.1</f>
        <v>201.45</v>
      </c>
      <c r="D13">
        <f>B13-0.25</f>
        <v>201.1</v>
      </c>
      <c r="E13">
        <v>202</v>
      </c>
      <c r="F13">
        <v>5340</v>
      </c>
      <c r="G13" s="1">
        <f>(A13/86400)+25569</f>
        <v>45224.415972222225</v>
      </c>
      <c r="H13" s="11">
        <f>(A13/86400)+25569</f>
        <v>45224.415972222225</v>
      </c>
    </row>
    <row r="14" spans="1:8" x14ac:dyDescent="0.2">
      <c r="A14">
        <v>1698291900</v>
      </c>
      <c r="B14">
        <v>198</v>
      </c>
      <c r="C14">
        <f>B14+0.4</f>
        <v>198.4</v>
      </c>
      <c r="D14">
        <f>B14-0.6</f>
        <v>197.4</v>
      </c>
      <c r="E14">
        <f>B14+0.5</f>
        <v>198.5</v>
      </c>
      <c r="F14">
        <v>0</v>
      </c>
      <c r="G14" s="1">
        <f>(A14/86400)+25569</f>
        <v>45225.15625</v>
      </c>
      <c r="H14" s="11">
        <f>(A14/86400)+25569</f>
        <v>45225.15625</v>
      </c>
    </row>
    <row r="15" spans="1:8" x14ac:dyDescent="0.2">
      <c r="A15">
        <v>1698301800</v>
      </c>
      <c r="B15">
        <f>E14</f>
        <v>198.5</v>
      </c>
      <c r="C15">
        <v>198</v>
      </c>
      <c r="D15">
        <f>C15-0.75</f>
        <v>197.25</v>
      </c>
      <c r="E15">
        <f>D15+0.05</f>
        <v>197.3</v>
      </c>
      <c r="F15">
        <v>9900</v>
      </c>
      <c r="G15" s="1">
        <f>(A15/86400)+25569</f>
        <v>45225.270833333328</v>
      </c>
      <c r="H15" s="11">
        <f>(A15/86400)+25569</f>
        <v>45225.270833333328</v>
      </c>
    </row>
    <row r="16" spans="1:8" x14ac:dyDescent="0.2">
      <c r="A16">
        <v>1698309000</v>
      </c>
      <c r="B16">
        <f>E15</f>
        <v>197.3</v>
      </c>
      <c r="C16">
        <f>B16+0.15</f>
        <v>197.45000000000002</v>
      </c>
      <c r="D16">
        <v>196</v>
      </c>
      <c r="E16">
        <f>D16+0.35</f>
        <v>196.35</v>
      </c>
      <c r="F16">
        <v>7200</v>
      </c>
      <c r="G16" s="1">
        <f>(A16/86400)+25569</f>
        <v>45225.354166666672</v>
      </c>
      <c r="H16" s="11">
        <f>(A16/86400)+25569</f>
        <v>45225.354166666672</v>
      </c>
    </row>
    <row r="17" spans="1:8" x14ac:dyDescent="0.2">
      <c r="A17">
        <v>1698314340</v>
      </c>
      <c r="B17">
        <f>E16</f>
        <v>196.35</v>
      </c>
      <c r="C17">
        <f>B17+0.1</f>
        <v>196.45</v>
      </c>
      <c r="D17">
        <f>B17-0.25</f>
        <v>196.1</v>
      </c>
      <c r="E17">
        <v>196</v>
      </c>
      <c r="F17">
        <v>5340</v>
      </c>
      <c r="G17" s="1">
        <f>(A17/86400)+25569</f>
        <v>45225.415972222225</v>
      </c>
      <c r="H17" s="11">
        <f>(A17/86400)+25569</f>
        <v>45225.415972222225</v>
      </c>
    </row>
    <row r="18" spans="1:8" x14ac:dyDescent="0.2">
      <c r="A18">
        <v>1698378300</v>
      </c>
      <c r="B18">
        <v>202</v>
      </c>
      <c r="C18">
        <f>B18+0.4</f>
        <v>202.4</v>
      </c>
      <c r="D18">
        <f>B18-0.6</f>
        <v>201.4</v>
      </c>
      <c r="E18">
        <f>B18+0.5</f>
        <v>202.5</v>
      </c>
      <c r="F18">
        <v>0</v>
      </c>
      <c r="G18" s="1">
        <f>(A18/86400)+25569</f>
        <v>45226.15625</v>
      </c>
      <c r="H18" s="11">
        <f>(A18/86400)+25569</f>
        <v>45226.15625</v>
      </c>
    </row>
    <row r="19" spans="1:8" x14ac:dyDescent="0.2">
      <c r="A19">
        <v>1698388200</v>
      </c>
      <c r="B19">
        <f>E18</f>
        <v>202.5</v>
      </c>
      <c r="C19">
        <v>204</v>
      </c>
      <c r="D19">
        <f>C19-0.75</f>
        <v>203.25</v>
      </c>
      <c r="E19">
        <f>D19+0.05</f>
        <v>203.3</v>
      </c>
      <c r="F19">
        <v>9900</v>
      </c>
      <c r="G19" s="1">
        <f>(A19/86400)+25569</f>
        <v>45226.270833333328</v>
      </c>
      <c r="H19" s="11">
        <f>(A19/86400)+25569</f>
        <v>45226.270833333328</v>
      </c>
    </row>
    <row r="20" spans="1:8" x14ac:dyDescent="0.2">
      <c r="A20">
        <v>1698395400</v>
      </c>
      <c r="B20">
        <f>E19</f>
        <v>203.3</v>
      </c>
      <c r="C20">
        <f>B20+0.15</f>
        <v>203.45000000000002</v>
      </c>
      <c r="D20">
        <v>202</v>
      </c>
      <c r="E20">
        <f>D20+0.35</f>
        <v>202.35</v>
      </c>
      <c r="F20">
        <v>7200</v>
      </c>
      <c r="G20" s="1">
        <f>(A20/86400)+25569</f>
        <v>45226.354166666672</v>
      </c>
      <c r="H20" s="11">
        <f>(A20/86400)+25569</f>
        <v>45226.354166666672</v>
      </c>
    </row>
    <row r="21" spans="1:8" x14ac:dyDescent="0.2">
      <c r="A21">
        <v>1698400740</v>
      </c>
      <c r="B21">
        <f>E20</f>
        <v>202.35</v>
      </c>
      <c r="C21">
        <f>B21+0.1</f>
        <v>202.45</v>
      </c>
      <c r="D21">
        <f>B21-0.25</f>
        <v>202.1</v>
      </c>
      <c r="E21">
        <v>204</v>
      </c>
      <c r="F21">
        <v>5340</v>
      </c>
      <c r="G21" s="1">
        <f>(A21/86400)+25569</f>
        <v>45226.415972222225</v>
      </c>
      <c r="H21" s="11">
        <f>(A21/86400)+25569</f>
        <v>45226.415972222225</v>
      </c>
    </row>
    <row r="22" spans="1:8" x14ac:dyDescent="0.2">
      <c r="A22">
        <v>1698637500</v>
      </c>
      <c r="B22">
        <v>200</v>
      </c>
      <c r="C22">
        <f>B22+0.4</f>
        <v>200.4</v>
      </c>
      <c r="D22">
        <f>B22-0.6</f>
        <v>199.4</v>
      </c>
      <c r="E22">
        <f>B22+0.5</f>
        <v>200.5</v>
      </c>
      <c r="F22">
        <v>0</v>
      </c>
      <c r="G22" s="1">
        <f>(A22/86400)+25569</f>
        <v>45229.15625</v>
      </c>
      <c r="H22" s="11">
        <f>(A22/86400)+25569</f>
        <v>45229.15625</v>
      </c>
    </row>
    <row r="23" spans="1:8" x14ac:dyDescent="0.2">
      <c r="A23">
        <v>1698647400</v>
      </c>
      <c r="B23">
        <f>E22</f>
        <v>200.5</v>
      </c>
      <c r="C23">
        <v>201</v>
      </c>
      <c r="D23">
        <f>C23-0.75</f>
        <v>200.25</v>
      </c>
      <c r="E23">
        <f>D23+0.05</f>
        <v>200.3</v>
      </c>
      <c r="F23">
        <v>9900</v>
      </c>
      <c r="G23" s="1">
        <f>(A23/86400)+25569</f>
        <v>45229.270833333328</v>
      </c>
      <c r="H23" s="11">
        <f>(A23/86400)+25569</f>
        <v>45229.270833333328</v>
      </c>
    </row>
    <row r="24" spans="1:8" x14ac:dyDescent="0.2">
      <c r="A24">
        <v>1698654600</v>
      </c>
      <c r="B24">
        <f>E23</f>
        <v>200.3</v>
      </c>
      <c r="C24">
        <f>B24+0.15</f>
        <v>200.45000000000002</v>
      </c>
      <c r="D24">
        <v>197</v>
      </c>
      <c r="E24">
        <f>D24+0.35</f>
        <v>197.35</v>
      </c>
      <c r="F24">
        <v>7200</v>
      </c>
      <c r="G24" s="1">
        <f>(A24/86400)+25569</f>
        <v>45229.354166666672</v>
      </c>
      <c r="H24" s="11">
        <f>(A24/86400)+25569</f>
        <v>45229.354166666672</v>
      </c>
    </row>
    <row r="25" spans="1:8" x14ac:dyDescent="0.2">
      <c r="A25">
        <v>1698659940</v>
      </c>
      <c r="B25">
        <f>E24</f>
        <v>197.35</v>
      </c>
      <c r="C25">
        <f>B25+0.1</f>
        <v>197.45</v>
      </c>
      <c r="D25">
        <f>B25-0.25</f>
        <v>197.1</v>
      </c>
      <c r="E25">
        <v>200</v>
      </c>
      <c r="F25">
        <v>5340</v>
      </c>
      <c r="G25" s="1">
        <f>(A25/86400)+25569</f>
        <v>45229.415972222225</v>
      </c>
      <c r="H25" s="11">
        <f>(A25/86400)+25569</f>
        <v>45229.415972222225</v>
      </c>
    </row>
    <row r="26" spans="1:8" x14ac:dyDescent="0.2">
      <c r="A26">
        <v>1698723900</v>
      </c>
      <c r="B26">
        <v>200</v>
      </c>
      <c r="C26">
        <f>B26+0.4</f>
        <v>200.4</v>
      </c>
      <c r="D26">
        <f>B26-0.6</f>
        <v>199.4</v>
      </c>
      <c r="E26">
        <f>B26+0.5</f>
        <v>200.5</v>
      </c>
      <c r="F26">
        <v>0</v>
      </c>
      <c r="G26" s="1">
        <f>(A26/86400)+25569</f>
        <v>45230.15625</v>
      </c>
      <c r="H26" s="11">
        <f>(A26/86400)+25569</f>
        <v>45230.15625</v>
      </c>
    </row>
    <row r="27" spans="1:8" x14ac:dyDescent="0.2">
      <c r="A27">
        <v>1698733800</v>
      </c>
      <c r="B27">
        <f>E26</f>
        <v>200.5</v>
      </c>
      <c r="C27">
        <v>203</v>
      </c>
      <c r="D27">
        <f>C27-0.75</f>
        <v>202.25</v>
      </c>
      <c r="E27">
        <f>D27+0.05</f>
        <v>202.3</v>
      </c>
      <c r="F27">
        <v>9900</v>
      </c>
      <c r="G27" s="1">
        <f>(A27/86400)+25569</f>
        <v>45230.270833333328</v>
      </c>
      <c r="H27" s="11">
        <f>(A27/86400)+25569</f>
        <v>45230.270833333328</v>
      </c>
    </row>
    <row r="28" spans="1:8" x14ac:dyDescent="0.2">
      <c r="A28">
        <v>1698741000</v>
      </c>
      <c r="B28">
        <f>E27</f>
        <v>202.3</v>
      </c>
      <c r="C28">
        <f>B28+0.15</f>
        <v>202.45000000000002</v>
      </c>
      <c r="D28">
        <v>199</v>
      </c>
      <c r="E28">
        <f>D28+0.35</f>
        <v>199.35</v>
      </c>
      <c r="F28">
        <v>7200</v>
      </c>
      <c r="G28" s="1">
        <f>(A28/86400)+25569</f>
        <v>45230.354166666672</v>
      </c>
      <c r="H28" s="11">
        <f>(A28/86400)+25569</f>
        <v>45230.354166666672</v>
      </c>
    </row>
    <row r="29" spans="1:8" x14ac:dyDescent="0.2">
      <c r="A29">
        <v>1698746340</v>
      </c>
      <c r="B29">
        <f>E28</f>
        <v>199.35</v>
      </c>
      <c r="C29">
        <f>B29+0.1</f>
        <v>199.45</v>
      </c>
      <c r="D29">
        <f>B29-0.25</f>
        <v>199.1</v>
      </c>
      <c r="E29">
        <v>199</v>
      </c>
      <c r="F29">
        <v>5340</v>
      </c>
      <c r="G29" s="1">
        <f>(A29/86400)+25569</f>
        <v>45230.415972222225</v>
      </c>
      <c r="H29" s="11">
        <f>(A29/86400)+25569</f>
        <v>45230.415972222225</v>
      </c>
    </row>
    <row r="30" spans="1:8" x14ac:dyDescent="0.2">
      <c r="A30">
        <v>1698810300</v>
      </c>
      <c r="B30">
        <v>200</v>
      </c>
      <c r="C30">
        <f>B30+0.4</f>
        <v>200.4</v>
      </c>
      <c r="D30">
        <f>B30-0.6</f>
        <v>199.4</v>
      </c>
      <c r="E30">
        <f>B30+0.5</f>
        <v>200.5</v>
      </c>
      <c r="F30">
        <v>0</v>
      </c>
      <c r="G30" s="1">
        <f>(A30/86400)+25569</f>
        <v>45231.15625</v>
      </c>
      <c r="H30" s="11">
        <f>(A30/86400)+25569</f>
        <v>45231.15625</v>
      </c>
    </row>
    <row r="31" spans="1:8" x14ac:dyDescent="0.2">
      <c r="A31">
        <v>1698820200</v>
      </c>
      <c r="B31">
        <f>E30</f>
        <v>200.5</v>
      </c>
      <c r="C31">
        <v>200</v>
      </c>
      <c r="D31">
        <f>C31-0.75</f>
        <v>199.25</v>
      </c>
      <c r="E31">
        <f>D31+0.05</f>
        <v>199.3</v>
      </c>
      <c r="F31">
        <v>9900</v>
      </c>
      <c r="G31" s="1">
        <f>(A31/86400)+25569</f>
        <v>45231.270833333328</v>
      </c>
      <c r="H31" s="11">
        <f>(A31/86400)+25569</f>
        <v>45231.270833333328</v>
      </c>
    </row>
    <row r="32" spans="1:8" x14ac:dyDescent="0.2">
      <c r="A32">
        <v>1698827400</v>
      </c>
      <c r="B32">
        <f>E31</f>
        <v>199.3</v>
      </c>
      <c r="C32">
        <f>B32+0.15</f>
        <v>199.45000000000002</v>
      </c>
      <c r="D32">
        <v>198</v>
      </c>
      <c r="E32">
        <f>D32+0.35</f>
        <v>198.35</v>
      </c>
      <c r="F32">
        <v>7200</v>
      </c>
      <c r="G32" s="1">
        <f>(A32/86400)+25569</f>
        <v>45231.354166666672</v>
      </c>
      <c r="H32" s="11">
        <f>(A32/86400)+25569</f>
        <v>45231.354166666672</v>
      </c>
    </row>
    <row r="33" spans="1:8" x14ac:dyDescent="0.2">
      <c r="A33">
        <v>1698832740</v>
      </c>
      <c r="B33">
        <f>E32</f>
        <v>198.35</v>
      </c>
      <c r="C33">
        <f>B33+0.1</f>
        <v>198.45</v>
      </c>
      <c r="D33">
        <f>B33-0.25</f>
        <v>198.1</v>
      </c>
      <c r="E33">
        <v>199</v>
      </c>
      <c r="F33">
        <v>5340</v>
      </c>
      <c r="G33" s="1">
        <f>(A33/86400)+25569</f>
        <v>45231.415972222225</v>
      </c>
      <c r="H33" s="11">
        <f>(A33/86400)+25569</f>
        <v>45231.415972222225</v>
      </c>
    </row>
    <row r="34" spans="1:8" x14ac:dyDescent="0.2">
      <c r="A34">
        <v>1698896700</v>
      </c>
      <c r="B34">
        <v>200</v>
      </c>
      <c r="C34">
        <f>B34+0.4</f>
        <v>200.4</v>
      </c>
      <c r="D34">
        <f>B34-0.6</f>
        <v>199.4</v>
      </c>
      <c r="E34">
        <f>B34+0.5</f>
        <v>200.5</v>
      </c>
      <c r="F34">
        <v>0</v>
      </c>
      <c r="G34" s="1">
        <f>(A34/86400)+25569</f>
        <v>45232.15625</v>
      </c>
      <c r="H34" s="11">
        <f>(A34/86400)+25569</f>
        <v>45232.15625</v>
      </c>
    </row>
    <row r="35" spans="1:8" x14ac:dyDescent="0.2">
      <c r="A35">
        <v>1698906600</v>
      </c>
      <c r="B35">
        <f>E34</f>
        <v>200.5</v>
      </c>
      <c r="C35">
        <v>202</v>
      </c>
      <c r="D35">
        <f>C35-0.75</f>
        <v>201.25</v>
      </c>
      <c r="E35">
        <f>D35+0.05</f>
        <v>201.3</v>
      </c>
      <c r="F35">
        <v>9900</v>
      </c>
      <c r="G35" s="1">
        <f>(A35/86400)+25569</f>
        <v>45232.270833333328</v>
      </c>
      <c r="H35" s="11">
        <f>(A35/86400)+25569</f>
        <v>45232.270833333328</v>
      </c>
    </row>
    <row r="36" spans="1:8" x14ac:dyDescent="0.2">
      <c r="A36">
        <v>1698913800</v>
      </c>
      <c r="B36">
        <f>E35</f>
        <v>201.3</v>
      </c>
      <c r="C36">
        <f>B36+0.15</f>
        <v>201.45000000000002</v>
      </c>
      <c r="D36">
        <v>200</v>
      </c>
      <c r="E36">
        <f>D36+0.35</f>
        <v>200.35</v>
      </c>
      <c r="F36">
        <v>7200</v>
      </c>
      <c r="G36" s="1">
        <f>(A36/86400)+25569</f>
        <v>45232.354166666672</v>
      </c>
      <c r="H36" s="11">
        <f>(A36/86400)+25569</f>
        <v>45232.354166666672</v>
      </c>
    </row>
    <row r="37" spans="1:8" x14ac:dyDescent="0.2">
      <c r="A37">
        <v>1698919140</v>
      </c>
      <c r="B37">
        <f>E36</f>
        <v>200.35</v>
      </c>
      <c r="C37">
        <f>B37+0.1</f>
        <v>200.45</v>
      </c>
      <c r="D37">
        <f>B37-0.25</f>
        <v>200.1</v>
      </c>
      <c r="E37">
        <v>201</v>
      </c>
      <c r="F37">
        <v>5340</v>
      </c>
      <c r="G37" s="1">
        <f>(A37/86400)+25569</f>
        <v>45232.415972222225</v>
      </c>
      <c r="H37" s="11">
        <f>(A37/86400)+25569</f>
        <v>45232.415972222225</v>
      </c>
    </row>
    <row r="38" spans="1:8" x14ac:dyDescent="0.2">
      <c r="A38">
        <v>1698983100</v>
      </c>
      <c r="B38">
        <v>200</v>
      </c>
      <c r="C38">
        <f>B38+0.4</f>
        <v>200.4</v>
      </c>
      <c r="D38">
        <f>B38-0.6</f>
        <v>199.4</v>
      </c>
      <c r="E38">
        <f>B38+0.5</f>
        <v>200.5</v>
      </c>
      <c r="F38">
        <v>0</v>
      </c>
      <c r="G38" s="1">
        <f>(A38/86400)+25569</f>
        <v>45233.15625</v>
      </c>
      <c r="H38" s="11">
        <f>(A38/86400)+25569</f>
        <v>45233.15625</v>
      </c>
    </row>
    <row r="39" spans="1:8" x14ac:dyDescent="0.2">
      <c r="A39">
        <v>1698993000</v>
      </c>
      <c r="B39">
        <f>E38</f>
        <v>200.5</v>
      </c>
      <c r="C39">
        <v>200</v>
      </c>
      <c r="D39">
        <f>C39-0.75</f>
        <v>199.25</v>
      </c>
      <c r="E39">
        <f>D39+0.05</f>
        <v>199.3</v>
      </c>
      <c r="F39">
        <v>9900</v>
      </c>
      <c r="G39" s="1">
        <f>(A39/86400)+25569</f>
        <v>45233.270833333328</v>
      </c>
      <c r="H39" s="11">
        <f>(A39/86400)+25569</f>
        <v>45233.270833333328</v>
      </c>
    </row>
    <row r="40" spans="1:8" x14ac:dyDescent="0.2">
      <c r="A40">
        <v>1699000200</v>
      </c>
      <c r="B40">
        <f>E39</f>
        <v>199.3</v>
      </c>
      <c r="C40">
        <f>B40+0.15</f>
        <v>199.45000000000002</v>
      </c>
      <c r="D40">
        <v>199</v>
      </c>
      <c r="E40">
        <f>D40+0.35</f>
        <v>199.35</v>
      </c>
      <c r="F40">
        <v>7200</v>
      </c>
      <c r="G40" s="1">
        <f>(A40/86400)+25569</f>
        <v>45233.354166666672</v>
      </c>
      <c r="H40" s="11">
        <f>(A40/86400)+25569</f>
        <v>45233.354166666672</v>
      </c>
    </row>
    <row r="41" spans="1:8" x14ac:dyDescent="0.2">
      <c r="A41">
        <v>1699005540</v>
      </c>
      <c r="B41">
        <f>E40</f>
        <v>199.35</v>
      </c>
      <c r="C41">
        <f>B41+0.1</f>
        <v>199.45</v>
      </c>
      <c r="D41">
        <f>B41-0.25</f>
        <v>199.1</v>
      </c>
      <c r="E41">
        <v>201</v>
      </c>
      <c r="F41">
        <v>5340</v>
      </c>
      <c r="G41" s="1">
        <f>(A41/86400)+25569</f>
        <v>45233.415972222225</v>
      </c>
      <c r="H41" s="11">
        <f>(A41/86400)+25569</f>
        <v>45233.415972222225</v>
      </c>
    </row>
    <row r="42" spans="1:8" x14ac:dyDescent="0.2">
      <c r="A42">
        <v>1699242300</v>
      </c>
      <c r="B42">
        <v>200</v>
      </c>
      <c r="C42">
        <f>B42+0.4</f>
        <v>200.4</v>
      </c>
      <c r="D42">
        <f>B42-0.6</f>
        <v>199.4</v>
      </c>
      <c r="E42">
        <f>B42+0.5</f>
        <v>200.5</v>
      </c>
      <c r="F42">
        <v>0</v>
      </c>
      <c r="G42" s="1">
        <f>(A42/86400)+25569</f>
        <v>45236.15625</v>
      </c>
      <c r="H42" s="11">
        <f>(A42/86400)+25569</f>
        <v>45236.15625</v>
      </c>
    </row>
    <row r="43" spans="1:8" x14ac:dyDescent="0.2">
      <c r="A43">
        <v>1699252200</v>
      </c>
      <c r="B43">
        <f>E42</f>
        <v>200.5</v>
      </c>
      <c r="C43">
        <v>201</v>
      </c>
      <c r="D43">
        <f>C43-0.75</f>
        <v>200.25</v>
      </c>
      <c r="E43">
        <f>D43+0.05</f>
        <v>200.3</v>
      </c>
      <c r="F43">
        <v>9900</v>
      </c>
      <c r="G43" s="1">
        <f>(A43/86400)+25569</f>
        <v>45236.270833333328</v>
      </c>
      <c r="H43" s="11">
        <f>(A43/86400)+25569</f>
        <v>45236.270833333328</v>
      </c>
    </row>
    <row r="44" spans="1:8" x14ac:dyDescent="0.2">
      <c r="A44">
        <v>1699259400</v>
      </c>
      <c r="B44">
        <f>E43</f>
        <v>200.3</v>
      </c>
      <c r="C44">
        <f>B44+0.15</f>
        <v>200.45000000000002</v>
      </c>
      <c r="D44">
        <v>200</v>
      </c>
      <c r="E44">
        <f>D44+0.35</f>
        <v>200.35</v>
      </c>
      <c r="F44">
        <v>7200</v>
      </c>
      <c r="G44" s="1">
        <f>(A44/86400)+25569</f>
        <v>45236.354166666672</v>
      </c>
      <c r="H44" s="11">
        <f>(A44/86400)+25569</f>
        <v>45236.354166666672</v>
      </c>
    </row>
    <row r="45" spans="1:8" x14ac:dyDescent="0.2">
      <c r="A45">
        <v>1699264740</v>
      </c>
      <c r="B45">
        <f>E44</f>
        <v>200.35</v>
      </c>
      <c r="C45">
        <f>B45+0.1</f>
        <v>200.45</v>
      </c>
      <c r="D45">
        <f>B45-0.25</f>
        <v>200.1</v>
      </c>
      <c r="E45">
        <v>199</v>
      </c>
      <c r="F45">
        <v>5340</v>
      </c>
      <c r="G45" s="1">
        <f>(A45/86400)+25569</f>
        <v>45236.415972222225</v>
      </c>
      <c r="H45" s="11">
        <f>(A45/86400)+25569</f>
        <v>45236.415972222225</v>
      </c>
    </row>
    <row r="46" spans="1:8" x14ac:dyDescent="0.2">
      <c r="A46">
        <v>1699328700</v>
      </c>
      <c r="B46" s="6">
        <v>200</v>
      </c>
      <c r="C46">
        <f>B46+0.4</f>
        <v>200.4</v>
      </c>
      <c r="D46" s="6">
        <f>B46-0.5</f>
        <v>199.5</v>
      </c>
      <c r="E46">
        <f>B46+0.5</f>
        <v>200.5</v>
      </c>
      <c r="F46">
        <v>0</v>
      </c>
      <c r="G46" s="1">
        <f>(A46/86400)+25569</f>
        <v>45237.15625</v>
      </c>
      <c r="H46" s="11">
        <f>(A46/86400)+25569</f>
        <v>45237.15625</v>
      </c>
    </row>
    <row r="47" spans="1:8" x14ac:dyDescent="0.2">
      <c r="A47">
        <v>1699338600</v>
      </c>
      <c r="B47">
        <f>E46</f>
        <v>200.5</v>
      </c>
      <c r="C47">
        <v>203</v>
      </c>
      <c r="D47">
        <f>C47-0.75</f>
        <v>202.25</v>
      </c>
      <c r="E47">
        <f>D47+0.05</f>
        <v>202.3</v>
      </c>
      <c r="F47">
        <v>9900</v>
      </c>
      <c r="G47" s="1">
        <f>(A47/86400)+25569</f>
        <v>45237.270833333328</v>
      </c>
      <c r="H47" s="11">
        <f>(A47/86400)+25569</f>
        <v>45237.270833333328</v>
      </c>
    </row>
    <row r="48" spans="1:8" x14ac:dyDescent="0.2">
      <c r="A48">
        <v>1699345800</v>
      </c>
      <c r="B48">
        <f>E47</f>
        <v>202.3</v>
      </c>
      <c r="C48">
        <f>B48+0.15</f>
        <v>202.45000000000002</v>
      </c>
      <c r="D48">
        <v>199.5</v>
      </c>
      <c r="E48">
        <f>D48+0.35</f>
        <v>199.85</v>
      </c>
      <c r="F48">
        <v>7200</v>
      </c>
      <c r="G48" s="1">
        <f>(A48/86400)+25569</f>
        <v>45237.354166666672</v>
      </c>
      <c r="H48" s="11">
        <f>(A48/86400)+25569</f>
        <v>45237.354166666672</v>
      </c>
    </row>
    <row r="49" spans="1:8" x14ac:dyDescent="0.2">
      <c r="A49">
        <v>1699351140</v>
      </c>
      <c r="B49">
        <f>E48</f>
        <v>199.85</v>
      </c>
      <c r="C49">
        <f>B49+0.1</f>
        <v>199.95</v>
      </c>
      <c r="D49">
        <f>B49-0.25</f>
        <v>199.6</v>
      </c>
      <c r="E49">
        <v>202</v>
      </c>
      <c r="F49">
        <v>5340</v>
      </c>
      <c r="G49" s="1">
        <f>(A49/86400)+25569</f>
        <v>45237.415972222225</v>
      </c>
      <c r="H49" s="11">
        <f>(A49/86400)+25569</f>
        <v>45237.415972222225</v>
      </c>
    </row>
    <row r="50" spans="1:8" x14ac:dyDescent="0.2">
      <c r="A50">
        <v>1699415100</v>
      </c>
      <c r="B50" s="6">
        <v>200</v>
      </c>
      <c r="C50" s="6">
        <f>B50+0.5</f>
        <v>200.5</v>
      </c>
      <c r="D50">
        <f>B50-0.6</f>
        <v>199.4</v>
      </c>
      <c r="E50">
        <v>200.4</v>
      </c>
      <c r="F50">
        <v>0</v>
      </c>
      <c r="G50" s="1">
        <f>(A50/86400)+25569</f>
        <v>45238.15625</v>
      </c>
      <c r="H50" s="11">
        <f>(A50/86400)+25569</f>
        <v>45238.15625</v>
      </c>
    </row>
    <row r="51" spans="1:8" x14ac:dyDescent="0.2">
      <c r="A51">
        <v>1699425000</v>
      </c>
      <c r="B51">
        <f>E50</f>
        <v>200.4</v>
      </c>
      <c r="C51">
        <v>200.5</v>
      </c>
      <c r="D51">
        <f>C51-0.75</f>
        <v>199.75</v>
      </c>
      <c r="E51">
        <f>D51+0.05</f>
        <v>199.8</v>
      </c>
      <c r="F51">
        <v>9900</v>
      </c>
      <c r="G51" s="1">
        <f>(A51/86400)+25569</f>
        <v>45238.270833333328</v>
      </c>
      <c r="H51" s="11">
        <f>(A51/86400)+25569</f>
        <v>45238.270833333328</v>
      </c>
    </row>
    <row r="52" spans="1:8" x14ac:dyDescent="0.2">
      <c r="A52">
        <v>1699432200</v>
      </c>
      <c r="B52">
        <f>E51</f>
        <v>199.8</v>
      </c>
      <c r="C52">
        <f>B52+0.15</f>
        <v>199.95000000000002</v>
      </c>
      <c r="D52">
        <v>197</v>
      </c>
      <c r="E52">
        <f>D52+0.35</f>
        <v>197.35</v>
      </c>
      <c r="F52">
        <v>7200</v>
      </c>
      <c r="G52" s="1">
        <f>(A52/86400)+25569</f>
        <v>45238.354166666672</v>
      </c>
      <c r="H52" s="11">
        <f>(A52/86400)+25569</f>
        <v>45238.354166666672</v>
      </c>
    </row>
    <row r="53" spans="1:8" x14ac:dyDescent="0.2">
      <c r="A53">
        <v>1699437540</v>
      </c>
      <c r="B53">
        <f>E52</f>
        <v>197.35</v>
      </c>
      <c r="C53">
        <f>B53+0.1</f>
        <v>197.45</v>
      </c>
      <c r="D53">
        <f>B53-0.25</f>
        <v>197.1</v>
      </c>
      <c r="E53">
        <v>198</v>
      </c>
      <c r="F53">
        <v>5340</v>
      </c>
      <c r="G53" s="1">
        <f>(A53/86400)+25569</f>
        <v>45238.415972222225</v>
      </c>
      <c r="H53" s="11">
        <f>(A53/86400)+25569</f>
        <v>45238.415972222225</v>
      </c>
    </row>
    <row r="54" spans="1:8" x14ac:dyDescent="0.2">
      <c r="A54">
        <v>1699501500</v>
      </c>
      <c r="B54">
        <v>200</v>
      </c>
      <c r="C54">
        <f>B54+0.4</f>
        <v>200.4</v>
      </c>
      <c r="D54">
        <f>B54-0.6</f>
        <v>199.4</v>
      </c>
      <c r="E54">
        <f>B54+0.5</f>
        <v>200.5</v>
      </c>
      <c r="F54">
        <v>0</v>
      </c>
      <c r="G54" s="1">
        <f>(A54/86400)+25569</f>
        <v>45239.15625</v>
      </c>
      <c r="H54" s="11">
        <f>(A54/86400)+25569</f>
        <v>45239.15625</v>
      </c>
    </row>
    <row r="55" spans="1:8" x14ac:dyDescent="0.2">
      <c r="A55">
        <v>1699511400</v>
      </c>
      <c r="B55">
        <f>E54</f>
        <v>200.5</v>
      </c>
      <c r="C55" s="6">
        <v>202</v>
      </c>
      <c r="D55">
        <f>C55-0.75</f>
        <v>201.25</v>
      </c>
      <c r="E55">
        <f>D55+0.05</f>
        <v>201.3</v>
      </c>
      <c r="F55">
        <v>9900</v>
      </c>
      <c r="G55" s="1">
        <f>(A55/86400)+25569</f>
        <v>45239.270833333328</v>
      </c>
      <c r="H55" s="11">
        <f>(A55/86400)+25569</f>
        <v>45239.270833333328</v>
      </c>
    </row>
    <row r="56" spans="1:8" x14ac:dyDescent="0.2">
      <c r="A56">
        <v>1699518600</v>
      </c>
      <c r="B56">
        <f>E55</f>
        <v>201.3</v>
      </c>
      <c r="C56">
        <f>B56+0.15</f>
        <v>201.45000000000002</v>
      </c>
      <c r="D56" s="7">
        <v>197</v>
      </c>
      <c r="E56">
        <f>D56+0.35</f>
        <v>197.35</v>
      </c>
      <c r="F56">
        <v>7200</v>
      </c>
      <c r="G56" s="1">
        <f>(A56/86400)+25569</f>
        <v>45239.354166666672</v>
      </c>
      <c r="H56" s="11">
        <f>(A56/86400)+25569</f>
        <v>45239.354166666672</v>
      </c>
    </row>
    <row r="57" spans="1:8" x14ac:dyDescent="0.2">
      <c r="A57">
        <v>1699523940</v>
      </c>
      <c r="B57">
        <f>E56</f>
        <v>197.35</v>
      </c>
      <c r="C57">
        <f>B57+0.1</f>
        <v>197.45</v>
      </c>
      <c r="D57">
        <f>B57-0.25</f>
        <v>197.1</v>
      </c>
      <c r="E57">
        <v>201</v>
      </c>
      <c r="F57">
        <v>5340</v>
      </c>
      <c r="G57" s="1">
        <f>(A57/86400)+25569</f>
        <v>45239.415972222225</v>
      </c>
      <c r="H57" s="11">
        <f>(A57/86400)+25569</f>
        <v>45239.415972222225</v>
      </c>
    </row>
    <row r="58" spans="1:8" x14ac:dyDescent="0.2">
      <c r="A58">
        <v>1699587900</v>
      </c>
      <c r="B58">
        <v>200</v>
      </c>
      <c r="C58">
        <f>B58+0.4</f>
        <v>200.4</v>
      </c>
      <c r="D58">
        <f>B58-0.6</f>
        <v>199.4</v>
      </c>
      <c r="E58">
        <f>B58+0.5</f>
        <v>200.5</v>
      </c>
      <c r="F58">
        <v>0</v>
      </c>
      <c r="G58" s="1">
        <f>(A58/86400)+25569</f>
        <v>45240.15625</v>
      </c>
      <c r="H58" s="11">
        <f>(A58/86400)+25569</f>
        <v>45240.15625</v>
      </c>
    </row>
    <row r="59" spans="1:8" x14ac:dyDescent="0.2">
      <c r="A59">
        <v>1699597800</v>
      </c>
      <c r="B59">
        <f>E58</f>
        <v>200.5</v>
      </c>
      <c r="D59" s="6">
        <v>198</v>
      </c>
      <c r="E59">
        <f>D59+0.05</f>
        <v>198.05</v>
      </c>
      <c r="F59">
        <v>9900</v>
      </c>
      <c r="G59" s="1">
        <f>(A59/86400)+25569</f>
        <v>45240.270833333328</v>
      </c>
      <c r="H59" s="11">
        <f>(A59/86400)+25569</f>
        <v>45240.270833333328</v>
      </c>
    </row>
    <row r="60" spans="1:8" x14ac:dyDescent="0.2">
      <c r="A60">
        <v>1699605000</v>
      </c>
      <c r="B60">
        <f>E59</f>
        <v>198.05</v>
      </c>
      <c r="C60" s="7">
        <v>203</v>
      </c>
      <c r="D60">
        <f>C60-1.2</f>
        <v>201.8</v>
      </c>
      <c r="E60">
        <f>D60+0.35</f>
        <v>202.15</v>
      </c>
      <c r="F60">
        <v>7200</v>
      </c>
      <c r="G60" s="1">
        <f>(A60/86400)+25569</f>
        <v>45240.354166666672</v>
      </c>
      <c r="H60" s="11">
        <f>(A60/86400)+25569</f>
        <v>45240.354166666672</v>
      </c>
    </row>
    <row r="61" spans="1:8" x14ac:dyDescent="0.2">
      <c r="A61">
        <v>1699610340</v>
      </c>
      <c r="B61">
        <f>E60</f>
        <v>202.15</v>
      </c>
      <c r="C61">
        <f>B61+0.1</f>
        <v>202.25</v>
      </c>
      <c r="D61">
        <f>B61-0.25</f>
        <v>201.9</v>
      </c>
      <c r="E61">
        <v>199</v>
      </c>
      <c r="F61">
        <v>5340</v>
      </c>
      <c r="G61" s="1">
        <f>(A61/86400)+25569</f>
        <v>45240.415972222225</v>
      </c>
      <c r="H61" s="11">
        <f>(A61/86400)+25569</f>
        <v>45240.415972222225</v>
      </c>
    </row>
    <row r="62" spans="1:8" x14ac:dyDescent="0.2">
      <c r="A62">
        <v>1699793100</v>
      </c>
      <c r="B62">
        <v>200</v>
      </c>
      <c r="C62">
        <f>B62+0.4</f>
        <v>200.4</v>
      </c>
      <c r="D62">
        <f>B62-0.6</f>
        <v>199.4</v>
      </c>
      <c r="E62">
        <f>B62+0.5</f>
        <v>200.5</v>
      </c>
      <c r="F62">
        <v>0</v>
      </c>
      <c r="G62" s="1">
        <f>(A62/86400)+25569</f>
        <v>45242.53125</v>
      </c>
      <c r="H62" s="11">
        <f>(A62/86400)+25569</f>
        <v>45242.53125</v>
      </c>
    </row>
    <row r="63" spans="1:8" x14ac:dyDescent="0.2">
      <c r="A63">
        <v>1699803000</v>
      </c>
      <c r="B63">
        <f>E62</f>
        <v>200.5</v>
      </c>
      <c r="D63" s="6">
        <v>198</v>
      </c>
      <c r="E63">
        <f>D63+0.05</f>
        <v>198.05</v>
      </c>
      <c r="F63">
        <v>9900</v>
      </c>
      <c r="G63" s="1">
        <f>(A63/86400)+25569</f>
        <v>45242.645833333328</v>
      </c>
      <c r="H63" s="11">
        <f>(A63/86400)+25569</f>
        <v>45242.645833333328</v>
      </c>
    </row>
    <row r="64" spans="1:8" x14ac:dyDescent="0.2">
      <c r="A64">
        <v>1699810200</v>
      </c>
      <c r="B64">
        <f>E63</f>
        <v>198.05</v>
      </c>
      <c r="C64" s="7">
        <v>202</v>
      </c>
      <c r="D64">
        <f>C64-1.2</f>
        <v>200.8</v>
      </c>
      <c r="E64">
        <f>D64+0.35</f>
        <v>201.15</v>
      </c>
      <c r="F64">
        <v>7200</v>
      </c>
      <c r="G64" s="1">
        <f>(A64/86400)+25569</f>
        <v>45242.729166666672</v>
      </c>
      <c r="H64" s="11">
        <f>(A64/86400)+25569</f>
        <v>45242.729166666672</v>
      </c>
    </row>
    <row r="65" spans="1:8" x14ac:dyDescent="0.2">
      <c r="A65">
        <v>1699815540</v>
      </c>
      <c r="B65">
        <f>E64</f>
        <v>201.15</v>
      </c>
      <c r="C65">
        <f>B65+0.1</f>
        <v>201.25</v>
      </c>
      <c r="D65">
        <f>B65-0.25</f>
        <v>200.9</v>
      </c>
      <c r="E65">
        <v>199</v>
      </c>
      <c r="F65">
        <v>5340</v>
      </c>
      <c r="G65" s="1">
        <f>(A65/86400)+25569</f>
        <v>45242.790972222225</v>
      </c>
      <c r="H65" s="11">
        <f>(A65/86400)+25569</f>
        <v>45242.790972222225</v>
      </c>
    </row>
    <row r="66" spans="1:8" x14ac:dyDescent="0.2">
      <c r="A66">
        <v>1699847100</v>
      </c>
      <c r="B66">
        <v>200</v>
      </c>
      <c r="C66">
        <f>B66+0.4</f>
        <v>200.4</v>
      </c>
      <c r="D66">
        <f>B66-0.6</f>
        <v>199.4</v>
      </c>
      <c r="E66">
        <f>B66+0.5</f>
        <v>200.5</v>
      </c>
      <c r="F66">
        <v>0</v>
      </c>
      <c r="G66" s="1">
        <f>(A66/86400)+25569</f>
        <v>45243.15625</v>
      </c>
      <c r="H66" s="11">
        <f>(A66/86400)+25569</f>
        <v>45243.15625</v>
      </c>
    </row>
    <row r="67" spans="1:8" x14ac:dyDescent="0.2">
      <c r="A67">
        <v>1699857000</v>
      </c>
      <c r="B67">
        <f>E66</f>
        <v>200.5</v>
      </c>
      <c r="C67" s="6">
        <v>202</v>
      </c>
      <c r="D67">
        <f>C67-0.75</f>
        <v>201.25</v>
      </c>
      <c r="E67">
        <f>D67+0.05</f>
        <v>201.3</v>
      </c>
      <c r="F67">
        <v>9900</v>
      </c>
      <c r="G67" s="1">
        <f>(A67/86400)+25569</f>
        <v>45243.270833333328</v>
      </c>
      <c r="H67" s="11">
        <f>(A67/86400)+25569</f>
        <v>45243.270833333328</v>
      </c>
    </row>
    <row r="68" spans="1:8" x14ac:dyDescent="0.2">
      <c r="A68">
        <v>1699864200</v>
      </c>
      <c r="B68">
        <f>E67</f>
        <v>201.3</v>
      </c>
      <c r="C68">
        <f>B68+0.15</f>
        <v>201.45000000000002</v>
      </c>
      <c r="D68" s="7">
        <v>198</v>
      </c>
      <c r="E68">
        <f>D68+0.35</f>
        <v>198.35</v>
      </c>
      <c r="F68">
        <v>7200</v>
      </c>
      <c r="G68" s="1">
        <f>(A68/86400)+25569</f>
        <v>45243.354166666672</v>
      </c>
      <c r="H68" s="11">
        <f>(A68/86400)+25569</f>
        <v>45243.354166666672</v>
      </c>
    </row>
    <row r="69" spans="1:8" x14ac:dyDescent="0.2">
      <c r="A69">
        <v>1699869540</v>
      </c>
      <c r="B69">
        <f>E68</f>
        <v>198.35</v>
      </c>
      <c r="C69">
        <f>B69+0.1</f>
        <v>198.45</v>
      </c>
      <c r="D69">
        <f>B69-0.25</f>
        <v>198.1</v>
      </c>
      <c r="E69">
        <v>201</v>
      </c>
      <c r="F69">
        <v>5340</v>
      </c>
      <c r="G69" s="1">
        <f>(A69/86400)+25569</f>
        <v>45243.415972222225</v>
      </c>
      <c r="H69" s="11">
        <f>(A69/86400)+25569</f>
        <v>45243.415972222225</v>
      </c>
    </row>
    <row r="70" spans="1:8" x14ac:dyDescent="0.2">
      <c r="A70">
        <v>1700019900</v>
      </c>
      <c r="B70">
        <v>200</v>
      </c>
      <c r="C70" s="6">
        <v>202</v>
      </c>
      <c r="D70" s="6">
        <v>198</v>
      </c>
      <c r="E70">
        <v>199</v>
      </c>
      <c r="F70">
        <v>0</v>
      </c>
      <c r="G70" s="1">
        <f>(A70/86400)+25569</f>
        <v>45245.15625</v>
      </c>
      <c r="H70" s="11">
        <f>(A70/86400)+25569</f>
        <v>45245.15625</v>
      </c>
    </row>
    <row r="71" spans="1:8" x14ac:dyDescent="0.2">
      <c r="A71">
        <v>1700029800</v>
      </c>
      <c r="B71">
        <f>E70</f>
        <v>199</v>
      </c>
      <c r="C71">
        <v>199</v>
      </c>
      <c r="D71">
        <f>C71-0.75</f>
        <v>198.25</v>
      </c>
      <c r="E71">
        <f>D71+0.05</f>
        <v>198.3</v>
      </c>
      <c r="F71">
        <v>9900</v>
      </c>
      <c r="G71" s="1">
        <f>(A71/86400)+25569</f>
        <v>45245.270833333328</v>
      </c>
      <c r="H71" s="11">
        <f>(A71/86400)+25569</f>
        <v>45245.270833333328</v>
      </c>
    </row>
    <row r="72" spans="1:8" x14ac:dyDescent="0.2">
      <c r="A72">
        <v>1700037000</v>
      </c>
      <c r="B72">
        <f>E71</f>
        <v>198.3</v>
      </c>
      <c r="C72">
        <f>B72+0.15</f>
        <v>198.45000000000002</v>
      </c>
      <c r="D72">
        <v>198.15</v>
      </c>
      <c r="E72">
        <f>D72+0.35</f>
        <v>198.5</v>
      </c>
      <c r="F72">
        <v>7200</v>
      </c>
      <c r="G72" s="1">
        <f>(A72/86400)+25569</f>
        <v>45245.354166666672</v>
      </c>
      <c r="H72" s="11">
        <f>(A72/86400)+25569</f>
        <v>45245.354166666672</v>
      </c>
    </row>
    <row r="73" spans="1:8" x14ac:dyDescent="0.2">
      <c r="A73">
        <v>1700042340</v>
      </c>
      <c r="B73">
        <f>E72</f>
        <v>198.5</v>
      </c>
      <c r="C73">
        <f>B73+0.1</f>
        <v>198.6</v>
      </c>
      <c r="D73">
        <f>B73-0.25</f>
        <v>198.25</v>
      </c>
      <c r="E73">
        <v>199</v>
      </c>
      <c r="F73">
        <v>5340</v>
      </c>
      <c r="G73" s="1">
        <f>(A73/86400)+25569</f>
        <v>45245.415972222225</v>
      </c>
      <c r="H73" s="11">
        <f>(A73/86400)+25569</f>
        <v>45245.415972222225</v>
      </c>
    </row>
    <row r="74" spans="1:8" x14ac:dyDescent="0.2">
      <c r="A74">
        <v>1700106300</v>
      </c>
      <c r="B74">
        <v>200</v>
      </c>
      <c r="C74" s="6">
        <v>202</v>
      </c>
      <c r="D74" s="6">
        <v>198</v>
      </c>
      <c r="E74">
        <v>201.25</v>
      </c>
      <c r="F74">
        <v>0</v>
      </c>
      <c r="G74" s="1">
        <f>(A74/86400)+25569</f>
        <v>45246.15625</v>
      </c>
      <c r="H74" s="11">
        <f>(A74/86400)+25569</f>
        <v>45246.15625</v>
      </c>
    </row>
    <row r="75" spans="1:8" x14ac:dyDescent="0.2">
      <c r="A75">
        <v>1700116200</v>
      </c>
      <c r="B75">
        <f>E74</f>
        <v>201.25</v>
      </c>
      <c r="C75">
        <v>201.25</v>
      </c>
      <c r="D75">
        <f>C75-0.75</f>
        <v>200.5</v>
      </c>
      <c r="E75">
        <f>D75+0.05</f>
        <v>200.55</v>
      </c>
      <c r="F75">
        <v>9900</v>
      </c>
      <c r="G75" s="1">
        <f>(A75/86400)+25569</f>
        <v>45246.270833333328</v>
      </c>
      <c r="H75" s="11">
        <f>(A75/86400)+25569</f>
        <v>45246.270833333328</v>
      </c>
    </row>
    <row r="76" spans="1:8" x14ac:dyDescent="0.2">
      <c r="A76">
        <v>1700123400</v>
      </c>
      <c r="B76">
        <f>E75</f>
        <v>200.55</v>
      </c>
      <c r="C76">
        <f>B76+0.15</f>
        <v>200.70000000000002</v>
      </c>
      <c r="D76">
        <f>C76-1.2</f>
        <v>199.50000000000003</v>
      </c>
      <c r="E76">
        <f>D76+0.35</f>
        <v>199.85000000000002</v>
      </c>
      <c r="F76">
        <v>7200</v>
      </c>
      <c r="G76" s="1">
        <f>(A76/86400)+25569</f>
        <v>45246.354166666672</v>
      </c>
      <c r="H76" s="11">
        <f>(A76/86400)+25569</f>
        <v>45246.354166666672</v>
      </c>
    </row>
    <row r="77" spans="1:8" x14ac:dyDescent="0.2">
      <c r="A77">
        <v>1700128740</v>
      </c>
      <c r="B77">
        <f>E76</f>
        <v>199.85000000000002</v>
      </c>
      <c r="C77">
        <f>B77+0.1</f>
        <v>199.95000000000002</v>
      </c>
      <c r="D77">
        <f>B77-0.25</f>
        <v>199.60000000000002</v>
      </c>
      <c r="E77">
        <v>201</v>
      </c>
      <c r="F77">
        <v>5340</v>
      </c>
      <c r="G77" s="1">
        <f>(A77/86400)+25569</f>
        <v>45246.415972222225</v>
      </c>
      <c r="H77" s="11">
        <f>(A77/86400)+25569</f>
        <v>45246.415972222225</v>
      </c>
    </row>
  </sheetData>
  <autoFilter ref="A1:H77" xr:uid="{6E651154-9DD9-A84C-9754-9026B97AD1FE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759-18D4-9941-A2AC-6EB93012BCB5}">
  <dimension ref="A1:G77"/>
  <sheetViews>
    <sheetView zoomScale="150" zoomScaleNormal="150" workbookViewId="0">
      <selection activeCell="C19" sqref="C19"/>
    </sheetView>
  </sheetViews>
  <sheetFormatPr baseColWidth="10" defaultRowHeight="16" x14ac:dyDescent="0.2"/>
  <cols>
    <col min="1" max="1" width="11.1640625" bestFit="1" customWidth="1"/>
    <col min="6" max="6" width="10.83203125" style="1"/>
    <col min="7" max="7" width="10.83203125" style="11"/>
  </cols>
  <sheetData>
    <row r="1" spans="1:7" x14ac:dyDescent="0.2">
      <c r="A1" t="s">
        <v>44</v>
      </c>
      <c r="B1" t="s">
        <v>47</v>
      </c>
      <c r="C1" t="s">
        <v>48</v>
      </c>
      <c r="D1" t="s">
        <v>49</v>
      </c>
      <c r="E1" t="s">
        <v>50</v>
      </c>
      <c r="F1" s="1" t="s">
        <v>52</v>
      </c>
      <c r="G1" s="11" t="s">
        <v>44</v>
      </c>
    </row>
    <row r="2" spans="1:7" x14ac:dyDescent="0.2">
      <c r="A2">
        <v>1697773500</v>
      </c>
      <c r="B2">
        <v>200</v>
      </c>
      <c r="C2">
        <v>201</v>
      </c>
      <c r="D2">
        <v>198</v>
      </c>
      <c r="E2">
        <v>200</v>
      </c>
      <c r="F2" s="1">
        <f>(A2/86400)+25569</f>
        <v>45219.15625</v>
      </c>
      <c r="G2" s="11">
        <f>(A2/86400)+25569</f>
        <v>45219.15625</v>
      </c>
    </row>
    <row r="3" spans="1:7" x14ac:dyDescent="0.2">
      <c r="A3">
        <v>1698032700</v>
      </c>
      <c r="B3">
        <v>199</v>
      </c>
      <c r="C3">
        <v>199</v>
      </c>
      <c r="D3">
        <v>197</v>
      </c>
      <c r="E3">
        <v>198</v>
      </c>
      <c r="F3" s="1">
        <f>(A3/86400)+25569</f>
        <v>45222.15625</v>
      </c>
      <c r="G3" s="11">
        <f>(A3/86400)+25569</f>
        <v>45222.15625</v>
      </c>
    </row>
    <row r="4" spans="1:7" x14ac:dyDescent="0.2">
      <c r="A4">
        <v>1698205500</v>
      </c>
      <c r="B4">
        <v>201</v>
      </c>
      <c r="C4">
        <v>203</v>
      </c>
      <c r="D4">
        <v>201</v>
      </c>
      <c r="E4">
        <v>202</v>
      </c>
      <c r="F4" s="1">
        <f>(A4/86400)+25569</f>
        <v>45224.15625</v>
      </c>
      <c r="G4" s="11">
        <f>(A4/86400)+25569</f>
        <v>45224.15625</v>
      </c>
    </row>
    <row r="5" spans="1:7" x14ac:dyDescent="0.2">
      <c r="A5">
        <v>1698291900</v>
      </c>
      <c r="B5">
        <v>198</v>
      </c>
      <c r="C5">
        <v>198</v>
      </c>
      <c r="D5">
        <v>196</v>
      </c>
      <c r="E5">
        <v>196</v>
      </c>
      <c r="F5" s="1">
        <f>(A5/86400)+25569</f>
        <v>45225.15625</v>
      </c>
      <c r="G5" s="11">
        <f>(A5/86400)+25569</f>
        <v>45225.15625</v>
      </c>
    </row>
    <row r="6" spans="1:7" x14ac:dyDescent="0.2">
      <c r="A6">
        <v>1698378300</v>
      </c>
      <c r="B6">
        <v>202</v>
      </c>
      <c r="C6">
        <v>204</v>
      </c>
      <c r="D6">
        <v>202</v>
      </c>
      <c r="E6">
        <v>204</v>
      </c>
      <c r="F6" s="1">
        <f>(A6/86400)+25569</f>
        <v>45226.15625</v>
      </c>
      <c r="G6" s="11">
        <f>(A6/86400)+25569</f>
        <v>45226.15625</v>
      </c>
    </row>
    <row r="7" spans="1:7" x14ac:dyDescent="0.2">
      <c r="A7">
        <v>1698637500</v>
      </c>
      <c r="B7">
        <v>200</v>
      </c>
      <c r="C7">
        <v>201</v>
      </c>
      <c r="D7">
        <v>197</v>
      </c>
      <c r="E7">
        <v>200</v>
      </c>
      <c r="F7" s="1">
        <f>(A7/86400)+25569</f>
        <v>45229.15625</v>
      </c>
      <c r="G7" s="11">
        <f>(A7/86400)+25569</f>
        <v>45229.15625</v>
      </c>
    </row>
    <row r="8" spans="1:7" x14ac:dyDescent="0.2">
      <c r="A8">
        <v>1698723900</v>
      </c>
      <c r="B8">
        <v>200</v>
      </c>
      <c r="C8">
        <v>203</v>
      </c>
      <c r="D8">
        <v>199</v>
      </c>
      <c r="E8">
        <v>199</v>
      </c>
      <c r="F8" s="1">
        <f>(A8/86400)+25569</f>
        <v>45230.15625</v>
      </c>
      <c r="G8" s="11">
        <f>(A8/86400)+25569</f>
        <v>45230.15625</v>
      </c>
    </row>
    <row r="9" spans="1:7" x14ac:dyDescent="0.2">
      <c r="A9">
        <v>1698810300</v>
      </c>
      <c r="B9">
        <v>200</v>
      </c>
      <c r="C9">
        <v>200</v>
      </c>
      <c r="D9">
        <v>198</v>
      </c>
      <c r="E9">
        <v>199</v>
      </c>
      <c r="F9" s="1">
        <f>(A9/86400)+25569</f>
        <v>45231.15625</v>
      </c>
      <c r="G9" s="11">
        <f>(A9/86400)+25569</f>
        <v>45231.15625</v>
      </c>
    </row>
    <row r="10" spans="1:7" x14ac:dyDescent="0.2">
      <c r="A10">
        <v>1698896700</v>
      </c>
      <c r="B10">
        <v>200</v>
      </c>
      <c r="C10">
        <v>202</v>
      </c>
      <c r="D10">
        <v>200</v>
      </c>
      <c r="E10">
        <v>201</v>
      </c>
      <c r="F10" s="1">
        <f>(A10/86400)+25569</f>
        <v>45232.15625</v>
      </c>
      <c r="G10" s="11">
        <f>(A10/86400)+25569</f>
        <v>45232.15625</v>
      </c>
    </row>
    <row r="11" spans="1:7" x14ac:dyDescent="0.2">
      <c r="A11">
        <v>1698983100</v>
      </c>
      <c r="B11">
        <v>200</v>
      </c>
      <c r="C11">
        <v>200</v>
      </c>
      <c r="D11">
        <v>199</v>
      </c>
      <c r="E11">
        <v>201</v>
      </c>
      <c r="F11" s="1">
        <f>(A11/86400)+25569</f>
        <v>45233.15625</v>
      </c>
      <c r="G11" s="11">
        <f>(A11/86400)+25569</f>
        <v>45233.15625</v>
      </c>
    </row>
    <row r="12" spans="1:7" x14ac:dyDescent="0.2">
      <c r="A12">
        <v>1699242300</v>
      </c>
      <c r="B12">
        <v>200</v>
      </c>
      <c r="C12">
        <v>201</v>
      </c>
      <c r="D12">
        <v>200</v>
      </c>
      <c r="E12">
        <v>199</v>
      </c>
      <c r="F12" s="1">
        <f>(A12/86400)+25569</f>
        <v>45236.15625</v>
      </c>
      <c r="G12" s="11">
        <f>(A12/86400)+25569</f>
        <v>45236.15625</v>
      </c>
    </row>
    <row r="13" spans="1:7" x14ac:dyDescent="0.2">
      <c r="A13">
        <v>1699328700</v>
      </c>
      <c r="B13">
        <v>200</v>
      </c>
      <c r="C13">
        <v>203</v>
      </c>
      <c r="D13">
        <v>199.5</v>
      </c>
      <c r="E13">
        <v>202</v>
      </c>
      <c r="F13" s="1">
        <f>(A13/86400)+25569</f>
        <v>45237.15625</v>
      </c>
      <c r="G13" s="11">
        <f>(A13/86400)+25569</f>
        <v>45237.15625</v>
      </c>
    </row>
    <row r="14" spans="1:7" x14ac:dyDescent="0.2">
      <c r="A14">
        <v>1699415100</v>
      </c>
      <c r="B14">
        <v>200</v>
      </c>
      <c r="C14">
        <v>200.5</v>
      </c>
      <c r="D14">
        <v>197</v>
      </c>
      <c r="E14">
        <v>198</v>
      </c>
      <c r="F14" s="1">
        <f>(A14/86400)+25569</f>
        <v>45238.15625</v>
      </c>
      <c r="G14" s="11">
        <f>(A14/86400)+25569</f>
        <v>45238.15625</v>
      </c>
    </row>
    <row r="15" spans="1:7" x14ac:dyDescent="0.2">
      <c r="A15">
        <v>1699501500</v>
      </c>
      <c r="B15">
        <v>200</v>
      </c>
      <c r="C15" s="6">
        <v>202</v>
      </c>
      <c r="D15" s="7">
        <v>197</v>
      </c>
      <c r="E15">
        <v>201</v>
      </c>
      <c r="F15" s="1">
        <f>(A15/86400)+25569</f>
        <v>45239.15625</v>
      </c>
      <c r="G15" s="11">
        <f>(A15/86400)+25569</f>
        <v>45239.15625</v>
      </c>
    </row>
    <row r="16" spans="1:7" x14ac:dyDescent="0.2">
      <c r="A16">
        <v>1699587900</v>
      </c>
      <c r="B16">
        <v>200</v>
      </c>
      <c r="C16" s="7">
        <v>203</v>
      </c>
      <c r="D16" s="6">
        <v>198</v>
      </c>
      <c r="E16">
        <v>199</v>
      </c>
      <c r="F16" s="1">
        <f>(A16/86400)+25569</f>
        <v>45240.15625</v>
      </c>
      <c r="G16" s="11">
        <f>(A16/86400)+25569</f>
        <v>45240.15625</v>
      </c>
    </row>
    <row r="17" spans="1:7" x14ac:dyDescent="0.2">
      <c r="A17">
        <v>1699793100</v>
      </c>
      <c r="B17">
        <v>200</v>
      </c>
      <c r="C17" s="7">
        <v>202</v>
      </c>
      <c r="D17" s="6">
        <v>198</v>
      </c>
      <c r="E17">
        <v>199</v>
      </c>
      <c r="F17" s="1">
        <f>(A17/86400)+25569</f>
        <v>45242.53125</v>
      </c>
      <c r="G17" s="11">
        <f>(A17/86400)+25569</f>
        <v>45242.53125</v>
      </c>
    </row>
    <row r="18" spans="1:7" x14ac:dyDescent="0.2">
      <c r="A18">
        <v>1699847100</v>
      </c>
      <c r="B18">
        <v>200</v>
      </c>
      <c r="C18" s="6">
        <v>202</v>
      </c>
      <c r="D18" s="7">
        <v>198</v>
      </c>
      <c r="E18">
        <v>201</v>
      </c>
      <c r="F18" s="1">
        <f>(A18/86400)+25569</f>
        <v>45243.15625</v>
      </c>
      <c r="G18" s="11">
        <f>(A18/86400)+25569</f>
        <v>45243.15625</v>
      </c>
    </row>
    <row r="19" spans="1:7" x14ac:dyDescent="0.2">
      <c r="A19">
        <v>1700019900</v>
      </c>
      <c r="B19">
        <v>200</v>
      </c>
      <c r="C19" s="6">
        <v>202</v>
      </c>
      <c r="D19" s="6">
        <v>198</v>
      </c>
      <c r="E19">
        <v>199</v>
      </c>
      <c r="F19" s="1">
        <f>(A19/86400)+25569</f>
        <v>45245.15625</v>
      </c>
      <c r="G19" s="11">
        <f>(A19/86400)+25569</f>
        <v>45245.15625</v>
      </c>
    </row>
    <row r="20" spans="1:7" x14ac:dyDescent="0.2">
      <c r="A20">
        <v>1700106300</v>
      </c>
      <c r="B20">
        <v>200</v>
      </c>
      <c r="C20" s="6">
        <v>202</v>
      </c>
      <c r="D20" s="6">
        <v>198</v>
      </c>
      <c r="E20">
        <v>201</v>
      </c>
      <c r="F20" s="1">
        <f>(A20/86400)+25569</f>
        <v>45246.15625</v>
      </c>
      <c r="G20" s="11">
        <f>(A20/86400)+25569</f>
        <v>45246.15625</v>
      </c>
    </row>
    <row r="21" spans="1:7" x14ac:dyDescent="0.2">
      <c r="A21">
        <v>1700192700</v>
      </c>
      <c r="B21">
        <v>200</v>
      </c>
      <c r="C21">
        <v>201</v>
      </c>
      <c r="D21">
        <v>198</v>
      </c>
      <c r="E21">
        <v>200</v>
      </c>
      <c r="F21" s="1">
        <f>(A21/86400)+25569</f>
        <v>45247.15625</v>
      </c>
      <c r="G21" s="11">
        <f>(A21/86400)+25569</f>
        <v>45247.15625</v>
      </c>
    </row>
    <row r="55" spans="1:7" x14ac:dyDescent="0.2">
      <c r="C55" s="6"/>
    </row>
    <row r="56" spans="1:7" x14ac:dyDescent="0.2">
      <c r="D56" s="7"/>
    </row>
    <row r="59" spans="1:7" x14ac:dyDescent="0.2">
      <c r="A59">
        <v>1699597800</v>
      </c>
      <c r="B59">
        <f>E58</f>
        <v>0</v>
      </c>
      <c r="D59" s="6">
        <v>198</v>
      </c>
      <c r="E59">
        <f>D59+0.05</f>
        <v>198.05</v>
      </c>
      <c r="F59" s="1">
        <f>(A59/86400)+25569</f>
        <v>45240.270833333328</v>
      </c>
      <c r="G59" s="11">
        <f>(A59/86400)+25569</f>
        <v>45240.270833333328</v>
      </c>
    </row>
    <row r="60" spans="1:7" x14ac:dyDescent="0.2">
      <c r="A60">
        <v>1699605000</v>
      </c>
      <c r="B60">
        <f>E59</f>
        <v>198.05</v>
      </c>
      <c r="C60" s="7">
        <v>203</v>
      </c>
      <c r="D60">
        <f>C60-1.2</f>
        <v>201.8</v>
      </c>
      <c r="E60">
        <f>D60+0.35</f>
        <v>202.15</v>
      </c>
      <c r="F60" s="1">
        <f>(A60/86400)+25569</f>
        <v>45240.354166666672</v>
      </c>
      <c r="G60" s="11">
        <f>(A60/86400)+25569</f>
        <v>45240.354166666672</v>
      </c>
    </row>
    <row r="61" spans="1:7" x14ac:dyDescent="0.2">
      <c r="A61">
        <v>1699610340</v>
      </c>
      <c r="B61">
        <f>E60</f>
        <v>202.15</v>
      </c>
      <c r="C61">
        <f>B61+0.1</f>
        <v>202.25</v>
      </c>
      <c r="D61">
        <f>B61-0.25</f>
        <v>201.9</v>
      </c>
      <c r="E61">
        <v>199</v>
      </c>
      <c r="F61" s="1">
        <f>(A61/86400)+25569</f>
        <v>45240.415972222225</v>
      </c>
      <c r="G61" s="11">
        <f>(A61/86400)+25569</f>
        <v>45240.415972222225</v>
      </c>
    </row>
    <row r="62" spans="1:7" x14ac:dyDescent="0.2">
      <c r="A62">
        <v>1699793100</v>
      </c>
      <c r="B62">
        <v>200</v>
      </c>
      <c r="C62">
        <f>B62+0.4</f>
        <v>200.4</v>
      </c>
      <c r="D62">
        <f>B62-0.6</f>
        <v>199.4</v>
      </c>
      <c r="E62">
        <f>B62+0.5</f>
        <v>200.5</v>
      </c>
      <c r="F62" s="1">
        <f>(A62/86400)+25569</f>
        <v>45242.53125</v>
      </c>
      <c r="G62" s="11">
        <f>(A62/86400)+25569</f>
        <v>45242.53125</v>
      </c>
    </row>
    <row r="63" spans="1:7" x14ac:dyDescent="0.2">
      <c r="A63">
        <v>1699803000</v>
      </c>
      <c r="B63">
        <f>E62</f>
        <v>200.5</v>
      </c>
      <c r="D63" s="6">
        <v>198</v>
      </c>
      <c r="E63">
        <f>D63+0.05</f>
        <v>198.05</v>
      </c>
      <c r="F63" s="1">
        <f>(A63/86400)+25569</f>
        <v>45242.645833333328</v>
      </c>
      <c r="G63" s="11">
        <f>(A63/86400)+25569</f>
        <v>45242.645833333328</v>
      </c>
    </row>
    <row r="64" spans="1:7" x14ac:dyDescent="0.2">
      <c r="A64">
        <v>1699810200</v>
      </c>
      <c r="B64">
        <f>E63</f>
        <v>198.05</v>
      </c>
      <c r="C64" s="7">
        <v>202</v>
      </c>
      <c r="D64">
        <f>C64-1.2</f>
        <v>200.8</v>
      </c>
      <c r="E64">
        <f>D64+0.35</f>
        <v>201.15</v>
      </c>
      <c r="F64" s="1">
        <f>(A64/86400)+25569</f>
        <v>45242.729166666672</v>
      </c>
      <c r="G64" s="11">
        <f>(A64/86400)+25569</f>
        <v>45242.729166666672</v>
      </c>
    </row>
    <row r="65" spans="1:7" x14ac:dyDescent="0.2">
      <c r="A65">
        <v>1699815540</v>
      </c>
      <c r="B65">
        <f>E64</f>
        <v>201.15</v>
      </c>
      <c r="C65">
        <f>B65+0.1</f>
        <v>201.25</v>
      </c>
      <c r="D65">
        <f>B65-0.25</f>
        <v>200.9</v>
      </c>
      <c r="E65">
        <v>199</v>
      </c>
      <c r="F65" s="1">
        <f>(A65/86400)+25569</f>
        <v>45242.790972222225</v>
      </c>
      <c r="G65" s="11">
        <f>(A65/86400)+25569</f>
        <v>45242.790972222225</v>
      </c>
    </row>
    <row r="66" spans="1:7" x14ac:dyDescent="0.2">
      <c r="A66">
        <v>1699847100</v>
      </c>
      <c r="B66">
        <v>200</v>
      </c>
      <c r="C66">
        <f>B66+0.4</f>
        <v>200.4</v>
      </c>
      <c r="D66">
        <f>B66-0.6</f>
        <v>199.4</v>
      </c>
      <c r="E66">
        <f>B66+0.5</f>
        <v>200.5</v>
      </c>
      <c r="F66" s="1">
        <f>(A66/86400)+25569</f>
        <v>45243.15625</v>
      </c>
      <c r="G66" s="11">
        <f>(A66/86400)+25569</f>
        <v>45243.15625</v>
      </c>
    </row>
    <row r="67" spans="1:7" x14ac:dyDescent="0.2">
      <c r="A67">
        <v>1699857000</v>
      </c>
      <c r="B67">
        <f>E66</f>
        <v>200.5</v>
      </c>
      <c r="C67" s="6">
        <v>202</v>
      </c>
      <c r="D67">
        <f>C67-0.75</f>
        <v>201.25</v>
      </c>
      <c r="E67">
        <f>D67+0.05</f>
        <v>201.3</v>
      </c>
      <c r="F67" s="1">
        <f>(A67/86400)+25569</f>
        <v>45243.270833333328</v>
      </c>
      <c r="G67" s="11">
        <f>(A67/86400)+25569</f>
        <v>45243.270833333328</v>
      </c>
    </row>
    <row r="68" spans="1:7" x14ac:dyDescent="0.2">
      <c r="A68">
        <v>1699864200</v>
      </c>
      <c r="B68">
        <f>E67</f>
        <v>201.3</v>
      </c>
      <c r="C68">
        <f>B68+0.15</f>
        <v>201.45000000000002</v>
      </c>
      <c r="D68" s="7">
        <v>198</v>
      </c>
      <c r="E68">
        <f>D68+0.35</f>
        <v>198.35</v>
      </c>
      <c r="F68" s="1">
        <f>(A68/86400)+25569</f>
        <v>45243.354166666672</v>
      </c>
      <c r="G68" s="11">
        <f>(A68/86400)+25569</f>
        <v>45243.354166666672</v>
      </c>
    </row>
    <row r="69" spans="1:7" x14ac:dyDescent="0.2">
      <c r="A69">
        <v>1699869540</v>
      </c>
      <c r="B69">
        <f>E68</f>
        <v>198.35</v>
      </c>
      <c r="C69">
        <f>B69+0.1</f>
        <v>198.45</v>
      </c>
      <c r="D69">
        <f>B69-0.25</f>
        <v>198.1</v>
      </c>
      <c r="E69">
        <v>201</v>
      </c>
      <c r="F69" s="1">
        <f>(A69/86400)+25569</f>
        <v>45243.415972222225</v>
      </c>
      <c r="G69" s="11">
        <f>(A69/86400)+25569</f>
        <v>45243.415972222225</v>
      </c>
    </row>
    <row r="70" spans="1:7" x14ac:dyDescent="0.2">
      <c r="A70">
        <v>1700019900</v>
      </c>
      <c r="B70">
        <v>200</v>
      </c>
      <c r="C70" s="6">
        <v>202</v>
      </c>
      <c r="D70" s="6">
        <v>198</v>
      </c>
      <c r="E70">
        <v>199</v>
      </c>
      <c r="F70" s="1">
        <f>(A70/86400)+25569</f>
        <v>45245.15625</v>
      </c>
      <c r="G70" s="11">
        <f>(A70/86400)+25569</f>
        <v>45245.15625</v>
      </c>
    </row>
    <row r="71" spans="1:7" x14ac:dyDescent="0.2">
      <c r="A71">
        <v>1700029800</v>
      </c>
      <c r="B71">
        <f>E70</f>
        <v>199</v>
      </c>
      <c r="C71">
        <v>199</v>
      </c>
      <c r="D71">
        <f>C71-0.75</f>
        <v>198.25</v>
      </c>
      <c r="E71">
        <f>D71+0.05</f>
        <v>198.3</v>
      </c>
      <c r="F71" s="1">
        <f>(A71/86400)+25569</f>
        <v>45245.270833333328</v>
      </c>
      <c r="G71" s="11">
        <f>(A71/86400)+25569</f>
        <v>45245.270833333328</v>
      </c>
    </row>
    <row r="72" spans="1:7" x14ac:dyDescent="0.2">
      <c r="A72">
        <v>1700037000</v>
      </c>
      <c r="B72">
        <f>E71</f>
        <v>198.3</v>
      </c>
      <c r="C72">
        <f>B72+0.15</f>
        <v>198.45000000000002</v>
      </c>
      <c r="D72">
        <f>C72-1.2</f>
        <v>197.25000000000003</v>
      </c>
      <c r="E72">
        <f>D72+0.35</f>
        <v>197.60000000000002</v>
      </c>
      <c r="F72" s="1">
        <f>(A72/86400)+25569</f>
        <v>45245.354166666672</v>
      </c>
      <c r="G72" s="11">
        <f>(A72/86400)+25569</f>
        <v>45245.354166666672</v>
      </c>
    </row>
    <row r="73" spans="1:7" x14ac:dyDescent="0.2">
      <c r="A73">
        <v>1700042340</v>
      </c>
      <c r="B73">
        <f>E72</f>
        <v>197.60000000000002</v>
      </c>
      <c r="C73">
        <f>B73+0.1</f>
        <v>197.70000000000002</v>
      </c>
      <c r="D73">
        <f>B73-0.25</f>
        <v>197.35000000000002</v>
      </c>
      <c r="E73">
        <v>199</v>
      </c>
      <c r="F73" s="1">
        <f>(A73/86400)+25569</f>
        <v>45245.415972222225</v>
      </c>
      <c r="G73" s="11">
        <f>(A73/86400)+25569</f>
        <v>45245.415972222225</v>
      </c>
    </row>
    <row r="74" spans="1:7" x14ac:dyDescent="0.2">
      <c r="A74">
        <v>1700106300</v>
      </c>
      <c r="B74">
        <v>200</v>
      </c>
      <c r="C74" s="6">
        <v>198</v>
      </c>
      <c r="D74" s="6">
        <v>202</v>
      </c>
      <c r="E74">
        <v>201.25</v>
      </c>
      <c r="F74" s="1">
        <f>(A74/86400)+25569</f>
        <v>45246.15625</v>
      </c>
      <c r="G74" s="11">
        <f>(A74/86400)+25569</f>
        <v>45246.15625</v>
      </c>
    </row>
    <row r="75" spans="1:7" x14ac:dyDescent="0.2">
      <c r="A75">
        <v>1700116200</v>
      </c>
      <c r="B75">
        <f>E74</f>
        <v>201.25</v>
      </c>
      <c r="C75">
        <v>201.25</v>
      </c>
      <c r="D75">
        <f>C75-0.75</f>
        <v>200.5</v>
      </c>
      <c r="E75">
        <f>D75+0.05</f>
        <v>200.55</v>
      </c>
      <c r="F75" s="1">
        <f>(A75/86400)+25569</f>
        <v>45246.270833333328</v>
      </c>
      <c r="G75" s="11">
        <f>(A75/86400)+25569</f>
        <v>45246.270833333328</v>
      </c>
    </row>
    <row r="76" spans="1:7" x14ac:dyDescent="0.2">
      <c r="A76">
        <v>1700123400</v>
      </c>
      <c r="B76">
        <f>E75</f>
        <v>200.55</v>
      </c>
      <c r="C76">
        <f>B76+0.15</f>
        <v>200.70000000000002</v>
      </c>
      <c r="D76">
        <f>C76-1.2</f>
        <v>199.50000000000003</v>
      </c>
      <c r="E76">
        <f>D76+0.35</f>
        <v>199.85000000000002</v>
      </c>
      <c r="F76" s="1">
        <f>(A76/86400)+25569</f>
        <v>45246.354166666672</v>
      </c>
      <c r="G76" s="11">
        <f>(A76/86400)+25569</f>
        <v>45246.354166666672</v>
      </c>
    </row>
    <row r="77" spans="1:7" x14ac:dyDescent="0.2">
      <c r="A77">
        <v>1700128740</v>
      </c>
      <c r="B77">
        <f>E76</f>
        <v>199.85000000000002</v>
      </c>
      <c r="C77">
        <f>B77+0.1</f>
        <v>199.95000000000002</v>
      </c>
      <c r="D77">
        <f>B77-0.25</f>
        <v>199.60000000000002</v>
      </c>
      <c r="E77">
        <v>201</v>
      </c>
      <c r="F77" s="1">
        <f>(A77/86400)+25569</f>
        <v>45246.415972222225</v>
      </c>
      <c r="G77" s="11">
        <f>(A77/86400)+25569</f>
        <v>45246.415972222225</v>
      </c>
    </row>
  </sheetData>
  <autoFilter ref="A1:G77" xr:uid="{6E651154-9DD9-A84C-9754-9026B97AD1FE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Pred File</vt:lpstr>
      <vt:lpstr>OHLC 1</vt:lpstr>
      <vt:lpstr>OHLC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Pralhad</dc:creator>
  <cp:lastModifiedBy>Pralhad</cp:lastModifiedBy>
  <dcterms:created xsi:type="dcterms:W3CDTF">2023-11-19T12:11:44Z</dcterms:created>
  <dcterms:modified xsi:type="dcterms:W3CDTF">2023-11-19T16:19:20Z</dcterms:modified>
</cp:coreProperties>
</file>