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TKR"/>
    <sheet r:id="rId2" sheetId="2" name="Pivot for JE"/>
    <sheet r:id="rId3" sheetId="3" name="Totals"/>
    <sheet r:id="rId4" sheetId="4" name="PivotInfo"/>
  </sheets>
  <definedNames>
    <definedName name="_xlnm._FilterDatabase" localSheetId="3">PivotInfo!$A$1:$F$176</definedName>
    <definedName name="_xlnm._FilterDatabase" localSheetId="0">=TKR!$A$2:$L$106</definedName>
    <definedName name="_xlnm.Print_Area" localSheetId="1">'Pivot for JE'!$A$1:$O$27</definedName>
    <definedName name="_xlnm.Print_Area" localSheetId="0">=TKR!$B$1:$H$279</definedName>
    <definedName name="_xlnm.Print_Titles" localSheetId="0">TKR!#REF!</definedName>
  </definedNames>
  <calcPr fullCalcOnLoad="1"/>
</workbook>
</file>

<file path=xl/sharedStrings.xml><?xml version="1.0" encoding="utf-8"?>
<sst xmlns="http://schemas.openxmlformats.org/spreadsheetml/2006/main" count="1400" uniqueCount="516">
  <si>
    <t>category</t>
  </si>
  <si>
    <t>item</t>
  </si>
  <si>
    <t>Count by</t>
  </si>
  <si>
    <t>Price</t>
  </si>
  <si>
    <t>Inventory</t>
  </si>
  <si>
    <t>extended</t>
  </si>
  <si>
    <t>DAIRY</t>
  </si>
  <si>
    <t>BUTTER SOLID USDA AA SLTD</t>
  </si>
  <si>
    <t>1 LB</t>
  </si>
  <si>
    <t>BUTTERMILK FRESH 1%</t>
  </si>
  <si>
    <t>.5 GAL</t>
  </si>
  <si>
    <t>CHEESE AMERICAN SLICES</t>
  </si>
  <si>
    <t>CASE</t>
  </si>
  <si>
    <t>CHEESE CHEDDAR BLOCK</t>
  </si>
  <si>
    <t>LB</t>
  </si>
  <si>
    <t>CHEESE PARMESAN SHRD FINE NL</t>
  </si>
  <si>
    <t>EA</t>
  </si>
  <si>
    <t>CHEESE SWISS AMERICAN</t>
  </si>
  <si>
    <t>CREAM SOUR CULTURED</t>
  </si>
  <si>
    <t>CREAM WHIPPING HVY</t>
  </si>
  <si>
    <t>CREAMER HALF N HALF</t>
  </si>
  <si>
    <t>CREAMER NON- DAIRY FRENCH VAN</t>
  </si>
  <si>
    <t>EGG HARDBOILED WHL PEEL (10LB)</t>
  </si>
  <si>
    <t>EGG HARDBOILED WHL PEEL SEL (25LB)</t>
  </si>
  <si>
    <t>EGG SHELL MED GR AA USDA WHT</t>
  </si>
  <si>
    <t>EGG WHITE LIQ W/TEC</t>
  </si>
  <si>
    <t>MARGERINE BUTTER WHIP EURO</t>
  </si>
  <si>
    <t>MILK HOMOGENIZED (CHOC)</t>
  </si>
  <si>
    <t>PINT</t>
  </si>
  <si>
    <t>MILK HOMOGENIZED (WHITE)</t>
  </si>
  <si>
    <t>MILK HOMOGENIZED (GALLON)</t>
  </si>
  <si>
    <t>GAL</t>
  </si>
  <si>
    <t>MEAT</t>
  </si>
  <si>
    <t>BACON LAYFLAT E/E 18/22 COB GF</t>
  </si>
  <si>
    <t>15 LB</t>
  </si>
  <si>
    <t>BEEF GROUND SMSHPTY 80\20 VAC6</t>
  </si>
  <si>
    <t>BEEF ROAST POT CKD OLD FASH</t>
  </si>
  <si>
    <t>BEEF STEAK FNGR BTRMLK BRD RAW</t>
  </si>
  <si>
    <t>BEEF STEAK PHILLY MAR FLAT</t>
  </si>
  <si>
    <t>HAM BUFFET</t>
  </si>
  <si>
    <t>HAM STEAK BONE IN 5 OZ</t>
  </si>
  <si>
    <t>PORK CHOP CC BI</t>
  </si>
  <si>
    <t>SAUSAGE BULK MILD WHL HOG (6/2LB)</t>
  </si>
  <si>
    <t>SAUSAGE PATTY</t>
  </si>
  <si>
    <t>STEAK CUBE PECTORAL</t>
  </si>
  <si>
    <t>CATFISH FIL IQF 4-5 OZ</t>
  </si>
  <si>
    <t>CATFISH FIL SHANK 7-9 OZ USA</t>
  </si>
  <si>
    <t>CHICKEN BRST BNLS SKLS 6OZ MAR</t>
  </si>
  <si>
    <t>CHICKEN BRST TNDR BUTRMILK BRD</t>
  </si>
  <si>
    <t>CHICKEN CVP BREAST</t>
  </si>
  <si>
    <t>CHICKEN WING SECTNS CAJN GLZD</t>
  </si>
  <si>
    <t>CORN DOG TURKEY HNY BTR 4X1</t>
  </si>
  <si>
    <t>TURKEY BREAST SMOKED</t>
  </si>
  <si>
    <t>GROC</t>
  </si>
  <si>
    <t>BLUEBERRY CULT</t>
  </si>
  <si>
    <t>BREAD</t>
  </si>
  <si>
    <t>BREAD HOAGIE SOFT 6"</t>
  </si>
  <si>
    <t>BREAD TEXAS TOAST OPENTOP 3/4</t>
  </si>
  <si>
    <t>BUN HAMBURGER PLAIN 5"</t>
  </si>
  <si>
    <t>BURRITO BEEF BEAN &amp; RED CHILI</t>
  </si>
  <si>
    <t>BURRITO BEEF CHILI CHS BEAN CN</t>
  </si>
  <si>
    <t>CRISPITO CHICKEN CHEESE PRFD</t>
  </si>
  <si>
    <t>DOUGH BISCUIT EASY SPLIT STHRN</t>
  </si>
  <si>
    <t>EGGROLL PORK/VEG 3 OZ</t>
  </si>
  <si>
    <t>HUSHPUPPY JALAPENO</t>
  </si>
  <si>
    <t>OKRA BRD LTLY</t>
  </si>
  <si>
    <t>PEPPER CHILE HOT AUTM RST SEL</t>
  </si>
  <si>
    <t>DESSERT</t>
  </si>
  <si>
    <t>PIE SHELL UNBKD 9" PLAIN</t>
  </si>
  <si>
    <t>PIZZA POCKET SAUS &amp; CHEESE</t>
  </si>
  <si>
    <t>POTATO FRY 1/4 SS GR A NW</t>
  </si>
  <si>
    <t>POTATO H/BRN IQF THICK PRI RES</t>
  </si>
  <si>
    <t>POTATO TATER BARREL NW</t>
  </si>
  <si>
    <t>ROLL CINNAMON BKD ICED 4.67 OZ</t>
  </si>
  <si>
    <t>BEAN CHILI PINTO MEXICAN</t>
  </si>
  <si>
    <t>EACH</t>
  </si>
  <si>
    <t>BEAN GREEN CUT REALLY GREEN</t>
  </si>
  <si>
    <t>BEAN PINTO PRE-WASHED</t>
  </si>
  <si>
    <t>BUTTER ALTERNATE LIQ SYS IMP</t>
  </si>
  <si>
    <t>CEREAL HOT OATS QUICK</t>
  </si>
  <si>
    <t>CHIP VARIETY SYSCO FRITO LAY</t>
  </si>
  <si>
    <t>CHOCOLATE BAKING UNSWEET</t>
  </si>
  <si>
    <t>CHOCOLATE CHIP SEMI SWEET</t>
  </si>
  <si>
    <t>COCOA POWDER HI FAT</t>
  </si>
  <si>
    <t>COCONUT SNOWFLAKE</t>
  </si>
  <si>
    <t>CORNSTARCH</t>
  </si>
  <si>
    <t>CRACKER SALAD WAFER</t>
  </si>
  <si>
    <t>CRACKER SALTINE</t>
  </si>
  <si>
    <t>CREAMER NON-DAIRY SHELF STABLE</t>
  </si>
  <si>
    <t>CROUTON SEASONED CUBED</t>
  </si>
  <si>
    <t>DRESSING 1000 ISLAND</t>
  </si>
  <si>
    <t>DRESSING BLUE CHEESE</t>
  </si>
  <si>
    <t>DRESSING CESAR WITH EGG</t>
  </si>
  <si>
    <t>DRESSING ITALIAN</t>
  </si>
  <si>
    <t>DRESSING MIX RANCH</t>
  </si>
  <si>
    <t>DRESSING SALAD MIR WHIP</t>
  </si>
  <si>
    <t>EXTRACT VANILLA PURE</t>
  </si>
  <si>
    <t>FLOUR H&amp;R</t>
  </si>
  <si>
    <t>GARLIC CHOPPED IN WATER</t>
  </si>
  <si>
    <t>GELATIN PLAIN</t>
  </si>
  <si>
    <t>HONEY CLOVER</t>
  </si>
  <si>
    <t>JELLY ASST JAM ASST #30 G/STW</t>
  </si>
  <si>
    <t>BEV</t>
  </si>
  <si>
    <t>JUICE APPLE PET</t>
  </si>
  <si>
    <t>JUICE ORANGE PET 100%</t>
  </si>
  <si>
    <t>KETCHUP BIB</t>
  </si>
  <si>
    <t>KETCHUP PACKET FNCY FOIL</t>
  </si>
  <si>
    <t>MAYONNAIS HVY DUTY</t>
  </si>
  <si>
    <t>MIX GRAVY ROAST BEEF</t>
  </si>
  <si>
    <t>MIX GRAVY CNTRY STYLE</t>
  </si>
  <si>
    <t>MIX PANCAKE CAFÉ STYLE</t>
  </si>
  <si>
    <t>MUSTARD PREPARED (GAL)</t>
  </si>
  <si>
    <t>OIL OLIVE CANOLA</t>
  </si>
  <si>
    <t>PAN COATING AEROSOL</t>
  </si>
  <si>
    <t>PEANUT BUTTER CREAMY (6/5LB)</t>
  </si>
  <si>
    <t>PECAN PIECES MED FNCY</t>
  </si>
  <si>
    <t>PEPPER CHIPOLTLE IN ADOBE</t>
  </si>
  <si>
    <t>PEPPER HOT SPORT</t>
  </si>
  <si>
    <t>PEPPER JALAPENO SLICED</t>
  </si>
  <si>
    <t>PICKLE CHIP</t>
  </si>
  <si>
    <t>PICKLE SLICED BREAD N BUTTER</t>
  </si>
  <si>
    <t>PIMENTO DICED RED</t>
  </si>
  <si>
    <t>SALT GRANULATED PLAIN</t>
  </si>
  <si>
    <t>SALT KOSHER</t>
  </si>
  <si>
    <t>SALT SEASONED</t>
  </si>
  <si>
    <t>SAUCE BBQ HICKORY</t>
  </si>
  <si>
    <t>SAUCE GREEN PEPPER</t>
  </si>
  <si>
    <t>SAUCE HOT LOUISIANA (BOTS)</t>
  </si>
  <si>
    <t>SAUCE HOT LOUISIANA (PKT)</t>
  </si>
  <si>
    <t>FRANKS HOT SAUCE (GAL)</t>
  </si>
  <si>
    <t>SOY SAUCE (PKT)</t>
  </si>
  <si>
    <t>SWEET N SOUR DIP CUPS</t>
  </si>
  <si>
    <t>SAUCE TACO PKT</t>
  </si>
  <si>
    <t>SAUCE TARTER WITH DILL</t>
  </si>
  <si>
    <t>SAUCE WORCESTERSHIRE</t>
  </si>
  <si>
    <t>SEASONING BLACKEN RED FISH</t>
  </si>
  <si>
    <t>SEASONING FISH FRY</t>
  </si>
  <si>
    <t>SHORTENING FRY LIQ</t>
  </si>
  <si>
    <t>SOUP BASE CHICKEN REAL</t>
  </si>
  <si>
    <t>SPICE CHILI POWDER DARK</t>
  </si>
  <si>
    <t>SPICE CUMIN GROUND</t>
  </si>
  <si>
    <t>SPICE GARLIC GRANULATED (25LB)</t>
  </si>
  <si>
    <t>SPICE ONION SALT</t>
  </si>
  <si>
    <t>SPICE OREGANO GROUND</t>
  </si>
  <si>
    <t>SPICE PAPERIKA</t>
  </si>
  <si>
    <t>SPICE PEPPER BLACK DUSTLESS (25LB)</t>
  </si>
  <si>
    <t>SPICE PEPPER CAYENNE GRND</t>
  </si>
  <si>
    <t>SPICE RED PEPPER CRUSHED</t>
  </si>
  <si>
    <t>SPICE PEPPER WHITE GRND</t>
  </si>
  <si>
    <t>SUGAR CONFECTIONERS 6X CANE (25LB)</t>
  </si>
  <si>
    <t>SUGAR GRANULATED XFINE CANE (50LB)</t>
  </si>
  <si>
    <t>SUGAR PACKET CANE</t>
  </si>
  <si>
    <t>SUGAR SUB PACKET BLUE</t>
  </si>
  <si>
    <t>SUGAR SUB PACKET PINK</t>
  </si>
  <si>
    <t>SUGAR SUB PACKET YELLOW</t>
  </si>
  <si>
    <t>SYRUP PANCAKE N WAFFLE</t>
  </si>
  <si>
    <t>TOMATO DICED IN JUICE</t>
  </si>
  <si>
    <t>TORTILLA FLOUR 12" PRESSED</t>
  </si>
  <si>
    <t>TORTILLA FLOUR 6" PRESSED</t>
  </si>
  <si>
    <t>TUNA LIGHT SKIP JACK POUCH</t>
  </si>
  <si>
    <t>VINAGER WHITE DISTILLED</t>
  </si>
  <si>
    <t>WATER PURIFIED</t>
  </si>
  <si>
    <t>PROD</t>
  </si>
  <si>
    <t>APPLE GRANNY SMITH FRSH</t>
  </si>
  <si>
    <t>BROCCOLI CROWN FRSH ICELS</t>
  </si>
  <si>
    <t>CABBAGE GREEN</t>
  </si>
  <si>
    <t>CELERY FRESH</t>
  </si>
  <si>
    <t>CILANTRO CLEAN WASH FRESH HERB</t>
  </si>
  <si>
    <t>GRAPE RED SEEDLESS</t>
  </si>
  <si>
    <t>GREEN COLLARD FRESH</t>
  </si>
  <si>
    <t>LEMON</t>
  </si>
  <si>
    <t>LETTUCE ROMAINE CROWN</t>
  </si>
  <si>
    <t>LETTUCE SHREDDED 1/8" FRESH</t>
  </si>
  <si>
    <t>LIME FRESH</t>
  </si>
  <si>
    <t>MUSHROOM FRESH MEDIUM</t>
  </si>
  <si>
    <t>ONION GREEN</t>
  </si>
  <si>
    <t>ONION RED MED</t>
  </si>
  <si>
    <t>ONION YELLOW JUMBO FRESH (50LB)</t>
  </si>
  <si>
    <t>PEPPER GREEN BELL</t>
  </si>
  <si>
    <t>PEPPER JALAPENO FRESH</t>
  </si>
  <si>
    <t>POTATO YELLOW YUKON GOLD B SZ</t>
  </si>
  <si>
    <t>SALAD CAVIAR TX</t>
  </si>
  <si>
    <t>SALAD KIT BROC W/DRESSING</t>
  </si>
  <si>
    <t>SALAD POTATO CLS</t>
  </si>
  <si>
    <t>SPINACH BABY FRSH</t>
  </si>
  <si>
    <t>TOMATO 2 LAYER 5X6 FRESH</t>
  </si>
  <si>
    <t>COFFEE GRND DECAFF</t>
  </si>
  <si>
    <t>COFFEE GRND SPEC DELIVFLTR</t>
  </si>
  <si>
    <t>DR PEPPER</t>
  </si>
  <si>
    <t>BOX</t>
  </si>
  <si>
    <t>DIET DR PEPPER</t>
  </si>
  <si>
    <t>LEMONADE</t>
  </si>
  <si>
    <t>MOUNTAIN DEW</t>
  </si>
  <si>
    <t>PEPSI</t>
  </si>
  <si>
    <t>DIET PEPSI</t>
  </si>
  <si>
    <t>ROOT BEER</t>
  </si>
  <si>
    <t>SIERRA MIST</t>
  </si>
  <si>
    <t>TEA BREW FILTER PACK</t>
  </si>
  <si>
    <t>Kitchen 44</t>
  </si>
  <si>
    <t>Row Labels</t>
  </si>
  <si>
    <t>Sum of extended</t>
  </si>
  <si>
    <t>(blank)</t>
  </si>
  <si>
    <t>Grand Total</t>
  </si>
  <si>
    <t>TOBY KEITH'S</t>
  </si>
  <si>
    <t>BEVERAGE</t>
  </si>
  <si>
    <t>GROCERY</t>
  </si>
  <si>
    <t>PRODUCE</t>
  </si>
  <si>
    <t>RETAIL</t>
  </si>
  <si>
    <t>TKR INV ADJ</t>
  </si>
  <si>
    <t>TKR</t>
  </si>
  <si>
    <t>GL Entry</t>
  </si>
  <si>
    <t>DONOTIMPORT</t>
  </si>
  <si>
    <t>JOURNAL</t>
  </si>
  <si>
    <t>DATE</t>
  </si>
  <si>
    <t>REVERSEDATE</t>
  </si>
  <si>
    <t>DESCRIPTION</t>
  </si>
  <si>
    <t>REFERENCE_NO</t>
  </si>
  <si>
    <t>LINE_NO</t>
  </si>
  <si>
    <t>ACCT_NO</t>
  </si>
  <si>
    <t>LOCATION_ID</t>
  </si>
  <si>
    <t>DEPT_ID</t>
  </si>
  <si>
    <t>DOCUMENT</t>
  </si>
  <si>
    <t>MEMO</t>
  </si>
  <si>
    <t>DEBIT</t>
  </si>
  <si>
    <t>CREDIT</t>
  </si>
  <si>
    <t>SOURCEENTITY</t>
  </si>
  <si>
    <t>CURRENCY</t>
  </si>
  <si>
    <t>EXCH_RATE_DATE</t>
  </si>
  <si>
    <t>EXCH_RATE_TYPE_ID</t>
  </si>
  <si>
    <t>EXCHANGE_RATE</t>
  </si>
  <si>
    <t>STATE</t>
  </si>
  <si>
    <t>ALLOCATION_ID</t>
  </si>
  <si>
    <t>BILLABLE</t>
  </si>
  <si>
    <t>IJ</t>
  </si>
  <si>
    <t>WWC</t>
  </si>
  <si>
    <t>Item Name</t>
  </si>
  <si>
    <t>Item Price</t>
  </si>
  <si>
    <t>Prior Inventory</t>
  </si>
  <si>
    <t>Prior Extended</t>
  </si>
  <si>
    <t>Prior Variance</t>
  </si>
  <si>
    <t>Prior Variance $</t>
  </si>
  <si>
    <t>Beef Ribeye Lip On Down</t>
  </si>
  <si>
    <t>Ribeye Lip on</t>
  </si>
  <si>
    <t>Beef Loin Strip</t>
  </si>
  <si>
    <t>Beef Brisket</t>
  </si>
  <si>
    <t>Base Chicken</t>
  </si>
  <si>
    <t>Ham Base</t>
  </si>
  <si>
    <t>Bacon Topping</t>
  </si>
  <si>
    <t>Sausage Black</t>
  </si>
  <si>
    <t>Philly Steak</t>
  </si>
  <si>
    <t xml:space="preserve">Breakfast Sausage </t>
  </si>
  <si>
    <t>Pork Skin Raw</t>
  </si>
  <si>
    <t>Bologna Meat</t>
  </si>
  <si>
    <t>Pork Ribs St. Louis</t>
  </si>
  <si>
    <t>Beef Patty Angus 80/20</t>
  </si>
  <si>
    <t>Beef Sirloin Steak 8oz</t>
  </si>
  <si>
    <t>Pork Loin Prime Bone</t>
  </si>
  <si>
    <t>Pork Butt Bone In</t>
  </si>
  <si>
    <t>Bacon Layout 18/22</t>
  </si>
  <si>
    <t>Salmon 8oz</t>
  </si>
  <si>
    <t>Shrimp Raw 21-25 Count</t>
  </si>
  <si>
    <t>Tilapia Fillet 5-7 oz</t>
  </si>
  <si>
    <t>Swai Fillet 5-7 oz Raw</t>
  </si>
  <si>
    <t>Chicken Breast 8oz Butterfly</t>
  </si>
  <si>
    <t>Chicken Half Split Wog</t>
  </si>
  <si>
    <t>Chicken Breast Crispy Brd</t>
  </si>
  <si>
    <t>Chicken Pulled Dark n White</t>
  </si>
  <si>
    <t>Wings</t>
  </si>
  <si>
    <t>Sausage Andouille Rope Style</t>
  </si>
  <si>
    <t>Beef Steak Fitter</t>
  </si>
  <si>
    <t>Calf Fries</t>
  </si>
  <si>
    <t>Crawfish Tails</t>
  </si>
  <si>
    <t>Red Fish</t>
  </si>
  <si>
    <t>Crab Legs</t>
  </si>
  <si>
    <t>Base Beef Knors</t>
  </si>
  <si>
    <t>Egg Hard Boiled Bucket</t>
  </si>
  <si>
    <t>Cheese American Loaf</t>
  </si>
  <si>
    <t>American 40# Block</t>
  </si>
  <si>
    <t>lb</t>
  </si>
  <si>
    <t>Milk</t>
  </si>
  <si>
    <t>Butter Whole</t>
  </si>
  <si>
    <t>Cheese Blue Crumble</t>
  </si>
  <si>
    <t>Cheese Parmesan Grated</t>
  </si>
  <si>
    <t>Cheese Pimento Spread</t>
  </si>
  <si>
    <t>Cream Cheese</t>
  </si>
  <si>
    <t>Cheese Havarti Slice</t>
  </si>
  <si>
    <t>Creamer Half &amp; Half</t>
  </si>
  <si>
    <t>Cheese American Sliced 120 Count</t>
  </si>
  <si>
    <t>Cheese Cheddar Sliced Medium</t>
  </si>
  <si>
    <t>Cheese American White Slc</t>
  </si>
  <si>
    <t>ButterMilk Whole</t>
  </si>
  <si>
    <t>Cream heavy Whipping</t>
  </si>
  <si>
    <t>Cheese Cheddar Jack Shredded Fine</t>
  </si>
  <si>
    <t xml:space="preserve">Sour Cream </t>
  </si>
  <si>
    <t>Egg Fresh Shell XL</t>
  </si>
  <si>
    <t>Butter Blend</t>
  </si>
  <si>
    <t>Half and Half PC</t>
  </si>
  <si>
    <t>Red Onion</t>
  </si>
  <si>
    <t>Yellow onions Jumbo</t>
  </si>
  <si>
    <t>Potato Red #2 A Size</t>
  </si>
  <si>
    <t>Russet Potato</t>
  </si>
  <si>
    <t>Carrots Jumbo</t>
  </si>
  <si>
    <t>Shredded Carrots</t>
  </si>
  <si>
    <t>Shredded Red Cabbage</t>
  </si>
  <si>
    <t>Cole Slaw Mix Shredded 3 Part</t>
  </si>
  <si>
    <t>Green Onions</t>
  </si>
  <si>
    <t>Cilantro</t>
  </si>
  <si>
    <t>Juice Lemon Fresh Squeezed</t>
  </si>
  <si>
    <t>Juice Lime Fresh Squeezed</t>
  </si>
  <si>
    <t>Garlic Whole Peeled</t>
  </si>
  <si>
    <t>Ginger root</t>
  </si>
  <si>
    <t>Serrano Peppers</t>
  </si>
  <si>
    <t>Jalepeno Fresh</t>
  </si>
  <si>
    <t>Iceberg Heads</t>
  </si>
  <si>
    <t>Lettuce Romaine</t>
  </si>
  <si>
    <t>Tomato Roma</t>
  </si>
  <si>
    <t>Sliced Mushroom</t>
  </si>
  <si>
    <t>Lemon Choice 200 count</t>
  </si>
  <si>
    <t>Thyme, Fresh</t>
  </si>
  <si>
    <t>Rosemary, Fresh</t>
  </si>
  <si>
    <t>Oranges</t>
  </si>
  <si>
    <t>Tomato 5 X 6</t>
  </si>
  <si>
    <t>Tomato, Grape</t>
  </si>
  <si>
    <t>Lime Persian 200 count</t>
  </si>
  <si>
    <t>Pepper Bell Bulk</t>
  </si>
  <si>
    <t>Celery Fresh</t>
  </si>
  <si>
    <t>Broccoli Floret</t>
  </si>
  <si>
    <t>Red Bell Peppers</t>
  </si>
  <si>
    <t>Poblano Peppers</t>
  </si>
  <si>
    <t>Bar Strawberries</t>
  </si>
  <si>
    <t>Pickle Dill Sliced Hamburger</t>
  </si>
  <si>
    <t>FREEZER</t>
  </si>
  <si>
    <t>Tortilla Chip Corn White 4 Cut</t>
  </si>
  <si>
    <t>French Fries</t>
  </si>
  <si>
    <t>Potato Waffle Fries</t>
  </si>
  <si>
    <t>Tortilla Corn &amp; Flour 6in</t>
  </si>
  <si>
    <t>Bun Hamburger Bun wht 4.5 in</t>
  </si>
  <si>
    <t>Hoagie Roll 8 in</t>
  </si>
  <si>
    <t>Bread French Baguette 22in</t>
  </si>
  <si>
    <t>Mac &amp; Cheese Bite Smoked</t>
  </si>
  <si>
    <t>Okra Cut</t>
  </si>
  <si>
    <t>Corn Cut Simply Sweet</t>
  </si>
  <si>
    <t>Pea Green</t>
  </si>
  <si>
    <t>Shrimp breaded</t>
  </si>
  <si>
    <t>Peach Sliced IQF</t>
  </si>
  <si>
    <t>blueberries IQF</t>
  </si>
  <si>
    <t>Strawberries IQF</t>
  </si>
  <si>
    <t>Cookie Chocolate Chunk</t>
  </si>
  <si>
    <t>Topping Dessert Whipped</t>
  </si>
  <si>
    <t>Biscuits</t>
  </si>
  <si>
    <t>Cheese Cake Plain 9in</t>
  </si>
  <si>
    <t>Ice Cream</t>
  </si>
  <si>
    <t>PANTRY</t>
  </si>
  <si>
    <t>Parsley Flakes</t>
  </si>
  <si>
    <t>Cumin Ground</t>
  </si>
  <si>
    <t>Garlic Granulated</t>
  </si>
  <si>
    <t>Paprika</t>
  </si>
  <si>
    <t>Pepper Cayenne Ground</t>
  </si>
  <si>
    <t>Chili Powder Light</t>
  </si>
  <si>
    <t>White Pepper</t>
  </si>
  <si>
    <t>Yard Bird Seasoning</t>
  </si>
  <si>
    <t>Tony's Creole Seasoning</t>
  </si>
  <si>
    <t>Montreal Steak Seasoning</t>
  </si>
  <si>
    <t>Celery Salt</t>
  </si>
  <si>
    <t>Oregano</t>
  </si>
  <si>
    <t>Old Bay</t>
  </si>
  <si>
    <t>Cinnamon Ground</t>
  </si>
  <si>
    <t>Crushed Red Pepper</t>
  </si>
  <si>
    <t>Fajita Seasoning</t>
  </si>
  <si>
    <t>Bay Leaves</t>
  </si>
  <si>
    <t>Basil Dry</t>
  </si>
  <si>
    <t>Star Anese</t>
  </si>
  <si>
    <t>Seasoning Blackened Red Fish</t>
  </si>
  <si>
    <t>Seasoning Salt</t>
  </si>
  <si>
    <t>Coleman's Mustard</t>
  </si>
  <si>
    <t>Charlstons Pork Seasoning</t>
  </si>
  <si>
    <t>Breading Seasoned Fish Fry</t>
  </si>
  <si>
    <t>Black Pepper Ground</t>
  </si>
  <si>
    <t>Starch Corn</t>
  </si>
  <si>
    <t>Salt Iodized, Bulk</t>
  </si>
  <si>
    <t>Cracker Saltine Zesta</t>
  </si>
  <si>
    <t>Dressing Mix Ranch</t>
  </si>
  <si>
    <t>Honey Pure</t>
  </si>
  <si>
    <t>Mustard Gray Poupon</t>
  </si>
  <si>
    <t>Pan Spray Aerosol</t>
  </si>
  <si>
    <t>Rice Long Grain &amp; Wild</t>
  </si>
  <si>
    <t>Rice Par Boiled</t>
  </si>
  <si>
    <t>Cereal Grits Quick</t>
  </si>
  <si>
    <t>Strawberry Topping</t>
  </si>
  <si>
    <t>Cereal Oatmeal Old Fashioned</t>
  </si>
  <si>
    <t>Sauce Worcestershire</t>
  </si>
  <si>
    <t>Vinegar Balsamic Gold</t>
  </si>
  <si>
    <t>Vinegar Red Win</t>
  </si>
  <si>
    <t>Vinegar White Wine</t>
  </si>
  <si>
    <t>Beans Red</t>
  </si>
  <si>
    <t>Bean Pinto Triple Clean Dried</t>
  </si>
  <si>
    <t>Soy Sauce</t>
  </si>
  <si>
    <t>Sauce Steak A1</t>
  </si>
  <si>
    <t>Hershey's syrup</t>
  </si>
  <si>
    <t>Thickener Pectin Gelatin</t>
  </si>
  <si>
    <t>Salt Kosher Box</t>
  </si>
  <si>
    <t>Pie Filling</t>
  </si>
  <si>
    <t>Oil Olive</t>
  </si>
  <si>
    <t>Sauce BBQ Regular</t>
  </si>
  <si>
    <t>Liquid Smoke Hickory</t>
  </si>
  <si>
    <t>Sauce Red Hot Plasic Jug</t>
  </si>
  <si>
    <t>Cornbread Mix</t>
  </si>
  <si>
    <t>Powdered Sugar</t>
  </si>
  <si>
    <t>Brown Sugar</t>
  </si>
  <si>
    <t>Tomato Diced Petite</t>
  </si>
  <si>
    <t>Beans Black</t>
  </si>
  <si>
    <t>Bean Green Cut Blue</t>
  </si>
  <si>
    <t>Corn Cream Style Fancy</t>
  </si>
  <si>
    <t>Jalapeno Slices</t>
  </si>
  <si>
    <t>Apple Cider Vinegar</t>
  </si>
  <si>
    <t>Pepper Chipotle</t>
  </si>
  <si>
    <t>Flour Hotel &amp; Restaurant</t>
  </si>
  <si>
    <t>Kitchen Bouquet</t>
  </si>
  <si>
    <t>Green Chilis</t>
  </si>
  <si>
    <t>Baking Powder</t>
  </si>
  <si>
    <t>Topping designer Caramel</t>
  </si>
  <si>
    <t>Topping designer Raspberry</t>
  </si>
  <si>
    <t>Potato Flakes</t>
  </si>
  <si>
    <t>Brownie Mix</t>
  </si>
  <si>
    <t>Sugar Pure Cane Granulated</t>
  </si>
  <si>
    <t>Heinz 57 Bottle</t>
  </si>
  <si>
    <t>Sriracha Bottle</t>
  </si>
  <si>
    <t>Cholula Bottle</t>
  </si>
  <si>
    <t>Tabasco Bottle</t>
  </si>
  <si>
    <t>Mayo Squeeze Bottle</t>
  </si>
  <si>
    <t>Mustard Squeeze Bottle</t>
  </si>
  <si>
    <t>Mayo Packets</t>
  </si>
  <si>
    <t>Mustard Packets</t>
  </si>
  <si>
    <t>Ketchup Packets</t>
  </si>
  <si>
    <t>Ketchup Squeeze bottle</t>
  </si>
  <si>
    <t>Tea Filter pouch</t>
  </si>
  <si>
    <t>Coffee</t>
  </si>
  <si>
    <t>Sweetener Pink Packet</t>
  </si>
  <si>
    <t>Sweetener Equal Packet</t>
  </si>
  <si>
    <t>Sweetener Splenda</t>
  </si>
  <si>
    <t>Sweetener Sugar</t>
  </si>
  <si>
    <t>Shortening Clear Fry Liquid</t>
  </si>
  <si>
    <t>Oil Pan and Grill</t>
  </si>
  <si>
    <t>Lays potato chips</t>
  </si>
  <si>
    <t>Case</t>
  </si>
  <si>
    <t>Gravy Mix</t>
  </si>
  <si>
    <t>Pasta, Cavatappi</t>
  </si>
  <si>
    <t>Pasta, Egg Noodle</t>
  </si>
  <si>
    <t>Mayo Extra Heavy</t>
  </si>
  <si>
    <t>Panko Bread Crumbs</t>
  </si>
  <si>
    <t>Dressing Italian</t>
  </si>
  <si>
    <t>Dressing French</t>
  </si>
  <si>
    <t>Dressing 1000</t>
  </si>
  <si>
    <t>Dressing Balsamic</t>
  </si>
  <si>
    <t>Dressing Caesar</t>
  </si>
  <si>
    <t>Dressing Coleslaw</t>
  </si>
  <si>
    <t>Miracle Whip</t>
  </si>
  <si>
    <t>Dressing Honey Mustard</t>
  </si>
  <si>
    <t>Tarter Sauce</t>
  </si>
  <si>
    <t>Cocktail Sauce</t>
  </si>
  <si>
    <t>Horseradish</t>
  </si>
  <si>
    <t>PREP</t>
  </si>
  <si>
    <t>Pulled Pork</t>
  </si>
  <si>
    <t>Pulled Chicken</t>
  </si>
  <si>
    <t>Seasoned Shrimp</t>
  </si>
  <si>
    <t>ea</t>
  </si>
  <si>
    <t>Marmalade</t>
  </si>
  <si>
    <t>Buffalo Batch</t>
  </si>
  <si>
    <t>Burger Seasoning Batch</t>
  </si>
  <si>
    <t>Fry Seasoning Batch</t>
  </si>
  <si>
    <t>Rib Rub Batch</t>
  </si>
  <si>
    <t>Cowboy Blend Batch</t>
  </si>
  <si>
    <t>Cargo Butter</t>
  </si>
  <si>
    <t>Peach Jam</t>
  </si>
  <si>
    <t>Coleslaw</t>
  </si>
  <si>
    <t>Broccoli Butter</t>
  </si>
  <si>
    <t>Green Bean</t>
  </si>
  <si>
    <t>pan</t>
  </si>
  <si>
    <t>Pico De Gallo</t>
  </si>
  <si>
    <t>Salsa</t>
  </si>
  <si>
    <t>Cowboy Bean</t>
  </si>
  <si>
    <t>Potato Soup</t>
  </si>
  <si>
    <t>Cobbler Set</t>
  </si>
  <si>
    <t>Broccoli Set</t>
  </si>
  <si>
    <t>Buffalo Dip Set</t>
  </si>
  <si>
    <t>Shrimp Cargo Set</t>
  </si>
  <si>
    <t>Queso Set</t>
  </si>
  <si>
    <t>Mash Set</t>
  </si>
  <si>
    <t>Cornbread Set</t>
  </si>
  <si>
    <t>Brookie Set</t>
  </si>
  <si>
    <t>Ranch</t>
  </si>
  <si>
    <t>gal</t>
  </si>
  <si>
    <t>Blue Cheese</t>
  </si>
  <si>
    <t>Spicy Ranch</t>
  </si>
  <si>
    <t>qrt</t>
  </si>
  <si>
    <t>Blueberry Topping Batch</t>
  </si>
  <si>
    <t>Wing Sauce Batch</t>
  </si>
  <si>
    <t>Salmon Marinade Batch</t>
  </si>
  <si>
    <t>Au Jus Batch</t>
  </si>
  <si>
    <t>Potato Salad Batch</t>
  </si>
  <si>
    <t>Cajun Cakes Batch</t>
  </si>
  <si>
    <t>Buttermilk Pie- Whole</t>
  </si>
  <si>
    <t>Horsey Sauce</t>
  </si>
  <si>
    <t>Chili</t>
  </si>
  <si>
    <t>Cinnamon Rolls Batch</t>
  </si>
  <si>
    <t>Roll Icing Batch</t>
  </si>
  <si>
    <t>Cajun Sauce Batch</t>
  </si>
  <si>
    <t>Mac and Cheese Batch</t>
  </si>
  <si>
    <t>Crouton</t>
  </si>
  <si>
    <t>Meat</t>
  </si>
  <si>
    <t>Dairy</t>
  </si>
  <si>
    <t>Produce</t>
  </si>
  <si>
    <t>Freezer</t>
  </si>
  <si>
    <t>Pantry</t>
  </si>
  <si>
    <t>Prep</t>
  </si>
  <si>
    <t>FOOD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</si>
</sst>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d9d9d9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21">
    <xf xfId="0" numFmtId="0" borderId="0" fontId="0" fillId="0"/>
    <xf xfId="0" numFmtId="0" borderId="1" applyBorder="1" fontId="1" applyFont="1" fillId="0" applyAlignment="1">
      <alignment horizontal="left"/>
    </xf>
    <xf xfId="0" numFmtId="0" borderId="2" applyBorder="1" fontId="2" applyFont="1" fillId="0" applyAlignment="1">
      <alignment horizontal="center" wrapText="1"/>
    </xf>
    <xf xfId="0" numFmtId="7" applyNumberFormat="1" borderId="2" applyBorder="1" fontId="2" applyFont="1" fillId="2" applyFill="1" applyAlignment="1">
      <alignment horizontal="center" wrapText="1"/>
    </xf>
    <xf xfId="0" numFmtId="4" applyNumberFormat="1" borderId="2" applyBorder="1" fontId="2" applyFont="1" fillId="0" applyAlignment="1">
      <alignment horizontal="center" wrapText="1"/>
    </xf>
    <xf xfId="0" numFmtId="7" applyNumberFormat="1" borderId="2" applyBorder="1" fontId="2" applyFont="1" fillId="0" applyAlignment="1">
      <alignment horizontal="center" wrapText="1"/>
    </xf>
    <xf xfId="0" numFmtId="0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7" applyNumberFormat="1" borderId="2" applyBorder="1" fontId="4" applyFont="1" fillId="2" applyFill="1" applyAlignment="1">
      <alignment horizontal="right"/>
    </xf>
    <xf xfId="0" numFmtId="3" applyNumberFormat="1" borderId="2" applyBorder="1" fontId="3" applyFont="1" fillId="0" applyAlignment="1">
      <alignment horizontal="center"/>
    </xf>
    <xf xfId="0" numFmtId="7" applyNumberFormat="1" borderId="2" applyBorder="1" fontId="3" applyFont="1" fillId="0" applyAlignment="1">
      <alignment horizontal="right"/>
    </xf>
    <xf xfId="0" numFmtId="4" applyNumberFormat="1" borderId="2" applyBorder="1" fontId="3" applyFont="1" fillId="0" applyAlignment="1">
      <alignment horizontal="center"/>
    </xf>
    <xf xfId="0" numFmtId="7" applyNumberFormat="1" borderId="2" applyBorder="1" fontId="3" applyFont="1" fillId="2" applyFill="1" applyAlignment="1">
      <alignment horizontal="right"/>
    </xf>
    <xf xfId="0" numFmtId="3" applyNumberFormat="1" borderId="2" applyBorder="1" fontId="3" applyFont="1" fillId="2" applyFill="1" applyAlignment="1">
      <alignment horizontal="center"/>
    </xf>
    <xf xfId="0" numFmtId="4" applyNumberFormat="1" borderId="2" applyBorder="1" fontId="3" applyFont="1" fillId="2" applyFill="1" applyAlignment="1">
      <alignment horizontal="center"/>
    </xf>
    <xf xfId="0" numFmtId="0" borderId="3" applyBorder="1" fontId="1" applyFont="1" fillId="2" applyFill="1" applyAlignment="1">
      <alignment horizontal="left"/>
    </xf>
    <xf xfId="0" numFmtId="7" applyNumberFormat="1" borderId="4" applyBorder="1" fontId="3" applyFont="1" fillId="0" applyAlignment="1">
      <alignment horizontal="right"/>
    </xf>
    <xf xfId="0" numFmtId="7" applyNumberFormat="1" borderId="5" applyBorder="1" fontId="3" applyFont="1" fillId="0" applyAlignment="1">
      <alignment horizontal="right"/>
    </xf>
    <xf xfId="0" numFmtId="0" borderId="2" applyBorder="1" fontId="3" applyFont="1" fillId="0" applyAlignment="1">
      <alignment horizontal="left"/>
    </xf>
    <xf xfId="0" numFmtId="7" applyNumberFormat="1" borderId="6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4" applyNumberFormat="1" borderId="0" fontId="0" fillId="0" applyAlignment="1">
      <alignment horizontal="center"/>
    </xf>
    <xf xfId="0" numFmtId="0" borderId="1" applyBorder="1" fontId="5" applyFont="1" fillId="0" applyAlignment="1">
      <alignment horizontal="left"/>
    </xf>
    <xf xfId="0" numFmtId="7" applyNumberFormat="1" borderId="1" applyBorder="1" fontId="5" applyFont="1" fillId="0" applyAlignment="1">
      <alignment horizontal="left"/>
    </xf>
    <xf xfId="0" numFmtId="0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1" applyBorder="1" fontId="6" applyFont="1" fillId="0" applyAlignment="1">
      <alignment horizontal="left"/>
    </xf>
    <xf xfId="0" numFmtId="7" applyNumberFormat="1" borderId="1" applyBorder="1" fontId="6" applyFont="1" fillId="0" applyAlignment="1">
      <alignment horizontal="right"/>
    </xf>
    <xf xfId="0" numFmtId="0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1" applyBorder="1" fontId="8" applyFont="1" fillId="0" applyAlignment="1">
      <alignment horizontal="center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0" borderId="7" applyBorder="1" fontId="7" applyFont="1" fillId="0" applyAlignment="1">
      <alignment horizontal="left"/>
    </xf>
    <xf xfId="0" numFmtId="0" borderId="2" applyBorder="1" fontId="9" applyFont="1" fillId="0" applyAlignment="1">
      <alignment horizontal="center" wrapText="1"/>
    </xf>
    <xf xfId="0" numFmtId="7" applyNumberFormat="1" borderId="2" applyBorder="1" fontId="9" applyFont="1" fillId="0" applyAlignment="1">
      <alignment horizontal="center" wrapText="1"/>
    </xf>
    <xf xfId="0" numFmtId="0" borderId="1" applyBorder="1" fontId="10" applyFont="1" fillId="0" applyAlignment="1">
      <alignment horizontal="center"/>
    </xf>
    <xf xfId="0" numFmtId="3" applyNumberFormat="1" borderId="2" applyBorder="1" fontId="9" applyFont="1" fillId="0" applyAlignment="1">
      <alignment horizontal="center" wrapText="1"/>
    </xf>
    <xf xfId="0" numFmtId="4" applyNumberFormat="1" borderId="2" applyBorder="1" fontId="9" applyFont="1" fillId="0" applyAlignment="1">
      <alignment horizontal="center" wrapText="1"/>
    </xf>
    <xf xfId="0" numFmtId="0" borderId="1" applyBorder="1" fontId="10" applyFont="1" fillId="0" applyAlignment="1">
      <alignment horizontal="left"/>
    </xf>
    <xf xfId="0" numFmtId="0" borderId="2" applyBorder="1" fontId="11" applyFont="1" fillId="0" applyAlignment="1">
      <alignment horizontal="left"/>
    </xf>
    <xf xfId="0" numFmtId="0" borderId="2" applyBorder="1" fontId="11" applyFont="1" fillId="0" applyAlignment="1">
      <alignment horizontal="center"/>
    </xf>
    <xf xfId="0" numFmtId="7" applyNumberFormat="1" borderId="2" applyBorder="1" fontId="11" applyFont="1" fillId="0" applyAlignment="1">
      <alignment horizontal="right"/>
    </xf>
    <xf xfId="0" numFmtId="7" applyNumberFormat="1" borderId="2" applyBorder="1" fontId="11" applyFont="1" fillId="0" applyAlignment="1">
      <alignment horizontal="center"/>
    </xf>
    <xf xfId="0" numFmtId="3" applyNumberFormat="1" borderId="2" applyBorder="1" fontId="11" applyFont="1" fillId="0" applyAlignment="1">
      <alignment horizontal="center"/>
    </xf>
    <xf xfId="0" numFmtId="4" applyNumberFormat="1" borderId="2" applyBorder="1" fontId="11" applyFont="1" fillId="0" applyAlignment="1">
      <alignment horizontal="right"/>
    </xf>
    <xf xfId="0" numFmtId="4" applyNumberFormat="1" borderId="2" applyBorder="1" fontId="11" applyFont="1" fillId="0" applyAlignment="1">
      <alignment horizontal="center"/>
    </xf>
    <xf xfId="0" numFmtId="7" applyNumberFormat="1" borderId="2" applyBorder="1" fontId="10" applyFont="1" fillId="0" applyAlignment="1">
      <alignment horizontal="right"/>
    </xf>
    <xf xfId="0" numFmtId="4" applyNumberFormat="1" borderId="2" applyBorder="1" fontId="10" applyFont="1" fillId="0" applyAlignment="1">
      <alignment horizontal="right"/>
    </xf>
    <xf xfId="0" numFmtId="0" borderId="4" applyBorder="1" fontId="11" applyFont="1" fillId="0" applyAlignment="1">
      <alignment horizontal="left"/>
    </xf>
    <xf xfId="0" numFmtId="0" borderId="4" applyBorder="1" fontId="11" applyFont="1" fillId="0" applyAlignment="1">
      <alignment horizontal="center"/>
    </xf>
    <xf xfId="0" numFmtId="7" applyNumberFormat="1" borderId="4" applyBorder="1" fontId="11" applyFont="1" fillId="0" applyAlignment="1">
      <alignment horizontal="right"/>
    </xf>
    <xf xfId="0" numFmtId="7" applyNumberFormat="1" borderId="4" applyBorder="1" fontId="11" applyFont="1" fillId="0" applyAlignment="1">
      <alignment horizontal="center"/>
    </xf>
    <xf xfId="0" numFmtId="3" applyNumberFormat="1" borderId="4" applyBorder="1" fontId="11" applyFont="1" fillId="0" applyAlignment="1">
      <alignment horizontal="center"/>
    </xf>
    <xf xfId="0" numFmtId="4" applyNumberFormat="1" borderId="4" applyBorder="1" fontId="11" applyFont="1" fillId="0" applyAlignment="1">
      <alignment horizontal="center"/>
    </xf>
    <xf xfId="0" numFmtId="0" borderId="2" applyBorder="1" fontId="9" applyFont="1" fillId="3" applyFill="1" applyAlignment="1">
      <alignment horizontal="center"/>
    </xf>
    <xf xfId="0" numFmtId="0" borderId="8" applyBorder="1" fontId="11" applyFont="1" fillId="3" applyFill="1" applyAlignment="1">
      <alignment horizontal="center"/>
    </xf>
    <xf xfId="0" numFmtId="7" applyNumberFormat="1" borderId="9" applyBorder="1" fontId="11" applyFont="1" fillId="3" applyFill="1" applyAlignment="1">
      <alignment horizontal="right"/>
    </xf>
    <xf xfId="0" numFmtId="7" applyNumberFormat="1" borderId="9" applyBorder="1" fontId="11" applyFont="1" fillId="3" applyFill="1" applyAlignment="1">
      <alignment horizontal="center"/>
    </xf>
    <xf xfId="0" numFmtId="7" applyNumberFormat="1" borderId="10" applyBorder="1" fontId="11" applyFont="1" fillId="3" applyFill="1" applyAlignment="1">
      <alignment horizontal="right"/>
    </xf>
    <xf xfId="0" numFmtId="3" applyNumberFormat="1" borderId="8" applyBorder="1" fontId="11" applyFont="1" fillId="3" applyFill="1" applyAlignment="1">
      <alignment horizontal="center"/>
    </xf>
    <xf xfId="0" numFmtId="4" applyNumberFormat="1" borderId="9" applyBorder="1" fontId="11" applyFont="1" fillId="3" applyFill="1" applyAlignment="1">
      <alignment horizontal="right"/>
    </xf>
    <xf xfId="0" numFmtId="4" applyNumberFormat="1" borderId="9" applyBorder="1" fontId="11" applyFont="1" fillId="3" applyFill="1" applyAlignment="1">
      <alignment horizontal="center"/>
    </xf>
    <xf xfId="0" numFmtId="4" applyNumberFormat="1" borderId="11" applyBorder="1" fontId="11" applyFont="1" fillId="0" applyAlignment="1">
      <alignment horizontal="center"/>
    </xf>
    <xf xfId="0" numFmtId="4" applyNumberFormat="1" borderId="11" applyBorder="1" fontId="11" applyFont="1" fillId="0" applyAlignment="1">
      <alignment horizontal="right"/>
    </xf>
    <xf xfId="0" numFmtId="7" applyNumberFormat="1" borderId="11" applyBorder="1" fontId="11" applyFont="1" fillId="0" applyAlignment="1">
      <alignment horizontal="right"/>
    </xf>
    <xf xfId="0" numFmtId="0" borderId="2" applyBorder="1" fontId="10" applyFont="1" fillId="0" applyAlignment="1">
      <alignment horizontal="left"/>
    </xf>
    <xf xfId="0" numFmtId="0" borderId="11" applyBorder="1" fontId="11" applyFont="1" fillId="0" applyAlignment="1">
      <alignment horizontal="left"/>
    </xf>
    <xf xfId="0" numFmtId="0" borderId="11" applyBorder="1" fontId="11" applyFont="1" fillId="0" applyAlignment="1">
      <alignment horizontal="center"/>
    </xf>
    <xf xfId="0" numFmtId="7" applyNumberFormat="1" borderId="11" applyBorder="1" fontId="11" applyFont="1" fillId="0" applyAlignment="1">
      <alignment horizontal="center"/>
    </xf>
    <xf xfId="0" numFmtId="3" applyNumberFormat="1" borderId="11" applyBorder="1" fontId="11" applyFont="1" fillId="0" applyAlignment="1">
      <alignment horizontal="center"/>
    </xf>
    <xf xfId="0" numFmtId="4" applyNumberFormat="1" borderId="11" applyBorder="1" fontId="10" applyFont="1" fillId="0" applyAlignment="1">
      <alignment horizontal="right"/>
    </xf>
    <xf xfId="0" numFmtId="7" applyNumberFormat="1" borderId="12" applyBorder="1" fontId="10" applyFont="1" fillId="2" applyFill="1" applyAlignment="1">
      <alignment horizontal="right"/>
    </xf>
    <xf xfId="0" numFmtId="7" applyNumberFormat="1" borderId="11" applyBorder="1" fontId="10" applyFont="1" fillId="0" applyAlignment="1">
      <alignment horizontal="right"/>
    </xf>
    <xf xfId="0" numFmtId="0" borderId="13" applyBorder="1" fontId="9" applyFont="1" fillId="3" applyFill="1" applyAlignment="1">
      <alignment horizontal="center"/>
    </xf>
    <xf xfId="0" numFmtId="7" applyNumberFormat="1" borderId="14" applyBorder="1" fontId="11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4" applyNumberFormat="1" borderId="15" applyBorder="1" fontId="10" applyFont="1" fillId="0" applyAlignment="1">
      <alignment horizontal="right"/>
    </xf>
    <xf xfId="0" numFmtId="0" borderId="2" applyBorder="1" fontId="10" applyFont="1" fillId="0" applyAlignment="1">
      <alignment horizontal="center"/>
    </xf>
    <xf xfId="0" numFmtId="0" borderId="1" applyBorder="1" fontId="9" applyFont="1" fillId="0" applyAlignment="1">
      <alignment horizontal="right"/>
    </xf>
    <xf xfId="0" numFmtId="0" borderId="1" applyBorder="1" fontId="11" applyFont="1" fillId="0" applyAlignment="1">
      <alignment horizontal="center"/>
    </xf>
    <xf xfId="0" numFmtId="7" applyNumberFormat="1" borderId="1" applyBorder="1" fontId="11" applyFont="1" fillId="0" applyAlignment="1">
      <alignment horizontal="right"/>
    </xf>
    <xf xfId="0" numFmtId="7" applyNumberFormat="1" borderId="1" applyBorder="1" fontId="11" applyFont="1" fillId="0" applyAlignment="1">
      <alignment horizontal="center"/>
    </xf>
    <xf xfId="0" numFmtId="7" applyNumberFormat="1" borderId="1" applyBorder="1" fontId="9" applyFont="1" fillId="0" applyAlignment="1">
      <alignment horizontal="right"/>
    </xf>
    <xf xfId="0" numFmtId="3" applyNumberFormat="1" borderId="1" applyBorder="1" fontId="11" applyFont="1" fillId="0" applyAlignment="1">
      <alignment horizontal="center"/>
    </xf>
    <xf xfId="0" numFmtId="4" applyNumberFormat="1" borderId="1" applyBorder="1" fontId="11" applyFont="1" fillId="0" applyAlignment="1">
      <alignment horizontal="center"/>
    </xf>
    <xf xfId="0" numFmtId="0" borderId="16" applyBorder="1" fontId="11" applyFont="1" fillId="0" applyAlignment="1">
      <alignment horizontal="right"/>
    </xf>
    <xf xfId="0" numFmtId="0" borderId="17" applyBorder="1" fontId="11" applyFont="1" fillId="0" applyAlignment="1">
      <alignment horizontal="center"/>
    </xf>
    <xf xfId="0" numFmtId="7" applyNumberFormat="1" borderId="17" applyBorder="1" fontId="11" applyFont="1" fillId="0" applyAlignment="1">
      <alignment horizontal="right"/>
    </xf>
    <xf xfId="0" numFmtId="7" applyNumberFormat="1" borderId="17" applyBorder="1" fontId="11" applyFont="1" fillId="0" applyAlignment="1">
      <alignment horizontal="center"/>
    </xf>
    <xf xfId="0" numFmtId="0" borderId="17" applyBorder="1" fontId="10" applyFont="1" fillId="0" applyAlignment="1">
      <alignment horizontal="left"/>
    </xf>
    <xf xfId="0" numFmtId="3" applyNumberFormat="1" borderId="17" applyBorder="1" fontId="11" applyFont="1" fillId="0" applyAlignment="1">
      <alignment horizontal="center"/>
    </xf>
    <xf xfId="0" numFmtId="4" applyNumberFormat="1" borderId="17" applyBorder="1" fontId="11" applyFont="1" fillId="0" applyAlignment="1">
      <alignment horizontal="center"/>
    </xf>
    <xf xfId="0" numFmtId="7" applyNumberFormat="1" borderId="18" applyBorder="1" fontId="11" applyFont="1" fillId="0" applyAlignment="1">
      <alignment horizontal="right"/>
    </xf>
    <xf xfId="0" numFmtId="0" borderId="19" applyBorder="1" fontId="11" applyFont="1" fillId="0" applyAlignment="1">
      <alignment horizontal="right"/>
    </xf>
    <xf xfId="0" numFmtId="7" applyNumberFormat="1" borderId="20" applyBorder="1" fontId="11" applyFont="1" fillId="0" applyAlignment="1">
      <alignment horizontal="right"/>
    </xf>
    <xf xfId="0" numFmtId="0" borderId="19" applyBorder="1" fontId="11" applyFont="1" fillId="0" applyAlignment="1">
      <alignment horizontal="left"/>
    </xf>
    <xf xfId="0" numFmtId="0" borderId="19" applyBorder="1" fontId="9" applyFont="1" fillId="0" applyAlignment="1">
      <alignment horizontal="right"/>
    </xf>
    <xf xfId="0" numFmtId="7" applyNumberFormat="1" borderId="21" applyBorder="1" fontId="9" applyFont="1" fillId="0" applyAlignment="1">
      <alignment horizontal="center"/>
    </xf>
    <xf xfId="0" numFmtId="7" applyNumberFormat="1" borderId="22" applyBorder="1" fontId="9" applyFont="1" fillId="0" applyAlignment="1">
      <alignment horizontal="center"/>
    </xf>
    <xf xfId="0" numFmtId="0" borderId="23" applyBorder="1" fontId="11" applyFont="1" fillId="0" applyAlignment="1">
      <alignment horizontal="left"/>
    </xf>
    <xf xfId="0" numFmtId="0" borderId="24" applyBorder="1" fontId="11" applyFont="1" fillId="0" applyAlignment="1">
      <alignment horizontal="center"/>
    </xf>
    <xf xfId="0" numFmtId="7" applyNumberFormat="1" borderId="24" applyBorder="1" fontId="11" applyFont="1" fillId="0" applyAlignment="1">
      <alignment horizontal="right"/>
    </xf>
    <xf xfId="0" numFmtId="7" applyNumberFormat="1" borderId="24" applyBorder="1" fontId="11" applyFont="1" fillId="0" applyAlignment="1">
      <alignment horizontal="center"/>
    </xf>
    <xf xfId="0" numFmtId="0" borderId="24" applyBorder="1" fontId="10" applyFont="1" fillId="0" applyAlignment="1">
      <alignment horizontal="left"/>
    </xf>
    <xf xfId="0" numFmtId="3" applyNumberFormat="1" borderId="24" applyBorder="1" fontId="11" applyFont="1" fillId="0" applyAlignment="1">
      <alignment horizontal="center"/>
    </xf>
    <xf xfId="0" numFmtId="4" applyNumberFormat="1" borderId="24" applyBorder="1" fontId="11" applyFont="1" fillId="0" applyAlignment="1">
      <alignment horizontal="center"/>
    </xf>
    <xf xfId="0" numFmtId="7" applyNumberFormat="1" borderId="25" applyBorder="1" fontId="11" applyFont="1" fillId="0" applyAlignment="1">
      <alignment horizontal="right"/>
    </xf>
    <xf xfId="0" numFmtId="0" borderId="0" fontId="0" fillId="0" applyAlignment="1">
      <alignment horizontal="center"/>
    </xf>
    <xf xfId="0" numFmtId="7" applyNumberFormat="1" borderId="0" fontId="0" fillId="0" applyAlignment="1">
      <alignment horizontal="center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7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0" width="13.576428571428572" customWidth="1" bestFit="1" hidden="1"/>
    <col min="2" max="2" style="20" width="32.14785714285715" customWidth="1" bestFit="1"/>
    <col min="3" max="3" style="117" width="11.005" customWidth="1" bestFit="1"/>
    <col min="4" max="4" style="20" width="9.290714285714287" customWidth="1" bestFit="1"/>
    <col min="5" max="5" style="118" width="17.433571428571426" customWidth="1" bestFit="1"/>
    <col min="6" max="6" style="119" width="13.43357142857143" customWidth="1" bestFit="1"/>
    <col min="7" max="7" style="20" width="7.2907142857142855" customWidth="1" bestFit="1"/>
    <col min="8" max="8" style="120" width="13.576428571428572" customWidth="1" bestFit="1"/>
    <col min="9" max="9" style="23" width="13.43357142857143" customWidth="1" bestFit="1"/>
    <col min="10" max="10" style="118" width="10.719285714285713" customWidth="1" bestFit="1"/>
    <col min="11" max="11" style="119" width="20.14785714285714" customWidth="1" bestFit="1"/>
  </cols>
  <sheetData>
    <row x14ac:dyDescent="0.25" r="1" customHeight="1" ht="18.75">
      <c r="A1" s="42"/>
      <c r="B1" s="43" t="s">
        <v>235</v>
      </c>
      <c r="C1" s="43" t="s">
        <v>2</v>
      </c>
      <c r="D1" s="43" t="s">
        <v>236</v>
      </c>
      <c r="E1" s="44" t="s">
        <v>4</v>
      </c>
      <c r="F1" s="44" t="s">
        <v>5</v>
      </c>
      <c r="G1" s="45"/>
      <c r="H1" s="46" t="s">
        <v>237</v>
      </c>
      <c r="I1" s="47" t="s">
        <v>238</v>
      </c>
      <c r="J1" s="44" t="s">
        <v>239</v>
      </c>
      <c r="K1" s="44" t="s">
        <v>240</v>
      </c>
    </row>
    <row x14ac:dyDescent="0.25" r="2" customHeight="1" ht="21">
      <c r="A2" s="48" t="s">
        <v>32</v>
      </c>
      <c r="B2" s="49" t="s">
        <v>241</v>
      </c>
      <c r="C2" s="50" t="s">
        <v>14</v>
      </c>
      <c r="D2" s="51"/>
      <c r="E2" s="52"/>
      <c r="F2" s="51">
        <f>D2*E2</f>
      </c>
      <c r="G2" s="6"/>
      <c r="H2" s="53">
        <v>121</v>
      </c>
      <c r="I2" s="54">
        <v>1533.07</v>
      </c>
      <c r="J2" s="55">
        <f>E2-H2</f>
      </c>
      <c r="K2" s="51">
        <f>F2-I2</f>
      </c>
    </row>
    <row x14ac:dyDescent="0.25" r="3" customHeight="1" ht="14.25">
      <c r="A3" s="48" t="s">
        <v>32</v>
      </c>
      <c r="B3" s="49" t="s">
        <v>242</v>
      </c>
      <c r="C3" s="50" t="s">
        <v>14</v>
      </c>
      <c r="D3" s="51"/>
      <c r="E3" s="52"/>
      <c r="F3" s="51">
        <f>D3*E3</f>
      </c>
      <c r="G3" s="6"/>
      <c r="H3" s="53">
        <v>99</v>
      </c>
      <c r="I3" s="54">
        <v>967.2299999999999</v>
      </c>
      <c r="J3" s="55">
        <f>E3-H3</f>
      </c>
      <c r="K3" s="51">
        <f>F3-I3</f>
      </c>
    </row>
    <row x14ac:dyDescent="0.25" r="4" customHeight="1" ht="14.25">
      <c r="A4" s="48" t="s">
        <v>32</v>
      </c>
      <c r="B4" s="49" t="s">
        <v>243</v>
      </c>
      <c r="C4" s="50" t="s">
        <v>14</v>
      </c>
      <c r="D4" s="56"/>
      <c r="E4" s="52"/>
      <c r="F4" s="51">
        <f>D4*E4</f>
      </c>
      <c r="G4" s="6"/>
      <c r="H4" s="53">
        <v>127</v>
      </c>
      <c r="I4" s="54">
        <v>1240.79</v>
      </c>
      <c r="J4" s="55">
        <f>E4-H4</f>
      </c>
      <c r="K4" s="51">
        <f>F4-I4</f>
      </c>
    </row>
    <row x14ac:dyDescent="0.25" r="5" customHeight="1" ht="14.25">
      <c r="A5" s="48" t="s">
        <v>32</v>
      </c>
      <c r="B5" s="49" t="s">
        <v>244</v>
      </c>
      <c r="C5" s="50" t="s">
        <v>14</v>
      </c>
      <c r="D5" s="56"/>
      <c r="E5" s="52"/>
      <c r="F5" s="51">
        <f>D5*E5</f>
      </c>
      <c r="G5" s="6"/>
      <c r="H5" s="53">
        <v>203</v>
      </c>
      <c r="I5" s="54">
        <v>848.54</v>
      </c>
      <c r="J5" s="55">
        <f>E5-H5</f>
      </c>
      <c r="K5" s="51">
        <f>F5-I5</f>
      </c>
    </row>
    <row x14ac:dyDescent="0.25" r="6" customHeight="1" ht="14.25">
      <c r="A6" s="48" t="s">
        <v>32</v>
      </c>
      <c r="B6" s="49" t="s">
        <v>245</v>
      </c>
      <c r="C6" s="50" t="s">
        <v>14</v>
      </c>
      <c r="D6" s="51"/>
      <c r="E6" s="52"/>
      <c r="F6" s="51">
        <f>D6*E6</f>
      </c>
      <c r="G6" s="6"/>
      <c r="H6" s="53">
        <v>33</v>
      </c>
      <c r="I6" s="57">
        <v>81.17999999999999</v>
      </c>
      <c r="J6" s="55">
        <f>E6-H6</f>
      </c>
      <c r="K6" s="51">
        <f>F6-I6</f>
      </c>
    </row>
    <row x14ac:dyDescent="0.25" r="7" customHeight="1" ht="14.25">
      <c r="A7" s="48" t="s">
        <v>205</v>
      </c>
      <c r="B7" s="49" t="s">
        <v>246</v>
      </c>
      <c r="C7" s="50" t="s">
        <v>12</v>
      </c>
      <c r="D7" s="51"/>
      <c r="E7" s="52"/>
      <c r="F7" s="51">
        <f>D7*E7</f>
      </c>
      <c r="G7" s="6"/>
      <c r="H7" s="55">
        <v>0.85</v>
      </c>
      <c r="I7" s="57">
        <v>59.04099999999999</v>
      </c>
      <c r="J7" s="55">
        <f>E7-H7</f>
      </c>
      <c r="K7" s="51">
        <f>F7-I7</f>
      </c>
    </row>
    <row x14ac:dyDescent="0.25" r="8" customHeight="1" ht="14.25">
      <c r="A8" s="48" t="s">
        <v>205</v>
      </c>
      <c r="B8" s="49" t="s">
        <v>247</v>
      </c>
      <c r="C8" s="50" t="s">
        <v>16</v>
      </c>
      <c r="D8" s="51"/>
      <c r="E8" s="52"/>
      <c r="F8" s="51">
        <f>D8*E8</f>
      </c>
      <c r="G8" s="6"/>
      <c r="H8" s="55">
        <v>2.5</v>
      </c>
      <c r="I8" s="57">
        <v>82.52499999999999</v>
      </c>
      <c r="J8" s="55">
        <f>E8-H8</f>
      </c>
      <c r="K8" s="51">
        <f>F8-I8</f>
      </c>
    </row>
    <row x14ac:dyDescent="0.25" r="9" customHeight="1" ht="14.25">
      <c r="A9" s="48" t="s">
        <v>205</v>
      </c>
      <c r="B9" s="58" t="s">
        <v>248</v>
      </c>
      <c r="C9" s="59" t="s">
        <v>14</v>
      </c>
      <c r="D9" s="60"/>
      <c r="E9" s="61"/>
      <c r="F9" s="51">
        <f>D9*E9</f>
      </c>
      <c r="G9" s="6"/>
      <c r="H9" s="53">
        <v>63</v>
      </c>
      <c r="I9" s="57">
        <v>204.12</v>
      </c>
      <c r="J9" s="55">
        <f>E9-H9</f>
      </c>
      <c r="K9" s="51">
        <f>F9-I9</f>
      </c>
    </row>
    <row x14ac:dyDescent="0.25" r="10" customHeight="1" ht="14.25">
      <c r="A10" s="48" t="s">
        <v>32</v>
      </c>
      <c r="B10" s="49" t="s">
        <v>249</v>
      </c>
      <c r="C10" s="50" t="s">
        <v>12</v>
      </c>
      <c r="D10" s="51"/>
      <c r="E10" s="52"/>
      <c r="F10" s="51">
        <f>D10*E10</f>
      </c>
      <c r="G10" s="6"/>
      <c r="H10" s="53">
        <v>11</v>
      </c>
      <c r="I10" s="54">
        <v>644.05</v>
      </c>
      <c r="J10" s="55">
        <f>E10-H10</f>
      </c>
      <c r="K10" s="51">
        <f>F10-I10</f>
      </c>
    </row>
    <row x14ac:dyDescent="0.25" r="11" customHeight="1" ht="14.25">
      <c r="A11" s="48" t="s">
        <v>32</v>
      </c>
      <c r="B11" s="49" t="s">
        <v>250</v>
      </c>
      <c r="C11" s="50" t="s">
        <v>14</v>
      </c>
      <c r="D11" s="51"/>
      <c r="E11" s="52"/>
      <c r="F11" s="51">
        <f>D11*E11</f>
      </c>
      <c r="G11" s="6"/>
      <c r="H11" s="53">
        <v>36</v>
      </c>
      <c r="I11" s="54">
        <v>118.44</v>
      </c>
      <c r="J11" s="55">
        <f>E11-H11</f>
      </c>
      <c r="K11" s="51">
        <f>F11-I11</f>
      </c>
    </row>
    <row x14ac:dyDescent="0.25" r="12" customHeight="1" ht="14.25">
      <c r="A12" s="48" t="s">
        <v>205</v>
      </c>
      <c r="B12" s="49" t="s">
        <v>251</v>
      </c>
      <c r="C12" s="50" t="s">
        <v>12</v>
      </c>
      <c r="D12" s="51"/>
      <c r="E12" s="52"/>
      <c r="F12" s="51">
        <f>D12*E12</f>
      </c>
      <c r="G12" s="6"/>
      <c r="H12" s="55">
        <v>0.3</v>
      </c>
      <c r="I12" s="54">
        <v>18.945</v>
      </c>
      <c r="J12" s="55">
        <f>E12-H12</f>
      </c>
      <c r="K12" s="51">
        <f>F12-I12</f>
      </c>
    </row>
    <row x14ac:dyDescent="0.25" r="13" customHeight="1" ht="14.25">
      <c r="A13" s="48" t="s">
        <v>205</v>
      </c>
      <c r="B13" s="49" t="s">
        <v>252</v>
      </c>
      <c r="C13" s="50" t="s">
        <v>14</v>
      </c>
      <c r="D13" s="51"/>
      <c r="E13" s="52"/>
      <c r="F13" s="51">
        <f>D13*E13</f>
      </c>
      <c r="G13" s="6"/>
      <c r="H13" s="53">
        <v>43</v>
      </c>
      <c r="I13" s="55">
        <v>141.47</v>
      </c>
      <c r="J13" s="55">
        <f>E13-H13</f>
      </c>
      <c r="K13" s="51">
        <f>F13-I13</f>
      </c>
    </row>
    <row x14ac:dyDescent="0.25" r="14" customHeight="1" ht="14.25">
      <c r="A14" s="48" t="s">
        <v>32</v>
      </c>
      <c r="B14" s="49" t="s">
        <v>253</v>
      </c>
      <c r="C14" s="50" t="s">
        <v>14</v>
      </c>
      <c r="D14" s="51"/>
      <c r="E14" s="52"/>
      <c r="F14" s="51">
        <f>D14*E14</f>
      </c>
      <c r="G14" s="6"/>
      <c r="H14" s="53">
        <v>246</v>
      </c>
      <c r="I14" s="55">
        <v>1188.18</v>
      </c>
      <c r="J14" s="55">
        <f>E14-H14</f>
      </c>
      <c r="K14" s="51">
        <f>F14-I14</f>
      </c>
    </row>
    <row x14ac:dyDescent="0.25" r="15" customHeight="1" ht="14.25">
      <c r="A15" s="48" t="s">
        <v>32</v>
      </c>
      <c r="B15" s="49" t="s">
        <v>254</v>
      </c>
      <c r="C15" s="50" t="s">
        <v>12</v>
      </c>
      <c r="D15" s="51"/>
      <c r="E15" s="52"/>
      <c r="F15" s="51">
        <f>D15*E15</f>
      </c>
      <c r="G15" s="6"/>
      <c r="H15" s="55">
        <v>24.5</v>
      </c>
      <c r="I15" s="54">
        <v>1068.2</v>
      </c>
      <c r="J15" s="55">
        <f>E15-H15</f>
      </c>
      <c r="K15" s="51">
        <f>F15-I15</f>
      </c>
    </row>
    <row x14ac:dyDescent="0.25" r="16" customHeight="1" ht="14.25">
      <c r="A16" s="48" t="s">
        <v>32</v>
      </c>
      <c r="B16" s="49" t="s">
        <v>255</v>
      </c>
      <c r="C16" s="50" t="s">
        <v>16</v>
      </c>
      <c r="D16" s="56"/>
      <c r="E16" s="52"/>
      <c r="F16" s="51">
        <f>D16*E16</f>
      </c>
      <c r="G16" s="6"/>
      <c r="H16" s="53">
        <v>182</v>
      </c>
      <c r="I16" s="54">
        <v>1173.9</v>
      </c>
      <c r="J16" s="55">
        <f>E16-H16</f>
      </c>
      <c r="K16" s="51">
        <f>F16-I16</f>
      </c>
    </row>
    <row x14ac:dyDescent="0.25" r="17" customHeight="1" ht="14.25">
      <c r="A17" s="48" t="s">
        <v>32</v>
      </c>
      <c r="B17" s="49" t="s">
        <v>256</v>
      </c>
      <c r="C17" s="50" t="s">
        <v>14</v>
      </c>
      <c r="D17" s="51"/>
      <c r="E17" s="52"/>
      <c r="F17" s="51">
        <f>D17*E17</f>
      </c>
      <c r="G17" s="6"/>
      <c r="H17" s="53">
        <v>90</v>
      </c>
      <c r="I17" s="54">
        <v>544.5</v>
      </c>
      <c r="J17" s="55">
        <f>E17-H17</f>
      </c>
      <c r="K17" s="51">
        <f>F17-I17</f>
      </c>
    </row>
    <row x14ac:dyDescent="0.25" r="18" customHeight="1" ht="14.25">
      <c r="A18" s="48" t="s">
        <v>32</v>
      </c>
      <c r="B18" s="49" t="s">
        <v>257</v>
      </c>
      <c r="C18" s="50" t="s">
        <v>14</v>
      </c>
      <c r="D18" s="51"/>
      <c r="E18" s="52"/>
      <c r="F18" s="51">
        <f>D18*E18</f>
      </c>
      <c r="G18" s="6"/>
      <c r="H18" s="53">
        <v>73</v>
      </c>
      <c r="I18" s="54">
        <v>146</v>
      </c>
      <c r="J18" s="55">
        <f>E18-H18</f>
      </c>
      <c r="K18" s="51">
        <f>F18-I18</f>
      </c>
    </row>
    <row x14ac:dyDescent="0.25" r="19" customHeight="1" ht="14.25">
      <c r="A19" s="48" t="s">
        <v>32</v>
      </c>
      <c r="B19" s="49" t="s">
        <v>258</v>
      </c>
      <c r="C19" s="50" t="s">
        <v>12</v>
      </c>
      <c r="D19" s="51"/>
      <c r="E19" s="52"/>
      <c r="F19" s="51">
        <f>D19*E19</f>
      </c>
      <c r="G19" s="6"/>
      <c r="H19" s="53">
        <v>5</v>
      </c>
      <c r="I19" s="54">
        <v>268.4</v>
      </c>
      <c r="J19" s="55">
        <f>E19-H19</f>
      </c>
      <c r="K19" s="51">
        <f>F19-I19</f>
      </c>
    </row>
    <row x14ac:dyDescent="0.25" r="20" customHeight="1" ht="14.25">
      <c r="A20" s="48" t="s">
        <v>32</v>
      </c>
      <c r="B20" s="49" t="s">
        <v>259</v>
      </c>
      <c r="C20" s="50" t="s">
        <v>14</v>
      </c>
      <c r="D20" s="56"/>
      <c r="E20" s="52"/>
      <c r="F20" s="51">
        <f>D20*E20</f>
      </c>
      <c r="G20" s="6"/>
      <c r="H20" s="53">
        <v>56</v>
      </c>
      <c r="I20" s="54">
        <v>560</v>
      </c>
      <c r="J20" s="55">
        <f>E20-H20</f>
      </c>
      <c r="K20" s="51">
        <f>F20-I20</f>
      </c>
    </row>
    <row x14ac:dyDescent="0.25" r="21" customHeight="1" ht="14.25">
      <c r="A21" s="48" t="s">
        <v>32</v>
      </c>
      <c r="B21" s="49" t="s">
        <v>260</v>
      </c>
      <c r="C21" s="50" t="s">
        <v>14</v>
      </c>
      <c r="D21" s="56"/>
      <c r="E21" s="52"/>
      <c r="F21" s="51">
        <f>D21*E21</f>
      </c>
      <c r="G21" s="6"/>
      <c r="H21" s="53">
        <v>70</v>
      </c>
      <c r="I21" s="55">
        <v>408.8</v>
      </c>
      <c r="J21" s="55">
        <f>E21-H21</f>
      </c>
      <c r="K21" s="51">
        <f>F21-I21</f>
      </c>
    </row>
    <row x14ac:dyDescent="0.25" r="22" customHeight="1" ht="14.25">
      <c r="A22" s="48" t="s">
        <v>32</v>
      </c>
      <c r="B22" s="49" t="s">
        <v>261</v>
      </c>
      <c r="C22" s="50" t="s">
        <v>14</v>
      </c>
      <c r="D22" s="56"/>
      <c r="E22" s="52"/>
      <c r="F22" s="51">
        <f>D22*E22</f>
      </c>
      <c r="G22" s="6"/>
      <c r="H22" s="53">
        <v>54</v>
      </c>
      <c r="I22" s="55">
        <v>216.54</v>
      </c>
      <c r="J22" s="55">
        <f>E22-H22</f>
      </c>
      <c r="K22" s="51">
        <f>F22-I22</f>
      </c>
    </row>
    <row x14ac:dyDescent="0.25" r="23" customHeight="1" ht="14.25">
      <c r="A23" s="48" t="s">
        <v>32</v>
      </c>
      <c r="B23" s="49" t="s">
        <v>262</v>
      </c>
      <c r="C23" s="50" t="s">
        <v>14</v>
      </c>
      <c r="D23" s="56"/>
      <c r="E23" s="52"/>
      <c r="F23" s="51">
        <f>D23*E23</f>
      </c>
      <c r="G23" s="6"/>
      <c r="H23" s="62">
        <v>330</v>
      </c>
      <c r="I23" s="63">
        <v>818.4</v>
      </c>
      <c r="J23" s="63">
        <f>E23-H23</f>
      </c>
      <c r="K23" s="60">
        <f>F23-I23</f>
      </c>
    </row>
    <row x14ac:dyDescent="0.25" r="24" customHeight="1" ht="14.25">
      <c r="A24" s="48" t="s">
        <v>32</v>
      </c>
      <c r="B24" s="49" t="s">
        <v>263</v>
      </c>
      <c r="C24" s="50" t="s">
        <v>14</v>
      </c>
      <c r="D24" s="51"/>
      <c r="E24" s="52"/>
      <c r="F24" s="51">
        <f>D24*E24</f>
      </c>
      <c r="G24" s="6"/>
      <c r="H24" s="53">
        <v>120</v>
      </c>
      <c r="I24" s="57">
        <v>548.4000000000001</v>
      </c>
      <c r="J24" s="55">
        <f>E24-H24</f>
      </c>
      <c r="K24" s="51">
        <f>F24-I24</f>
      </c>
    </row>
    <row x14ac:dyDescent="0.25" r="25" customHeight="1" ht="14.25">
      <c r="A25" s="48" t="s">
        <v>32</v>
      </c>
      <c r="B25" s="49" t="s">
        <v>264</v>
      </c>
      <c r="C25" s="50" t="s">
        <v>14</v>
      </c>
      <c r="D25" s="51"/>
      <c r="E25" s="52"/>
      <c r="F25" s="51">
        <f>D25*E25</f>
      </c>
      <c r="G25" s="6"/>
      <c r="H25" s="53">
        <v>70</v>
      </c>
      <c r="I25" s="57">
        <v>142.8</v>
      </c>
      <c r="J25" s="55">
        <f>E25-H25</f>
      </c>
      <c r="K25" s="51">
        <f>F25-I25</f>
      </c>
    </row>
    <row x14ac:dyDescent="0.25" r="26" customHeight="1" ht="14.25">
      <c r="A26" s="48" t="s">
        <v>32</v>
      </c>
      <c r="B26" s="49" t="s">
        <v>265</v>
      </c>
      <c r="C26" s="50" t="s">
        <v>12</v>
      </c>
      <c r="D26" s="51"/>
      <c r="E26" s="52"/>
      <c r="F26" s="51">
        <f>D26*E26</f>
      </c>
      <c r="G26" s="6"/>
      <c r="H26" s="55">
        <v>5.5</v>
      </c>
      <c r="I26" s="54">
        <v>299.96999999999997</v>
      </c>
      <c r="J26" s="55">
        <f>E26-H26</f>
      </c>
      <c r="K26" s="51">
        <f>F26-I26</f>
      </c>
    </row>
    <row x14ac:dyDescent="0.25" r="27" customHeight="1" ht="14.25">
      <c r="A27" s="48" t="s">
        <v>32</v>
      </c>
      <c r="B27" s="49" t="s">
        <v>266</v>
      </c>
      <c r="C27" s="50" t="s">
        <v>12</v>
      </c>
      <c r="D27" s="51"/>
      <c r="E27" s="52"/>
      <c r="F27" s="51">
        <f>D27*E27</f>
      </c>
      <c r="G27" s="6"/>
      <c r="H27" s="55">
        <v>1.3</v>
      </c>
      <c r="I27" s="54">
        <v>62.24400000000001</v>
      </c>
      <c r="J27" s="55">
        <f>E27-H27</f>
      </c>
      <c r="K27" s="51">
        <f>F27-I27</f>
      </c>
    </row>
    <row x14ac:dyDescent="0.25" r="28" customHeight="1" ht="14.25">
      <c r="A28" s="48" t="s">
        <v>32</v>
      </c>
      <c r="B28" s="49" t="s">
        <v>267</v>
      </c>
      <c r="C28" s="50" t="s">
        <v>12</v>
      </c>
      <c r="D28" s="56"/>
      <c r="E28" s="52"/>
      <c r="F28" s="51">
        <f>D28*E28</f>
      </c>
      <c r="G28" s="6"/>
      <c r="H28" s="53">
        <v>23</v>
      </c>
      <c r="I28" s="57">
        <v>980.03</v>
      </c>
      <c r="J28" s="55">
        <f>E28-H28</f>
      </c>
      <c r="K28" s="51">
        <f>F28-I28</f>
      </c>
    </row>
    <row x14ac:dyDescent="0.25" r="29" customHeight="1" ht="14.25">
      <c r="A29" s="48" t="s">
        <v>32</v>
      </c>
      <c r="B29" s="49" t="s">
        <v>268</v>
      </c>
      <c r="C29" s="50" t="s">
        <v>14</v>
      </c>
      <c r="D29" s="51"/>
      <c r="E29" s="52"/>
      <c r="F29" s="51">
        <f>D29*E29</f>
      </c>
      <c r="G29" s="6"/>
      <c r="H29" s="53">
        <v>30</v>
      </c>
      <c r="I29" s="54">
        <v>106.8</v>
      </c>
      <c r="J29" s="55">
        <f>E29-H29</f>
      </c>
      <c r="K29" s="51">
        <f>F29-I29</f>
      </c>
    </row>
    <row x14ac:dyDescent="0.25" r="30" customHeight="1" ht="14.25">
      <c r="A30" s="48" t="s">
        <v>32</v>
      </c>
      <c r="B30" s="49" t="s">
        <v>269</v>
      </c>
      <c r="C30" s="50" t="s">
        <v>12</v>
      </c>
      <c r="D30" s="56"/>
      <c r="E30" s="52"/>
      <c r="F30" s="51">
        <f>D30*E30</f>
      </c>
      <c r="G30" s="6"/>
      <c r="H30" s="53">
        <v>37</v>
      </c>
      <c r="I30" s="54">
        <v>1946.57</v>
      </c>
      <c r="J30" s="55">
        <f>E30-H30</f>
      </c>
      <c r="K30" s="51">
        <f>F30-I30</f>
      </c>
    </row>
    <row x14ac:dyDescent="0.25" r="31" customHeight="1" ht="14.25">
      <c r="A31" s="48" t="s">
        <v>32</v>
      </c>
      <c r="B31" s="49" t="s">
        <v>270</v>
      </c>
      <c r="C31" s="50" t="s">
        <v>16</v>
      </c>
      <c r="D31" s="51"/>
      <c r="E31" s="52"/>
      <c r="F31" s="51">
        <f>D31*E31</f>
      </c>
      <c r="G31" s="6"/>
      <c r="H31" s="55">
        <v>4.5</v>
      </c>
      <c r="I31" s="54">
        <v>305.68500000000006</v>
      </c>
      <c r="J31" s="55">
        <f>E31-H31</f>
      </c>
      <c r="K31" s="51">
        <f>F31-I31</f>
      </c>
    </row>
    <row x14ac:dyDescent="0.25" r="32" customHeight="1" ht="14.25">
      <c r="A32" s="48" t="s">
        <v>205</v>
      </c>
      <c r="B32" s="49" t="s">
        <v>271</v>
      </c>
      <c r="C32" s="50" t="s">
        <v>14</v>
      </c>
      <c r="D32" s="51"/>
      <c r="E32" s="52"/>
      <c r="F32" s="51">
        <f>D32*E32</f>
      </c>
      <c r="G32" s="6"/>
      <c r="H32" s="53"/>
      <c r="I32" s="55">
        <v>0</v>
      </c>
      <c r="J32" s="55">
        <f>E32-H32</f>
      </c>
      <c r="K32" s="51">
        <f>F32-I32</f>
      </c>
    </row>
    <row x14ac:dyDescent="0.25" r="33" customHeight="1" ht="14.25">
      <c r="A33" s="48" t="s">
        <v>205</v>
      </c>
      <c r="B33" s="49" t="s">
        <v>272</v>
      </c>
      <c r="C33" s="50" t="s">
        <v>14</v>
      </c>
      <c r="D33" s="51"/>
      <c r="E33" s="52"/>
      <c r="F33" s="51">
        <f>D33*E33</f>
      </c>
      <c r="G33" s="6"/>
      <c r="H33" s="53"/>
      <c r="I33" s="55">
        <v>0</v>
      </c>
      <c r="J33" s="55">
        <f>E33-H33</f>
      </c>
      <c r="K33" s="51">
        <f>F33-I33</f>
      </c>
    </row>
    <row x14ac:dyDescent="0.25" r="34" customHeight="1" ht="14.25">
      <c r="A34" s="48" t="s">
        <v>205</v>
      </c>
      <c r="B34" s="49" t="s">
        <v>273</v>
      </c>
      <c r="C34" s="50" t="s">
        <v>14</v>
      </c>
      <c r="D34" s="51"/>
      <c r="E34" s="52"/>
      <c r="F34" s="51">
        <f>D34*E34</f>
      </c>
      <c r="G34" s="6"/>
      <c r="H34" s="53"/>
      <c r="I34" s="55">
        <v>0</v>
      </c>
      <c r="J34" s="55">
        <f>E34-H34</f>
      </c>
      <c r="K34" s="51">
        <f>F34-I34</f>
      </c>
    </row>
    <row x14ac:dyDescent="0.25" r="35" customHeight="1" ht="14.25">
      <c r="A35" s="6"/>
      <c r="B35" s="49" t="s">
        <v>274</v>
      </c>
      <c r="C35" s="50" t="s">
        <v>16</v>
      </c>
      <c r="D35" s="51"/>
      <c r="E35" s="52"/>
      <c r="F35" s="51">
        <f>D35*E35</f>
      </c>
      <c r="G35" s="6"/>
      <c r="H35" s="53">
        <v>6</v>
      </c>
      <c r="I35" s="55">
        <v>41.76</v>
      </c>
      <c r="J35" s="55">
        <f>E35-H35</f>
      </c>
      <c r="K35" s="51">
        <f>F35-I35</f>
      </c>
    </row>
    <row x14ac:dyDescent="0.25" r="36" customHeight="1" ht="14.25">
      <c r="A36" s="6"/>
      <c r="B36" s="64" t="s">
        <v>6</v>
      </c>
      <c r="C36" s="65"/>
      <c r="D36" s="66"/>
      <c r="E36" s="67"/>
      <c r="F36" s="68"/>
      <c r="G36" s="6"/>
      <c r="H36" s="69"/>
      <c r="I36" s="70"/>
      <c r="J36" s="71"/>
      <c r="K36" s="68"/>
    </row>
    <row x14ac:dyDescent="0.25" r="37" customHeight="1" ht="21.75">
      <c r="A37" s="48" t="s">
        <v>6</v>
      </c>
      <c r="B37" s="49" t="s">
        <v>275</v>
      </c>
      <c r="C37" s="50" t="s">
        <v>16</v>
      </c>
      <c r="D37" s="51"/>
      <c r="E37" s="52"/>
      <c r="F37" s="51">
        <f>D37*E37</f>
      </c>
      <c r="G37" s="6"/>
      <c r="H37" s="72">
        <v>0.5</v>
      </c>
      <c r="I37" s="73">
        <v>23.365</v>
      </c>
      <c r="J37" s="72">
        <f>E37-H37</f>
      </c>
      <c r="K37" s="74">
        <f>F37-I37</f>
      </c>
    </row>
    <row x14ac:dyDescent="0.25" r="38" customHeight="1" ht="14.25">
      <c r="A38" s="48" t="s">
        <v>6</v>
      </c>
      <c r="B38" s="49" t="s">
        <v>276</v>
      </c>
      <c r="C38" s="50" t="s">
        <v>16</v>
      </c>
      <c r="D38" s="51"/>
      <c r="E38" s="52"/>
      <c r="F38" s="51">
        <f>D38*E38</f>
      </c>
      <c r="G38" s="6"/>
      <c r="H38" s="53">
        <v>38</v>
      </c>
      <c r="I38" s="54">
        <v>618.26</v>
      </c>
      <c r="J38" s="55">
        <f>E38-H38</f>
      </c>
      <c r="K38" s="51">
        <f>F38-I38</f>
      </c>
    </row>
    <row x14ac:dyDescent="0.25" r="39" customHeight="1" ht="14.25">
      <c r="A39" s="48" t="s">
        <v>6</v>
      </c>
      <c r="B39" s="49" t="s">
        <v>277</v>
      </c>
      <c r="C39" s="50" t="s">
        <v>278</v>
      </c>
      <c r="D39" s="51"/>
      <c r="E39" s="52"/>
      <c r="F39" s="51">
        <f>D39*E39</f>
      </c>
      <c r="G39" s="6"/>
      <c r="H39" s="53"/>
      <c r="I39" s="54">
        <v>0</v>
      </c>
      <c r="J39" s="55">
        <f>E39-H39</f>
      </c>
      <c r="K39" s="51">
        <f>F39-I39</f>
      </c>
    </row>
    <row x14ac:dyDescent="0.25" r="40" customHeight="1" ht="14.25">
      <c r="A40" s="48" t="s">
        <v>6</v>
      </c>
      <c r="B40" s="49" t="s">
        <v>279</v>
      </c>
      <c r="C40" s="50" t="s">
        <v>16</v>
      </c>
      <c r="D40" s="51"/>
      <c r="E40" s="52"/>
      <c r="F40" s="51">
        <f>D40*E40</f>
      </c>
      <c r="G40" s="6"/>
      <c r="H40" s="53">
        <v>28</v>
      </c>
      <c r="I40" s="73">
        <v>178.36</v>
      </c>
      <c r="J40" s="55">
        <f>E40-H40</f>
      </c>
      <c r="K40" s="51">
        <f>F40-I40</f>
      </c>
    </row>
    <row x14ac:dyDescent="0.25" r="41" customHeight="1" ht="14.25">
      <c r="A41" s="48" t="s">
        <v>6</v>
      </c>
      <c r="B41" s="49" t="s">
        <v>280</v>
      </c>
      <c r="C41" s="50" t="s">
        <v>16</v>
      </c>
      <c r="D41" s="51"/>
      <c r="E41" s="52"/>
      <c r="F41" s="51">
        <f>D41*E41</f>
      </c>
      <c r="G41" s="6"/>
      <c r="H41" s="53">
        <v>38</v>
      </c>
      <c r="I41" s="73">
        <v>156.18</v>
      </c>
      <c r="J41" s="55">
        <f>E41-H41</f>
      </c>
      <c r="K41" s="51">
        <f>F41-I41</f>
      </c>
    </row>
    <row x14ac:dyDescent="0.25" r="42" customHeight="1" ht="14.25">
      <c r="A42" s="48" t="s">
        <v>6</v>
      </c>
      <c r="B42" s="75" t="s">
        <v>281</v>
      </c>
      <c r="C42" s="50" t="s">
        <v>16</v>
      </c>
      <c r="D42" s="51"/>
      <c r="E42" s="52"/>
      <c r="F42" s="51">
        <f>D42*E42</f>
      </c>
      <c r="G42" s="6"/>
      <c r="H42" s="55">
        <v>0.2</v>
      </c>
      <c r="I42" s="54">
        <v>3.8680000000000003</v>
      </c>
      <c r="J42" s="55">
        <f>E42-H42</f>
      </c>
      <c r="K42" s="51">
        <f>F42-I42</f>
      </c>
    </row>
    <row x14ac:dyDescent="0.25" r="43" customHeight="1" ht="14.25">
      <c r="A43" s="48" t="s">
        <v>6</v>
      </c>
      <c r="B43" s="49" t="s">
        <v>282</v>
      </c>
      <c r="C43" s="50" t="s">
        <v>16</v>
      </c>
      <c r="D43" s="51"/>
      <c r="E43" s="52"/>
      <c r="F43" s="51">
        <f>D43*E43</f>
      </c>
      <c r="G43" s="6"/>
      <c r="H43" s="53">
        <v>5</v>
      </c>
      <c r="I43" s="54">
        <v>82.65</v>
      </c>
      <c r="J43" s="55">
        <f>E43-H43</f>
      </c>
      <c r="K43" s="51">
        <f>F43-I43</f>
      </c>
    </row>
    <row x14ac:dyDescent="0.25" r="44" customHeight="1" ht="14.25">
      <c r="A44" s="48" t="s">
        <v>6</v>
      </c>
      <c r="B44" s="49" t="s">
        <v>283</v>
      </c>
      <c r="C44" s="50" t="s">
        <v>16</v>
      </c>
      <c r="D44" s="51"/>
      <c r="E44" s="52"/>
      <c r="F44" s="51">
        <f>D44*E44</f>
      </c>
      <c r="G44" s="6"/>
      <c r="H44" s="55">
        <v>3.5</v>
      </c>
      <c r="I44" s="54">
        <v>89.495</v>
      </c>
      <c r="J44" s="55">
        <f>E44-H44</f>
      </c>
      <c r="K44" s="51">
        <f>F44-I44</f>
      </c>
    </row>
    <row x14ac:dyDescent="0.25" r="45" customHeight="1" ht="14.25">
      <c r="A45" s="48" t="s">
        <v>6</v>
      </c>
      <c r="B45" s="49" t="s">
        <v>284</v>
      </c>
      <c r="C45" s="50" t="s">
        <v>16</v>
      </c>
      <c r="D45" s="51"/>
      <c r="E45" s="52"/>
      <c r="F45" s="51">
        <f>D45*E45</f>
      </c>
      <c r="G45" s="6"/>
      <c r="H45" s="53">
        <v>8</v>
      </c>
      <c r="I45" s="54">
        <v>89.36</v>
      </c>
      <c r="J45" s="55">
        <f>E45-H45</f>
      </c>
      <c r="K45" s="51">
        <f>F45-I45</f>
      </c>
    </row>
    <row x14ac:dyDescent="0.25" r="46" customHeight="1" ht="14.25">
      <c r="A46" s="48" t="s">
        <v>6</v>
      </c>
      <c r="B46" s="49" t="s">
        <v>285</v>
      </c>
      <c r="C46" s="50" t="s">
        <v>14</v>
      </c>
      <c r="D46" s="51"/>
      <c r="E46" s="52"/>
      <c r="F46" s="51">
        <f>D46*E46</f>
      </c>
      <c r="G46" s="6"/>
      <c r="H46" s="53">
        <v>11</v>
      </c>
      <c r="I46" s="54">
        <v>58.19</v>
      </c>
      <c r="J46" s="55">
        <f>E46-H46</f>
      </c>
      <c r="K46" s="51">
        <f>F46-I46</f>
      </c>
    </row>
    <row x14ac:dyDescent="0.25" r="47" customHeight="1" ht="14.25">
      <c r="A47" s="48" t="s">
        <v>6</v>
      </c>
      <c r="B47" s="76" t="s">
        <v>286</v>
      </c>
      <c r="C47" s="77" t="s">
        <v>16</v>
      </c>
      <c r="D47" s="74"/>
      <c r="E47" s="78"/>
      <c r="F47" s="51">
        <f>D47*E47</f>
      </c>
      <c r="G47" s="6"/>
      <c r="H47" s="53">
        <v>25</v>
      </c>
      <c r="I47" s="54">
        <v>78.5</v>
      </c>
      <c r="J47" s="55">
        <f>E47-H47</f>
      </c>
      <c r="K47" s="51">
        <f>F47-I47</f>
      </c>
    </row>
    <row x14ac:dyDescent="0.25" r="48" customHeight="1" ht="14.25">
      <c r="A48" s="48" t="s">
        <v>6</v>
      </c>
      <c r="B48" s="49" t="s">
        <v>287</v>
      </c>
      <c r="C48" s="50" t="s">
        <v>16</v>
      </c>
      <c r="D48" s="51"/>
      <c r="E48" s="52"/>
      <c r="F48" s="51">
        <f>D48*E48</f>
      </c>
      <c r="G48" s="6"/>
      <c r="H48" s="53">
        <v>20</v>
      </c>
      <c r="I48" s="54">
        <v>320.79999999999995</v>
      </c>
      <c r="J48" s="55">
        <f>E48-H48</f>
      </c>
      <c r="K48" s="51">
        <f>F48-I48</f>
      </c>
    </row>
    <row x14ac:dyDescent="0.25" r="49" customHeight="1" ht="14.25">
      <c r="A49" s="48" t="s">
        <v>6</v>
      </c>
      <c r="B49" s="49" t="s">
        <v>288</v>
      </c>
      <c r="C49" s="50" t="s">
        <v>16</v>
      </c>
      <c r="D49" s="51"/>
      <c r="E49" s="52"/>
      <c r="F49" s="51">
        <f>D49*E49</f>
      </c>
      <c r="G49" s="6"/>
      <c r="H49" s="53">
        <v>11</v>
      </c>
      <c r="I49" s="54">
        <v>106.37</v>
      </c>
      <c r="J49" s="55">
        <f>E49-H49</f>
      </c>
      <c r="K49" s="51">
        <f>F49-I49</f>
      </c>
    </row>
    <row x14ac:dyDescent="0.25" r="50" customHeight="1" ht="14.25">
      <c r="A50" s="48" t="s">
        <v>6</v>
      </c>
      <c r="B50" s="49" t="s">
        <v>289</v>
      </c>
      <c r="C50" s="50" t="s">
        <v>16</v>
      </c>
      <c r="D50" s="51"/>
      <c r="E50" s="52"/>
      <c r="F50" s="51">
        <f>D50*E50</f>
      </c>
      <c r="G50" s="6"/>
      <c r="H50" s="55">
        <v>19.5</v>
      </c>
      <c r="I50" s="54">
        <v>292.695</v>
      </c>
      <c r="J50" s="55">
        <f>E50-H50</f>
      </c>
      <c r="K50" s="51">
        <f>F50-I50</f>
      </c>
    </row>
    <row x14ac:dyDescent="0.25" r="51" customHeight="1" ht="14.25">
      <c r="A51" s="48" t="s">
        <v>6</v>
      </c>
      <c r="B51" s="49" t="s">
        <v>290</v>
      </c>
      <c r="C51" s="50" t="s">
        <v>16</v>
      </c>
      <c r="D51" s="51"/>
      <c r="E51" s="52"/>
      <c r="F51" s="51">
        <f>D51*E51</f>
      </c>
      <c r="G51" s="6"/>
      <c r="H51" s="55">
        <v>11.5</v>
      </c>
      <c r="I51" s="54">
        <v>43.355</v>
      </c>
      <c r="J51" s="55">
        <f>E51-H51</f>
      </c>
      <c r="K51" s="51">
        <f>F51-I51</f>
      </c>
    </row>
    <row x14ac:dyDescent="0.25" r="52" customHeight="1" ht="14.25">
      <c r="A52" s="48" t="s">
        <v>6</v>
      </c>
      <c r="B52" s="49" t="s">
        <v>291</v>
      </c>
      <c r="C52" s="50" t="s">
        <v>16</v>
      </c>
      <c r="D52" s="51"/>
      <c r="E52" s="52"/>
      <c r="F52" s="51">
        <f>D52*E52</f>
      </c>
      <c r="G52" s="6"/>
      <c r="H52" s="53">
        <v>10</v>
      </c>
      <c r="I52" s="54">
        <v>116.5</v>
      </c>
      <c r="J52" s="55">
        <f>E52-H52</f>
      </c>
      <c r="K52" s="51">
        <f>F52-I52</f>
      </c>
    </row>
    <row x14ac:dyDescent="0.25" r="53" customHeight="1" ht="14.25">
      <c r="A53" s="48" t="s">
        <v>6</v>
      </c>
      <c r="B53" s="49" t="s">
        <v>292</v>
      </c>
      <c r="C53" s="50" t="s">
        <v>14</v>
      </c>
      <c r="D53" s="51"/>
      <c r="E53" s="52"/>
      <c r="F53" s="51">
        <f>D53*E53</f>
      </c>
      <c r="G53" s="6"/>
      <c r="H53" s="53">
        <v>80</v>
      </c>
      <c r="I53" s="55">
        <v>249.60000000000002</v>
      </c>
      <c r="J53" s="55">
        <f>E53-H53</f>
      </c>
      <c r="K53" s="51">
        <f>F53-I53</f>
      </c>
    </row>
    <row x14ac:dyDescent="0.25" r="54" customHeight="1" ht="14.25">
      <c r="A54" s="48" t="s">
        <v>6</v>
      </c>
      <c r="B54" s="49" t="s">
        <v>293</v>
      </c>
      <c r="C54" s="50" t="s">
        <v>16</v>
      </c>
      <c r="D54" s="51"/>
      <c r="E54" s="52"/>
      <c r="F54" s="51">
        <f>D54*E54</f>
      </c>
      <c r="G54" s="6"/>
      <c r="H54" s="53">
        <v>12</v>
      </c>
      <c r="I54" s="55">
        <v>98.88</v>
      </c>
      <c r="J54" s="55">
        <f>E54-H54</f>
      </c>
      <c r="K54" s="51">
        <f>F54-I54</f>
      </c>
    </row>
    <row x14ac:dyDescent="0.25" r="55" customHeight="1" ht="14.25">
      <c r="A55" s="48" t="s">
        <v>6</v>
      </c>
      <c r="B55" s="49" t="s">
        <v>294</v>
      </c>
      <c r="C55" s="50" t="s">
        <v>12</v>
      </c>
      <c r="D55" s="51"/>
      <c r="E55" s="52"/>
      <c r="F55" s="51">
        <f>D55*E55</f>
      </c>
      <c r="G55" s="6"/>
      <c r="H55" s="55">
        <v>1.9</v>
      </c>
      <c r="I55" s="55">
        <v>144.362</v>
      </c>
      <c r="J55" s="55">
        <f>E55-H55</f>
      </c>
      <c r="K55" s="51">
        <f>F55-I55</f>
      </c>
    </row>
    <row x14ac:dyDescent="0.25" r="56" customHeight="1" ht="14.25">
      <c r="A56" s="48" t="s">
        <v>6</v>
      </c>
      <c r="B56" s="49" t="s">
        <v>295</v>
      </c>
      <c r="C56" s="50" t="s">
        <v>16</v>
      </c>
      <c r="D56" s="51"/>
      <c r="E56" s="52"/>
      <c r="F56" s="51">
        <f>D56*E56</f>
      </c>
      <c r="G56" s="6"/>
      <c r="H56" s="53">
        <v>11</v>
      </c>
      <c r="I56" s="55">
        <v>132.10999999999999</v>
      </c>
      <c r="J56" s="55">
        <f>E56-H56</f>
      </c>
      <c r="K56" s="51">
        <f>F56-I56</f>
      </c>
    </row>
    <row x14ac:dyDescent="0.25" r="57" customHeight="1" ht="14.25">
      <c r="A57" s="48" t="s">
        <v>6</v>
      </c>
      <c r="B57" s="49" t="s">
        <v>296</v>
      </c>
      <c r="C57" s="50" t="s">
        <v>12</v>
      </c>
      <c r="D57" s="51"/>
      <c r="E57" s="52"/>
      <c r="F57" s="51">
        <f>D57*E57</f>
      </c>
      <c r="G57" s="6"/>
      <c r="H57" s="53">
        <v>1</v>
      </c>
      <c r="I57" s="55">
        <v>20.71</v>
      </c>
      <c r="J57" s="55">
        <f>E57-H57</f>
      </c>
      <c r="K57" s="51">
        <f>F57-I57</f>
      </c>
    </row>
    <row x14ac:dyDescent="0.25" r="58" customHeight="1" ht="14.25">
      <c r="A58" s="48" t="s">
        <v>6</v>
      </c>
      <c r="B58" s="64" t="s">
        <v>206</v>
      </c>
      <c r="C58" s="65"/>
      <c r="D58" s="66"/>
      <c r="E58" s="67"/>
      <c r="F58" s="68"/>
      <c r="G58" s="6"/>
      <c r="H58" s="69"/>
      <c r="I58" s="70"/>
      <c r="J58" s="71"/>
      <c r="K58" s="68"/>
    </row>
    <row x14ac:dyDescent="0.25" r="59" customHeight="1" ht="21">
      <c r="A59" s="48" t="s">
        <v>206</v>
      </c>
      <c r="B59" s="49" t="s">
        <v>297</v>
      </c>
      <c r="C59" s="50" t="s">
        <v>12</v>
      </c>
      <c r="D59" s="51"/>
      <c r="E59" s="52"/>
      <c r="F59" s="51">
        <f>D59*E59</f>
      </c>
      <c r="G59" s="6"/>
      <c r="H59" s="55">
        <v>1.5</v>
      </c>
      <c r="I59" s="55">
        <v>37.8</v>
      </c>
      <c r="J59" s="55">
        <f>E59-H59</f>
      </c>
      <c r="K59" s="51">
        <f>F59-I59</f>
      </c>
    </row>
    <row x14ac:dyDescent="0.25" r="60" customHeight="1" ht="14.25">
      <c r="A60" s="48" t="s">
        <v>206</v>
      </c>
      <c r="B60" s="49" t="s">
        <v>298</v>
      </c>
      <c r="C60" s="50" t="s">
        <v>12</v>
      </c>
      <c r="D60" s="51"/>
      <c r="E60" s="52"/>
      <c r="F60" s="51">
        <f>D60*E60</f>
      </c>
      <c r="G60" s="6"/>
      <c r="H60" s="55">
        <v>2.9</v>
      </c>
      <c r="I60" s="55">
        <v>63.452</v>
      </c>
      <c r="J60" s="55">
        <f>E60-H60</f>
      </c>
      <c r="K60" s="51">
        <f>F60-I60</f>
      </c>
    </row>
    <row x14ac:dyDescent="0.25" r="61" customHeight="1" ht="14.25">
      <c r="A61" s="48" t="s">
        <v>206</v>
      </c>
      <c r="B61" s="49" t="s">
        <v>299</v>
      </c>
      <c r="C61" s="50" t="s">
        <v>12</v>
      </c>
      <c r="D61" s="56"/>
      <c r="E61" s="52"/>
      <c r="F61" s="51">
        <f>D61*E61</f>
      </c>
      <c r="G61" s="6"/>
      <c r="H61" s="79">
        <v>2</v>
      </c>
      <c r="I61" s="73">
        <v>38.44</v>
      </c>
      <c r="J61" s="72">
        <f>E61-H61</f>
      </c>
      <c r="K61" s="74">
        <f>F61-I61</f>
      </c>
    </row>
    <row x14ac:dyDescent="0.25" r="62" customHeight="1" ht="14.25">
      <c r="A62" s="48" t="s">
        <v>206</v>
      </c>
      <c r="B62" s="49" t="s">
        <v>300</v>
      </c>
      <c r="C62" s="50" t="s">
        <v>12</v>
      </c>
      <c r="D62" s="51"/>
      <c r="E62" s="52"/>
      <c r="F62" s="51">
        <f>D62*E62</f>
      </c>
      <c r="G62" s="6"/>
      <c r="H62" s="53">
        <v>11</v>
      </c>
      <c r="I62" s="54">
        <v>298.54</v>
      </c>
      <c r="J62" s="55">
        <f>E62-H62</f>
      </c>
      <c r="K62" s="51">
        <f>F62-I62</f>
      </c>
    </row>
    <row x14ac:dyDescent="0.25" r="63" customHeight="1" ht="14.25">
      <c r="A63" s="48" t="s">
        <v>206</v>
      </c>
      <c r="B63" s="49" t="s">
        <v>301</v>
      </c>
      <c r="C63" s="50" t="s">
        <v>12</v>
      </c>
      <c r="D63" s="51"/>
      <c r="E63" s="52"/>
      <c r="F63" s="51">
        <f>D63*E63</f>
      </c>
      <c r="G63" s="6"/>
      <c r="H63" s="55">
        <v>1.6</v>
      </c>
      <c r="I63" s="55">
        <v>24.464</v>
      </c>
      <c r="J63" s="55">
        <f>E63-H63</f>
      </c>
      <c r="K63" s="51">
        <f>F63-I63</f>
      </c>
    </row>
    <row x14ac:dyDescent="0.25" r="64" customHeight="1" ht="14.25">
      <c r="A64" s="48" t="s">
        <v>206</v>
      </c>
      <c r="B64" s="49" t="s">
        <v>302</v>
      </c>
      <c r="C64" s="50" t="s">
        <v>12</v>
      </c>
      <c r="D64" s="51"/>
      <c r="E64" s="52"/>
      <c r="F64" s="51">
        <f>D64*E64</f>
      </c>
      <c r="G64" s="6"/>
      <c r="H64" s="53"/>
      <c r="I64" s="55">
        <v>0</v>
      </c>
      <c r="J64" s="55">
        <f>E64-H64</f>
      </c>
      <c r="K64" s="51">
        <f>F64-I64</f>
      </c>
    </row>
    <row x14ac:dyDescent="0.25" r="65" customHeight="1" ht="14.25">
      <c r="A65" s="48" t="s">
        <v>206</v>
      </c>
      <c r="B65" s="49" t="s">
        <v>303</v>
      </c>
      <c r="C65" s="50" t="s">
        <v>12</v>
      </c>
      <c r="D65" s="51"/>
      <c r="E65" s="52"/>
      <c r="F65" s="51">
        <f>D65*E65</f>
      </c>
      <c r="G65" s="6"/>
      <c r="H65" s="53"/>
      <c r="I65" s="55">
        <v>0</v>
      </c>
      <c r="J65" s="55">
        <f>E65-H65</f>
      </c>
      <c r="K65" s="51">
        <f>F65-I65</f>
      </c>
    </row>
    <row x14ac:dyDescent="0.25" r="66" customHeight="1" ht="14.25">
      <c r="A66" s="48" t="s">
        <v>206</v>
      </c>
      <c r="B66" s="49" t="s">
        <v>304</v>
      </c>
      <c r="C66" s="50" t="s">
        <v>12</v>
      </c>
      <c r="D66" s="51"/>
      <c r="E66" s="52"/>
      <c r="F66" s="51">
        <f>D66*E66</f>
      </c>
      <c r="G66" s="6"/>
      <c r="H66" s="55">
        <v>1.6</v>
      </c>
      <c r="I66" s="55">
        <v>30.352</v>
      </c>
      <c r="J66" s="55">
        <f>E66-H66</f>
      </c>
      <c r="K66" s="51">
        <f>F66-I66</f>
      </c>
    </row>
    <row x14ac:dyDescent="0.25" r="67" customHeight="1" ht="14.25">
      <c r="A67" s="48" t="s">
        <v>206</v>
      </c>
      <c r="B67" s="49" t="s">
        <v>305</v>
      </c>
      <c r="C67" s="50" t="s">
        <v>12</v>
      </c>
      <c r="D67" s="51"/>
      <c r="E67" s="52"/>
      <c r="F67" s="51">
        <f>D67*E67</f>
      </c>
      <c r="G67" s="6"/>
      <c r="H67" s="55">
        <v>0.5</v>
      </c>
      <c r="I67" s="55">
        <v>13.855</v>
      </c>
      <c r="J67" s="55">
        <f>E67-H67</f>
      </c>
      <c r="K67" s="51">
        <f>F67-I67</f>
      </c>
    </row>
    <row x14ac:dyDescent="0.25" r="68" customHeight="1" ht="14.25">
      <c r="A68" s="48" t="s">
        <v>206</v>
      </c>
      <c r="B68" s="49" t="s">
        <v>306</v>
      </c>
      <c r="C68" s="50" t="s">
        <v>12</v>
      </c>
      <c r="D68" s="51"/>
      <c r="E68" s="52"/>
      <c r="F68" s="51">
        <f>D68*E68</f>
      </c>
      <c r="G68" s="6"/>
      <c r="H68" s="55">
        <v>0.2</v>
      </c>
      <c r="I68" s="55">
        <v>4.93</v>
      </c>
      <c r="J68" s="55">
        <f>E68-H68</f>
      </c>
      <c r="K68" s="51">
        <f>F68-I68</f>
      </c>
    </row>
    <row x14ac:dyDescent="0.25" r="69" customHeight="1" ht="14.25">
      <c r="A69" s="48" t="s">
        <v>206</v>
      </c>
      <c r="B69" s="49" t="s">
        <v>307</v>
      </c>
      <c r="C69" s="50" t="s">
        <v>16</v>
      </c>
      <c r="D69" s="51"/>
      <c r="E69" s="52"/>
      <c r="F69" s="51">
        <f>D69*E69</f>
      </c>
      <c r="G69" s="6"/>
      <c r="H69" s="53">
        <v>7</v>
      </c>
      <c r="I69" s="55">
        <v>47.669999999999995</v>
      </c>
      <c r="J69" s="55">
        <f>E69-H69</f>
      </c>
      <c r="K69" s="51">
        <f>F69-I69</f>
      </c>
    </row>
    <row x14ac:dyDescent="0.25" r="70" customHeight="1" ht="14.25">
      <c r="A70" s="48" t="s">
        <v>205</v>
      </c>
      <c r="B70" s="49" t="s">
        <v>308</v>
      </c>
      <c r="C70" s="50" t="s">
        <v>16</v>
      </c>
      <c r="D70" s="51"/>
      <c r="E70" s="52"/>
      <c r="F70" s="51">
        <f>D70*E70</f>
      </c>
      <c r="G70" s="6"/>
      <c r="H70" s="55">
        <v>7.3</v>
      </c>
      <c r="I70" s="54">
        <v>34.529</v>
      </c>
      <c r="J70" s="55">
        <f>E70-H70</f>
      </c>
      <c r="K70" s="51">
        <f>F70-I70</f>
      </c>
    </row>
    <row x14ac:dyDescent="0.25" r="71" customHeight="1" ht="14.25">
      <c r="A71" s="48" t="s">
        <v>205</v>
      </c>
      <c r="B71" s="49" t="s">
        <v>309</v>
      </c>
      <c r="C71" s="50" t="s">
        <v>16</v>
      </c>
      <c r="D71" s="51"/>
      <c r="E71" s="52"/>
      <c r="F71" s="51">
        <f>D71*E71</f>
      </c>
      <c r="G71" s="6"/>
      <c r="H71" s="53">
        <v>2</v>
      </c>
      <c r="I71" s="55">
        <v>40.9</v>
      </c>
      <c r="J71" s="55">
        <f>E71-H71</f>
      </c>
      <c r="K71" s="51">
        <f>F71-I71</f>
      </c>
    </row>
    <row x14ac:dyDescent="0.25" r="72" customHeight="1" ht="14.25">
      <c r="A72" s="48" t="s">
        <v>206</v>
      </c>
      <c r="B72" s="49" t="s">
        <v>310</v>
      </c>
      <c r="C72" s="50" t="s">
        <v>12</v>
      </c>
      <c r="D72" s="51"/>
      <c r="E72" s="52"/>
      <c r="F72" s="51">
        <f>D72*E72</f>
      </c>
      <c r="G72" s="6"/>
      <c r="H72" s="55">
        <v>0.5</v>
      </c>
      <c r="I72" s="55">
        <v>8.325</v>
      </c>
      <c r="J72" s="55">
        <f>E72-H72</f>
      </c>
      <c r="K72" s="51">
        <f>F72-I72</f>
      </c>
    </row>
    <row x14ac:dyDescent="0.25" r="73" customHeight="1" ht="14.25">
      <c r="A73" s="48" t="s">
        <v>206</v>
      </c>
      <c r="B73" s="49" t="s">
        <v>311</v>
      </c>
      <c r="C73" s="50" t="s">
        <v>12</v>
      </c>
      <c r="D73" s="51"/>
      <c r="E73" s="52"/>
      <c r="F73" s="51">
        <f>D73*E73</f>
      </c>
      <c r="G73" s="6"/>
      <c r="H73" s="55">
        <v>1.75</v>
      </c>
      <c r="I73" s="57">
        <v>32.9525</v>
      </c>
      <c r="J73" s="55">
        <f>E73-H73</f>
      </c>
      <c r="K73" s="51">
        <f>F73-I73</f>
      </c>
    </row>
    <row x14ac:dyDescent="0.25" r="74" customHeight="1" ht="14.25">
      <c r="A74" s="48" t="s">
        <v>206</v>
      </c>
      <c r="B74" s="49" t="s">
        <v>312</v>
      </c>
      <c r="C74" s="50" t="s">
        <v>12</v>
      </c>
      <c r="D74" s="51"/>
      <c r="E74" s="52"/>
      <c r="F74" s="51">
        <f>D74*E74</f>
      </c>
      <c r="G74" s="6"/>
      <c r="H74" s="55">
        <v>1.5</v>
      </c>
      <c r="I74" s="55">
        <v>22.86</v>
      </c>
      <c r="J74" s="55">
        <f>E74-H74</f>
      </c>
      <c r="K74" s="51">
        <f>F74-I74</f>
      </c>
    </row>
    <row x14ac:dyDescent="0.25" r="75" customHeight="1" ht="14.25">
      <c r="A75" s="48" t="s">
        <v>206</v>
      </c>
      <c r="B75" s="49" t="s">
        <v>313</v>
      </c>
      <c r="C75" s="50" t="s">
        <v>12</v>
      </c>
      <c r="D75" s="51"/>
      <c r="E75" s="52"/>
      <c r="F75" s="51">
        <f>D75*E75</f>
      </c>
      <c r="G75" s="6"/>
      <c r="H75" s="53">
        <v>4</v>
      </c>
      <c r="I75" s="55">
        <v>136</v>
      </c>
      <c r="J75" s="55">
        <f>E75-H75</f>
      </c>
      <c r="K75" s="51">
        <f>F75-I75</f>
      </c>
    </row>
    <row x14ac:dyDescent="0.25" r="76" customHeight="1" ht="14.25">
      <c r="A76" s="48" t="s">
        <v>206</v>
      </c>
      <c r="B76" s="49" t="s">
        <v>314</v>
      </c>
      <c r="C76" s="50" t="s">
        <v>12</v>
      </c>
      <c r="D76" s="51"/>
      <c r="E76" s="52"/>
      <c r="F76" s="51">
        <f>D76*E76</f>
      </c>
      <c r="G76" s="6"/>
      <c r="H76" s="53">
        <v>5</v>
      </c>
      <c r="I76" s="55">
        <v>140.9</v>
      </c>
      <c r="J76" s="55">
        <f>E76-H76</f>
      </c>
      <c r="K76" s="51">
        <f>F76-I76</f>
      </c>
    </row>
    <row x14ac:dyDescent="0.25" r="77" customHeight="1" ht="14.25">
      <c r="A77" s="48" t="s">
        <v>206</v>
      </c>
      <c r="B77" s="49" t="s">
        <v>315</v>
      </c>
      <c r="C77" s="50" t="s">
        <v>12</v>
      </c>
      <c r="D77" s="51"/>
      <c r="E77" s="52"/>
      <c r="F77" s="51">
        <f>D77*E77</f>
      </c>
      <c r="G77" s="6"/>
      <c r="H77" s="55">
        <v>1.2</v>
      </c>
      <c r="I77" s="55">
        <v>30.936</v>
      </c>
      <c r="J77" s="55">
        <f>E77-H77</f>
      </c>
      <c r="K77" s="51">
        <f>F77-I77</f>
      </c>
    </row>
    <row x14ac:dyDescent="0.25" r="78" customHeight="1" ht="14.25">
      <c r="A78" s="48" t="s">
        <v>206</v>
      </c>
      <c r="B78" s="49" t="s">
        <v>316</v>
      </c>
      <c r="C78" s="50" t="s">
        <v>16</v>
      </c>
      <c r="D78" s="51"/>
      <c r="E78" s="52"/>
      <c r="F78" s="51">
        <f>D78*E78</f>
      </c>
      <c r="G78" s="6"/>
      <c r="H78" s="53">
        <v>4</v>
      </c>
      <c r="I78" s="55">
        <v>56.16</v>
      </c>
      <c r="J78" s="55">
        <f>E78-H78</f>
      </c>
      <c r="K78" s="51">
        <f>F78-I78</f>
      </c>
    </row>
    <row x14ac:dyDescent="0.25" r="79" customHeight="1" ht="14.25">
      <c r="A79" s="48" t="s">
        <v>206</v>
      </c>
      <c r="B79" s="76" t="s">
        <v>317</v>
      </c>
      <c r="C79" s="77" t="s">
        <v>12</v>
      </c>
      <c r="D79" s="74"/>
      <c r="E79" s="78"/>
      <c r="F79" s="51">
        <f>D79*E79</f>
      </c>
      <c r="G79" s="6"/>
      <c r="H79" s="55">
        <v>1.4</v>
      </c>
      <c r="I79" s="55">
        <v>68.502</v>
      </c>
      <c r="J79" s="55">
        <f>E79-H79</f>
      </c>
      <c r="K79" s="51">
        <f>F79-I79</f>
      </c>
    </row>
    <row x14ac:dyDescent="0.25" r="80" customHeight="1" ht="14.25">
      <c r="A80" s="48" t="s">
        <v>206</v>
      </c>
      <c r="B80" s="49" t="s">
        <v>318</v>
      </c>
      <c r="C80" s="50" t="s">
        <v>16</v>
      </c>
      <c r="D80" s="51"/>
      <c r="E80" s="52"/>
      <c r="F80" s="51">
        <f>D80*E80</f>
      </c>
      <c r="G80" s="6"/>
      <c r="H80" s="53">
        <v>2</v>
      </c>
      <c r="I80" s="55">
        <v>32.06</v>
      </c>
      <c r="J80" s="55">
        <f>E80-H80</f>
      </c>
      <c r="K80" s="51">
        <f>F80-I80</f>
      </c>
    </row>
    <row x14ac:dyDescent="0.25" r="81" customHeight="1" ht="14.25">
      <c r="A81" s="48" t="s">
        <v>206</v>
      </c>
      <c r="B81" s="49" t="s">
        <v>319</v>
      </c>
      <c r="C81" s="50" t="s">
        <v>16</v>
      </c>
      <c r="D81" s="51"/>
      <c r="E81" s="52"/>
      <c r="F81" s="51">
        <f>D81*E81</f>
      </c>
      <c r="G81" s="6"/>
      <c r="H81" s="53">
        <v>2</v>
      </c>
      <c r="I81" s="55">
        <v>25.54</v>
      </c>
      <c r="J81" s="55">
        <f>E81-H81</f>
      </c>
      <c r="K81" s="51">
        <f>F81-I81</f>
      </c>
    </row>
    <row x14ac:dyDescent="0.25" r="82" customHeight="1" ht="14.25">
      <c r="A82" s="48" t="s">
        <v>206</v>
      </c>
      <c r="B82" s="49" t="s">
        <v>320</v>
      </c>
      <c r="C82" s="50" t="s">
        <v>12</v>
      </c>
      <c r="D82" s="51"/>
      <c r="E82" s="52"/>
      <c r="F82" s="51">
        <f>D82*E82</f>
      </c>
      <c r="G82" s="6"/>
      <c r="H82" s="55">
        <v>0.1</v>
      </c>
      <c r="I82" s="55">
        <v>1.9649999999999999</v>
      </c>
      <c r="J82" s="55">
        <f>E82-H82</f>
      </c>
      <c r="K82" s="51">
        <f>F82-I82</f>
      </c>
    </row>
    <row x14ac:dyDescent="0.25" r="83" customHeight="1" ht="14.25">
      <c r="A83" s="48" t="s">
        <v>206</v>
      </c>
      <c r="B83" s="49" t="s">
        <v>321</v>
      </c>
      <c r="C83" s="50" t="s">
        <v>12</v>
      </c>
      <c r="D83" s="51"/>
      <c r="E83" s="52"/>
      <c r="F83" s="51">
        <f>D83*E83</f>
      </c>
      <c r="G83" s="6"/>
      <c r="H83" s="55">
        <v>2.2</v>
      </c>
      <c r="I83" s="55">
        <v>64.504</v>
      </c>
      <c r="J83" s="55">
        <f>E83-H83</f>
      </c>
      <c r="K83" s="51">
        <f>F83-I83</f>
      </c>
    </row>
    <row x14ac:dyDescent="0.25" r="84" customHeight="1" ht="14.25">
      <c r="A84" s="48" t="s">
        <v>206</v>
      </c>
      <c r="B84" s="49" t="s">
        <v>322</v>
      </c>
      <c r="C84" s="50" t="s">
        <v>16</v>
      </c>
      <c r="D84" s="51"/>
      <c r="E84" s="52"/>
      <c r="F84" s="51">
        <f>D84*E84</f>
      </c>
      <c r="G84" s="6"/>
      <c r="H84" s="53">
        <v>78</v>
      </c>
      <c r="I84" s="55">
        <v>141.18</v>
      </c>
      <c r="J84" s="55">
        <f>E84-H84</f>
      </c>
      <c r="K84" s="51">
        <f>F84-I84</f>
      </c>
    </row>
    <row x14ac:dyDescent="0.25" r="85" customHeight="1" ht="14.25">
      <c r="A85" s="48" t="s">
        <v>206</v>
      </c>
      <c r="B85" s="49" t="s">
        <v>323</v>
      </c>
      <c r="C85" s="50" t="s">
        <v>12</v>
      </c>
      <c r="D85" s="51"/>
      <c r="E85" s="52"/>
      <c r="F85" s="51">
        <f>D85*E85</f>
      </c>
      <c r="G85" s="6"/>
      <c r="H85" s="53">
        <v>1</v>
      </c>
      <c r="I85" s="55">
        <v>32.74</v>
      </c>
      <c r="J85" s="55">
        <f>E85-H85</f>
      </c>
      <c r="K85" s="51">
        <f>F85-I85</f>
      </c>
    </row>
    <row x14ac:dyDescent="0.25" r="86" customHeight="1" ht="14.25">
      <c r="A86" s="48" t="s">
        <v>206</v>
      </c>
      <c r="B86" s="49" t="s">
        <v>324</v>
      </c>
      <c r="C86" s="50" t="s">
        <v>12</v>
      </c>
      <c r="D86" s="51"/>
      <c r="E86" s="52"/>
      <c r="F86" s="51">
        <f>D86*E86</f>
      </c>
      <c r="G86" s="6"/>
      <c r="H86" s="55">
        <v>0.6</v>
      </c>
      <c r="I86" s="55">
        <v>16.122</v>
      </c>
      <c r="J86" s="55">
        <f>E86-H86</f>
      </c>
      <c r="K86" s="51">
        <f>F86-I86</f>
      </c>
    </row>
    <row x14ac:dyDescent="0.25" r="87" customHeight="1" ht="14.25">
      <c r="A87" s="48" t="s">
        <v>206</v>
      </c>
      <c r="B87" s="49" t="s">
        <v>325</v>
      </c>
      <c r="C87" s="50" t="s">
        <v>12</v>
      </c>
      <c r="D87" s="51"/>
      <c r="E87" s="52"/>
      <c r="F87" s="51">
        <f>D87*E87</f>
      </c>
      <c r="G87" s="6"/>
      <c r="H87" s="55">
        <v>0.2</v>
      </c>
      <c r="I87" s="55">
        <v>5.43</v>
      </c>
      <c r="J87" s="55">
        <f>E87-H87</f>
      </c>
      <c r="K87" s="51">
        <f>F87-I87</f>
      </c>
    </row>
    <row x14ac:dyDescent="0.25" r="88" customHeight="1" ht="14.25">
      <c r="A88" s="48" t="s">
        <v>206</v>
      </c>
      <c r="B88" s="49" t="s">
        <v>326</v>
      </c>
      <c r="C88" s="50" t="s">
        <v>12</v>
      </c>
      <c r="D88" s="51"/>
      <c r="E88" s="52"/>
      <c r="F88" s="51">
        <f>D88*E88</f>
      </c>
      <c r="G88" s="6"/>
      <c r="H88" s="55">
        <v>3.6</v>
      </c>
      <c r="I88" s="54">
        <v>100.368</v>
      </c>
      <c r="J88" s="55">
        <f>E88-H88</f>
      </c>
      <c r="K88" s="51">
        <f>F88-I88</f>
      </c>
    </row>
    <row x14ac:dyDescent="0.25" r="89" customHeight="1" ht="14.25">
      <c r="A89" s="48" t="s">
        <v>206</v>
      </c>
      <c r="B89" s="49" t="s">
        <v>327</v>
      </c>
      <c r="C89" s="77" t="s">
        <v>12</v>
      </c>
      <c r="D89" s="74"/>
      <c r="E89" s="78"/>
      <c r="F89" s="51">
        <f>D89*E89</f>
      </c>
      <c r="G89" s="6"/>
      <c r="H89" s="79"/>
      <c r="I89" s="73">
        <v>0</v>
      </c>
      <c r="J89" s="72">
        <f>E89-H89</f>
      </c>
      <c r="K89" s="74">
        <f>F89-I89</f>
      </c>
    </row>
    <row x14ac:dyDescent="0.25" r="90" customHeight="1" ht="14.25">
      <c r="A90" s="48" t="s">
        <v>205</v>
      </c>
      <c r="B90" s="49" t="s">
        <v>328</v>
      </c>
      <c r="C90" s="77" t="s">
        <v>12</v>
      </c>
      <c r="D90" s="74"/>
      <c r="E90" s="78"/>
      <c r="F90" s="51">
        <f>D90*E90</f>
      </c>
      <c r="G90" s="6"/>
      <c r="H90" s="79"/>
      <c r="I90" s="73">
        <v>0</v>
      </c>
      <c r="J90" s="72">
        <f>E90-H90</f>
      </c>
      <c r="K90" s="74">
        <f>F90-I90</f>
      </c>
    </row>
    <row x14ac:dyDescent="0.25" r="91" customHeight="1" ht="14.25">
      <c r="A91" s="48" t="s">
        <v>205</v>
      </c>
      <c r="B91" s="49" t="s">
        <v>329</v>
      </c>
      <c r="C91" s="77" t="s">
        <v>16</v>
      </c>
      <c r="D91" s="74"/>
      <c r="E91" s="78"/>
      <c r="F91" s="51">
        <f>D91*E91</f>
      </c>
      <c r="G91" s="6"/>
      <c r="H91" s="79"/>
      <c r="I91" s="73">
        <v>0</v>
      </c>
      <c r="J91" s="72">
        <f>E91-H91</f>
      </c>
      <c r="K91" s="74">
        <f>F91-I91</f>
      </c>
    </row>
    <row x14ac:dyDescent="0.25" r="92" customHeight="1" ht="14.25">
      <c r="A92" s="48" t="s">
        <v>205</v>
      </c>
      <c r="B92" s="49" t="s">
        <v>330</v>
      </c>
      <c r="C92" s="77" t="s">
        <v>16</v>
      </c>
      <c r="D92" s="74"/>
      <c r="E92" s="78"/>
      <c r="F92" s="51">
        <f>D92*E92</f>
      </c>
      <c r="G92" s="6"/>
      <c r="H92" s="79">
        <v>2</v>
      </c>
      <c r="I92" s="73">
        <v>81.06</v>
      </c>
      <c r="J92" s="72">
        <f>E92-H92</f>
      </c>
      <c r="K92" s="74">
        <f>F92-I92</f>
      </c>
    </row>
    <row x14ac:dyDescent="0.25" r="93" customHeight="1" ht="14.25">
      <c r="A93" s="48" t="s">
        <v>205</v>
      </c>
      <c r="B93" s="64" t="s">
        <v>331</v>
      </c>
      <c r="C93" s="65"/>
      <c r="D93" s="66"/>
      <c r="E93" s="67"/>
      <c r="F93" s="68"/>
      <c r="G93" s="6"/>
      <c r="H93" s="69"/>
      <c r="I93" s="70"/>
      <c r="J93" s="71"/>
      <c r="K93" s="68"/>
    </row>
    <row x14ac:dyDescent="0.25" r="94" customHeight="1" ht="20.25">
      <c r="A94" s="48" t="s">
        <v>205</v>
      </c>
      <c r="B94" s="49" t="s">
        <v>332</v>
      </c>
      <c r="C94" s="50" t="s">
        <v>12</v>
      </c>
      <c r="D94" s="56"/>
      <c r="E94" s="52"/>
      <c r="F94" s="51">
        <f>D94*E94</f>
      </c>
      <c r="G94" s="6"/>
      <c r="H94" s="72">
        <v>8.5</v>
      </c>
      <c r="I94" s="80">
        <v>166.60000000000002</v>
      </c>
      <c r="J94" s="72">
        <f>E94-H94</f>
      </c>
      <c r="K94" s="74">
        <f>F94-I94</f>
      </c>
    </row>
    <row x14ac:dyDescent="0.25" r="95" customHeight="1" ht="14.25">
      <c r="A95" s="48" t="s">
        <v>205</v>
      </c>
      <c r="B95" s="49" t="s">
        <v>333</v>
      </c>
      <c r="C95" s="50" t="s">
        <v>12</v>
      </c>
      <c r="D95" s="51"/>
      <c r="E95" s="52"/>
      <c r="F95" s="51">
        <f>D95*E95</f>
      </c>
      <c r="G95" s="6"/>
      <c r="H95" s="79">
        <v>21</v>
      </c>
      <c r="I95" s="80">
        <v>735.4200000000001</v>
      </c>
      <c r="J95" s="72">
        <f>E95-H95</f>
      </c>
      <c r="K95" s="74">
        <f>F95-I95</f>
      </c>
    </row>
    <row x14ac:dyDescent="0.25" r="96" customHeight="1" ht="14.25">
      <c r="A96" s="48" t="s">
        <v>205</v>
      </c>
      <c r="B96" s="49" t="s">
        <v>334</v>
      </c>
      <c r="C96" s="50" t="s">
        <v>12</v>
      </c>
      <c r="D96" s="51"/>
      <c r="E96" s="52"/>
      <c r="F96" s="51">
        <f>D96*E96</f>
      </c>
      <c r="G96" s="6"/>
      <c r="H96" s="53">
        <v>11</v>
      </c>
      <c r="I96" s="57">
        <v>598.0699999999999</v>
      </c>
      <c r="J96" s="55">
        <f>E96-H96</f>
      </c>
      <c r="K96" s="51">
        <f>F96-I96</f>
      </c>
    </row>
    <row x14ac:dyDescent="0.25" r="97" customHeight="1" ht="14.25">
      <c r="A97" s="48" t="s">
        <v>205</v>
      </c>
      <c r="B97" s="49" t="s">
        <v>335</v>
      </c>
      <c r="C97" s="50" t="s">
        <v>12</v>
      </c>
      <c r="D97" s="56"/>
      <c r="E97" s="52"/>
      <c r="F97" s="51">
        <f>D97*E97</f>
      </c>
      <c r="G97" s="6"/>
      <c r="H97" s="55">
        <v>3.5</v>
      </c>
      <c r="I97" s="57">
        <v>115.64</v>
      </c>
      <c r="J97" s="55">
        <f>E97-H97</f>
      </c>
      <c r="K97" s="51">
        <f>F97-I97</f>
      </c>
    </row>
    <row x14ac:dyDescent="0.25" r="98" customHeight="1" ht="14.25">
      <c r="A98" s="48" t="s">
        <v>55</v>
      </c>
      <c r="B98" s="76" t="s">
        <v>336</v>
      </c>
      <c r="C98" s="77" t="s">
        <v>12</v>
      </c>
      <c r="D98" s="81"/>
      <c r="E98" s="78"/>
      <c r="F98" s="51">
        <f>D98*E98</f>
      </c>
      <c r="G98" s="6"/>
      <c r="H98" s="53">
        <v>18</v>
      </c>
      <c r="I98" s="57">
        <v>866.16</v>
      </c>
      <c r="J98" s="55">
        <f>E98-H98</f>
      </c>
      <c r="K98" s="51">
        <f>F98-I98</f>
      </c>
    </row>
    <row x14ac:dyDescent="0.25" r="99" customHeight="1" ht="14.25">
      <c r="A99" s="48" t="s">
        <v>55</v>
      </c>
      <c r="B99" s="49" t="s">
        <v>337</v>
      </c>
      <c r="C99" s="50" t="s">
        <v>12</v>
      </c>
      <c r="D99" s="51"/>
      <c r="E99" s="52"/>
      <c r="F99" s="51">
        <f>D99*E99</f>
      </c>
      <c r="G99" s="6"/>
      <c r="H99" s="53">
        <v>7</v>
      </c>
      <c r="I99" s="54">
        <v>188.29999999999998</v>
      </c>
      <c r="J99" s="55">
        <f>E99-H99</f>
      </c>
      <c r="K99" s="51">
        <f>F99-I99</f>
      </c>
    </row>
    <row x14ac:dyDescent="0.25" r="100" customHeight="1" ht="14.25">
      <c r="A100" s="48" t="s">
        <v>55</v>
      </c>
      <c r="B100" s="76" t="s">
        <v>338</v>
      </c>
      <c r="C100" s="77" t="s">
        <v>12</v>
      </c>
      <c r="D100" s="82"/>
      <c r="E100" s="78"/>
      <c r="F100" s="51">
        <f>D100*E100</f>
      </c>
      <c r="G100" s="6"/>
      <c r="H100" s="53">
        <v>2</v>
      </c>
      <c r="I100" s="54">
        <v>58.7</v>
      </c>
      <c r="J100" s="55">
        <f>E100-H100</f>
      </c>
      <c r="K100" s="51">
        <f>F100-I100</f>
      </c>
    </row>
    <row x14ac:dyDescent="0.25" r="101" customHeight="1" ht="14.25">
      <c r="A101" s="48" t="s">
        <v>55</v>
      </c>
      <c r="B101" s="49" t="s">
        <v>339</v>
      </c>
      <c r="C101" s="50" t="s">
        <v>12</v>
      </c>
      <c r="D101" s="51"/>
      <c r="E101" s="52"/>
      <c r="F101" s="51">
        <f>D101*E101</f>
      </c>
      <c r="G101" s="6"/>
      <c r="H101" s="53">
        <v>8</v>
      </c>
      <c r="I101" s="54">
        <v>348.88</v>
      </c>
      <c r="J101" s="55">
        <f>E101-H101</f>
      </c>
      <c r="K101" s="51">
        <f>F101-I101</f>
      </c>
    </row>
    <row x14ac:dyDescent="0.25" r="102" customHeight="1" ht="14.25">
      <c r="A102" s="48" t="s">
        <v>205</v>
      </c>
      <c r="B102" s="49" t="s">
        <v>340</v>
      </c>
      <c r="C102" s="50" t="s">
        <v>12</v>
      </c>
      <c r="D102" s="51"/>
      <c r="E102" s="52"/>
      <c r="F102" s="51">
        <f>D102*E102</f>
      </c>
      <c r="G102" s="6"/>
      <c r="H102" s="53">
        <v>11</v>
      </c>
      <c r="I102" s="54">
        <v>319.77</v>
      </c>
      <c r="J102" s="55">
        <f>E102-H102</f>
      </c>
      <c r="K102" s="51">
        <f>F102-I102</f>
      </c>
    </row>
    <row x14ac:dyDescent="0.25" r="103" customHeight="1" ht="14.25">
      <c r="A103" s="48" t="s">
        <v>205</v>
      </c>
      <c r="B103" s="49" t="s">
        <v>341</v>
      </c>
      <c r="C103" s="50" t="s">
        <v>12</v>
      </c>
      <c r="D103" s="51"/>
      <c r="E103" s="52"/>
      <c r="F103" s="51">
        <f>D103*E103</f>
      </c>
      <c r="G103" s="6"/>
      <c r="H103" s="55">
        <v>1.2</v>
      </c>
      <c r="I103" s="54">
        <v>31.295999999999996</v>
      </c>
      <c r="J103" s="55">
        <f>E103-H103</f>
      </c>
      <c r="K103" s="51">
        <f>F103-I103</f>
      </c>
    </row>
    <row x14ac:dyDescent="0.25" r="104" customHeight="1" ht="14.25">
      <c r="A104" s="48" t="s">
        <v>205</v>
      </c>
      <c r="B104" s="58" t="s">
        <v>342</v>
      </c>
      <c r="C104" s="59" t="s">
        <v>12</v>
      </c>
      <c r="D104" s="60"/>
      <c r="E104" s="61"/>
      <c r="F104" s="51">
        <f>D104*E104</f>
      </c>
      <c r="G104" s="6"/>
      <c r="H104" s="53"/>
      <c r="I104" s="55">
        <v>0</v>
      </c>
      <c r="J104" s="55">
        <f>E104-H104</f>
      </c>
      <c r="K104" s="51">
        <f>F104-I104</f>
      </c>
    </row>
    <row x14ac:dyDescent="0.25" r="105" customHeight="1" ht="14.25">
      <c r="A105" s="48" t="s">
        <v>205</v>
      </c>
      <c r="B105" s="49" t="s">
        <v>343</v>
      </c>
      <c r="C105" s="50" t="s">
        <v>16</v>
      </c>
      <c r="D105" s="51"/>
      <c r="E105" s="52"/>
      <c r="F105" s="51">
        <f>D105*E105</f>
      </c>
      <c r="G105" s="6"/>
      <c r="H105" s="55">
        <v>30.5</v>
      </c>
      <c r="I105" s="55">
        <v>487.39</v>
      </c>
      <c r="J105" s="55">
        <f>E105-H105</f>
      </c>
      <c r="K105" s="51">
        <f>F105-I105</f>
      </c>
    </row>
    <row x14ac:dyDescent="0.25" r="106" customHeight="1" ht="14.25">
      <c r="A106" s="48" t="s">
        <v>32</v>
      </c>
      <c r="B106" s="49" t="s">
        <v>344</v>
      </c>
      <c r="C106" s="50" t="s">
        <v>16</v>
      </c>
      <c r="D106" s="51"/>
      <c r="E106" s="52"/>
      <c r="F106" s="51">
        <f>D106*E106</f>
      </c>
      <c r="G106" s="6"/>
      <c r="H106" s="53">
        <v>7</v>
      </c>
      <c r="I106" s="55">
        <v>92.47</v>
      </c>
      <c r="J106" s="55">
        <f>E106-H106</f>
      </c>
      <c r="K106" s="51">
        <f>F106-I106</f>
      </c>
    </row>
    <row x14ac:dyDescent="0.25" r="107" customHeight="1" ht="14.25">
      <c r="A107" s="48" t="s">
        <v>205</v>
      </c>
      <c r="B107" s="49" t="s">
        <v>345</v>
      </c>
      <c r="C107" s="50" t="s">
        <v>12</v>
      </c>
      <c r="D107" s="51"/>
      <c r="E107" s="52"/>
      <c r="F107" s="51">
        <f>D107*E107</f>
      </c>
      <c r="G107" s="6"/>
      <c r="H107" s="53">
        <v>1</v>
      </c>
      <c r="I107" s="55">
        <v>76.61</v>
      </c>
      <c r="J107" s="55">
        <f>E107-H107</f>
      </c>
      <c r="K107" s="51">
        <f>F107-I107</f>
      </c>
    </row>
    <row x14ac:dyDescent="0.25" r="108" customHeight="1" ht="14.25">
      <c r="A108" s="48" t="s">
        <v>205</v>
      </c>
      <c r="B108" s="49" t="s">
        <v>346</v>
      </c>
      <c r="C108" s="50" t="s">
        <v>16</v>
      </c>
      <c r="D108" s="51"/>
      <c r="E108" s="52"/>
      <c r="F108" s="51">
        <f>D108*E108</f>
      </c>
      <c r="G108" s="6"/>
      <c r="H108" s="53"/>
      <c r="I108" s="55">
        <v>0</v>
      </c>
      <c r="J108" s="55">
        <f>E108-H108</f>
      </c>
      <c r="K108" s="51">
        <f>F108-I108</f>
      </c>
    </row>
    <row x14ac:dyDescent="0.25" r="109" customHeight="1" ht="14.25">
      <c r="A109" s="48" t="s">
        <v>67</v>
      </c>
      <c r="B109" s="49" t="s">
        <v>347</v>
      </c>
      <c r="C109" s="50" t="s">
        <v>12</v>
      </c>
      <c r="D109" s="51"/>
      <c r="E109" s="52"/>
      <c r="F109" s="51">
        <f>D109*E109</f>
      </c>
      <c r="G109" s="6"/>
      <c r="H109" s="55">
        <v>1.2</v>
      </c>
      <c r="I109" s="55">
        <v>111.288</v>
      </c>
      <c r="J109" s="55">
        <f>E109-H109</f>
      </c>
      <c r="K109" s="51">
        <f>F109-I109</f>
      </c>
    </row>
    <row x14ac:dyDescent="0.25" r="110" customHeight="1" ht="14.25">
      <c r="A110" s="48" t="s">
        <v>67</v>
      </c>
      <c r="B110" s="49" t="s">
        <v>348</v>
      </c>
      <c r="C110" s="50" t="s">
        <v>12</v>
      </c>
      <c r="D110" s="51"/>
      <c r="E110" s="52"/>
      <c r="F110" s="51">
        <f>D110*E110</f>
      </c>
      <c r="G110" s="6"/>
      <c r="H110" s="55">
        <v>1.7</v>
      </c>
      <c r="I110" s="55">
        <v>81.753</v>
      </c>
      <c r="J110" s="55">
        <f>E110-H110</f>
      </c>
      <c r="K110" s="51">
        <f>F110-I110</f>
      </c>
    </row>
    <row x14ac:dyDescent="0.25" r="111" customHeight="1" ht="14.25">
      <c r="A111" s="48" t="s">
        <v>205</v>
      </c>
      <c r="B111" s="49" t="s">
        <v>349</v>
      </c>
      <c r="C111" s="50" t="s">
        <v>12</v>
      </c>
      <c r="D111" s="51"/>
      <c r="E111" s="52"/>
      <c r="F111" s="51">
        <f>D111*E111</f>
      </c>
      <c r="G111" s="6"/>
      <c r="H111" s="63">
        <v>1.3</v>
      </c>
      <c r="I111" s="63">
        <v>41.119</v>
      </c>
      <c r="J111" s="63">
        <f>E111-H111</f>
      </c>
      <c r="K111" s="60">
        <f>F111-I111</f>
      </c>
    </row>
    <row x14ac:dyDescent="0.25" r="112" customHeight="1" ht="14.25">
      <c r="A112" s="48" t="s">
        <v>67</v>
      </c>
      <c r="B112" s="49" t="s">
        <v>350</v>
      </c>
      <c r="C112" s="50" t="s">
        <v>16</v>
      </c>
      <c r="D112" s="56"/>
      <c r="E112" s="52"/>
      <c r="F112" s="51">
        <f>D112*E112</f>
      </c>
      <c r="G112" s="6"/>
      <c r="H112" s="62">
        <v>5</v>
      </c>
      <c r="I112" s="63">
        <v>133.1</v>
      </c>
      <c r="J112" s="63">
        <f>E112-H112</f>
      </c>
      <c r="K112" s="60">
        <f>F112-I112</f>
      </c>
    </row>
    <row x14ac:dyDescent="0.25" r="113" customHeight="1" ht="14.25">
      <c r="A113" s="48" t="s">
        <v>67</v>
      </c>
      <c r="B113" s="49" t="s">
        <v>351</v>
      </c>
      <c r="C113" s="50" t="s">
        <v>16</v>
      </c>
      <c r="D113" s="51"/>
      <c r="E113" s="52"/>
      <c r="F113" s="51">
        <f>D113*E113</f>
      </c>
      <c r="G113" s="6"/>
      <c r="H113" s="55">
        <v>4.5</v>
      </c>
      <c r="I113" s="55">
        <v>38.42999999999999</v>
      </c>
      <c r="J113" s="55">
        <f>E113-H113</f>
      </c>
      <c r="K113" s="51">
        <f>F113-I113</f>
      </c>
    </row>
    <row x14ac:dyDescent="0.25" r="114" customHeight="1" ht="14.25">
      <c r="A114" s="48" t="s">
        <v>205</v>
      </c>
      <c r="B114" s="83" t="s">
        <v>352</v>
      </c>
      <c r="C114" s="65"/>
      <c r="D114" s="66"/>
      <c r="E114" s="67"/>
      <c r="F114" s="68"/>
      <c r="G114" s="6"/>
      <c r="H114" s="69"/>
      <c r="I114" s="70"/>
      <c r="J114" s="71"/>
      <c r="K114" s="68"/>
    </row>
    <row x14ac:dyDescent="0.25" r="115" customHeight="1" ht="20.25">
      <c r="A115" s="48" t="s">
        <v>205</v>
      </c>
      <c r="B115" s="49" t="s">
        <v>353</v>
      </c>
      <c r="C115" s="77" t="s">
        <v>16</v>
      </c>
      <c r="D115" s="51"/>
      <c r="E115" s="78"/>
      <c r="F115" s="51">
        <f>D115*E115</f>
      </c>
      <c r="G115" s="6"/>
      <c r="H115" s="72">
        <v>1.9</v>
      </c>
      <c r="I115" s="73">
        <v>28.480999999999998</v>
      </c>
      <c r="J115" s="72">
        <f>E115-H115</f>
      </c>
      <c r="K115" s="74">
        <f>F115-I115</f>
      </c>
    </row>
    <row x14ac:dyDescent="0.25" r="116" customHeight="1" ht="14.25">
      <c r="A116" s="48" t="s">
        <v>205</v>
      </c>
      <c r="B116" s="49" t="s">
        <v>354</v>
      </c>
      <c r="C116" s="50" t="s">
        <v>16</v>
      </c>
      <c r="D116" s="56"/>
      <c r="E116" s="52"/>
      <c r="F116" s="51">
        <f>D116*E116</f>
      </c>
      <c r="G116" s="6"/>
      <c r="H116" s="55">
        <v>1.3</v>
      </c>
      <c r="I116" s="54">
        <v>31.902</v>
      </c>
      <c r="J116" s="55">
        <f>E116-H116</f>
      </c>
      <c r="K116" s="51">
        <f>F116-I116</f>
      </c>
    </row>
    <row x14ac:dyDescent="0.25" r="117" customHeight="1" ht="14.25">
      <c r="A117" s="48" t="s">
        <v>205</v>
      </c>
      <c r="B117" s="49" t="s">
        <v>355</v>
      </c>
      <c r="C117" s="50" t="s">
        <v>16</v>
      </c>
      <c r="D117" s="51"/>
      <c r="E117" s="52"/>
      <c r="F117" s="51">
        <f>D117*E117</f>
      </c>
      <c r="G117" s="6"/>
      <c r="H117" s="55">
        <v>2.4</v>
      </c>
      <c r="I117" s="55">
        <v>78.21600000000001</v>
      </c>
      <c r="J117" s="55">
        <f>E117-H117</f>
      </c>
      <c r="K117" s="51">
        <f>F117-I117</f>
      </c>
    </row>
    <row x14ac:dyDescent="0.25" r="118" customHeight="1" ht="14.25">
      <c r="A118" s="48" t="s">
        <v>205</v>
      </c>
      <c r="B118" s="49" t="s">
        <v>356</v>
      </c>
      <c r="C118" s="50" t="s">
        <v>16</v>
      </c>
      <c r="D118" s="51"/>
      <c r="E118" s="52"/>
      <c r="F118" s="51">
        <f>D118*E118</f>
      </c>
      <c r="G118" s="6"/>
      <c r="H118" s="55">
        <v>1.4</v>
      </c>
      <c r="I118" s="55">
        <v>28.657999999999998</v>
      </c>
      <c r="J118" s="55">
        <f>E118-H118</f>
      </c>
      <c r="K118" s="51">
        <f>F118-I118</f>
      </c>
    </row>
    <row x14ac:dyDescent="0.25" r="119" customHeight="1" ht="14.25">
      <c r="A119" s="48" t="s">
        <v>205</v>
      </c>
      <c r="B119" s="49" t="s">
        <v>357</v>
      </c>
      <c r="C119" s="50" t="s">
        <v>16</v>
      </c>
      <c r="D119" s="56"/>
      <c r="E119" s="52"/>
      <c r="F119" s="51">
        <f>D119*E119</f>
      </c>
      <c r="G119" s="6"/>
      <c r="H119" s="55">
        <v>1.3</v>
      </c>
      <c r="I119" s="55">
        <v>10.543</v>
      </c>
      <c r="J119" s="55">
        <f>E119-H119</f>
      </c>
      <c r="K119" s="51">
        <f>F119-I119</f>
      </c>
    </row>
    <row x14ac:dyDescent="0.25" r="120" customHeight="1" ht="14.25">
      <c r="A120" s="48" t="s">
        <v>205</v>
      </c>
      <c r="B120" s="49" t="s">
        <v>358</v>
      </c>
      <c r="C120" s="50" t="s">
        <v>16</v>
      </c>
      <c r="D120" s="51"/>
      <c r="E120" s="52"/>
      <c r="F120" s="51">
        <f>D120*E120</f>
      </c>
      <c r="G120" s="6"/>
      <c r="H120" s="53">
        <v>2</v>
      </c>
      <c r="I120" s="55">
        <v>56.48</v>
      </c>
      <c r="J120" s="55">
        <f>E120-H120</f>
      </c>
      <c r="K120" s="51">
        <f>F120-I120</f>
      </c>
    </row>
    <row x14ac:dyDescent="0.25" r="121" customHeight="1" ht="14.25">
      <c r="A121" s="48" t="s">
        <v>205</v>
      </c>
      <c r="B121" s="49" t="s">
        <v>359</v>
      </c>
      <c r="C121" s="50" t="s">
        <v>16</v>
      </c>
      <c r="D121" s="51"/>
      <c r="E121" s="52"/>
      <c r="F121" s="51">
        <f>D121*E121</f>
      </c>
      <c r="G121" s="6"/>
      <c r="H121" s="55">
        <v>1.6</v>
      </c>
      <c r="I121" s="55">
        <v>193.712</v>
      </c>
      <c r="J121" s="55">
        <f>E121-H121</f>
      </c>
      <c r="K121" s="51">
        <f>F121-I121</f>
      </c>
    </row>
    <row x14ac:dyDescent="0.25" r="122" customHeight="1" ht="14.25">
      <c r="A122" s="48" t="s">
        <v>205</v>
      </c>
      <c r="B122" s="49" t="s">
        <v>360</v>
      </c>
      <c r="C122" s="50" t="s">
        <v>16</v>
      </c>
      <c r="D122" s="51"/>
      <c r="E122" s="52"/>
      <c r="F122" s="51">
        <f>D122*E122</f>
      </c>
      <c r="G122" s="6"/>
      <c r="H122" s="55">
        <v>5.5</v>
      </c>
      <c r="I122" s="55">
        <v>161.92000000000002</v>
      </c>
      <c r="J122" s="55">
        <f>E122-H122</f>
      </c>
      <c r="K122" s="51">
        <f>F122-I122</f>
      </c>
    </row>
    <row x14ac:dyDescent="0.25" r="123" customHeight="1" ht="14.25">
      <c r="A123" s="48" t="s">
        <v>205</v>
      </c>
      <c r="B123" s="49" t="s">
        <v>361</v>
      </c>
      <c r="C123" s="50" t="s">
        <v>16</v>
      </c>
      <c r="D123" s="51"/>
      <c r="E123" s="52"/>
      <c r="F123" s="51">
        <f>D123*E123</f>
      </c>
      <c r="G123" s="6"/>
      <c r="H123" s="53"/>
      <c r="I123" s="54">
        <v>0</v>
      </c>
      <c r="J123" s="55">
        <f>E123-H123</f>
      </c>
      <c r="K123" s="51">
        <f>F123-I123</f>
      </c>
    </row>
    <row x14ac:dyDescent="0.25" r="124" customHeight="1" ht="14.25">
      <c r="A124" s="48" t="s">
        <v>205</v>
      </c>
      <c r="B124" s="49" t="s">
        <v>362</v>
      </c>
      <c r="C124" s="50" t="s">
        <v>16</v>
      </c>
      <c r="D124" s="51"/>
      <c r="E124" s="52"/>
      <c r="F124" s="51">
        <f>D124*E124</f>
      </c>
      <c r="G124" s="6"/>
      <c r="H124" s="53"/>
      <c r="I124" s="54">
        <v>0</v>
      </c>
      <c r="J124" s="55">
        <f>E124-H124</f>
      </c>
      <c r="K124" s="51">
        <f>F124-I124</f>
      </c>
    </row>
    <row x14ac:dyDescent="0.25" r="125" customHeight="1" ht="14.25">
      <c r="A125" s="48" t="s">
        <v>205</v>
      </c>
      <c r="B125" s="49" t="s">
        <v>363</v>
      </c>
      <c r="C125" s="50" t="s">
        <v>16</v>
      </c>
      <c r="D125" s="51"/>
      <c r="E125" s="52"/>
      <c r="F125" s="51">
        <f>D125*E125</f>
      </c>
      <c r="G125" s="6"/>
      <c r="H125" s="53"/>
      <c r="I125" s="54">
        <v>0</v>
      </c>
      <c r="J125" s="55">
        <f>E125-H125</f>
      </c>
      <c r="K125" s="51">
        <f>F125-I125</f>
      </c>
    </row>
    <row x14ac:dyDescent="0.25" r="126" customHeight="1" ht="14.25">
      <c r="A126" s="48" t="s">
        <v>205</v>
      </c>
      <c r="B126" s="49" t="s">
        <v>364</v>
      </c>
      <c r="C126" s="50" t="s">
        <v>16</v>
      </c>
      <c r="D126" s="51"/>
      <c r="E126" s="52"/>
      <c r="F126" s="51">
        <f>D126*E126</f>
      </c>
      <c r="G126" s="6"/>
      <c r="H126" s="55">
        <v>0.4</v>
      </c>
      <c r="I126" s="54">
        <v>11.508000000000001</v>
      </c>
      <c r="J126" s="55">
        <f>E126-H126</f>
      </c>
      <c r="K126" s="51">
        <f>F126-I126</f>
      </c>
    </row>
    <row x14ac:dyDescent="0.25" r="127" customHeight="1" ht="14.25">
      <c r="A127" s="48" t="s">
        <v>205</v>
      </c>
      <c r="B127" s="49" t="s">
        <v>365</v>
      </c>
      <c r="C127" s="50" t="s">
        <v>16</v>
      </c>
      <c r="D127" s="51"/>
      <c r="E127" s="52"/>
      <c r="F127" s="51">
        <f>D127*E127</f>
      </c>
      <c r="G127" s="6"/>
      <c r="H127" s="55">
        <v>1.5</v>
      </c>
      <c r="I127" s="55">
        <v>17.1</v>
      </c>
      <c r="J127" s="55">
        <f>E127-H127</f>
      </c>
      <c r="K127" s="51">
        <f>F127-I127</f>
      </c>
    </row>
    <row x14ac:dyDescent="0.25" r="128" customHeight="1" ht="14.25">
      <c r="A128" s="48" t="s">
        <v>205</v>
      </c>
      <c r="B128" s="49" t="s">
        <v>366</v>
      </c>
      <c r="C128" s="50" t="s">
        <v>16</v>
      </c>
      <c r="D128" s="51"/>
      <c r="E128" s="52"/>
      <c r="F128" s="51">
        <f>D128*E128</f>
      </c>
      <c r="G128" s="6"/>
      <c r="H128" s="55">
        <v>2.3</v>
      </c>
      <c r="I128" s="55">
        <v>28.795999999999996</v>
      </c>
      <c r="J128" s="55">
        <f>E128-H128</f>
      </c>
      <c r="K128" s="51">
        <f>F128-I128</f>
      </c>
    </row>
    <row x14ac:dyDescent="0.25" r="129" customHeight="1" ht="14.25">
      <c r="A129" s="48" t="s">
        <v>205</v>
      </c>
      <c r="B129" s="49" t="s">
        <v>367</v>
      </c>
      <c r="C129" s="50" t="s">
        <v>16</v>
      </c>
      <c r="D129" s="51"/>
      <c r="E129" s="52"/>
      <c r="F129" s="51">
        <f>D129*E129</f>
      </c>
      <c r="G129" s="6"/>
      <c r="H129" s="55">
        <v>1.2</v>
      </c>
      <c r="I129" s="54">
        <v>11.808</v>
      </c>
      <c r="J129" s="55">
        <f>E129-H129</f>
      </c>
      <c r="K129" s="51">
        <f>F129-I129</f>
      </c>
    </row>
    <row x14ac:dyDescent="0.25" r="130" customHeight="1" ht="14.25">
      <c r="A130" s="48" t="s">
        <v>205</v>
      </c>
      <c r="B130" s="49" t="s">
        <v>368</v>
      </c>
      <c r="C130" s="50" t="s">
        <v>16</v>
      </c>
      <c r="D130" s="51"/>
      <c r="E130" s="52"/>
      <c r="F130" s="51">
        <f>D130*E130</f>
      </c>
      <c r="G130" s="6"/>
      <c r="H130" s="55">
        <v>5.7</v>
      </c>
      <c r="I130" s="54">
        <v>75.98100000000001</v>
      </c>
      <c r="J130" s="55">
        <f>E130-H130</f>
      </c>
      <c r="K130" s="51">
        <f>F130-I130</f>
      </c>
    </row>
    <row x14ac:dyDescent="0.25" r="131" customHeight="1" ht="14.25">
      <c r="A131" s="48" t="s">
        <v>205</v>
      </c>
      <c r="B131" s="49" t="s">
        <v>369</v>
      </c>
      <c r="C131" s="50" t="s">
        <v>16</v>
      </c>
      <c r="D131" s="51"/>
      <c r="E131" s="52"/>
      <c r="F131" s="51">
        <f>D131*E131</f>
      </c>
      <c r="G131" s="6"/>
      <c r="H131" s="53">
        <v>2</v>
      </c>
      <c r="I131" s="54">
        <v>42.74</v>
      </c>
      <c r="J131" s="55">
        <f>E131-H131</f>
      </c>
      <c r="K131" s="51">
        <f>F131-I131</f>
      </c>
    </row>
    <row x14ac:dyDescent="0.25" r="132" customHeight="1" ht="14.25">
      <c r="A132" s="48" t="s">
        <v>205</v>
      </c>
      <c r="B132" s="49" t="s">
        <v>370</v>
      </c>
      <c r="C132" s="50" t="s">
        <v>16</v>
      </c>
      <c r="D132" s="51"/>
      <c r="E132" s="52"/>
      <c r="F132" s="51">
        <f>D132*E132</f>
      </c>
      <c r="G132" s="6"/>
      <c r="H132" s="53"/>
      <c r="I132" s="54">
        <v>0</v>
      </c>
      <c r="J132" s="55">
        <f>E132-H132</f>
      </c>
      <c r="K132" s="51">
        <f>F132-I132</f>
      </c>
    </row>
    <row x14ac:dyDescent="0.25" r="133" customHeight="1" ht="14.25">
      <c r="A133" s="48" t="s">
        <v>205</v>
      </c>
      <c r="B133" s="49" t="s">
        <v>371</v>
      </c>
      <c r="C133" s="50" t="s">
        <v>16</v>
      </c>
      <c r="D133" s="51"/>
      <c r="E133" s="52"/>
      <c r="F133" s="51">
        <f>D133*E133</f>
      </c>
      <c r="G133" s="6"/>
      <c r="H133" s="53">
        <v>2</v>
      </c>
      <c r="I133" s="54">
        <v>27.36</v>
      </c>
      <c r="J133" s="55">
        <f>E133-H133</f>
      </c>
      <c r="K133" s="51">
        <f>F133-I133</f>
      </c>
    </row>
    <row x14ac:dyDescent="0.25" r="134" customHeight="1" ht="14.25">
      <c r="A134" s="48" t="s">
        <v>205</v>
      </c>
      <c r="B134" s="49" t="s">
        <v>372</v>
      </c>
      <c r="C134" s="50" t="s">
        <v>16</v>
      </c>
      <c r="D134" s="51"/>
      <c r="E134" s="52"/>
      <c r="F134" s="51">
        <f>D134*E134</f>
      </c>
      <c r="G134" s="6"/>
      <c r="H134" s="53">
        <v>7</v>
      </c>
      <c r="I134" s="55">
        <v>64.12</v>
      </c>
      <c r="J134" s="55">
        <f>E134-H134</f>
      </c>
      <c r="K134" s="51">
        <f>F134-I134</f>
      </c>
    </row>
    <row x14ac:dyDescent="0.25" r="135" customHeight="1" ht="14.25">
      <c r="A135" s="48" t="s">
        <v>205</v>
      </c>
      <c r="B135" s="49" t="s">
        <v>373</v>
      </c>
      <c r="C135" s="50" t="s">
        <v>12</v>
      </c>
      <c r="D135" s="51"/>
      <c r="E135" s="52"/>
      <c r="F135" s="51">
        <f>D135*E135</f>
      </c>
      <c r="G135" s="6"/>
      <c r="H135" s="55">
        <v>2.3</v>
      </c>
      <c r="I135" s="55">
        <v>42.964</v>
      </c>
      <c r="J135" s="55">
        <f>E135-H135</f>
      </c>
      <c r="K135" s="51">
        <f>F135-I135</f>
      </c>
    </row>
    <row x14ac:dyDescent="0.25" r="136" customHeight="1" ht="14.25">
      <c r="A136" s="48" t="s">
        <v>205</v>
      </c>
      <c r="B136" s="49" t="s">
        <v>374</v>
      </c>
      <c r="C136" s="50" t="s">
        <v>12</v>
      </c>
      <c r="D136" s="51"/>
      <c r="E136" s="52"/>
      <c r="F136" s="51">
        <f>D136*E136</f>
      </c>
      <c r="G136" s="6"/>
      <c r="H136" s="53"/>
      <c r="I136" s="55">
        <v>0</v>
      </c>
      <c r="J136" s="55">
        <f>E136-H136</f>
      </c>
      <c r="K136" s="51">
        <f>F136-I136</f>
      </c>
    </row>
    <row x14ac:dyDescent="0.25" r="137" customHeight="1" ht="14.25">
      <c r="A137" s="48" t="s">
        <v>205</v>
      </c>
      <c r="B137" s="49" t="s">
        <v>375</v>
      </c>
      <c r="C137" s="50" t="s">
        <v>16</v>
      </c>
      <c r="D137" s="51"/>
      <c r="E137" s="52"/>
      <c r="F137" s="51">
        <f>D137*E137</f>
      </c>
      <c r="G137" s="6"/>
      <c r="H137" s="55">
        <v>1.5</v>
      </c>
      <c r="I137" s="54">
        <v>72.99</v>
      </c>
      <c r="J137" s="55">
        <f>E137-H137</f>
      </c>
      <c r="K137" s="51">
        <f>F137-I137</f>
      </c>
    </row>
    <row x14ac:dyDescent="0.25" r="138" customHeight="1" ht="14.25">
      <c r="A138" s="48" t="s">
        <v>205</v>
      </c>
      <c r="B138" s="49" t="s">
        <v>376</v>
      </c>
      <c r="C138" s="50" t="s">
        <v>16</v>
      </c>
      <c r="D138" s="51"/>
      <c r="E138" s="52"/>
      <c r="F138" s="51">
        <f>D138*E138</f>
      </c>
      <c r="G138" s="6"/>
      <c r="H138" s="53">
        <v>3</v>
      </c>
      <c r="I138" s="54">
        <v>121.5</v>
      </c>
      <c r="J138" s="55">
        <f>E138-H138</f>
      </c>
      <c r="K138" s="51">
        <f>F138-I138</f>
      </c>
    </row>
    <row x14ac:dyDescent="0.25" r="139" customHeight="1" ht="14.25">
      <c r="A139" s="48" t="s">
        <v>205</v>
      </c>
      <c r="B139" s="49" t="s">
        <v>377</v>
      </c>
      <c r="C139" s="50" t="s">
        <v>14</v>
      </c>
      <c r="D139" s="51"/>
      <c r="E139" s="52"/>
      <c r="F139" s="51">
        <f>D139*E139</f>
      </c>
      <c r="G139" s="6"/>
      <c r="H139" s="53">
        <v>10</v>
      </c>
      <c r="I139" s="54">
        <v>131.8</v>
      </c>
      <c r="J139" s="55">
        <f>E139-H139</f>
      </c>
      <c r="K139" s="51">
        <f>F139-I139</f>
      </c>
    </row>
    <row x14ac:dyDescent="0.25" r="140" customHeight="1" ht="14.25">
      <c r="A140" s="48" t="s">
        <v>205</v>
      </c>
      <c r="B140" s="49" t="s">
        <v>378</v>
      </c>
      <c r="C140" s="50" t="s">
        <v>16</v>
      </c>
      <c r="D140" s="51"/>
      <c r="E140" s="52"/>
      <c r="F140" s="51">
        <f>D140*E140</f>
      </c>
      <c r="G140" s="6"/>
      <c r="H140" s="53">
        <v>23</v>
      </c>
      <c r="I140" s="73">
        <v>16.33</v>
      </c>
      <c r="J140" s="55">
        <f>E140-H140</f>
      </c>
      <c r="K140" s="51">
        <f>F140-I140</f>
      </c>
    </row>
    <row x14ac:dyDescent="0.25" r="141" customHeight="1" ht="14.25">
      <c r="A141" s="48" t="s">
        <v>205</v>
      </c>
      <c r="B141" s="49" t="s">
        <v>379</v>
      </c>
      <c r="C141" s="50" t="s">
        <v>16</v>
      </c>
      <c r="D141" s="51"/>
      <c r="E141" s="52"/>
      <c r="F141" s="51">
        <f>D141*E141</f>
      </c>
      <c r="G141" s="6"/>
      <c r="H141" s="53">
        <v>21</v>
      </c>
      <c r="I141" s="55">
        <v>159.6</v>
      </c>
      <c r="J141" s="55">
        <f>E141-H141</f>
      </c>
      <c r="K141" s="51">
        <f>F141-I141</f>
      </c>
    </row>
    <row x14ac:dyDescent="0.25" r="142" customHeight="1" ht="14.25">
      <c r="A142" s="48" t="s">
        <v>205</v>
      </c>
      <c r="B142" s="49" t="s">
        <v>380</v>
      </c>
      <c r="C142" s="50" t="s">
        <v>12</v>
      </c>
      <c r="D142" s="51"/>
      <c r="E142" s="52"/>
      <c r="F142" s="51">
        <f>D142*E142</f>
      </c>
      <c r="G142" s="6"/>
      <c r="H142" s="55">
        <v>1.8</v>
      </c>
      <c r="I142" s="55">
        <v>35.406000000000006</v>
      </c>
      <c r="J142" s="55">
        <f>E142-H142</f>
      </c>
      <c r="K142" s="51">
        <f>F142-I142</f>
      </c>
    </row>
    <row x14ac:dyDescent="0.25" r="143" customHeight="1" ht="14.25">
      <c r="A143" s="48" t="s">
        <v>205</v>
      </c>
      <c r="B143" s="49" t="s">
        <v>381</v>
      </c>
      <c r="C143" s="50" t="s">
        <v>16</v>
      </c>
      <c r="D143" s="51"/>
      <c r="E143" s="52"/>
      <c r="F143" s="51">
        <f>D143*E143</f>
      </c>
      <c r="G143" s="6"/>
      <c r="H143" s="53">
        <v>43</v>
      </c>
      <c r="I143" s="73">
        <v>84.71</v>
      </c>
      <c r="J143" s="55">
        <f>E143-H143</f>
      </c>
      <c r="K143" s="51">
        <f>F143-I143</f>
      </c>
    </row>
    <row x14ac:dyDescent="0.25" r="144" customHeight="1" ht="14.25">
      <c r="A144" s="48" t="s">
        <v>205</v>
      </c>
      <c r="B144" s="49" t="s">
        <v>382</v>
      </c>
      <c r="C144" s="50" t="s">
        <v>16</v>
      </c>
      <c r="D144" s="51"/>
      <c r="E144" s="52"/>
      <c r="F144" s="51">
        <f>D144*E144</f>
      </c>
      <c r="G144" s="6"/>
      <c r="H144" s="55">
        <v>3.6</v>
      </c>
      <c r="I144" s="73">
        <v>85.32</v>
      </c>
      <c r="J144" s="55">
        <f>E144-H144</f>
      </c>
      <c r="K144" s="51">
        <f>F144-I144</f>
      </c>
    </row>
    <row x14ac:dyDescent="0.25" r="145" customHeight="1" ht="14.25">
      <c r="A145" s="48" t="s">
        <v>205</v>
      </c>
      <c r="B145" s="49" t="s">
        <v>383</v>
      </c>
      <c r="C145" s="50" t="s">
        <v>16</v>
      </c>
      <c r="D145" s="51"/>
      <c r="E145" s="52"/>
      <c r="F145" s="51">
        <f>D145*E145</f>
      </c>
      <c r="G145" s="6"/>
      <c r="H145" s="53">
        <v>5</v>
      </c>
      <c r="I145" s="55">
        <v>56.050000000000004</v>
      </c>
      <c r="J145" s="55">
        <f>E145-H145</f>
      </c>
      <c r="K145" s="51">
        <f>F145-I145</f>
      </c>
    </row>
    <row x14ac:dyDescent="0.25" r="146" customHeight="1" ht="14.25">
      <c r="A146" s="48" t="s">
        <v>205</v>
      </c>
      <c r="B146" s="49" t="s">
        <v>384</v>
      </c>
      <c r="C146" s="50" t="s">
        <v>16</v>
      </c>
      <c r="D146" s="51"/>
      <c r="E146" s="52"/>
      <c r="F146" s="51">
        <f>D146*E146</f>
      </c>
      <c r="G146" s="6"/>
      <c r="H146" s="53">
        <v>8</v>
      </c>
      <c r="I146" s="55">
        <v>42.64</v>
      </c>
      <c r="J146" s="55">
        <f>E146-H146</f>
      </c>
      <c r="K146" s="51">
        <f>F146-I146</f>
      </c>
    </row>
    <row x14ac:dyDescent="0.25" r="147" customHeight="1" ht="14.25">
      <c r="A147" s="48" t="s">
        <v>205</v>
      </c>
      <c r="B147" s="49" t="s">
        <v>385</v>
      </c>
      <c r="C147" s="50" t="s">
        <v>16</v>
      </c>
      <c r="D147" s="51"/>
      <c r="E147" s="52"/>
      <c r="F147" s="51">
        <f>D147*E147</f>
      </c>
      <c r="G147" s="6"/>
      <c r="H147" s="53">
        <v>11</v>
      </c>
      <c r="I147" s="73">
        <v>105.16000000000001</v>
      </c>
      <c r="J147" s="55">
        <f>E147-H147</f>
      </c>
      <c r="K147" s="51">
        <f>F147-I147</f>
      </c>
    </row>
    <row x14ac:dyDescent="0.25" r="148" customHeight="1" ht="14.25">
      <c r="A148" s="48" t="s">
        <v>205</v>
      </c>
      <c r="B148" s="49" t="s">
        <v>386</v>
      </c>
      <c r="C148" s="50" t="s">
        <v>12</v>
      </c>
      <c r="D148" s="51"/>
      <c r="E148" s="84"/>
      <c r="F148" s="51">
        <f>D148*E148</f>
      </c>
      <c r="G148" s="85"/>
      <c r="H148" s="55">
        <v>0.5</v>
      </c>
      <c r="I148" s="86">
        <v>6.115</v>
      </c>
      <c r="J148" s="55">
        <f>E148-H148</f>
      </c>
      <c r="K148" s="51">
        <f>F148-I148</f>
      </c>
    </row>
    <row x14ac:dyDescent="0.25" r="149" customHeight="1" ht="14.25">
      <c r="A149" s="48" t="s">
        <v>205</v>
      </c>
      <c r="B149" s="49" t="s">
        <v>387</v>
      </c>
      <c r="C149" s="50" t="s">
        <v>16</v>
      </c>
      <c r="D149" s="51"/>
      <c r="E149" s="52"/>
      <c r="F149" s="51">
        <f>D149*E149</f>
      </c>
      <c r="G149" s="6"/>
      <c r="H149" s="55">
        <v>4.5</v>
      </c>
      <c r="I149" s="54">
        <v>14.355</v>
      </c>
      <c r="J149" s="55">
        <f>E149-H149</f>
      </c>
      <c r="K149" s="51">
        <f>F149-I149</f>
      </c>
    </row>
    <row x14ac:dyDescent="0.25" r="150" customHeight="1" ht="14.25">
      <c r="A150" s="48" t="s">
        <v>205</v>
      </c>
      <c r="B150" s="49" t="s">
        <v>388</v>
      </c>
      <c r="C150" s="50" t="s">
        <v>16</v>
      </c>
      <c r="D150" s="51"/>
      <c r="E150" s="52"/>
      <c r="F150" s="51">
        <f>D150*E150</f>
      </c>
      <c r="G150" s="6"/>
      <c r="H150" s="53">
        <v>5</v>
      </c>
      <c r="I150" s="54">
        <v>109.7</v>
      </c>
      <c r="J150" s="55">
        <f>E150-H150</f>
      </c>
      <c r="K150" s="51">
        <f>F150-I150</f>
      </c>
    </row>
    <row x14ac:dyDescent="0.25" r="151" customHeight="1" ht="14.25">
      <c r="A151" s="48" t="s">
        <v>205</v>
      </c>
      <c r="B151" s="49" t="s">
        <v>389</v>
      </c>
      <c r="C151" s="50" t="s">
        <v>16</v>
      </c>
      <c r="D151" s="51"/>
      <c r="E151" s="52"/>
      <c r="F151" s="51">
        <f>D151*E151</f>
      </c>
      <c r="G151" s="6"/>
      <c r="H151" s="53">
        <v>6</v>
      </c>
      <c r="I151" s="54">
        <v>16.5</v>
      </c>
      <c r="J151" s="55">
        <f>E151-H151</f>
      </c>
      <c r="K151" s="51">
        <f>F151-I151</f>
      </c>
    </row>
    <row x14ac:dyDescent="0.25" r="152" customHeight="1" ht="14.25">
      <c r="A152" s="48" t="s">
        <v>205</v>
      </c>
      <c r="B152" s="49" t="s">
        <v>390</v>
      </c>
      <c r="C152" s="50" t="s">
        <v>16</v>
      </c>
      <c r="D152" s="51"/>
      <c r="E152" s="52"/>
      <c r="F152" s="51">
        <f>D152*E152</f>
      </c>
      <c r="G152" s="6"/>
      <c r="H152" s="55">
        <v>3.2</v>
      </c>
      <c r="I152" s="54">
        <v>57.40800000000001</v>
      </c>
      <c r="J152" s="55">
        <f>E152-H152</f>
      </c>
      <c r="K152" s="51">
        <f>F152-I152</f>
      </c>
    </row>
    <row x14ac:dyDescent="0.25" r="153" customHeight="1" ht="14.25">
      <c r="A153" s="48" t="s">
        <v>205</v>
      </c>
      <c r="B153" s="49" t="s">
        <v>391</v>
      </c>
      <c r="C153" s="50" t="s">
        <v>16</v>
      </c>
      <c r="D153" s="51"/>
      <c r="E153" s="52"/>
      <c r="F153" s="51">
        <f>D153*E153</f>
      </c>
      <c r="G153" s="6"/>
      <c r="H153" s="53">
        <v>2</v>
      </c>
      <c r="I153" s="54">
        <v>74.14</v>
      </c>
      <c r="J153" s="55">
        <f>E153-H153</f>
      </c>
      <c r="K153" s="51">
        <f>F153-I153</f>
      </c>
    </row>
    <row x14ac:dyDescent="0.25" r="154" customHeight="1" ht="14.25">
      <c r="A154" s="48" t="s">
        <v>205</v>
      </c>
      <c r="B154" s="49" t="s">
        <v>392</v>
      </c>
      <c r="C154" s="50" t="s">
        <v>16</v>
      </c>
      <c r="D154" s="51"/>
      <c r="E154" s="52"/>
      <c r="F154" s="51">
        <f>D154*E154</f>
      </c>
      <c r="G154" s="6"/>
      <c r="H154" s="53">
        <v>1</v>
      </c>
      <c r="I154" s="55">
        <v>8.04</v>
      </c>
      <c r="J154" s="55">
        <f>E154-H154</f>
      </c>
      <c r="K154" s="51">
        <f>F154-I154</f>
      </c>
    </row>
    <row x14ac:dyDescent="0.25" r="155" customHeight="1" ht="14.25">
      <c r="A155" s="48" t="s">
        <v>205</v>
      </c>
      <c r="B155" s="49" t="s">
        <v>393</v>
      </c>
      <c r="C155" s="50" t="s">
        <v>16</v>
      </c>
      <c r="D155" s="51"/>
      <c r="E155" s="52"/>
      <c r="F155" s="51">
        <f>D155*E155</f>
      </c>
      <c r="G155" s="6"/>
      <c r="H155" s="53"/>
      <c r="I155" s="54">
        <v>0</v>
      </c>
      <c r="J155" s="55">
        <f>E155-H155</f>
      </c>
      <c r="K155" s="51">
        <f>F155-I155</f>
      </c>
    </row>
    <row x14ac:dyDescent="0.25" r="156" customHeight="1" ht="14.25">
      <c r="A156" s="48" t="s">
        <v>205</v>
      </c>
      <c r="B156" s="49" t="s">
        <v>394</v>
      </c>
      <c r="C156" s="50" t="s">
        <v>12</v>
      </c>
      <c r="D156" s="51"/>
      <c r="E156" s="52"/>
      <c r="F156" s="51">
        <f>D156*E156</f>
      </c>
      <c r="G156" s="6"/>
      <c r="H156" s="55">
        <v>0.9</v>
      </c>
      <c r="I156" s="54">
        <v>17.064</v>
      </c>
      <c r="J156" s="55">
        <f>E156-H156</f>
      </c>
      <c r="K156" s="51">
        <f>F156-I156</f>
      </c>
    </row>
    <row x14ac:dyDescent="0.25" r="157" customHeight="1" ht="14.25">
      <c r="A157" s="48" t="s">
        <v>205</v>
      </c>
      <c r="B157" s="49" t="s">
        <v>395</v>
      </c>
      <c r="C157" s="50" t="s">
        <v>16</v>
      </c>
      <c r="D157" s="51"/>
      <c r="E157" s="52"/>
      <c r="F157" s="51">
        <f>D157*E157</f>
      </c>
      <c r="G157" s="6"/>
      <c r="H157" s="55">
        <v>1.6</v>
      </c>
      <c r="I157" s="54">
        <v>24.768</v>
      </c>
      <c r="J157" s="55">
        <f>E157-H157</f>
      </c>
      <c r="K157" s="51">
        <f>F157-I157</f>
      </c>
    </row>
    <row x14ac:dyDescent="0.25" r="158" customHeight="1" ht="14.25">
      <c r="A158" s="48" t="s">
        <v>205</v>
      </c>
      <c r="B158" s="49" t="s">
        <v>396</v>
      </c>
      <c r="C158" s="87" t="s">
        <v>16</v>
      </c>
      <c r="D158" s="51"/>
      <c r="E158" s="52"/>
      <c r="F158" s="51">
        <f>D158*E158</f>
      </c>
      <c r="G158" s="6"/>
      <c r="H158" s="55">
        <v>3.7</v>
      </c>
      <c r="I158" s="54">
        <v>47.767</v>
      </c>
      <c r="J158" s="55">
        <f>E158-H158</f>
      </c>
      <c r="K158" s="51">
        <f>F158-I158</f>
      </c>
    </row>
    <row x14ac:dyDescent="0.25" r="159" customHeight="1" ht="14.25">
      <c r="A159" s="48" t="s">
        <v>205</v>
      </c>
      <c r="B159" s="49" t="s">
        <v>397</v>
      </c>
      <c r="C159" s="87" t="s">
        <v>16</v>
      </c>
      <c r="D159" s="51"/>
      <c r="E159" s="52"/>
      <c r="F159" s="51">
        <f>D159*E159</f>
      </c>
      <c r="G159" s="6"/>
      <c r="H159" s="53">
        <v>2</v>
      </c>
      <c r="I159" s="54">
        <v>120.58</v>
      </c>
      <c r="J159" s="55">
        <f>E159-H159</f>
      </c>
      <c r="K159" s="51">
        <f>F159-I159</f>
      </c>
    </row>
    <row x14ac:dyDescent="0.25" r="160" customHeight="1" ht="14.25">
      <c r="A160" s="48" t="s">
        <v>205</v>
      </c>
      <c r="B160" s="49" t="s">
        <v>398</v>
      </c>
      <c r="C160" s="87" t="s">
        <v>16</v>
      </c>
      <c r="D160" s="51"/>
      <c r="E160" s="52"/>
      <c r="F160" s="51">
        <f>D160*E160</f>
      </c>
      <c r="G160" s="6"/>
      <c r="H160" s="53">
        <v>22</v>
      </c>
      <c r="I160" s="54">
        <v>70.84</v>
      </c>
      <c r="J160" s="55">
        <f>E160-H160</f>
      </c>
      <c r="K160" s="51">
        <f>F160-I160</f>
      </c>
    </row>
    <row x14ac:dyDescent="0.25" r="161" customHeight="1" ht="14.25">
      <c r="A161" s="48" t="s">
        <v>205</v>
      </c>
      <c r="B161" s="49" t="s">
        <v>399</v>
      </c>
      <c r="C161" s="87" t="s">
        <v>16</v>
      </c>
      <c r="D161" s="51"/>
      <c r="E161" s="52"/>
      <c r="F161" s="51">
        <f>D161*E161</f>
      </c>
      <c r="G161" s="6"/>
      <c r="H161" s="53">
        <v>13</v>
      </c>
      <c r="I161" s="54">
        <v>40.17</v>
      </c>
      <c r="J161" s="55">
        <f>E161-H161</f>
      </c>
      <c r="K161" s="51">
        <f>F161-I161</f>
      </c>
    </row>
    <row x14ac:dyDescent="0.25" r="162" customHeight="1" ht="14.25">
      <c r="A162" s="48" t="s">
        <v>205</v>
      </c>
      <c r="B162" s="49" t="s">
        <v>400</v>
      </c>
      <c r="C162" s="50" t="s">
        <v>16</v>
      </c>
      <c r="D162" s="51"/>
      <c r="E162" s="52"/>
      <c r="F162" s="51">
        <f>D162*E162</f>
      </c>
      <c r="G162" s="6"/>
      <c r="H162" s="53">
        <v>20</v>
      </c>
      <c r="I162" s="54">
        <v>55</v>
      </c>
      <c r="J162" s="55">
        <f>E162-H162</f>
      </c>
      <c r="K162" s="51">
        <f>F162-I162</f>
      </c>
    </row>
    <row x14ac:dyDescent="0.25" r="163" customHeight="1" ht="14.25">
      <c r="A163" s="48" t="s">
        <v>205</v>
      </c>
      <c r="B163" s="49" t="s">
        <v>401</v>
      </c>
      <c r="C163" s="50" t="s">
        <v>16</v>
      </c>
      <c r="D163" s="51"/>
      <c r="E163" s="52"/>
      <c r="F163" s="51">
        <f>D163*E163</f>
      </c>
      <c r="G163" s="6"/>
      <c r="H163" s="53">
        <v>3</v>
      </c>
      <c r="I163" s="55">
        <v>125.64000000000001</v>
      </c>
      <c r="J163" s="55">
        <f>E163-H163</f>
      </c>
      <c r="K163" s="51">
        <f>F163-I163</f>
      </c>
    </row>
    <row x14ac:dyDescent="0.25" r="164" customHeight="1" ht="14.25">
      <c r="A164" s="48" t="s">
        <v>205</v>
      </c>
      <c r="B164" s="49" t="s">
        <v>402</v>
      </c>
      <c r="C164" s="50" t="s">
        <v>16</v>
      </c>
      <c r="D164" s="51"/>
      <c r="E164" s="52"/>
      <c r="F164" s="51">
        <f>D164*E164</f>
      </c>
      <c r="G164" s="6"/>
      <c r="H164" s="55">
        <v>6.8</v>
      </c>
      <c r="I164" s="55">
        <v>77.384</v>
      </c>
      <c r="J164" s="55">
        <f>E164-H164</f>
      </c>
      <c r="K164" s="51">
        <f>F164-I164</f>
      </c>
    </row>
    <row x14ac:dyDescent="0.25" r="165" customHeight="1" ht="14.25">
      <c r="A165" s="48" t="s">
        <v>205</v>
      </c>
      <c r="B165" s="49" t="s">
        <v>403</v>
      </c>
      <c r="C165" s="50" t="s">
        <v>16</v>
      </c>
      <c r="D165" s="51"/>
      <c r="E165" s="52"/>
      <c r="F165" s="51">
        <f>D165*E165</f>
      </c>
      <c r="G165" s="6"/>
      <c r="H165" s="55">
        <v>7.3</v>
      </c>
      <c r="I165" s="55">
        <v>108.77</v>
      </c>
      <c r="J165" s="55">
        <f>E165-H165</f>
      </c>
      <c r="K165" s="51">
        <f>F165-I165</f>
      </c>
    </row>
    <row x14ac:dyDescent="0.25" r="166" customHeight="1" ht="14.25">
      <c r="A166" s="48" t="s">
        <v>205</v>
      </c>
      <c r="B166" s="49" t="s">
        <v>404</v>
      </c>
      <c r="C166" s="50" t="s">
        <v>16</v>
      </c>
      <c r="D166" s="51"/>
      <c r="E166" s="52"/>
      <c r="F166" s="51">
        <f>D166*E166</f>
      </c>
      <c r="G166" s="6"/>
      <c r="H166" s="55">
        <v>2.3</v>
      </c>
      <c r="I166" s="55">
        <v>26.035999999999998</v>
      </c>
      <c r="J166" s="55">
        <f>E166-H166</f>
      </c>
      <c r="K166" s="51">
        <f>F166-I166</f>
      </c>
    </row>
    <row x14ac:dyDescent="0.25" r="167" customHeight="1" ht="14.25">
      <c r="A167" s="48" t="s">
        <v>205</v>
      </c>
      <c r="B167" s="49" t="s">
        <v>405</v>
      </c>
      <c r="C167" s="87" t="s">
        <v>16</v>
      </c>
      <c r="D167" s="51"/>
      <c r="E167" s="52"/>
      <c r="F167" s="51">
        <f>D167*E167</f>
      </c>
      <c r="G167" s="6"/>
      <c r="H167" s="55">
        <v>8.4</v>
      </c>
      <c r="I167" s="55">
        <v>103.40400000000001</v>
      </c>
      <c r="J167" s="55">
        <f>E167-H167</f>
      </c>
      <c r="K167" s="51">
        <f>F167-I167</f>
      </c>
    </row>
    <row x14ac:dyDescent="0.25" r="168" customHeight="1" ht="14.25">
      <c r="A168" s="48" t="s">
        <v>205</v>
      </c>
      <c r="B168" s="49" t="s">
        <v>406</v>
      </c>
      <c r="C168" s="87" t="s">
        <v>16</v>
      </c>
      <c r="D168" s="51"/>
      <c r="E168" s="52"/>
      <c r="F168" s="51">
        <f>D168*E168</f>
      </c>
      <c r="G168" s="6"/>
      <c r="H168" s="53">
        <v>45</v>
      </c>
      <c r="I168" s="55">
        <v>139.95</v>
      </c>
      <c r="J168" s="55">
        <f>E168-H168</f>
      </c>
      <c r="K168" s="51">
        <f>F168-I168</f>
      </c>
    </row>
    <row x14ac:dyDescent="0.25" r="169" customHeight="1" ht="14.25">
      <c r="A169" s="48" t="s">
        <v>205</v>
      </c>
      <c r="B169" s="49" t="s">
        <v>407</v>
      </c>
      <c r="C169" s="50" t="s">
        <v>16</v>
      </c>
      <c r="D169" s="51"/>
      <c r="E169" s="52"/>
      <c r="F169" s="51">
        <f>D169*E169</f>
      </c>
      <c r="G169" s="6"/>
      <c r="H169" s="53">
        <v>14</v>
      </c>
      <c r="I169" s="55">
        <v>32.9</v>
      </c>
      <c r="J169" s="55">
        <f>E169-H169</f>
      </c>
      <c r="K169" s="51">
        <f>F169-I169</f>
      </c>
    </row>
    <row x14ac:dyDescent="0.25" r="170" customHeight="1" ht="14.25">
      <c r="A170" s="48" t="s">
        <v>205</v>
      </c>
      <c r="B170" s="49" t="s">
        <v>408</v>
      </c>
      <c r="C170" s="50" t="s">
        <v>16</v>
      </c>
      <c r="D170" s="51"/>
      <c r="E170" s="52"/>
      <c r="F170" s="51">
        <f>D170*E170</f>
      </c>
      <c r="G170" s="6"/>
      <c r="H170" s="53">
        <v>12</v>
      </c>
      <c r="I170" s="55">
        <v>32.160000000000004</v>
      </c>
      <c r="J170" s="55">
        <f>E170-H170</f>
      </c>
      <c r="K170" s="51">
        <f>F170-I170</f>
      </c>
    </row>
    <row x14ac:dyDescent="0.25" r="171" customHeight="1" ht="14.25">
      <c r="A171" s="48" t="s">
        <v>205</v>
      </c>
      <c r="B171" s="49" t="s">
        <v>409</v>
      </c>
      <c r="C171" s="50" t="s">
        <v>16</v>
      </c>
      <c r="D171" s="51"/>
      <c r="E171" s="52"/>
      <c r="F171" s="51">
        <f>D171*E171</f>
      </c>
      <c r="G171" s="6"/>
      <c r="H171" s="53">
        <v>12</v>
      </c>
      <c r="I171" s="55">
        <v>58.199999999999996</v>
      </c>
      <c r="J171" s="55">
        <f>E171-H171</f>
      </c>
      <c r="K171" s="51">
        <f>F171-I171</f>
      </c>
    </row>
    <row x14ac:dyDescent="0.25" r="172" customHeight="1" ht="14.25">
      <c r="A172" s="48" t="s">
        <v>205</v>
      </c>
      <c r="B172" s="49" t="s">
        <v>410</v>
      </c>
      <c r="C172" s="50" t="s">
        <v>16</v>
      </c>
      <c r="D172" s="51"/>
      <c r="E172" s="52"/>
      <c r="F172" s="51">
        <f>D172*E172</f>
      </c>
      <c r="G172" s="6"/>
      <c r="H172" s="53">
        <v>4</v>
      </c>
      <c r="I172" s="55">
        <v>23.56</v>
      </c>
      <c r="J172" s="55">
        <f>E172-H172</f>
      </c>
      <c r="K172" s="51">
        <f>F172-I172</f>
      </c>
    </row>
    <row x14ac:dyDescent="0.25" r="173" customHeight="1" ht="14.25">
      <c r="A173" s="48" t="s">
        <v>205</v>
      </c>
      <c r="B173" s="49" t="s">
        <v>411</v>
      </c>
      <c r="C173" s="50" t="s">
        <v>16</v>
      </c>
      <c r="D173" s="51"/>
      <c r="E173" s="52"/>
      <c r="F173" s="51">
        <f>D173*E173</f>
      </c>
      <c r="G173" s="6"/>
      <c r="H173" s="53">
        <v>17</v>
      </c>
      <c r="I173" s="55">
        <v>98.43</v>
      </c>
      <c r="J173" s="55">
        <f>E173-H173</f>
      </c>
      <c r="K173" s="51">
        <f>F173-I173</f>
      </c>
    </row>
    <row x14ac:dyDescent="0.25" r="174" customHeight="1" ht="14.25">
      <c r="A174" s="48" t="s">
        <v>205</v>
      </c>
      <c r="B174" s="49" t="s">
        <v>412</v>
      </c>
      <c r="C174" s="50" t="s">
        <v>16</v>
      </c>
      <c r="D174" s="51"/>
      <c r="E174" s="52"/>
      <c r="F174" s="51">
        <f>D174*E174</f>
      </c>
      <c r="G174" s="6"/>
      <c r="H174" s="53">
        <v>3</v>
      </c>
      <c r="I174" s="55">
        <v>21.06</v>
      </c>
      <c r="J174" s="55">
        <f>E174-H174</f>
      </c>
      <c r="K174" s="51">
        <f>F174-I174</f>
      </c>
    </row>
    <row x14ac:dyDescent="0.25" r="175" customHeight="1" ht="14.25">
      <c r="A175" s="48" t="s">
        <v>205</v>
      </c>
      <c r="B175" s="49" t="s">
        <v>413</v>
      </c>
      <c r="C175" s="50" t="s">
        <v>16</v>
      </c>
      <c r="D175" s="51"/>
      <c r="E175" s="52"/>
      <c r="F175" s="51">
        <f>D175*E175</f>
      </c>
      <c r="G175" s="6"/>
      <c r="H175" s="53">
        <v>4</v>
      </c>
      <c r="I175" s="54">
        <v>23.08</v>
      </c>
      <c r="J175" s="55">
        <f>E175-H175</f>
      </c>
      <c r="K175" s="51">
        <f>F175-I175</f>
      </c>
    </row>
    <row x14ac:dyDescent="0.25" r="176" customHeight="1" ht="14.25">
      <c r="A176" s="48" t="s">
        <v>205</v>
      </c>
      <c r="B176" s="49" t="s">
        <v>414</v>
      </c>
      <c r="C176" s="50" t="s">
        <v>16</v>
      </c>
      <c r="D176" s="51"/>
      <c r="E176" s="52"/>
      <c r="F176" s="51">
        <f>D176*E176</f>
      </c>
      <c r="G176" s="6"/>
      <c r="H176" s="53"/>
      <c r="I176" s="54">
        <v>0</v>
      </c>
      <c r="J176" s="55">
        <f>E176-H176</f>
      </c>
      <c r="K176" s="51">
        <f>F176-I176</f>
      </c>
    </row>
    <row x14ac:dyDescent="0.25" r="177" customHeight="1" ht="14.25">
      <c r="A177" s="48" t="s">
        <v>205</v>
      </c>
      <c r="B177" s="49" t="s">
        <v>415</v>
      </c>
      <c r="C177" s="50" t="s">
        <v>16</v>
      </c>
      <c r="D177" s="51"/>
      <c r="E177" s="52"/>
      <c r="F177" s="51">
        <f>D177*E177</f>
      </c>
      <c r="G177" s="6"/>
      <c r="H177" s="53">
        <v>12</v>
      </c>
      <c r="I177" s="54">
        <v>20.52</v>
      </c>
      <c r="J177" s="55">
        <f>E177-H177</f>
      </c>
      <c r="K177" s="51">
        <f>F177-I177</f>
      </c>
    </row>
    <row x14ac:dyDescent="0.25" r="178" customHeight="1" ht="14.25">
      <c r="A178" s="48" t="s">
        <v>205</v>
      </c>
      <c r="B178" s="49" t="s">
        <v>416</v>
      </c>
      <c r="C178" s="50" t="s">
        <v>16</v>
      </c>
      <c r="D178" s="56"/>
      <c r="E178" s="52"/>
      <c r="F178" s="51">
        <f>D178*E178</f>
      </c>
      <c r="G178" s="6"/>
      <c r="H178" s="53">
        <v>1</v>
      </c>
      <c r="I178" s="54">
        <v>9.51</v>
      </c>
      <c r="J178" s="55">
        <f>E178-H178</f>
      </c>
      <c r="K178" s="51">
        <f>F178-I178</f>
      </c>
    </row>
    <row x14ac:dyDescent="0.25" r="179" customHeight="1" ht="14.25">
      <c r="A179" s="48" t="s">
        <v>205</v>
      </c>
      <c r="B179" s="49" t="s">
        <v>417</v>
      </c>
      <c r="C179" s="50" t="s">
        <v>16</v>
      </c>
      <c r="D179" s="51"/>
      <c r="E179" s="52"/>
      <c r="F179" s="51">
        <f>D179*E179</f>
      </c>
      <c r="G179" s="6"/>
      <c r="H179" s="53">
        <v>3</v>
      </c>
      <c r="I179" s="54">
        <v>20.37</v>
      </c>
      <c r="J179" s="55">
        <f>E179-H179</f>
      </c>
      <c r="K179" s="51">
        <f>F179-I179</f>
      </c>
    </row>
    <row x14ac:dyDescent="0.25" r="180" customHeight="1" ht="14.25">
      <c r="A180" s="48" t="s">
        <v>205</v>
      </c>
      <c r="B180" s="49" t="s">
        <v>418</v>
      </c>
      <c r="C180" s="50" t="s">
        <v>16</v>
      </c>
      <c r="D180" s="51"/>
      <c r="E180" s="52"/>
      <c r="F180" s="51">
        <f>D180*E180</f>
      </c>
      <c r="G180" s="6"/>
      <c r="H180" s="53"/>
      <c r="I180" s="57">
        <v>0</v>
      </c>
      <c r="J180" s="55">
        <f>E180-H180</f>
      </c>
      <c r="K180" s="51">
        <f>F180-I180</f>
      </c>
    </row>
    <row x14ac:dyDescent="0.25" r="181" customHeight="1" ht="14.25">
      <c r="A181" s="48" t="s">
        <v>205</v>
      </c>
      <c r="B181" s="49" t="s">
        <v>419</v>
      </c>
      <c r="C181" s="50" t="s">
        <v>16</v>
      </c>
      <c r="D181" s="51"/>
      <c r="E181" s="52"/>
      <c r="F181" s="51">
        <f>D181*E181</f>
      </c>
      <c r="G181" s="6"/>
      <c r="H181" s="53"/>
      <c r="I181" s="57">
        <v>0</v>
      </c>
      <c r="J181" s="55">
        <f>E181-H181</f>
      </c>
      <c r="K181" s="51">
        <f>F181-I181</f>
      </c>
    </row>
    <row x14ac:dyDescent="0.25" r="182" customHeight="1" ht="14.25">
      <c r="A182" s="48" t="s">
        <v>205</v>
      </c>
      <c r="B182" s="49" t="s">
        <v>420</v>
      </c>
      <c r="C182" s="50" t="s">
        <v>16</v>
      </c>
      <c r="D182" s="51"/>
      <c r="E182" s="52"/>
      <c r="F182" s="51">
        <f>D182*E182</f>
      </c>
      <c r="G182" s="6"/>
      <c r="H182" s="53">
        <v>17</v>
      </c>
      <c r="I182" s="57">
        <v>44.03</v>
      </c>
      <c r="J182" s="55">
        <f>E182-H182</f>
      </c>
      <c r="K182" s="51">
        <f>F182-I182</f>
      </c>
    </row>
    <row x14ac:dyDescent="0.25" r="183" customHeight="1" ht="14.25">
      <c r="A183" s="48" t="s">
        <v>205</v>
      </c>
      <c r="B183" s="49" t="s">
        <v>421</v>
      </c>
      <c r="C183" s="87" t="s">
        <v>16</v>
      </c>
      <c r="D183" s="51"/>
      <c r="E183" s="52"/>
      <c r="F183" s="51">
        <f>D183*E183</f>
      </c>
      <c r="G183" s="6"/>
      <c r="H183" s="53"/>
      <c r="I183" s="55">
        <v>0</v>
      </c>
      <c r="J183" s="55">
        <f>E183-H183</f>
      </c>
      <c r="K183" s="51">
        <f>F183-I183</f>
      </c>
    </row>
    <row x14ac:dyDescent="0.25" r="184" customHeight="1" ht="14.25">
      <c r="A184" s="48" t="s">
        <v>205</v>
      </c>
      <c r="B184" s="49" t="s">
        <v>422</v>
      </c>
      <c r="C184" s="50" t="s">
        <v>16</v>
      </c>
      <c r="D184" s="51"/>
      <c r="E184" s="52"/>
      <c r="F184" s="51">
        <f>D184*E184</f>
      </c>
      <c r="G184" s="6"/>
      <c r="H184" s="53">
        <v>2</v>
      </c>
      <c r="I184" s="55">
        <v>31.26</v>
      </c>
      <c r="J184" s="55">
        <f>E184-H184</f>
      </c>
      <c r="K184" s="51">
        <f>F184-I184</f>
      </c>
    </row>
    <row x14ac:dyDescent="0.25" r="185" customHeight="1" ht="14.25">
      <c r="A185" s="48" t="s">
        <v>205</v>
      </c>
      <c r="B185" s="49" t="s">
        <v>423</v>
      </c>
      <c r="C185" s="87" t="s">
        <v>16</v>
      </c>
      <c r="D185" s="51"/>
      <c r="E185" s="52"/>
      <c r="F185" s="51">
        <f>D185*E185</f>
      </c>
      <c r="G185" s="6"/>
      <c r="H185" s="53">
        <v>4</v>
      </c>
      <c r="I185" s="55">
        <v>50.88</v>
      </c>
      <c r="J185" s="55">
        <f>E185-H185</f>
      </c>
      <c r="K185" s="51">
        <f>F185-I185</f>
      </c>
    </row>
    <row x14ac:dyDescent="0.25" r="186" customHeight="1" ht="14.25">
      <c r="A186" s="48" t="s">
        <v>205</v>
      </c>
      <c r="B186" s="49" t="s">
        <v>424</v>
      </c>
      <c r="C186" s="87" t="s">
        <v>12</v>
      </c>
      <c r="D186" s="51"/>
      <c r="E186" s="52"/>
      <c r="F186" s="51">
        <f>D186*E186</f>
      </c>
      <c r="G186" s="6"/>
      <c r="H186" s="53">
        <v>2</v>
      </c>
      <c r="I186" s="55">
        <v>86.76</v>
      </c>
      <c r="J186" s="55">
        <f>E186-H186</f>
      </c>
      <c r="K186" s="51">
        <f>F186-I186</f>
      </c>
    </row>
    <row x14ac:dyDescent="0.25" r="187" customHeight="1" ht="14.25">
      <c r="A187" s="48" t="s">
        <v>205</v>
      </c>
      <c r="B187" s="49" t="s">
        <v>425</v>
      </c>
      <c r="C187" s="87" t="s">
        <v>16</v>
      </c>
      <c r="D187" s="51"/>
      <c r="E187" s="52"/>
      <c r="F187" s="51">
        <f>D187*E187</f>
      </c>
      <c r="G187" s="6"/>
      <c r="H187" s="53">
        <v>35</v>
      </c>
      <c r="I187" s="55">
        <v>176.4</v>
      </c>
      <c r="J187" s="55">
        <f>E187-H187</f>
      </c>
      <c r="K187" s="51">
        <f>F187-I187</f>
      </c>
    </row>
    <row x14ac:dyDescent="0.25" r="188" customHeight="1" ht="14.25">
      <c r="A188" s="48" t="s">
        <v>205</v>
      </c>
      <c r="B188" s="49" t="s">
        <v>426</v>
      </c>
      <c r="C188" s="87" t="s">
        <v>16</v>
      </c>
      <c r="D188" s="51"/>
      <c r="E188" s="52"/>
      <c r="F188" s="51">
        <f>D188*E188</f>
      </c>
      <c r="G188" s="6"/>
      <c r="H188" s="53">
        <v>25</v>
      </c>
      <c r="I188" s="55">
        <v>79.75</v>
      </c>
      <c r="J188" s="55">
        <f>E188-H188</f>
      </c>
      <c r="K188" s="51">
        <f>F188-I188</f>
      </c>
    </row>
    <row x14ac:dyDescent="0.25" r="189" customHeight="1" ht="14.25">
      <c r="A189" s="48" t="s">
        <v>205</v>
      </c>
      <c r="B189" s="49" t="s">
        <v>427</v>
      </c>
      <c r="C189" s="50" t="s">
        <v>16</v>
      </c>
      <c r="D189" s="51"/>
      <c r="E189" s="52"/>
      <c r="F189" s="51">
        <f>D189*E189</f>
      </c>
      <c r="G189" s="6"/>
      <c r="H189" s="53">
        <v>33</v>
      </c>
      <c r="I189" s="55">
        <v>82.5</v>
      </c>
      <c r="J189" s="55">
        <f>E189-H189</f>
      </c>
      <c r="K189" s="51">
        <f>F189-I189</f>
      </c>
    </row>
    <row x14ac:dyDescent="0.25" r="190" customHeight="1" ht="14.25">
      <c r="A190" s="48" t="s">
        <v>205</v>
      </c>
      <c r="B190" s="49" t="s">
        <v>428</v>
      </c>
      <c r="C190" s="50" t="s">
        <v>16</v>
      </c>
      <c r="D190" s="51"/>
      <c r="E190" s="52"/>
      <c r="F190" s="51">
        <f>D190*E190</f>
      </c>
      <c r="G190" s="6"/>
      <c r="H190" s="53">
        <v>30</v>
      </c>
      <c r="I190" s="55">
        <v>89.10000000000001</v>
      </c>
      <c r="J190" s="55">
        <f>E190-H190</f>
      </c>
      <c r="K190" s="51">
        <f>F190-I190</f>
      </c>
    </row>
    <row x14ac:dyDescent="0.25" r="191" customHeight="1" ht="14.25">
      <c r="A191" s="48" t="s">
        <v>205</v>
      </c>
      <c r="B191" s="49" t="s">
        <v>429</v>
      </c>
      <c r="C191" s="50" t="s">
        <v>16</v>
      </c>
      <c r="D191" s="51"/>
      <c r="E191" s="52"/>
      <c r="F191" s="51">
        <f>D191*E191</f>
      </c>
      <c r="G191" s="6"/>
      <c r="H191" s="53">
        <v>58</v>
      </c>
      <c r="I191" s="54">
        <v>242.44</v>
      </c>
      <c r="J191" s="55">
        <f>E191-H191</f>
      </c>
      <c r="K191" s="51">
        <f>F191-I191</f>
      </c>
    </row>
    <row x14ac:dyDescent="0.25" r="192" customHeight="1" ht="14.25">
      <c r="A192" s="48" t="s">
        <v>205</v>
      </c>
      <c r="B192" s="49" t="s">
        <v>430</v>
      </c>
      <c r="C192" s="50" t="s">
        <v>16</v>
      </c>
      <c r="D192" s="51"/>
      <c r="E192" s="52"/>
      <c r="F192" s="51">
        <f>D192*E192</f>
      </c>
      <c r="G192" s="6"/>
      <c r="H192" s="53">
        <v>58</v>
      </c>
      <c r="I192" s="55">
        <v>89.9</v>
      </c>
      <c r="J192" s="55">
        <f>E192-H192</f>
      </c>
      <c r="K192" s="51">
        <f>F192-I192</f>
      </c>
    </row>
    <row x14ac:dyDescent="0.25" r="193" customHeight="1" ht="14.25">
      <c r="A193" s="48" t="s">
        <v>205</v>
      </c>
      <c r="B193" s="49" t="s">
        <v>431</v>
      </c>
      <c r="C193" s="50" t="s">
        <v>12</v>
      </c>
      <c r="D193" s="51"/>
      <c r="E193" s="52"/>
      <c r="F193" s="51">
        <f>D193*E193</f>
      </c>
      <c r="G193" s="6"/>
      <c r="H193" s="55">
        <v>2.3</v>
      </c>
      <c r="I193" s="55">
        <v>73.669</v>
      </c>
      <c r="J193" s="55">
        <f>E193-H193</f>
      </c>
      <c r="K193" s="51">
        <f>F193-I193</f>
      </c>
    </row>
    <row x14ac:dyDescent="0.25" r="194" customHeight="1" ht="14.25">
      <c r="A194" s="48" t="s">
        <v>205</v>
      </c>
      <c r="B194" s="49" t="s">
        <v>432</v>
      </c>
      <c r="C194" s="87" t="s">
        <v>12</v>
      </c>
      <c r="D194" s="51"/>
      <c r="E194" s="52"/>
      <c r="F194" s="51">
        <f>D194*E194</f>
      </c>
      <c r="G194" s="6"/>
      <c r="H194" s="55">
        <v>2.1</v>
      </c>
      <c r="I194" s="55">
        <v>35.42700000000001</v>
      </c>
      <c r="J194" s="55">
        <f>E194-H194</f>
      </c>
      <c r="K194" s="51">
        <f>F194-I194</f>
      </c>
    </row>
    <row x14ac:dyDescent="0.25" r="195" customHeight="1" ht="18.75">
      <c r="A195" s="48" t="s">
        <v>205</v>
      </c>
      <c r="B195" s="49" t="s">
        <v>433</v>
      </c>
      <c r="C195" s="87" t="s">
        <v>12</v>
      </c>
      <c r="D195" s="51"/>
      <c r="E195" s="52"/>
      <c r="F195" s="51">
        <f>D195*E195</f>
      </c>
      <c r="G195" s="6"/>
      <c r="H195" s="55">
        <v>1.8</v>
      </c>
      <c r="I195" s="55">
        <v>56.988</v>
      </c>
      <c r="J195" s="55">
        <f>E195-H195</f>
      </c>
      <c r="K195" s="51">
        <f>F195-I195</f>
      </c>
    </row>
    <row x14ac:dyDescent="0.25" r="196" customHeight="1" ht="18.75">
      <c r="A196" s="48" t="s">
        <v>205</v>
      </c>
      <c r="B196" s="49" t="s">
        <v>434</v>
      </c>
      <c r="C196" s="50" t="s">
        <v>16</v>
      </c>
      <c r="D196" s="51"/>
      <c r="E196" s="52"/>
      <c r="F196" s="51">
        <f>D196*E196</f>
      </c>
      <c r="G196" s="6"/>
      <c r="H196" s="53">
        <v>87</v>
      </c>
      <c r="I196" s="54">
        <v>181.82999999999998</v>
      </c>
      <c r="J196" s="55">
        <f>E196-H196</f>
      </c>
      <c r="K196" s="51">
        <f>F196-I196</f>
      </c>
    </row>
    <row x14ac:dyDescent="0.25" r="197" customHeight="1" ht="18.75">
      <c r="A197" s="48" t="s">
        <v>205</v>
      </c>
      <c r="B197" s="49" t="s">
        <v>435</v>
      </c>
      <c r="C197" s="50" t="s">
        <v>12</v>
      </c>
      <c r="D197" s="51"/>
      <c r="E197" s="52"/>
      <c r="F197" s="51">
        <f>D197*E197</f>
      </c>
      <c r="G197" s="6"/>
      <c r="H197" s="55">
        <v>5.6</v>
      </c>
      <c r="I197" s="54">
        <v>199.35999999999999</v>
      </c>
      <c r="J197" s="55">
        <f>E197-H197</f>
      </c>
      <c r="K197" s="51">
        <f>F197-I197</f>
      </c>
    </row>
    <row x14ac:dyDescent="0.25" r="198" customHeight="1" ht="18.75">
      <c r="A198" s="48" t="s">
        <v>204</v>
      </c>
      <c r="B198" s="49" t="s">
        <v>436</v>
      </c>
      <c r="C198" s="50" t="s">
        <v>12</v>
      </c>
      <c r="D198" s="51"/>
      <c r="E198" s="52"/>
      <c r="F198" s="51">
        <f>D198*E198</f>
      </c>
      <c r="G198" s="6"/>
      <c r="H198" s="55">
        <v>3.3</v>
      </c>
      <c r="I198" s="54">
        <v>103.94999999999999</v>
      </c>
      <c r="J198" s="55">
        <f>E198-H198</f>
      </c>
      <c r="K198" s="51">
        <f>F198-I198</f>
      </c>
    </row>
    <row x14ac:dyDescent="0.25" r="199" customHeight="1" ht="18.75">
      <c r="A199" s="48" t="s">
        <v>204</v>
      </c>
      <c r="B199" s="49" t="s">
        <v>437</v>
      </c>
      <c r="C199" s="50" t="s">
        <v>12</v>
      </c>
      <c r="D199" s="51"/>
      <c r="E199" s="52"/>
      <c r="F199" s="51">
        <f>D199*E199</f>
      </c>
      <c r="G199" s="6"/>
      <c r="H199" s="53">
        <v>2</v>
      </c>
      <c r="I199" s="54">
        <v>38.92</v>
      </c>
      <c r="J199" s="55">
        <f>E199-H199</f>
      </c>
      <c r="K199" s="51">
        <f>F199-I199</f>
      </c>
    </row>
    <row x14ac:dyDescent="0.25" r="200" customHeight="1" ht="18.75">
      <c r="A200" s="48" t="s">
        <v>205</v>
      </c>
      <c r="B200" s="49" t="s">
        <v>438</v>
      </c>
      <c r="C200" s="50" t="s">
        <v>12</v>
      </c>
      <c r="D200" s="51"/>
      <c r="E200" s="52"/>
      <c r="F200" s="51">
        <f>D200*E200</f>
      </c>
      <c r="G200" s="6"/>
      <c r="H200" s="55">
        <v>1.9</v>
      </c>
      <c r="I200" s="54">
        <v>58.254</v>
      </c>
      <c r="J200" s="55">
        <f>E200-H200</f>
      </c>
      <c r="K200" s="51">
        <f>F200-I200</f>
      </c>
    </row>
    <row x14ac:dyDescent="0.25" r="201" customHeight="1" ht="18.75">
      <c r="A201" s="48" t="s">
        <v>205</v>
      </c>
      <c r="B201" s="49" t="s">
        <v>439</v>
      </c>
      <c r="C201" s="50" t="s">
        <v>12</v>
      </c>
      <c r="D201" s="51"/>
      <c r="E201" s="52"/>
      <c r="F201" s="51">
        <f>D201*E201</f>
      </c>
      <c r="G201" s="6"/>
      <c r="H201" s="55">
        <v>1.1</v>
      </c>
      <c r="I201" s="54">
        <v>35.024</v>
      </c>
      <c r="J201" s="55">
        <f>E201-H201</f>
      </c>
      <c r="K201" s="51">
        <f>F201-I201</f>
      </c>
    </row>
    <row x14ac:dyDescent="0.25" r="202" customHeight="1" ht="18.75">
      <c r="A202" s="48" t="s">
        <v>205</v>
      </c>
      <c r="B202" s="49" t="s">
        <v>440</v>
      </c>
      <c r="C202" s="50" t="s">
        <v>12</v>
      </c>
      <c r="D202" s="51"/>
      <c r="E202" s="52"/>
      <c r="F202" s="51">
        <f>D202*E202</f>
      </c>
      <c r="G202" s="6"/>
      <c r="H202" s="55">
        <v>1.8</v>
      </c>
      <c r="I202" s="54">
        <v>30.906000000000002</v>
      </c>
      <c r="J202" s="55">
        <f>E202-H202</f>
      </c>
      <c r="K202" s="51">
        <f>F202-I202</f>
      </c>
    </row>
    <row x14ac:dyDescent="0.25" r="203" customHeight="1" ht="18.75">
      <c r="A203" s="48" t="s">
        <v>205</v>
      </c>
      <c r="B203" s="49" t="s">
        <v>441</v>
      </c>
      <c r="C203" s="50" t="s">
        <v>16</v>
      </c>
      <c r="D203" s="51"/>
      <c r="E203" s="52"/>
      <c r="F203" s="51">
        <f>D203*E203</f>
      </c>
      <c r="G203" s="6"/>
      <c r="H203" s="53">
        <v>27</v>
      </c>
      <c r="I203" s="54">
        <v>767.88</v>
      </c>
      <c r="J203" s="55">
        <f>E203-H203</f>
      </c>
      <c r="K203" s="51">
        <f>F203-I203</f>
      </c>
    </row>
    <row x14ac:dyDescent="0.25" r="204" customHeight="1" ht="18.75">
      <c r="A204" s="48" t="s">
        <v>205</v>
      </c>
      <c r="B204" s="49" t="s">
        <v>442</v>
      </c>
      <c r="C204" s="50" t="s">
        <v>16</v>
      </c>
      <c r="D204" s="51"/>
      <c r="E204" s="52"/>
      <c r="F204" s="51">
        <f>D204*E204</f>
      </c>
      <c r="G204" s="6"/>
      <c r="H204" s="53">
        <v>5</v>
      </c>
      <c r="I204" s="54">
        <v>52.300000000000004</v>
      </c>
      <c r="J204" s="55">
        <f>E204-H204</f>
      </c>
      <c r="K204" s="51">
        <f>F204-I204</f>
      </c>
    </row>
    <row x14ac:dyDescent="0.25" r="205" customHeight="1" ht="18.75">
      <c r="A205" s="48" t="s">
        <v>205</v>
      </c>
      <c r="B205" s="49" t="s">
        <v>443</v>
      </c>
      <c r="C205" s="50" t="s">
        <v>444</v>
      </c>
      <c r="D205" s="51"/>
      <c r="E205" s="52"/>
      <c r="F205" s="51">
        <f>D205*E205</f>
      </c>
      <c r="G205" s="6"/>
      <c r="H205" s="55">
        <v>0.95</v>
      </c>
      <c r="I205" s="54">
        <v>42.94</v>
      </c>
      <c r="J205" s="55">
        <f>E205-H205</f>
      </c>
      <c r="K205" s="51">
        <f>F205-I205</f>
      </c>
    </row>
    <row x14ac:dyDescent="0.25" r="206" customHeight="1" ht="18.75">
      <c r="A206" s="48" t="s">
        <v>205</v>
      </c>
      <c r="B206" s="49" t="s">
        <v>445</v>
      </c>
      <c r="C206" s="50" t="s">
        <v>16</v>
      </c>
      <c r="D206" s="51"/>
      <c r="E206" s="52"/>
      <c r="F206" s="51">
        <f>D206*E206</f>
      </c>
      <c r="G206" s="6"/>
      <c r="H206" s="53">
        <v>27</v>
      </c>
      <c r="I206" s="55">
        <v>90.72</v>
      </c>
      <c r="J206" s="55">
        <f>E206-H206</f>
      </c>
      <c r="K206" s="51">
        <f>F206-I206</f>
      </c>
    </row>
    <row x14ac:dyDescent="0.25" r="207" customHeight="1" ht="18.75">
      <c r="A207" s="48" t="s">
        <v>205</v>
      </c>
      <c r="B207" s="49" t="s">
        <v>446</v>
      </c>
      <c r="C207" s="87" t="s">
        <v>14</v>
      </c>
      <c r="D207" s="51"/>
      <c r="E207" s="52"/>
      <c r="F207" s="51">
        <f>D207*E207</f>
      </c>
      <c r="G207" s="85"/>
      <c r="H207" s="53">
        <v>10</v>
      </c>
      <c r="I207" s="55">
        <v>23.599999999999998</v>
      </c>
      <c r="J207" s="55">
        <f>E207-H207</f>
      </c>
      <c r="K207" s="51">
        <f>F207-I207</f>
      </c>
    </row>
    <row x14ac:dyDescent="0.25" r="208" customHeight="1" ht="18.75">
      <c r="A208" s="48" t="s">
        <v>205</v>
      </c>
      <c r="B208" s="49" t="s">
        <v>447</v>
      </c>
      <c r="C208" s="87" t="s">
        <v>14</v>
      </c>
      <c r="D208" s="51"/>
      <c r="E208" s="52"/>
      <c r="F208" s="51">
        <f>D208*E208</f>
      </c>
      <c r="G208" s="6"/>
      <c r="H208" s="53"/>
      <c r="I208" s="55">
        <v>0</v>
      </c>
      <c r="J208" s="55">
        <f>E208-H208</f>
      </c>
      <c r="K208" s="51">
        <f>F208-I208</f>
      </c>
    </row>
    <row x14ac:dyDescent="0.25" r="209" customHeight="1" ht="18.75">
      <c r="A209" s="48" t="s">
        <v>205</v>
      </c>
      <c r="B209" s="49" t="s">
        <v>448</v>
      </c>
      <c r="C209" s="77" t="s">
        <v>16</v>
      </c>
      <c r="D209" s="74"/>
      <c r="E209" s="78"/>
      <c r="F209" s="51">
        <f>D209*E209</f>
      </c>
      <c r="G209" s="6"/>
      <c r="H209" s="53">
        <v>1</v>
      </c>
      <c r="I209" s="55">
        <v>44.3</v>
      </c>
      <c r="J209" s="55">
        <f>E209-H209</f>
      </c>
      <c r="K209" s="51">
        <f>F209-I209</f>
      </c>
    </row>
    <row x14ac:dyDescent="0.25" r="210" customHeight="1" ht="18.75">
      <c r="A210" s="48" t="s">
        <v>205</v>
      </c>
      <c r="B210" s="49" t="s">
        <v>449</v>
      </c>
      <c r="C210" s="50" t="s">
        <v>16</v>
      </c>
      <c r="D210" s="51"/>
      <c r="E210" s="52"/>
      <c r="F210" s="51">
        <f>D210*E210</f>
      </c>
      <c r="G210" s="6"/>
      <c r="H210" s="53"/>
      <c r="I210" s="55">
        <v>0</v>
      </c>
      <c r="J210" s="55">
        <f>E210-H210</f>
      </c>
      <c r="K210" s="51">
        <f>F210-I210</f>
      </c>
    </row>
    <row x14ac:dyDescent="0.25" r="211" customHeight="1" ht="18.75">
      <c r="A211" s="48" t="s">
        <v>205</v>
      </c>
      <c r="B211" s="49" t="s">
        <v>450</v>
      </c>
      <c r="C211" s="50" t="s">
        <v>16</v>
      </c>
      <c r="D211" s="51"/>
      <c r="E211" s="52"/>
      <c r="F211" s="51">
        <f>D211*E211</f>
      </c>
      <c r="G211" s="6"/>
      <c r="H211" s="55">
        <v>3.5</v>
      </c>
      <c r="I211" s="55">
        <v>52.43</v>
      </c>
      <c r="J211" s="55">
        <f>E211-H211</f>
      </c>
      <c r="K211" s="51">
        <f>F211-I211</f>
      </c>
    </row>
    <row x14ac:dyDescent="0.25" r="212" customHeight="1" ht="18.75">
      <c r="A212" s="48" t="s">
        <v>205</v>
      </c>
      <c r="B212" s="49" t="s">
        <v>451</v>
      </c>
      <c r="C212" s="50" t="s">
        <v>16</v>
      </c>
      <c r="D212" s="51"/>
      <c r="E212" s="52"/>
      <c r="F212" s="51">
        <f>D212*E212</f>
      </c>
      <c r="G212" s="6"/>
      <c r="H212" s="55">
        <v>4.8</v>
      </c>
      <c r="I212" s="55">
        <v>60.72</v>
      </c>
      <c r="J212" s="55">
        <f>E212-H212</f>
      </c>
      <c r="K212" s="51">
        <f>F212-I212</f>
      </c>
    </row>
    <row x14ac:dyDescent="0.25" r="213" customHeight="1" ht="18.75">
      <c r="A213" s="48" t="s">
        <v>205</v>
      </c>
      <c r="B213" s="49" t="s">
        <v>452</v>
      </c>
      <c r="C213" s="50" t="s">
        <v>16</v>
      </c>
      <c r="D213" s="51"/>
      <c r="E213" s="52"/>
      <c r="F213" s="51">
        <f>D213*E213</f>
      </c>
      <c r="G213" s="6"/>
      <c r="H213" s="55">
        <v>3.3</v>
      </c>
      <c r="I213" s="55">
        <v>44.913</v>
      </c>
      <c r="J213" s="55">
        <f>E213-H213</f>
      </c>
      <c r="K213" s="51">
        <f>F213-I213</f>
      </c>
    </row>
    <row x14ac:dyDescent="0.25" r="214" customHeight="1" ht="18.75">
      <c r="A214" s="48" t="s">
        <v>205</v>
      </c>
      <c r="B214" s="49" t="s">
        <v>453</v>
      </c>
      <c r="C214" s="50" t="s">
        <v>16</v>
      </c>
      <c r="D214" s="51"/>
      <c r="E214" s="52"/>
      <c r="F214" s="51">
        <f>D214*E214</f>
      </c>
      <c r="G214" s="6"/>
      <c r="H214" s="55">
        <v>3.1</v>
      </c>
      <c r="I214" s="55">
        <v>44.019999999999996</v>
      </c>
      <c r="J214" s="55">
        <f>E214-H214</f>
      </c>
      <c r="K214" s="51">
        <f>F214-I214</f>
      </c>
    </row>
    <row x14ac:dyDescent="0.25" r="215" customHeight="1" ht="18.75">
      <c r="A215" s="48" t="s">
        <v>205</v>
      </c>
      <c r="B215" s="49" t="s">
        <v>454</v>
      </c>
      <c r="C215" s="50" t="s">
        <v>16</v>
      </c>
      <c r="D215" s="51"/>
      <c r="E215" s="52"/>
      <c r="F215" s="51">
        <f>D215*E215</f>
      </c>
      <c r="G215" s="6"/>
      <c r="H215" s="53">
        <v>4</v>
      </c>
      <c r="I215" s="55">
        <v>69.68</v>
      </c>
      <c r="J215" s="55">
        <f>E215-H215</f>
      </c>
      <c r="K215" s="51">
        <f>F215-I215</f>
      </c>
    </row>
    <row x14ac:dyDescent="0.25" r="216" customHeight="1" ht="18.75">
      <c r="A216" s="48" t="s">
        <v>205</v>
      </c>
      <c r="B216" s="49" t="s">
        <v>455</v>
      </c>
      <c r="C216" s="50" t="s">
        <v>16</v>
      </c>
      <c r="D216" s="51"/>
      <c r="E216" s="52"/>
      <c r="F216" s="51">
        <f>D216*E216</f>
      </c>
      <c r="G216" s="6"/>
      <c r="H216" s="53">
        <v>5</v>
      </c>
      <c r="I216" s="55">
        <v>108.35000000000001</v>
      </c>
      <c r="J216" s="55"/>
      <c r="K216" s="51">
        <f>F216-I216</f>
      </c>
    </row>
    <row x14ac:dyDescent="0.25" r="217" customHeight="1" ht="18.75">
      <c r="A217" s="6"/>
      <c r="B217" s="49" t="s">
        <v>456</v>
      </c>
      <c r="C217" s="50" t="s">
        <v>16</v>
      </c>
      <c r="D217" s="51"/>
      <c r="E217" s="52"/>
      <c r="F217" s="51">
        <f>D217*E217</f>
      </c>
      <c r="G217" s="6"/>
      <c r="H217" s="53"/>
      <c r="I217" s="55">
        <v>0</v>
      </c>
      <c r="J217" s="55">
        <f>E217-H217</f>
      </c>
      <c r="K217" s="51">
        <f>F217-I217</f>
      </c>
    </row>
    <row x14ac:dyDescent="0.25" r="218" customHeight="1" ht="18.75">
      <c r="A218" s="48" t="s">
        <v>205</v>
      </c>
      <c r="B218" s="49" t="s">
        <v>457</v>
      </c>
      <c r="C218" s="50" t="s">
        <v>16</v>
      </c>
      <c r="D218" s="51"/>
      <c r="E218" s="52"/>
      <c r="F218" s="51">
        <f>D218*E218</f>
      </c>
      <c r="G218" s="6"/>
      <c r="H218" s="55">
        <v>3.5</v>
      </c>
      <c r="I218" s="55">
        <v>71.25999999999999</v>
      </c>
      <c r="J218" s="55">
        <f>E218-H218</f>
      </c>
      <c r="K218" s="51">
        <f>F218-I218</f>
      </c>
    </row>
    <row x14ac:dyDescent="0.25" r="219" customHeight="1" ht="18.75">
      <c r="A219" s="48" t="s">
        <v>205</v>
      </c>
      <c r="B219" s="49" t="s">
        <v>458</v>
      </c>
      <c r="C219" s="50" t="s">
        <v>16</v>
      </c>
      <c r="D219" s="51"/>
      <c r="E219" s="52"/>
      <c r="F219" s="51">
        <f>D219*E219</f>
      </c>
      <c r="G219" s="6"/>
      <c r="H219" s="53">
        <v>6</v>
      </c>
      <c r="I219" s="55">
        <v>133.8</v>
      </c>
      <c r="J219" s="55">
        <f>E219-H219</f>
      </c>
      <c r="K219" s="51">
        <f>F219-I219</f>
      </c>
    </row>
    <row x14ac:dyDescent="0.25" r="220" customHeight="1" ht="18.75">
      <c r="A220" s="48" t="s">
        <v>205</v>
      </c>
      <c r="B220" s="49" t="s">
        <v>459</v>
      </c>
      <c r="C220" s="50" t="s">
        <v>16</v>
      </c>
      <c r="D220" s="51"/>
      <c r="E220" s="52"/>
      <c r="F220" s="51">
        <f>D220*E220</f>
      </c>
      <c r="G220" s="6"/>
      <c r="H220" s="55">
        <v>5.5</v>
      </c>
      <c r="I220" s="55">
        <v>74.965</v>
      </c>
      <c r="J220" s="55">
        <f>E220-H220</f>
      </c>
      <c r="K220" s="51">
        <f>F220-I220</f>
      </c>
    </row>
    <row x14ac:dyDescent="0.25" r="221" customHeight="1" ht="18.75">
      <c r="A221" s="48" t="s">
        <v>205</v>
      </c>
      <c r="B221" s="49" t="s">
        <v>460</v>
      </c>
      <c r="C221" s="50" t="s">
        <v>16</v>
      </c>
      <c r="D221" s="51"/>
      <c r="E221" s="52"/>
      <c r="F221" s="51">
        <f>D221*E221</f>
      </c>
      <c r="G221" s="6"/>
      <c r="H221" s="55">
        <v>2.5</v>
      </c>
      <c r="I221" s="55">
        <v>20.325000000000003</v>
      </c>
      <c r="J221" s="55">
        <f>E221-H221</f>
      </c>
      <c r="K221" s="51">
        <f>F221-I221</f>
      </c>
    </row>
    <row x14ac:dyDescent="0.25" r="222" customHeight="1" ht="14.25">
      <c r="A222" s="48" t="s">
        <v>205</v>
      </c>
      <c r="B222" s="83" t="s">
        <v>461</v>
      </c>
      <c r="C222" s="65"/>
      <c r="D222" s="66"/>
      <c r="E222" s="67"/>
      <c r="F222" s="68"/>
      <c r="G222" s="6"/>
      <c r="H222" s="69"/>
      <c r="I222" s="70"/>
      <c r="J222" s="71"/>
      <c r="K222" s="68"/>
    </row>
    <row x14ac:dyDescent="0.25" r="223" customHeight="1" ht="20.25">
      <c r="A223" s="48" t="s">
        <v>205</v>
      </c>
      <c r="B223" s="49" t="s">
        <v>462</v>
      </c>
      <c r="C223" s="77" t="s">
        <v>278</v>
      </c>
      <c r="D223" s="74"/>
      <c r="E223" s="78"/>
      <c r="F223" s="51">
        <f>D223*E223</f>
      </c>
      <c r="G223" s="6"/>
      <c r="H223" s="53">
        <v>40</v>
      </c>
      <c r="I223" s="55">
        <v>96</v>
      </c>
      <c r="J223" s="72">
        <f>E223-H223</f>
      </c>
      <c r="K223" s="74">
        <f>F223-I223</f>
      </c>
    </row>
    <row x14ac:dyDescent="0.25" r="224" customHeight="1" ht="14.25">
      <c r="A224" s="48" t="s">
        <v>32</v>
      </c>
      <c r="B224" s="49" t="s">
        <v>463</v>
      </c>
      <c r="C224" s="77" t="s">
        <v>278</v>
      </c>
      <c r="D224" s="74"/>
      <c r="E224" s="78"/>
      <c r="F224" s="51">
        <f>D224*E224</f>
      </c>
      <c r="G224" s="6"/>
      <c r="H224" s="53">
        <v>69</v>
      </c>
      <c r="I224" s="55">
        <v>386.4</v>
      </c>
      <c r="J224" s="72">
        <f>E224-H224</f>
      </c>
      <c r="K224" s="74">
        <f>F224-I224</f>
      </c>
    </row>
    <row x14ac:dyDescent="0.25" r="225" customHeight="1" ht="14.25">
      <c r="A225" s="48" t="s">
        <v>32</v>
      </c>
      <c r="B225" s="49" t="s">
        <v>464</v>
      </c>
      <c r="C225" s="77" t="s">
        <v>465</v>
      </c>
      <c r="D225" s="74"/>
      <c r="E225" s="78"/>
      <c r="F225" s="51">
        <f>D225*E225</f>
      </c>
      <c r="G225" s="6"/>
      <c r="H225" s="53"/>
      <c r="I225" s="55">
        <v>0</v>
      </c>
      <c r="J225" s="72">
        <f>E225-H225</f>
      </c>
      <c r="K225" s="74">
        <f>F225-I225</f>
      </c>
    </row>
    <row x14ac:dyDescent="0.25" r="226" customHeight="1" ht="14.25">
      <c r="A226" s="48" t="s">
        <v>32</v>
      </c>
      <c r="B226" s="49" t="s">
        <v>466</v>
      </c>
      <c r="C226" s="77" t="s">
        <v>278</v>
      </c>
      <c r="D226" s="74"/>
      <c r="E226" s="78"/>
      <c r="F226" s="51">
        <f>D226*E226</f>
      </c>
      <c r="G226" s="6"/>
      <c r="H226" s="53">
        <v>6</v>
      </c>
      <c r="I226" s="55">
        <v>24.96</v>
      </c>
      <c r="J226" s="72">
        <f>E226-H226</f>
      </c>
      <c r="K226" s="74">
        <f>F226-I226</f>
      </c>
    </row>
    <row x14ac:dyDescent="0.25" r="227" customHeight="1" ht="14.25">
      <c r="A227" s="48" t="s">
        <v>205</v>
      </c>
      <c r="B227" s="49" t="s">
        <v>467</v>
      </c>
      <c r="C227" s="77" t="s">
        <v>465</v>
      </c>
      <c r="D227" s="74"/>
      <c r="E227" s="78"/>
      <c r="F227" s="51">
        <f>D227*E227</f>
      </c>
      <c r="G227" s="6"/>
      <c r="H227" s="55">
        <v>3.5</v>
      </c>
      <c r="I227" s="55">
        <v>69.96499999999999</v>
      </c>
      <c r="J227" s="72">
        <f>E227-H227</f>
      </c>
      <c r="K227" s="74">
        <f>F227-I227</f>
      </c>
    </row>
    <row x14ac:dyDescent="0.25" r="228" customHeight="1" ht="14.25">
      <c r="A228" s="48" t="s">
        <v>205</v>
      </c>
      <c r="B228" s="49" t="s">
        <v>468</v>
      </c>
      <c r="C228" s="77" t="s">
        <v>465</v>
      </c>
      <c r="D228" s="74"/>
      <c r="E228" s="78"/>
      <c r="F228" s="51">
        <f>D228*E228</f>
      </c>
      <c r="G228" s="6"/>
      <c r="H228" s="53">
        <v>3</v>
      </c>
      <c r="I228" s="55">
        <v>30.03</v>
      </c>
      <c r="J228" s="72">
        <f>E228-H228</f>
      </c>
      <c r="K228" s="74">
        <f>F228-I228</f>
      </c>
    </row>
    <row x14ac:dyDescent="0.25" r="229" customHeight="1" ht="14.25">
      <c r="A229" s="48" t="s">
        <v>205</v>
      </c>
      <c r="B229" s="49" t="s">
        <v>469</v>
      </c>
      <c r="C229" s="77" t="s">
        <v>465</v>
      </c>
      <c r="D229" s="74"/>
      <c r="E229" s="78"/>
      <c r="F229" s="51">
        <f>D229*E229</f>
      </c>
      <c r="G229" s="6"/>
      <c r="H229" s="53">
        <v>3</v>
      </c>
      <c r="I229" s="55">
        <v>43.2</v>
      </c>
      <c r="J229" s="72">
        <f>E229-H229</f>
      </c>
      <c r="K229" s="74">
        <f>F229-I229</f>
      </c>
    </row>
    <row x14ac:dyDescent="0.25" r="230" customHeight="1" ht="14.25">
      <c r="A230" s="48" t="s">
        <v>205</v>
      </c>
      <c r="B230" s="49" t="s">
        <v>470</v>
      </c>
      <c r="C230" s="77" t="s">
        <v>465</v>
      </c>
      <c r="D230" s="74"/>
      <c r="E230" s="78"/>
      <c r="F230" s="51">
        <f>D230*E230</f>
      </c>
      <c r="G230" s="6"/>
      <c r="H230" s="53">
        <v>2</v>
      </c>
      <c r="I230" s="55">
        <v>31.56</v>
      </c>
      <c r="J230" s="72">
        <f>E230-H230</f>
      </c>
      <c r="K230" s="74">
        <f>F230-I230</f>
      </c>
    </row>
    <row x14ac:dyDescent="0.25" r="231" customHeight="1" ht="14.25">
      <c r="A231" s="48" t="s">
        <v>205</v>
      </c>
      <c r="B231" s="49" t="s">
        <v>471</v>
      </c>
      <c r="C231" s="77" t="s">
        <v>465</v>
      </c>
      <c r="D231" s="74"/>
      <c r="E231" s="78"/>
      <c r="F231" s="51">
        <f>D231*E231</f>
      </c>
      <c r="G231" s="6"/>
      <c r="H231" s="53">
        <v>4</v>
      </c>
      <c r="I231" s="55">
        <v>55.56</v>
      </c>
      <c r="J231" s="72">
        <f>E231-H231</f>
      </c>
      <c r="K231" s="74">
        <f>F231-I231</f>
      </c>
    </row>
    <row x14ac:dyDescent="0.25" r="232" customHeight="1" ht="14.25">
      <c r="A232" s="48" t="s">
        <v>205</v>
      </c>
      <c r="B232" s="49" t="s">
        <v>472</v>
      </c>
      <c r="C232" s="77" t="s">
        <v>278</v>
      </c>
      <c r="D232" s="74"/>
      <c r="E232" s="78"/>
      <c r="F232" s="51">
        <f>D232*E232</f>
      </c>
      <c r="G232" s="6"/>
      <c r="H232" s="53">
        <v>10</v>
      </c>
      <c r="I232" s="55">
        <v>49.6</v>
      </c>
      <c r="J232" s="72">
        <f>E232-H232</f>
      </c>
      <c r="K232" s="74">
        <f>F232-I232</f>
      </c>
    </row>
    <row x14ac:dyDescent="0.25" r="233" customHeight="1" ht="14.25">
      <c r="A233" s="48" t="s">
        <v>6</v>
      </c>
      <c r="B233" s="49" t="s">
        <v>473</v>
      </c>
      <c r="C233" s="77" t="s">
        <v>278</v>
      </c>
      <c r="D233" s="74"/>
      <c r="E233" s="78"/>
      <c r="F233" s="51">
        <f>D233*E233</f>
      </c>
      <c r="G233" s="6"/>
      <c r="H233" s="53">
        <v>24</v>
      </c>
      <c r="I233" s="55">
        <v>38.400000000000006</v>
      </c>
      <c r="J233" s="72">
        <f>E233-H233</f>
      </c>
      <c r="K233" s="74">
        <f>F233-I233</f>
      </c>
    </row>
    <row x14ac:dyDescent="0.25" r="234" customHeight="1" ht="14.25">
      <c r="A234" s="48" t="s">
        <v>205</v>
      </c>
      <c r="B234" s="49" t="s">
        <v>474</v>
      </c>
      <c r="C234" s="77" t="s">
        <v>278</v>
      </c>
      <c r="D234" s="74"/>
      <c r="E234" s="78"/>
      <c r="F234" s="51">
        <f>D234*E234</f>
      </c>
      <c r="G234" s="6"/>
      <c r="H234" s="53">
        <v>15</v>
      </c>
      <c r="I234" s="55">
        <v>25.65</v>
      </c>
      <c r="J234" s="72">
        <f>E234-H234</f>
      </c>
      <c r="K234" s="74">
        <f>F234-I234</f>
      </c>
    </row>
    <row x14ac:dyDescent="0.25" r="235" customHeight="1" ht="14.25">
      <c r="A235" s="48" t="s">
        <v>205</v>
      </c>
      <c r="B235" s="49" t="s">
        <v>475</v>
      </c>
      <c r="C235" s="77" t="s">
        <v>278</v>
      </c>
      <c r="D235" s="74"/>
      <c r="E235" s="78"/>
      <c r="F235" s="51">
        <f>D235*E235</f>
      </c>
      <c r="G235" s="6"/>
      <c r="H235" s="53">
        <v>15</v>
      </c>
      <c r="I235" s="55">
        <v>67.2</v>
      </c>
      <c r="J235" s="72">
        <f>E235-H235</f>
      </c>
      <c r="K235" s="74">
        <f>F235-I235</f>
      </c>
    </row>
    <row x14ac:dyDescent="0.25" r="236" customHeight="1" ht="14.25">
      <c r="A236" s="48" t="s">
        <v>205</v>
      </c>
      <c r="B236" s="49" t="s">
        <v>476</v>
      </c>
      <c r="C236" s="77" t="s">
        <v>477</v>
      </c>
      <c r="D236" s="74"/>
      <c r="E236" s="78"/>
      <c r="F236" s="51">
        <f>D236*E236</f>
      </c>
      <c r="G236" s="6"/>
      <c r="H236" s="53">
        <v>6</v>
      </c>
      <c r="I236" s="55">
        <v>78.30000000000001</v>
      </c>
      <c r="J236" s="72">
        <f>E236-H236</f>
      </c>
      <c r="K236" s="74">
        <f>F236-I236</f>
      </c>
    </row>
    <row x14ac:dyDescent="0.25" r="237" customHeight="1" ht="14.25">
      <c r="A237" s="48" t="s">
        <v>205</v>
      </c>
      <c r="B237" s="49" t="s">
        <v>478</v>
      </c>
      <c r="C237" s="77" t="s">
        <v>278</v>
      </c>
      <c r="D237" s="74"/>
      <c r="E237" s="78"/>
      <c r="F237" s="51">
        <f>D237*E237</f>
      </c>
      <c r="G237" s="6"/>
      <c r="H237" s="53">
        <v>18</v>
      </c>
      <c r="I237" s="55">
        <v>63.36</v>
      </c>
      <c r="J237" s="72">
        <f>E237-H237</f>
      </c>
      <c r="K237" s="74">
        <f>F237-I237</f>
      </c>
    </row>
    <row x14ac:dyDescent="0.25" r="238" customHeight="1" ht="14.25">
      <c r="A238" s="48" t="s">
        <v>206</v>
      </c>
      <c r="B238" s="49" t="s">
        <v>479</v>
      </c>
      <c r="C238" s="77" t="s">
        <v>278</v>
      </c>
      <c r="D238" s="74"/>
      <c r="E238" s="78"/>
      <c r="F238" s="51">
        <f>D238*E238</f>
      </c>
      <c r="G238" s="6"/>
      <c r="H238" s="53">
        <v>28</v>
      </c>
      <c r="I238" s="55">
        <v>26.88</v>
      </c>
      <c r="J238" s="72">
        <f>E238-H238</f>
      </c>
      <c r="K238" s="74">
        <f>F238-I238</f>
      </c>
    </row>
    <row x14ac:dyDescent="0.25" r="239" customHeight="1" ht="14.25">
      <c r="A239" s="48" t="s">
        <v>205</v>
      </c>
      <c r="B239" s="49" t="s">
        <v>480</v>
      </c>
      <c r="C239" s="77" t="s">
        <v>477</v>
      </c>
      <c r="D239" s="74"/>
      <c r="E239" s="78"/>
      <c r="F239" s="51">
        <f>D239*E239</f>
      </c>
      <c r="G239" s="6"/>
      <c r="H239" s="53">
        <v>7</v>
      </c>
      <c r="I239" s="55">
        <v>69.16000000000001</v>
      </c>
      <c r="J239" s="72">
        <f>E239-H239</f>
      </c>
      <c r="K239" s="74">
        <f>F239-I239</f>
      </c>
    </row>
    <row x14ac:dyDescent="0.25" r="240" customHeight="1" ht="14.25">
      <c r="A240" s="48" t="s">
        <v>205</v>
      </c>
      <c r="B240" s="49" t="s">
        <v>481</v>
      </c>
      <c r="C240" s="77" t="s">
        <v>278</v>
      </c>
      <c r="D240" s="74"/>
      <c r="E240" s="78"/>
      <c r="F240" s="51">
        <f>D240*E240</f>
      </c>
      <c r="G240" s="6"/>
      <c r="H240" s="53">
        <v>6</v>
      </c>
      <c r="I240" s="55">
        <v>11.52</v>
      </c>
      <c r="J240" s="72">
        <f>E240-H240</f>
      </c>
      <c r="K240" s="74">
        <f>F240-I240</f>
      </c>
    </row>
    <row x14ac:dyDescent="0.25" r="241" customHeight="1" ht="14.25">
      <c r="A241" s="48" t="s">
        <v>205</v>
      </c>
      <c r="B241" s="49" t="s">
        <v>482</v>
      </c>
      <c r="C241" s="77" t="s">
        <v>465</v>
      </c>
      <c r="D241" s="74"/>
      <c r="E241" s="78"/>
      <c r="F241" s="51">
        <f>D241*E241</f>
      </c>
      <c r="G241" s="6"/>
      <c r="H241" s="53">
        <v>32</v>
      </c>
      <c r="I241" s="55">
        <v>36.8</v>
      </c>
      <c r="J241" s="72">
        <f>E241-H241</f>
      </c>
      <c r="K241" s="74">
        <f>F241-I241</f>
      </c>
    </row>
    <row x14ac:dyDescent="0.25" r="242" customHeight="1" ht="14.25">
      <c r="A242" s="48" t="s">
        <v>67</v>
      </c>
      <c r="B242" s="49" t="s">
        <v>483</v>
      </c>
      <c r="C242" s="77" t="s">
        <v>465</v>
      </c>
      <c r="D242" s="74"/>
      <c r="E242" s="78"/>
      <c r="F242" s="51">
        <f>D242*E242</f>
      </c>
      <c r="G242" s="6"/>
      <c r="H242" s="53"/>
      <c r="I242" s="55">
        <v>0</v>
      </c>
      <c r="J242" s="72">
        <f>E242-H242</f>
      </c>
      <c r="K242" s="74">
        <f>F242-I242</f>
      </c>
    </row>
    <row x14ac:dyDescent="0.25" r="243" customHeight="1" ht="14.25">
      <c r="A243" s="48" t="s">
        <v>206</v>
      </c>
      <c r="B243" s="49" t="s">
        <v>484</v>
      </c>
      <c r="C243" s="77" t="s">
        <v>465</v>
      </c>
      <c r="D243" s="74"/>
      <c r="E243" s="78"/>
      <c r="F243" s="51">
        <f>D243*E243</f>
      </c>
      <c r="G243" s="6"/>
      <c r="H243" s="53">
        <v>24</v>
      </c>
      <c r="I243" s="55">
        <v>36</v>
      </c>
      <c r="J243" s="72">
        <f>E243-H243</f>
      </c>
      <c r="K243" s="74">
        <f>F243-I243</f>
      </c>
    </row>
    <row x14ac:dyDescent="0.25" r="244" customHeight="1" ht="14.25">
      <c r="A244" s="48" t="s">
        <v>205</v>
      </c>
      <c r="B244" s="49" t="s">
        <v>485</v>
      </c>
      <c r="C244" s="77" t="s">
        <v>465</v>
      </c>
      <c r="D244" s="74"/>
      <c r="E244" s="78"/>
      <c r="F244" s="51">
        <f>D244*E244</f>
      </c>
      <c r="G244" s="6"/>
      <c r="H244" s="53">
        <v>14</v>
      </c>
      <c r="I244" s="55">
        <v>40.32</v>
      </c>
      <c r="J244" s="72">
        <f>E244-H244</f>
      </c>
      <c r="K244" s="74">
        <f>F244-I244</f>
      </c>
    </row>
    <row x14ac:dyDescent="0.25" r="245" customHeight="1" ht="14.25">
      <c r="A245" s="48" t="s">
        <v>32</v>
      </c>
      <c r="B245" s="49" t="s">
        <v>486</v>
      </c>
      <c r="C245" s="77" t="s">
        <v>465</v>
      </c>
      <c r="D245" s="74"/>
      <c r="E245" s="78"/>
      <c r="F245" s="51">
        <f>D245*E245</f>
      </c>
      <c r="G245" s="6"/>
      <c r="H245" s="53">
        <v>11</v>
      </c>
      <c r="I245" s="55">
        <v>325.93</v>
      </c>
      <c r="J245" s="72">
        <f>E245-H245</f>
      </c>
      <c r="K245" s="74">
        <f>F245-I245</f>
      </c>
    </row>
    <row x14ac:dyDescent="0.25" r="246" customHeight="1" ht="14.25">
      <c r="A246" s="48" t="s">
        <v>205</v>
      </c>
      <c r="B246" s="49" t="s">
        <v>487</v>
      </c>
      <c r="C246" s="50" t="s">
        <v>465</v>
      </c>
      <c r="D246" s="51"/>
      <c r="E246" s="52"/>
      <c r="F246" s="51">
        <f>D246*E246</f>
      </c>
      <c r="G246" s="6"/>
      <c r="H246" s="53">
        <v>8</v>
      </c>
      <c r="I246" s="55">
        <v>69.12</v>
      </c>
      <c r="J246" s="55">
        <f>E246-H246</f>
      </c>
      <c r="K246" s="74">
        <f>F246-I246</f>
      </c>
    </row>
    <row x14ac:dyDescent="0.25" r="247" customHeight="1" ht="14.25">
      <c r="A247" s="48" t="s">
        <v>6</v>
      </c>
      <c r="B247" s="49" t="s">
        <v>488</v>
      </c>
      <c r="C247" s="50" t="s">
        <v>465</v>
      </c>
      <c r="D247" s="51"/>
      <c r="E247" s="52"/>
      <c r="F247" s="51">
        <f>D247*E247</f>
      </c>
      <c r="G247" s="6"/>
      <c r="H247" s="53">
        <v>4</v>
      </c>
      <c r="I247" s="55">
        <v>69.64</v>
      </c>
      <c r="J247" s="55">
        <f>E247-H247</f>
      </c>
      <c r="K247" s="74">
        <f>F247-I247</f>
      </c>
    </row>
    <row x14ac:dyDescent="0.25" r="248" customHeight="1" ht="14.25">
      <c r="A248" s="48" t="s">
        <v>205</v>
      </c>
      <c r="B248" s="49" t="s">
        <v>489</v>
      </c>
      <c r="C248" s="50" t="s">
        <v>465</v>
      </c>
      <c r="D248" s="51"/>
      <c r="E248" s="52"/>
      <c r="F248" s="51">
        <f>D248*E248</f>
      </c>
      <c r="G248" s="6"/>
      <c r="H248" s="53">
        <v>29</v>
      </c>
      <c r="I248" s="55">
        <v>77.72</v>
      </c>
      <c r="J248" s="55">
        <f>E248-H248</f>
      </c>
      <c r="K248" s="74">
        <f>F248-I248</f>
      </c>
    </row>
    <row x14ac:dyDescent="0.25" r="249" customHeight="1" ht="14.25">
      <c r="A249" s="48" t="s">
        <v>205</v>
      </c>
      <c r="B249" s="49" t="s">
        <v>490</v>
      </c>
      <c r="C249" s="50" t="s">
        <v>491</v>
      </c>
      <c r="D249" s="51"/>
      <c r="E249" s="52"/>
      <c r="F249" s="51">
        <f>D249*E249</f>
      </c>
      <c r="G249" s="6"/>
      <c r="H249" s="53">
        <v>8</v>
      </c>
      <c r="I249" s="55">
        <v>94.24</v>
      </c>
      <c r="J249" s="55">
        <f>E249-H249</f>
      </c>
      <c r="K249" s="74">
        <f>F249-I249</f>
      </c>
    </row>
    <row x14ac:dyDescent="0.25" r="250" customHeight="1" ht="14.25">
      <c r="A250" s="48" t="s">
        <v>205</v>
      </c>
      <c r="B250" s="49" t="s">
        <v>492</v>
      </c>
      <c r="C250" s="50" t="s">
        <v>491</v>
      </c>
      <c r="D250" s="51"/>
      <c r="E250" s="52"/>
      <c r="F250" s="51">
        <f>D250*E250</f>
      </c>
      <c r="G250" s="6"/>
      <c r="H250" s="53">
        <v>4</v>
      </c>
      <c r="I250" s="55">
        <v>92.16</v>
      </c>
      <c r="J250" s="55">
        <f>E250-H250</f>
      </c>
      <c r="K250" s="74">
        <f>F250-I250</f>
      </c>
    </row>
    <row x14ac:dyDescent="0.25" r="251" customHeight="1" ht="14.25">
      <c r="A251" s="48" t="s">
        <v>205</v>
      </c>
      <c r="B251" s="49" t="s">
        <v>493</v>
      </c>
      <c r="C251" s="50" t="s">
        <v>494</v>
      </c>
      <c r="D251" s="51"/>
      <c r="E251" s="52"/>
      <c r="F251" s="51">
        <f>D251*E251</f>
      </c>
      <c r="G251" s="6"/>
      <c r="H251" s="53">
        <v>5</v>
      </c>
      <c r="I251" s="55">
        <v>14.399999999999999</v>
      </c>
      <c r="J251" s="55">
        <f>E251-H251</f>
      </c>
      <c r="K251" s="74">
        <f>F251-I251</f>
      </c>
    </row>
    <row x14ac:dyDescent="0.25" r="252" customHeight="1" ht="14.25">
      <c r="A252" s="48" t="s">
        <v>205</v>
      </c>
      <c r="B252" s="49" t="s">
        <v>495</v>
      </c>
      <c r="C252" s="50" t="s">
        <v>465</v>
      </c>
      <c r="D252" s="51"/>
      <c r="E252" s="52"/>
      <c r="F252" s="51">
        <f>D252*E252</f>
      </c>
      <c r="G252" s="6"/>
      <c r="H252" s="53"/>
      <c r="I252" s="55">
        <v>0</v>
      </c>
      <c r="J252" s="55">
        <f>E252-H252</f>
      </c>
      <c r="K252" s="74">
        <f>F252-I252</f>
      </c>
    </row>
    <row x14ac:dyDescent="0.25" r="253" customHeight="1" ht="14.25">
      <c r="A253" s="48" t="s">
        <v>205</v>
      </c>
      <c r="B253" s="49" t="s">
        <v>388</v>
      </c>
      <c r="C253" s="50" t="s">
        <v>278</v>
      </c>
      <c r="D253" s="51"/>
      <c r="E253" s="52"/>
      <c r="F253" s="51">
        <f>D253*E253</f>
      </c>
      <c r="G253" s="6"/>
      <c r="H253" s="53"/>
      <c r="I253" s="55">
        <v>0</v>
      </c>
      <c r="J253" s="55">
        <f>E253-H253</f>
      </c>
      <c r="K253" s="74">
        <f>F253-I253</f>
      </c>
    </row>
    <row x14ac:dyDescent="0.25" r="254" customHeight="1" ht="14.25">
      <c r="A254" s="48" t="s">
        <v>205</v>
      </c>
      <c r="B254" s="49" t="s">
        <v>496</v>
      </c>
      <c r="C254" s="50" t="s">
        <v>465</v>
      </c>
      <c r="D254" s="51"/>
      <c r="E254" s="52"/>
      <c r="F254" s="51">
        <f>D254*E254</f>
      </c>
      <c r="G254" s="6"/>
      <c r="H254" s="53"/>
      <c r="I254" s="55">
        <v>0</v>
      </c>
      <c r="J254" s="55">
        <f>E254-H254</f>
      </c>
      <c r="K254" s="74">
        <f>F254-I254</f>
      </c>
    </row>
    <row x14ac:dyDescent="0.25" r="255" customHeight="1" ht="14.25">
      <c r="A255" s="48" t="s">
        <v>205</v>
      </c>
      <c r="B255" s="49" t="s">
        <v>497</v>
      </c>
      <c r="C255" s="50" t="s">
        <v>465</v>
      </c>
      <c r="D255" s="51"/>
      <c r="E255" s="52"/>
      <c r="F255" s="51">
        <f>D255*E255</f>
      </c>
      <c r="G255" s="6"/>
      <c r="H255" s="53"/>
      <c r="I255" s="55">
        <v>0</v>
      </c>
      <c r="J255" s="55">
        <f>E255-H255</f>
      </c>
      <c r="K255" s="74">
        <f>F255-I255</f>
      </c>
    </row>
    <row x14ac:dyDescent="0.25" r="256" customHeight="1" ht="14.25">
      <c r="A256" s="48" t="s">
        <v>205</v>
      </c>
      <c r="B256" s="49" t="s">
        <v>498</v>
      </c>
      <c r="C256" s="50" t="s">
        <v>491</v>
      </c>
      <c r="D256" s="51"/>
      <c r="E256" s="52"/>
      <c r="F256" s="51">
        <f>D256*E256</f>
      </c>
      <c r="G256" s="6"/>
      <c r="H256" s="53"/>
      <c r="I256" s="55">
        <v>0</v>
      </c>
      <c r="J256" s="55">
        <f>E256-H256</f>
      </c>
      <c r="K256" s="74">
        <f>F256-I256</f>
      </c>
    </row>
    <row x14ac:dyDescent="0.25" r="257" customHeight="1" ht="14.25">
      <c r="A257" s="48" t="s">
        <v>205</v>
      </c>
      <c r="B257" s="49" t="s">
        <v>499</v>
      </c>
      <c r="C257" s="50" t="s">
        <v>465</v>
      </c>
      <c r="D257" s="51"/>
      <c r="E257" s="52"/>
      <c r="F257" s="51">
        <f>D257*E257</f>
      </c>
      <c r="G257" s="6"/>
      <c r="H257" s="53"/>
      <c r="I257" s="55">
        <v>0</v>
      </c>
      <c r="J257" s="55">
        <f>E257-H257</f>
      </c>
      <c r="K257" s="74">
        <f>F257-I257</f>
      </c>
    </row>
    <row x14ac:dyDescent="0.25" r="258" customHeight="1" ht="14.25">
      <c r="A258" s="48" t="s">
        <v>205</v>
      </c>
      <c r="B258" s="49" t="s">
        <v>500</v>
      </c>
      <c r="C258" s="50" t="s">
        <v>465</v>
      </c>
      <c r="D258" s="51"/>
      <c r="E258" s="52"/>
      <c r="F258" s="51">
        <f>D258*E258</f>
      </c>
      <c r="G258" s="6"/>
      <c r="H258" s="53"/>
      <c r="I258" s="55">
        <v>0</v>
      </c>
      <c r="J258" s="55">
        <f>E258-H258</f>
      </c>
      <c r="K258" s="74">
        <f>F258-I258</f>
      </c>
    </row>
    <row x14ac:dyDescent="0.25" r="259" customHeight="1" ht="14.25">
      <c r="A259" s="48" t="s">
        <v>205</v>
      </c>
      <c r="B259" s="49" t="s">
        <v>501</v>
      </c>
      <c r="C259" s="50" t="s">
        <v>465</v>
      </c>
      <c r="D259" s="51"/>
      <c r="E259" s="52"/>
      <c r="F259" s="51">
        <f>D259*E259</f>
      </c>
      <c r="G259" s="6"/>
      <c r="H259" s="53"/>
      <c r="I259" s="55">
        <v>0</v>
      </c>
      <c r="J259" s="55">
        <f>E259-H259</f>
      </c>
      <c r="K259" s="74">
        <f>F259-I259</f>
      </c>
    </row>
    <row x14ac:dyDescent="0.25" r="260" customHeight="1" ht="14.25">
      <c r="A260" s="48" t="s">
        <v>205</v>
      </c>
      <c r="B260" s="49" t="s">
        <v>502</v>
      </c>
      <c r="C260" s="50" t="s">
        <v>494</v>
      </c>
      <c r="D260" s="51"/>
      <c r="E260" s="52"/>
      <c r="F260" s="51">
        <f>D260*E260</f>
      </c>
      <c r="G260" s="6"/>
      <c r="H260" s="53"/>
      <c r="I260" s="55">
        <v>0</v>
      </c>
      <c r="J260" s="55">
        <f>E260-H260</f>
      </c>
      <c r="K260" s="74">
        <f>F260-I260</f>
      </c>
    </row>
    <row x14ac:dyDescent="0.25" r="261" customHeight="1" ht="14.25">
      <c r="A261" s="48" t="s">
        <v>205</v>
      </c>
      <c r="B261" s="49" t="s">
        <v>503</v>
      </c>
      <c r="C261" s="50" t="s">
        <v>278</v>
      </c>
      <c r="D261" s="51"/>
      <c r="E261" s="52"/>
      <c r="F261" s="51">
        <f>D261*E261</f>
      </c>
      <c r="G261" s="6"/>
      <c r="H261" s="53"/>
      <c r="I261" s="55">
        <v>0</v>
      </c>
      <c r="J261" s="55">
        <f>E261-H261</f>
      </c>
      <c r="K261" s="74">
        <f>F261-I261</f>
      </c>
    </row>
    <row x14ac:dyDescent="0.25" r="262" customHeight="1" ht="14.25">
      <c r="A262" s="48" t="s">
        <v>205</v>
      </c>
      <c r="B262" s="49" t="s">
        <v>504</v>
      </c>
      <c r="C262" s="50" t="s">
        <v>465</v>
      </c>
      <c r="D262" s="51"/>
      <c r="E262" s="52"/>
      <c r="F262" s="51">
        <f>D262*E262</f>
      </c>
      <c r="G262" s="6"/>
      <c r="H262" s="53"/>
      <c r="I262" s="55">
        <v>0</v>
      </c>
      <c r="J262" s="55">
        <f>E262-H262</f>
      </c>
      <c r="K262" s="74">
        <f>F262-I262</f>
      </c>
    </row>
    <row x14ac:dyDescent="0.25" r="263" customHeight="1" ht="14.25">
      <c r="A263" s="48" t="s">
        <v>205</v>
      </c>
      <c r="B263" s="49" t="s">
        <v>505</v>
      </c>
      <c r="C263" s="50" t="s">
        <v>465</v>
      </c>
      <c r="D263" s="51"/>
      <c r="E263" s="52"/>
      <c r="F263" s="51">
        <f>D263*E263</f>
      </c>
      <c r="G263" s="6"/>
      <c r="H263" s="53"/>
      <c r="I263" s="55">
        <v>0</v>
      </c>
      <c r="J263" s="55">
        <f>E263-H263</f>
      </c>
      <c r="K263" s="74">
        <f>F263-I263</f>
      </c>
    </row>
    <row x14ac:dyDescent="0.25" r="264" customHeight="1" ht="14.25">
      <c r="A264" s="48" t="s">
        <v>205</v>
      </c>
      <c r="B264" s="49" t="s">
        <v>506</v>
      </c>
      <c r="C264" s="50" t="s">
        <v>465</v>
      </c>
      <c r="D264" s="51"/>
      <c r="E264" s="52"/>
      <c r="F264" s="51">
        <f>D264*E264</f>
      </c>
      <c r="G264" s="6"/>
      <c r="H264" s="53"/>
      <c r="I264" s="55"/>
      <c r="J264" s="55"/>
      <c r="K264" s="74"/>
    </row>
    <row x14ac:dyDescent="0.25" r="265" customHeight="1" ht="14.25">
      <c r="A265" s="6"/>
      <c r="B265" s="49" t="s">
        <v>507</v>
      </c>
      <c r="C265" s="50" t="s">
        <v>465</v>
      </c>
      <c r="D265" s="51"/>
      <c r="E265" s="52"/>
      <c r="F265" s="51">
        <f>D265*E265</f>
      </c>
      <c r="G265" s="6"/>
      <c r="H265" s="53"/>
      <c r="I265" s="55"/>
      <c r="J265" s="55"/>
      <c r="K265" s="74"/>
    </row>
    <row x14ac:dyDescent="0.25" r="266" customHeight="1" ht="14.25">
      <c r="A266" s="6"/>
      <c r="B266" s="49" t="s">
        <v>508</v>
      </c>
      <c r="C266" s="50" t="s">
        <v>491</v>
      </c>
      <c r="D266" s="51"/>
      <c r="E266" s="52"/>
      <c r="F266" s="51">
        <f>D266*E266</f>
      </c>
      <c r="G266" s="6"/>
      <c r="H266" s="53">
        <v>2</v>
      </c>
      <c r="I266" s="55">
        <v>6.98</v>
      </c>
      <c r="J266" s="55">
        <f>E266-H266</f>
      </c>
      <c r="K266" s="74">
        <f>F266-I266</f>
      </c>
    </row>
    <row x14ac:dyDescent="0.25" r="267" customHeight="1" ht="14.25">
      <c r="A267" s="48" t="s">
        <v>205</v>
      </c>
      <c r="B267" s="88"/>
      <c r="C267" s="89"/>
      <c r="D267" s="90"/>
      <c r="E267" s="91"/>
      <c r="F267" s="92"/>
      <c r="G267" s="6"/>
      <c r="H267" s="93"/>
      <c r="I267" s="94"/>
      <c r="J267" s="94"/>
      <c r="K267" s="92"/>
    </row>
    <row x14ac:dyDescent="0.25" r="268" customHeight="1" ht="18.75">
      <c r="A268" s="6"/>
      <c r="B268" s="85"/>
      <c r="C268" s="89"/>
      <c r="D268" s="90"/>
      <c r="E268" s="91"/>
      <c r="F268" s="90"/>
      <c r="G268" s="6"/>
      <c r="H268" s="93"/>
      <c r="I268" s="94"/>
      <c r="J268" s="94"/>
      <c r="K268" s="90"/>
    </row>
    <row x14ac:dyDescent="0.25" r="269" customHeight="1" ht="15.75">
      <c r="A269" s="6"/>
      <c r="B269" s="95" t="s">
        <v>509</v>
      </c>
      <c r="C269" s="96"/>
      <c r="D269" s="97"/>
      <c r="E269" s="98"/>
      <c r="F269" s="97">
        <f>sum(F2:F35)</f>
      </c>
      <c r="G269" s="99"/>
      <c r="H269" s="100"/>
      <c r="I269" s="101"/>
      <c r="J269" s="101"/>
      <c r="K269" s="102">
        <f>sum(K2:K33)</f>
      </c>
    </row>
    <row x14ac:dyDescent="0.25" r="270" customHeight="1" ht="15.75">
      <c r="A270" s="6"/>
      <c r="B270" s="103" t="s">
        <v>510</v>
      </c>
      <c r="C270" s="89"/>
      <c r="D270" s="90"/>
      <c r="E270" s="91"/>
      <c r="F270" s="90">
        <f>sum(F37:F57)</f>
      </c>
      <c r="G270" s="6"/>
      <c r="H270" s="93"/>
      <c r="I270" s="94"/>
      <c r="J270" s="94"/>
      <c r="K270" s="104">
        <f>sum(K37:K57)</f>
      </c>
    </row>
    <row x14ac:dyDescent="0.25" r="271" customHeight="1" ht="15.75">
      <c r="A271" s="6"/>
      <c r="B271" s="103" t="s">
        <v>511</v>
      </c>
      <c r="C271" s="89"/>
      <c r="D271" s="90"/>
      <c r="E271" s="91"/>
      <c r="F271" s="90">
        <f>sum(F59:F92)</f>
      </c>
      <c r="G271" s="6"/>
      <c r="H271" s="93"/>
      <c r="I271" s="94"/>
      <c r="J271" s="94"/>
      <c r="K271" s="104">
        <f>sum(K59:K92)</f>
      </c>
    </row>
    <row x14ac:dyDescent="0.25" r="272" customHeight="1" ht="15.75">
      <c r="A272" s="6"/>
      <c r="B272" s="103" t="s">
        <v>512</v>
      </c>
      <c r="C272" s="89"/>
      <c r="D272" s="90"/>
      <c r="E272" s="91"/>
      <c r="F272" s="90">
        <f>sum(F94:F113)</f>
      </c>
      <c r="G272" s="6"/>
      <c r="H272" s="93"/>
      <c r="I272" s="94"/>
      <c r="J272" s="94"/>
      <c r="K272" s="104">
        <f>sum(K94:K113)</f>
      </c>
    </row>
    <row x14ac:dyDescent="0.25" r="273" customHeight="1" ht="15.75">
      <c r="A273" s="6"/>
      <c r="B273" s="103" t="s">
        <v>513</v>
      </c>
      <c r="C273" s="89"/>
      <c r="D273" s="90"/>
      <c r="E273" s="91"/>
      <c r="F273" s="90">
        <f>sum(F115:F221)</f>
      </c>
      <c r="G273" s="6"/>
      <c r="H273" s="93"/>
      <c r="I273" s="94"/>
      <c r="J273" s="94"/>
      <c r="K273" s="104">
        <f>sum(K115:K221)</f>
      </c>
    </row>
    <row x14ac:dyDescent="0.25" r="274" customHeight="1" ht="15.75">
      <c r="A274" s="6"/>
      <c r="B274" s="103" t="s">
        <v>514</v>
      </c>
      <c r="C274" s="89"/>
      <c r="D274" s="90"/>
      <c r="E274" s="91"/>
      <c r="F274" s="90">
        <f>sum(F223:F266)</f>
      </c>
      <c r="G274" s="6"/>
      <c r="H274" s="93"/>
      <c r="I274" s="94"/>
      <c r="J274" s="94"/>
      <c r="K274" s="104">
        <f>sum(K223:K266)</f>
      </c>
    </row>
    <row x14ac:dyDescent="0.25" r="275" customHeight="1" ht="15.75">
      <c r="A275" s="6"/>
      <c r="B275" s="105"/>
      <c r="C275" s="89"/>
      <c r="D275" s="90"/>
      <c r="E275" s="91"/>
      <c r="F275" s="90"/>
      <c r="G275" s="6"/>
      <c r="H275" s="93"/>
      <c r="I275" s="94"/>
      <c r="J275" s="94"/>
      <c r="K275" s="104"/>
    </row>
    <row x14ac:dyDescent="0.25" r="276" customHeight="1" ht="18.75">
      <c r="A276" s="6"/>
      <c r="B276" s="106" t="s">
        <v>515</v>
      </c>
      <c r="C276" s="89"/>
      <c r="D276" s="90"/>
      <c r="E276" s="107">
        <f>sum(F269:F274)</f>
      </c>
      <c r="F276" s="108"/>
      <c r="G276" s="6"/>
      <c r="H276" s="93"/>
      <c r="I276" s="94"/>
      <c r="J276" s="107">
        <f>sum(K269:K274)</f>
      </c>
      <c r="K276" s="108"/>
    </row>
    <row x14ac:dyDescent="0.25" r="277" customHeight="1" ht="18.75">
      <c r="A277" s="6"/>
      <c r="B277" s="109"/>
      <c r="C277" s="110"/>
      <c r="D277" s="111"/>
      <c r="E277" s="112"/>
      <c r="F277" s="111"/>
      <c r="G277" s="113"/>
      <c r="H277" s="114"/>
      <c r="I277" s="115"/>
      <c r="J277" s="115"/>
      <c r="K277" s="116"/>
    </row>
    <row x14ac:dyDescent="0.25" r="278" customHeight="1" ht="18.75">
      <c r="A278" s="6"/>
      <c r="B278" s="85"/>
      <c r="C278" s="89"/>
      <c r="D278" s="90"/>
      <c r="E278" s="91"/>
      <c r="F278" s="90"/>
      <c r="G278" s="6"/>
      <c r="H278" s="93"/>
      <c r="I278" s="94"/>
      <c r="J278" s="94"/>
      <c r="K278" s="90"/>
    </row>
    <row x14ac:dyDescent="0.25" r="279" customHeight="1" ht="18.75">
      <c r="A279" s="6"/>
      <c r="B279" s="85"/>
      <c r="C279" s="89"/>
      <c r="D279" s="90"/>
      <c r="E279" s="91"/>
      <c r="F279" s="90"/>
      <c r="G279" s="6"/>
      <c r="H279" s="93"/>
      <c r="I279" s="94"/>
      <c r="J279" s="94"/>
      <c r="K279" s="90"/>
    </row>
  </sheetData>
  <mergeCells count="2">
    <mergeCell ref="E276:F276"/>
    <mergeCell ref="J276:K27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26"/>
  <sheetViews>
    <sheetView workbookViewId="0"/>
  </sheetViews>
  <sheetFormatPr defaultRowHeight="15" x14ac:dyDescent="0.25"/>
  <cols>
    <col min="1" max="1" style="20" width="25.576428571428572" customWidth="1" bestFit="1"/>
    <col min="2" max="2" style="20" width="25.290714285714284" customWidth="1" bestFit="1"/>
    <col min="3" max="3" style="20" width="13.005" customWidth="1" bestFit="1"/>
    <col min="4" max="4" style="20" width="14.43357142857143" customWidth="1" bestFit="1"/>
    <col min="5" max="5" style="20" width="14.290714285714287" customWidth="1" bestFit="1"/>
    <col min="6" max="6" style="20" width="16.14785714285714" customWidth="1" bestFit="1"/>
    <col min="7" max="7" style="40" width="9.43357142857143" customWidth="1" bestFit="1"/>
    <col min="8" max="8" style="40" width="10.147857142857141" customWidth="1" bestFit="1"/>
    <col min="9" max="9" style="20" width="14.43357142857143" customWidth="1" bestFit="1"/>
    <col min="10" max="10" style="20" width="9.290714285714287" customWidth="1" bestFit="1"/>
    <col min="11" max="11" style="20" width="12.43357142857143" customWidth="1" bestFit="1"/>
    <col min="12" max="12" style="20" width="23.433571428571426" customWidth="1" bestFit="1"/>
    <col min="13" max="13" style="40" width="11.290714285714287" customWidth="1" bestFit="1"/>
    <col min="14" max="14" style="41" width="12.43357142857143" customWidth="1" bestFit="1"/>
    <col min="15" max="15" style="20" width="15.576428571428572" customWidth="1" bestFit="1"/>
    <col min="16" max="16" style="20" width="11.290714285714287" customWidth="1" bestFit="1"/>
    <col min="17" max="17" style="20" width="18.433571428571426" customWidth="1" bestFit="1"/>
    <col min="18" max="18" style="20" width="21.14785714285714" customWidth="1" bestFit="1"/>
    <col min="19" max="19" style="20" width="17.576428571428572" customWidth="1" bestFit="1"/>
    <col min="20" max="20" style="20" width="6.719285714285714" customWidth="1" bestFit="1"/>
    <col min="21" max="21" style="20" width="16.576428571428572" customWidth="1" bestFit="1"/>
    <col min="22" max="22" style="20" width="9.576428571428572" customWidth="1" bestFit="1"/>
  </cols>
  <sheetData>
    <row x14ac:dyDescent="0.25" r="1" customHeight="1" ht="18.75">
      <c r="A1" s="30" t="s">
        <v>203</v>
      </c>
      <c r="B1" s="31">
        <f>TKR!#REF!</f>
      </c>
      <c r="C1" s="6"/>
      <c r="D1" s="6"/>
      <c r="E1" s="6"/>
      <c r="F1" s="6"/>
      <c r="G1" s="32"/>
      <c r="H1" s="32"/>
      <c r="I1" s="6"/>
      <c r="J1" s="6"/>
      <c r="K1" s="6"/>
      <c r="L1" s="6"/>
      <c r="M1" s="32"/>
      <c r="N1" s="33"/>
      <c r="O1" s="6"/>
      <c r="P1" s="6"/>
      <c r="Q1" s="6"/>
      <c r="R1" s="6"/>
      <c r="S1" s="6"/>
      <c r="T1" s="6"/>
      <c r="U1" s="6"/>
      <c r="V1" s="6"/>
    </row>
    <row x14ac:dyDescent="0.25" r="2" customHeight="1" ht="18.75">
      <c r="A2" s="6"/>
      <c r="B2" s="6"/>
      <c r="C2" s="6"/>
      <c r="D2" s="6"/>
      <c r="E2" s="6"/>
      <c r="F2" s="6"/>
      <c r="G2" s="32"/>
      <c r="H2" s="32"/>
      <c r="I2" s="6"/>
      <c r="J2" s="6"/>
      <c r="K2" s="6"/>
      <c r="L2" s="6"/>
      <c r="M2" s="32"/>
      <c r="N2" s="33"/>
      <c r="O2" s="6"/>
      <c r="P2" s="6"/>
      <c r="Q2" s="6"/>
      <c r="R2" s="6"/>
      <c r="S2" s="6"/>
      <c r="T2" s="6"/>
      <c r="U2" s="6"/>
      <c r="V2" s="6"/>
    </row>
    <row x14ac:dyDescent="0.25" r="3" customHeight="1" ht="18.75">
      <c r="A3" s="1" t="s">
        <v>199</v>
      </c>
      <c r="B3" s="1" t="s">
        <v>200</v>
      </c>
      <c r="C3" s="6"/>
      <c r="D3" s="6"/>
      <c r="E3" s="6"/>
      <c r="F3" s="6"/>
      <c r="G3" s="32"/>
      <c r="H3" s="32"/>
      <c r="I3" s="6"/>
      <c r="J3" s="6"/>
      <c r="K3" s="6"/>
      <c r="L3" s="6"/>
      <c r="M3" s="32"/>
      <c r="N3" s="33"/>
      <c r="O3" s="6"/>
      <c r="P3" s="6"/>
      <c r="Q3" s="6"/>
      <c r="R3" s="6"/>
      <c r="S3" s="6"/>
      <c r="T3" s="6"/>
      <c r="U3" s="6"/>
      <c r="V3" s="6"/>
    </row>
    <row x14ac:dyDescent="0.25" r="4" customHeight="1" ht="18.75">
      <c r="A4" s="1" t="s">
        <v>204</v>
      </c>
      <c r="B4" s="34"/>
      <c r="C4" s="6"/>
      <c r="D4" s="6"/>
      <c r="E4" s="6"/>
      <c r="F4" s="6"/>
      <c r="G4" s="32"/>
      <c r="H4" s="32"/>
      <c r="I4" s="6"/>
      <c r="J4" s="6"/>
      <c r="K4" s="6"/>
      <c r="L4" s="6"/>
      <c r="M4" s="32"/>
      <c r="N4" s="33"/>
      <c r="O4" s="6"/>
      <c r="P4" s="6"/>
      <c r="Q4" s="6"/>
      <c r="R4" s="6"/>
      <c r="S4" s="6"/>
      <c r="T4" s="6"/>
      <c r="U4" s="6"/>
      <c r="V4" s="6"/>
    </row>
    <row x14ac:dyDescent="0.25" r="5" customHeight="1" ht="18.75">
      <c r="A5" s="1" t="s">
        <v>55</v>
      </c>
      <c r="B5" s="34"/>
      <c r="C5" s="6"/>
      <c r="D5" s="6"/>
      <c r="E5" s="6"/>
      <c r="F5" s="6"/>
      <c r="G5" s="32"/>
      <c r="H5" s="32"/>
      <c r="I5" s="6"/>
      <c r="J5" s="6"/>
      <c r="K5" s="6"/>
      <c r="L5" s="6"/>
      <c r="M5" s="32"/>
      <c r="N5" s="33"/>
      <c r="O5" s="6"/>
      <c r="P5" s="6"/>
      <c r="Q5" s="6"/>
      <c r="R5" s="6"/>
      <c r="S5" s="6"/>
      <c r="T5" s="6"/>
      <c r="U5" s="6"/>
      <c r="V5" s="6"/>
    </row>
    <row x14ac:dyDescent="0.25" r="6" customHeight="1" ht="18.75">
      <c r="A6" s="1" t="s">
        <v>6</v>
      </c>
      <c r="B6" s="34"/>
      <c r="C6" s="6"/>
      <c r="D6" s="6"/>
      <c r="E6" s="6"/>
      <c r="F6" s="6"/>
      <c r="G6" s="32"/>
      <c r="H6" s="32"/>
      <c r="I6" s="6"/>
      <c r="J6" s="6"/>
      <c r="K6" s="6"/>
      <c r="L6" s="6"/>
      <c r="M6" s="32"/>
      <c r="N6" s="33"/>
      <c r="O6" s="6"/>
      <c r="P6" s="6"/>
      <c r="Q6" s="6"/>
      <c r="R6" s="6"/>
      <c r="S6" s="6"/>
      <c r="T6" s="6"/>
      <c r="U6" s="6"/>
      <c r="V6" s="6"/>
    </row>
    <row x14ac:dyDescent="0.25" r="7" customHeight="1" ht="18.75">
      <c r="A7" s="1" t="s">
        <v>67</v>
      </c>
      <c r="B7" s="34"/>
      <c r="C7" s="6"/>
      <c r="D7" s="6"/>
      <c r="E7" s="6"/>
      <c r="F7" s="6"/>
      <c r="G7" s="32"/>
      <c r="H7" s="32"/>
      <c r="I7" s="6"/>
      <c r="J7" s="6"/>
      <c r="K7" s="6"/>
      <c r="L7" s="6"/>
      <c r="M7" s="32"/>
      <c r="N7" s="33"/>
      <c r="O7" s="6"/>
      <c r="P7" s="6"/>
      <c r="Q7" s="6"/>
      <c r="R7" s="6"/>
      <c r="S7" s="6"/>
      <c r="T7" s="6"/>
      <c r="U7" s="6"/>
      <c r="V7" s="6"/>
    </row>
    <row x14ac:dyDescent="0.25" r="8" customHeight="1" ht="18.75">
      <c r="A8" s="1" t="s">
        <v>205</v>
      </c>
      <c r="B8" s="34"/>
      <c r="C8" s="6"/>
      <c r="D8" s="6"/>
      <c r="E8" s="6"/>
      <c r="F8" s="6"/>
      <c r="G8" s="32"/>
      <c r="H8" s="32"/>
      <c r="I8" s="6"/>
      <c r="J8" s="6"/>
      <c r="K8" s="6"/>
      <c r="L8" s="6"/>
      <c r="M8" s="32"/>
      <c r="N8" s="33"/>
      <c r="O8" s="6"/>
      <c r="P8" s="6"/>
      <c r="Q8" s="6"/>
      <c r="R8" s="6"/>
      <c r="S8" s="6"/>
      <c r="T8" s="6"/>
      <c r="U8" s="6"/>
      <c r="V8" s="6"/>
    </row>
    <row x14ac:dyDescent="0.25" r="9" customHeight="1" ht="18.75">
      <c r="A9" s="1" t="s">
        <v>32</v>
      </c>
      <c r="B9" s="34"/>
      <c r="C9" s="6"/>
      <c r="D9" s="6"/>
      <c r="E9" s="6"/>
      <c r="F9" s="6"/>
      <c r="G9" s="32"/>
      <c r="H9" s="32"/>
      <c r="I9" s="6"/>
      <c r="J9" s="6"/>
      <c r="K9" s="6"/>
      <c r="L9" s="6"/>
      <c r="M9" s="32"/>
      <c r="N9" s="33"/>
      <c r="O9" s="6"/>
      <c r="P9" s="6"/>
      <c r="Q9" s="6"/>
      <c r="R9" s="6"/>
      <c r="S9" s="6"/>
      <c r="T9" s="6"/>
      <c r="U9" s="6"/>
      <c r="V9" s="6"/>
    </row>
    <row x14ac:dyDescent="0.25" r="10" customHeight="1" ht="18.75">
      <c r="A10" s="1" t="s">
        <v>206</v>
      </c>
      <c r="B10" s="34"/>
      <c r="C10" s="6"/>
      <c r="D10" s="6"/>
      <c r="E10" s="6"/>
      <c r="F10" s="6"/>
      <c r="G10" s="32"/>
      <c r="H10" s="32"/>
      <c r="I10" s="6"/>
      <c r="J10" s="6"/>
      <c r="K10" s="6"/>
      <c r="L10" s="6"/>
      <c r="M10" s="32"/>
      <c r="N10" s="33"/>
      <c r="O10" s="6"/>
      <c r="P10" s="6"/>
      <c r="Q10" s="6"/>
      <c r="R10" s="6"/>
      <c r="S10" s="6"/>
      <c r="T10" s="6"/>
      <c r="U10" s="6"/>
      <c r="V10" s="6"/>
    </row>
    <row x14ac:dyDescent="0.25" r="11" customHeight="1" ht="18.75">
      <c r="A11" s="1" t="s">
        <v>207</v>
      </c>
      <c r="B11" s="34"/>
      <c r="C11" s="6"/>
      <c r="D11" s="6"/>
      <c r="E11" s="6"/>
      <c r="F11" s="6"/>
      <c r="G11" s="32"/>
      <c r="H11" s="32"/>
      <c r="I11" s="6"/>
      <c r="J11" s="6"/>
      <c r="K11" s="6"/>
      <c r="L11" s="6"/>
      <c r="M11" s="32"/>
      <c r="N11" s="33"/>
      <c r="O11" s="6"/>
      <c r="P11" s="6"/>
      <c r="Q11" s="6"/>
      <c r="R11" s="6"/>
      <c r="S11" s="6"/>
      <c r="T11" s="6"/>
      <c r="U11" s="6"/>
      <c r="V11" s="6"/>
    </row>
    <row x14ac:dyDescent="0.25" r="12" customHeight="1" ht="18.75">
      <c r="A12" s="1" t="s">
        <v>202</v>
      </c>
      <c r="B12" s="34"/>
      <c r="C12" s="6"/>
      <c r="D12" s="6"/>
      <c r="E12" s="6"/>
      <c r="F12" s="6"/>
      <c r="G12" s="32"/>
      <c r="H12" s="32"/>
      <c r="I12" s="6"/>
      <c r="J12" s="6"/>
      <c r="K12" s="6"/>
      <c r="L12" s="6"/>
      <c r="M12" s="32"/>
      <c r="N12" s="33"/>
      <c r="O12" s="6"/>
      <c r="P12" s="6"/>
      <c r="Q12" s="6"/>
      <c r="R12" s="6"/>
      <c r="S12" s="6"/>
      <c r="T12" s="6"/>
      <c r="U12" s="6"/>
      <c r="V12" s="6"/>
    </row>
    <row x14ac:dyDescent="0.25" r="13" customHeight="1" ht="18.75">
      <c r="A13" s="6"/>
      <c r="B13" s="6"/>
      <c r="C13" s="6"/>
      <c r="D13" s="6"/>
      <c r="E13" s="6"/>
      <c r="F13" s="6"/>
      <c r="G13" s="32"/>
      <c r="H13" s="32"/>
      <c r="I13" s="6"/>
      <c r="J13" s="6"/>
      <c r="K13" s="6"/>
      <c r="L13" s="6"/>
      <c r="M13" s="32"/>
      <c r="N13" s="33"/>
      <c r="O13" s="6"/>
      <c r="P13" s="6"/>
      <c r="Q13" s="6"/>
      <c r="R13" s="6"/>
      <c r="S13" s="6"/>
      <c r="T13" s="6"/>
      <c r="U13" s="6"/>
      <c r="V13" s="6"/>
    </row>
    <row x14ac:dyDescent="0.25" r="14" customHeight="1" ht="18.75">
      <c r="A14" s="6"/>
      <c r="B14" s="6"/>
      <c r="C14" s="6"/>
      <c r="D14" s="6"/>
      <c r="E14" s="6"/>
      <c r="F14" s="6"/>
      <c r="G14" s="32"/>
      <c r="H14" s="32"/>
      <c r="I14" s="6"/>
      <c r="J14" s="6"/>
      <c r="K14" s="6"/>
      <c r="L14" s="6"/>
      <c r="M14" s="32"/>
      <c r="N14" s="33"/>
      <c r="O14" s="6"/>
      <c r="P14" s="6"/>
      <c r="Q14" s="6"/>
      <c r="R14" s="6"/>
      <c r="S14" s="6"/>
      <c r="T14" s="6"/>
      <c r="U14" s="6"/>
      <c r="V14" s="6"/>
    </row>
    <row x14ac:dyDescent="0.25" r="15" customHeight="1" ht="18.75">
      <c r="A15" s="35"/>
      <c r="B15" s="36" t="s">
        <v>208</v>
      </c>
      <c r="C15" s="1" t="s">
        <v>209</v>
      </c>
      <c r="D15" s="34"/>
      <c r="E15" s="6"/>
      <c r="F15" s="6"/>
      <c r="G15" s="32"/>
      <c r="H15" s="32"/>
      <c r="I15" s="6"/>
      <c r="J15" s="6"/>
      <c r="K15" s="6"/>
      <c r="L15" s="6"/>
      <c r="M15" s="32"/>
      <c r="N15" s="33"/>
      <c r="O15" s="6"/>
      <c r="P15" s="6"/>
      <c r="Q15" s="6"/>
      <c r="R15" s="6"/>
      <c r="S15" s="6"/>
      <c r="T15" s="6"/>
      <c r="U15" s="6"/>
      <c r="V15" s="6"/>
    </row>
    <row x14ac:dyDescent="0.25" r="16" customHeight="1" ht="18.75">
      <c r="A16" s="1" t="s">
        <v>210</v>
      </c>
      <c r="B16" s="6"/>
      <c r="C16" s="6"/>
      <c r="D16" s="6"/>
      <c r="E16" s="6"/>
      <c r="F16" s="6"/>
      <c r="G16" s="32"/>
      <c r="H16" s="32"/>
      <c r="I16" s="6"/>
      <c r="J16" s="6"/>
      <c r="K16" s="6"/>
      <c r="L16" s="6"/>
      <c r="M16" s="32"/>
      <c r="N16" s="33"/>
      <c r="O16" s="6"/>
      <c r="P16" s="6"/>
      <c r="Q16" s="6"/>
      <c r="R16" s="6"/>
      <c r="S16" s="6"/>
      <c r="T16" s="6"/>
      <c r="U16" s="6"/>
      <c r="V16" s="6"/>
    </row>
    <row x14ac:dyDescent="0.25" r="17" customHeight="1" ht="18.75">
      <c r="A17" s="1" t="s">
        <v>211</v>
      </c>
      <c r="B17" s="1" t="s">
        <v>212</v>
      </c>
      <c r="C17" s="1" t="s">
        <v>213</v>
      </c>
      <c r="D17" s="1" t="s">
        <v>214</v>
      </c>
      <c r="E17" s="1" t="s">
        <v>215</v>
      </c>
      <c r="F17" s="1" t="s">
        <v>216</v>
      </c>
      <c r="G17" s="37" t="s">
        <v>217</v>
      </c>
      <c r="H17" s="37" t="s">
        <v>218</v>
      </c>
      <c r="I17" s="1" t="s">
        <v>219</v>
      </c>
      <c r="J17" s="1" t="s">
        <v>220</v>
      </c>
      <c r="K17" s="1" t="s">
        <v>221</v>
      </c>
      <c r="L17" s="1" t="s">
        <v>222</v>
      </c>
      <c r="M17" s="37" t="s">
        <v>223</v>
      </c>
      <c r="N17" s="37" t="s">
        <v>224</v>
      </c>
      <c r="O17" s="1" t="s">
        <v>225</v>
      </c>
      <c r="P17" s="1" t="s">
        <v>226</v>
      </c>
      <c r="Q17" s="1" t="s">
        <v>227</v>
      </c>
      <c r="R17" s="1" t="s">
        <v>228</v>
      </c>
      <c r="S17" s="1" t="s">
        <v>229</v>
      </c>
      <c r="T17" s="1" t="s">
        <v>230</v>
      </c>
      <c r="U17" s="1" t="s">
        <v>231</v>
      </c>
      <c r="V17" s="1" t="s">
        <v>232</v>
      </c>
    </row>
    <row x14ac:dyDescent="0.25" r="18" customHeight="1" ht="18.75">
      <c r="A18" s="6"/>
      <c r="B18" s="1" t="s">
        <v>233</v>
      </c>
      <c r="C18" s="38">
        <f>$B$1</f>
      </c>
      <c r="D18" s="38">
        <f>C18+1</f>
      </c>
      <c r="E18" s="38">
        <f>$B$15</f>
      </c>
      <c r="F18" s="38">
        <f>E18</f>
      </c>
      <c r="G18" s="39">
        <v>1</v>
      </c>
      <c r="H18" s="39">
        <v>5010</v>
      </c>
      <c r="I18" s="38">
        <f>$C$15</f>
      </c>
      <c r="J18" s="6"/>
      <c r="K18" s="6"/>
      <c r="L18" s="38">
        <f>CONCATENATE($B$15," ",A4)</f>
      </c>
      <c r="M18" s="32"/>
      <c r="N18" s="39">
        <f>GETPIVOTDATA("extended",$A$3,"Cat","BEVERAGE")</f>
      </c>
      <c r="O18" s="1" t="s">
        <v>234</v>
      </c>
      <c r="P18" s="6"/>
      <c r="Q18" s="6"/>
      <c r="R18" s="6"/>
      <c r="S18" s="6"/>
      <c r="T18" s="6"/>
      <c r="U18" s="6"/>
      <c r="V18" s="6"/>
    </row>
    <row x14ac:dyDescent="0.25" r="19" customHeight="1" ht="18.75">
      <c r="A19" s="6"/>
      <c r="B19" s="1" t="s">
        <v>233</v>
      </c>
      <c r="C19" s="38">
        <f>$B$1</f>
      </c>
      <c r="D19" s="38">
        <f>C19+1</f>
      </c>
      <c r="E19" s="38">
        <f>$B$15</f>
      </c>
      <c r="F19" s="38">
        <f>E19</f>
      </c>
      <c r="G19" s="39">
        <v>2</v>
      </c>
      <c r="H19" s="39">
        <v>5050</v>
      </c>
      <c r="I19" s="38">
        <f>$C$15</f>
      </c>
      <c r="J19" s="6"/>
      <c r="K19" s="6"/>
      <c r="L19" s="38">
        <f>CONCATENATE($B$15," ",A5)</f>
      </c>
      <c r="M19" s="32"/>
      <c r="N19" s="39">
        <f>GETPIVOTDATA("extended",$A$3,"Cat","BREAD")</f>
      </c>
      <c r="O19" s="1" t="s">
        <v>234</v>
      </c>
      <c r="P19" s="6"/>
      <c r="Q19" s="6"/>
      <c r="R19" s="6"/>
      <c r="S19" s="6"/>
      <c r="T19" s="6"/>
      <c r="U19" s="6"/>
      <c r="V19" s="6"/>
    </row>
    <row x14ac:dyDescent="0.25" r="20" customHeight="1" ht="18.75">
      <c r="A20" s="6"/>
      <c r="B20" s="1" t="s">
        <v>233</v>
      </c>
      <c r="C20" s="38">
        <f>$B$1</f>
      </c>
      <c r="D20" s="38">
        <f>C20+1</f>
      </c>
      <c r="E20" s="38">
        <f>$B$15</f>
      </c>
      <c r="F20" s="38">
        <f>E20</f>
      </c>
      <c r="G20" s="39">
        <v>3</v>
      </c>
      <c r="H20" s="39">
        <v>5050</v>
      </c>
      <c r="I20" s="38">
        <f>$C$15</f>
      </c>
      <c r="J20" s="6"/>
      <c r="K20" s="6"/>
      <c r="L20" s="38">
        <f>CONCATENATE($B$15," ",A6)</f>
      </c>
      <c r="M20" s="32"/>
      <c r="N20" s="39">
        <f>GETPIVOTDATA("extended",$A$3,"Cat","DAIRY")</f>
      </c>
      <c r="O20" s="1" t="s">
        <v>234</v>
      </c>
      <c r="P20" s="6"/>
      <c r="Q20" s="6"/>
      <c r="R20" s="6"/>
      <c r="S20" s="6"/>
      <c r="T20" s="6"/>
      <c r="U20" s="6"/>
      <c r="V20" s="6"/>
    </row>
    <row x14ac:dyDescent="0.25" r="21" customHeight="1" ht="18.75">
      <c r="A21" s="6"/>
      <c r="B21" s="1" t="s">
        <v>233</v>
      </c>
      <c r="C21" s="38">
        <f>$B$1</f>
      </c>
      <c r="D21" s="38">
        <f>C21+1</f>
      </c>
      <c r="E21" s="38">
        <f>$B$15</f>
      </c>
      <c r="F21" s="38">
        <f>E21</f>
      </c>
      <c r="G21" s="39">
        <v>4</v>
      </c>
      <c r="H21" s="39">
        <v>5050</v>
      </c>
      <c r="I21" s="38">
        <f>$C$15</f>
      </c>
      <c r="J21" s="6"/>
      <c r="K21" s="6"/>
      <c r="L21" s="38">
        <f>CONCATENATE($B$15," ",A7)</f>
      </c>
      <c r="M21" s="32"/>
      <c r="N21" s="39">
        <f>GETPIVOTDATA("extended",$A$3,"Cat","DESSERT")</f>
      </c>
      <c r="O21" s="1" t="s">
        <v>234</v>
      </c>
      <c r="P21" s="6"/>
      <c r="Q21" s="6"/>
      <c r="R21" s="6"/>
      <c r="S21" s="6"/>
      <c r="T21" s="6"/>
      <c r="U21" s="6"/>
      <c r="V21" s="6"/>
    </row>
    <row x14ac:dyDescent="0.25" r="22" customHeight="1" ht="18.75">
      <c r="A22" s="6"/>
      <c r="B22" s="1" t="s">
        <v>233</v>
      </c>
      <c r="C22" s="38">
        <f>$B$1</f>
      </c>
      <c r="D22" s="38">
        <f>C22+1</f>
      </c>
      <c r="E22" s="38">
        <f>$B$15</f>
      </c>
      <c r="F22" s="38">
        <f>E22</f>
      </c>
      <c r="G22" s="39">
        <v>5</v>
      </c>
      <c r="H22" s="39">
        <v>5050</v>
      </c>
      <c r="I22" s="38">
        <f>$C$15</f>
      </c>
      <c r="J22" s="6"/>
      <c r="K22" s="6"/>
      <c r="L22" s="38">
        <f>CONCATENATE($B$15," ",A8)</f>
      </c>
      <c r="M22" s="32"/>
      <c r="N22" s="39">
        <f>GETPIVOTDATA("extended",$A$3,"Cat","GROCERY")</f>
      </c>
      <c r="O22" s="1" t="s">
        <v>234</v>
      </c>
      <c r="P22" s="6"/>
      <c r="Q22" s="6"/>
      <c r="R22" s="6"/>
      <c r="S22" s="6"/>
      <c r="T22" s="6"/>
      <c r="U22" s="6"/>
      <c r="V22" s="6"/>
    </row>
    <row x14ac:dyDescent="0.25" r="23" customHeight="1" ht="18.75">
      <c r="A23" s="6"/>
      <c r="B23" s="1" t="s">
        <v>233</v>
      </c>
      <c r="C23" s="38">
        <f>$B$1</f>
      </c>
      <c r="D23" s="38">
        <f>C23+1</f>
      </c>
      <c r="E23" s="38">
        <f>$B$15</f>
      </c>
      <c r="F23" s="38">
        <f>E23</f>
      </c>
      <c r="G23" s="39">
        <v>6</v>
      </c>
      <c r="H23" s="39">
        <v>5050</v>
      </c>
      <c r="I23" s="38">
        <f>$C$15</f>
      </c>
      <c r="J23" s="6"/>
      <c r="K23" s="6"/>
      <c r="L23" s="38">
        <f>CONCATENATE($B$15," ",A9)</f>
      </c>
      <c r="M23" s="32"/>
      <c r="N23" s="39">
        <f>GETPIVOTDATA("extended",$A$3,"Cat","MEAT")</f>
      </c>
      <c r="O23" s="1" t="s">
        <v>234</v>
      </c>
      <c r="P23" s="6"/>
      <c r="Q23" s="6"/>
      <c r="R23" s="6"/>
      <c r="S23" s="6"/>
      <c r="T23" s="6"/>
      <c r="U23" s="6"/>
      <c r="V23" s="6"/>
    </row>
    <row x14ac:dyDescent="0.25" r="24" customHeight="1" ht="18.75">
      <c r="A24" s="6"/>
      <c r="B24" s="1" t="s">
        <v>233</v>
      </c>
      <c r="C24" s="38">
        <f>$B$1</f>
      </c>
      <c r="D24" s="38">
        <f>C24+1</f>
      </c>
      <c r="E24" s="38">
        <f>$B$15</f>
      </c>
      <c r="F24" s="38">
        <f>E24</f>
      </c>
      <c r="G24" s="39">
        <v>7</v>
      </c>
      <c r="H24" s="39">
        <v>5050</v>
      </c>
      <c r="I24" s="38">
        <f>$C$15</f>
      </c>
      <c r="J24" s="6"/>
      <c r="K24" s="6"/>
      <c r="L24" s="38">
        <f>CONCATENATE($B$15," ",A10)</f>
      </c>
      <c r="M24" s="32"/>
      <c r="N24" s="39">
        <f>GETPIVOTDATA("extended",$A$3,"Cat","PRODUCE")</f>
      </c>
      <c r="O24" s="1" t="s">
        <v>234</v>
      </c>
      <c r="P24" s="6"/>
      <c r="Q24" s="6"/>
      <c r="R24" s="6"/>
      <c r="S24" s="6"/>
      <c r="T24" s="6"/>
      <c r="U24" s="6"/>
      <c r="V24" s="6"/>
    </row>
    <row x14ac:dyDescent="0.25" r="25" customHeight="1" ht="18.75">
      <c r="A25" s="6"/>
      <c r="B25" s="1" t="s">
        <v>233</v>
      </c>
      <c r="C25" s="38">
        <f>$B$1</f>
      </c>
      <c r="D25" s="38">
        <f>C25+1</f>
      </c>
      <c r="E25" s="38">
        <f>$B$15</f>
      </c>
      <c r="F25" s="38">
        <f>E25</f>
      </c>
      <c r="G25" s="39">
        <v>8</v>
      </c>
      <c r="H25" s="39">
        <v>5070</v>
      </c>
      <c r="I25" s="38">
        <f>$C$15</f>
      </c>
      <c r="J25" s="6"/>
      <c r="K25" s="6"/>
      <c r="L25" s="38">
        <f>CONCATENATE($B$15," ",A11)</f>
      </c>
      <c r="M25" s="32"/>
      <c r="N25" s="39">
        <f>GETPIVOTDATA("extended",$A$3,"Cat","RETAIL")</f>
      </c>
      <c r="O25" s="1" t="s">
        <v>234</v>
      </c>
      <c r="P25" s="6"/>
      <c r="Q25" s="6"/>
      <c r="R25" s="6"/>
      <c r="S25" s="6"/>
      <c r="T25" s="6"/>
      <c r="U25" s="6"/>
      <c r="V25" s="6"/>
    </row>
    <row x14ac:dyDescent="0.25" r="26" customHeight="1" ht="18.75">
      <c r="A26" s="6"/>
      <c r="B26" s="1" t="s">
        <v>233</v>
      </c>
      <c r="C26" s="38">
        <f>$B$1</f>
      </c>
      <c r="D26" s="38">
        <f>C26+1</f>
      </c>
      <c r="E26" s="38">
        <f>$B$15</f>
      </c>
      <c r="F26" s="38">
        <f>E26</f>
      </c>
      <c r="G26" s="39">
        <v>9</v>
      </c>
      <c r="H26" s="39">
        <v>1300</v>
      </c>
      <c r="I26" s="38">
        <f>$C$15</f>
      </c>
      <c r="J26" s="6"/>
      <c r="K26" s="6"/>
      <c r="L26" s="38">
        <f>CONCATENATE($B$15)</f>
      </c>
      <c r="M26" s="39">
        <f>GETPIVOTDATA("extended",$A$3)</f>
      </c>
      <c r="N26" s="33"/>
      <c r="O26" s="1" t="s">
        <v>234</v>
      </c>
      <c r="P26" s="6"/>
      <c r="Q26" s="6"/>
      <c r="R26" s="6"/>
      <c r="S26" s="6"/>
      <c r="T26" s="6"/>
      <c r="U26" s="6"/>
      <c r="V2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2"/>
  <sheetViews>
    <sheetView workbookViewId="0"/>
  </sheetViews>
  <sheetFormatPr defaultRowHeight="15" x14ac:dyDescent="0.25"/>
  <cols>
    <col min="1" max="1" style="21" width="13.147857142857141" customWidth="1" bestFit="1"/>
    <col min="2" max="2" style="22" width="16.290714285714284" customWidth="1" bestFit="1"/>
  </cols>
  <sheetData>
    <row x14ac:dyDescent="0.25" r="1" customHeight="1" ht="18.75">
      <c r="A1" s="24" t="s">
        <v>198</v>
      </c>
      <c r="B1" s="25">
        <f>TKR!#REF!</f>
      </c>
    </row>
    <row x14ac:dyDescent="0.25" r="2" customHeight="1" ht="18.75">
      <c r="A2" s="26"/>
      <c r="B2" s="27"/>
    </row>
    <row x14ac:dyDescent="0.25" r="3" customHeight="1" ht="18.75">
      <c r="A3" s="26" t="s">
        <v>199</v>
      </c>
      <c r="B3" s="27" t="s">
        <v>200</v>
      </c>
    </row>
    <row x14ac:dyDescent="0.25" r="4" customHeight="1" ht="18.75">
      <c r="A4" s="28" t="s">
        <v>102</v>
      </c>
      <c r="B4" s="29">
        <v>621.8499999999999</v>
      </c>
    </row>
    <row x14ac:dyDescent="0.25" r="5" customHeight="1" ht="18.75">
      <c r="A5" s="28" t="s">
        <v>55</v>
      </c>
      <c r="B5" s="29">
        <v>1137.7224999999999</v>
      </c>
    </row>
    <row x14ac:dyDescent="0.25" r="6" customHeight="1" ht="18.75">
      <c r="A6" s="28" t="s">
        <v>6</v>
      </c>
      <c r="B6" s="29">
        <v>840.7565833333335</v>
      </c>
    </row>
    <row x14ac:dyDescent="0.25" r="7" customHeight="1" ht="18.75">
      <c r="A7" s="28" t="s">
        <v>67</v>
      </c>
      <c r="B7" s="29">
        <v>43.7</v>
      </c>
    </row>
    <row x14ac:dyDescent="0.25" r="8" customHeight="1" ht="18.75">
      <c r="A8" s="28" t="s">
        <v>53</v>
      </c>
      <c r="B8" s="29">
        <v>4167.302999999999</v>
      </c>
    </row>
    <row x14ac:dyDescent="0.25" r="9" customHeight="1" ht="18.75">
      <c r="A9" s="28" t="s">
        <v>32</v>
      </c>
      <c r="B9" s="29">
        <v>5379.994999999999</v>
      </c>
    </row>
    <row x14ac:dyDescent="0.25" r="10" customHeight="1" ht="18.75">
      <c r="A10" s="28" t="s">
        <v>162</v>
      </c>
      <c r="B10" s="29">
        <v>828.38</v>
      </c>
    </row>
    <row x14ac:dyDescent="0.25" r="11" customHeight="1" ht="18.75">
      <c r="A11" s="28" t="s">
        <v>201</v>
      </c>
      <c r="B11" s="29"/>
    </row>
    <row x14ac:dyDescent="0.25" r="12" customHeight="1" ht="18.75">
      <c r="A12" s="28" t="s">
        <v>202</v>
      </c>
      <c r="B12" s="29">
        <v>13019.70708333333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76"/>
  <sheetViews>
    <sheetView workbookViewId="0" tabSelected="1"/>
  </sheetViews>
  <sheetFormatPr defaultRowHeight="15" x14ac:dyDescent="0.25"/>
  <cols>
    <col min="1" max="1" style="20" width="9.147857142857141" customWidth="1" bestFit="1"/>
    <col min="2" max="2" style="20" width="50.29071428571429" customWidth="1" bestFit="1"/>
    <col min="3" max="3" style="21" width="11.576428571428572" customWidth="1" bestFit="1"/>
    <col min="4" max="4" style="22" width="13.43357142857143" customWidth="1" bestFit="1"/>
    <col min="5" max="5" style="23" width="30.433571428571426" customWidth="1" bestFit="1"/>
    <col min="6" max="6" style="22" width="23.290714285714284" customWidth="1" bestFit="1"/>
    <col min="7" max="7" style="20" width="7.2907142857142855" customWidth="1" bestFit="1"/>
  </cols>
  <sheetData>
    <row x14ac:dyDescent="0.25" r="1" customHeight="1" ht="82.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/>
    </row>
    <row x14ac:dyDescent="0.25" r="2" customHeight="1" ht="24.95">
      <c r="A2" s="1" t="s">
        <v>6</v>
      </c>
      <c r="B2" s="7" t="s">
        <v>7</v>
      </c>
      <c r="C2" s="7" t="s">
        <v>8</v>
      </c>
      <c r="D2" s="8">
        <v>3.6263333333333336</v>
      </c>
      <c r="E2" s="9">
        <v>34</v>
      </c>
      <c r="F2" s="10">
        <f>D2*E2</f>
      </c>
      <c r="G2" s="6"/>
    </row>
    <row x14ac:dyDescent="0.25" r="3" customHeight="1" ht="24.95">
      <c r="A3" s="1" t="s">
        <v>6</v>
      </c>
      <c r="B3" s="7" t="s">
        <v>9</v>
      </c>
      <c r="C3" s="7" t="s">
        <v>10</v>
      </c>
      <c r="D3" s="8">
        <v>2.3</v>
      </c>
      <c r="E3" s="9">
        <v>21</v>
      </c>
      <c r="F3" s="10">
        <f>D3*E3</f>
      </c>
      <c r="G3" s="6"/>
    </row>
    <row x14ac:dyDescent="0.25" r="4" customHeight="1" ht="24.95">
      <c r="A4" s="1" t="s">
        <v>6</v>
      </c>
      <c r="B4" s="7" t="s">
        <v>11</v>
      </c>
      <c r="C4" s="7" t="s">
        <v>12</v>
      </c>
      <c r="D4" s="8">
        <v>39.83</v>
      </c>
      <c r="E4" s="11">
        <v>3.5</v>
      </c>
      <c r="F4" s="10">
        <f>D4*E4</f>
      </c>
      <c r="G4" s="6"/>
    </row>
    <row x14ac:dyDescent="0.25" r="5" customHeight="1" ht="24.95">
      <c r="A5" s="1" t="s">
        <v>6</v>
      </c>
      <c r="B5" s="7" t="s">
        <v>13</v>
      </c>
      <c r="C5" s="7" t="s">
        <v>14</v>
      </c>
      <c r="D5" s="8">
        <v>2.07</v>
      </c>
      <c r="E5" s="11">
        <v>25.25</v>
      </c>
      <c r="F5" s="10">
        <f>D5*E5</f>
      </c>
      <c r="G5" s="6"/>
    </row>
    <row x14ac:dyDescent="0.25" r="6" customHeight="1" ht="24.95">
      <c r="A6" s="1" t="s">
        <v>6</v>
      </c>
      <c r="B6" s="7" t="s">
        <v>15</v>
      </c>
      <c r="C6" s="7" t="s">
        <v>16</v>
      </c>
      <c r="D6" s="8">
        <v>6.4425</v>
      </c>
      <c r="E6" s="11">
        <v>3.75</v>
      </c>
      <c r="F6" s="10">
        <f>D6*E6</f>
      </c>
      <c r="G6" s="6"/>
    </row>
    <row x14ac:dyDescent="0.25" r="7" customHeight="1" ht="24.95">
      <c r="A7" s="1" t="s">
        <v>6</v>
      </c>
      <c r="B7" s="7" t="s">
        <v>17</v>
      </c>
      <c r="C7" s="7" t="s">
        <v>12</v>
      </c>
      <c r="D7" s="8">
        <v>41.67</v>
      </c>
      <c r="E7" s="9">
        <v>4</v>
      </c>
      <c r="F7" s="10">
        <f>D7*E7</f>
      </c>
      <c r="G7" s="6"/>
    </row>
    <row x14ac:dyDescent="0.25" r="8" customHeight="1" ht="24.95">
      <c r="A8" s="1" t="s">
        <v>6</v>
      </c>
      <c r="B8" s="7" t="s">
        <v>18</v>
      </c>
      <c r="C8" s="7" t="s">
        <v>16</v>
      </c>
      <c r="D8" s="8">
        <v>9.17</v>
      </c>
      <c r="E8" s="9">
        <v>2</v>
      </c>
      <c r="F8" s="10">
        <f>D8*E8</f>
      </c>
      <c r="G8" s="6"/>
    </row>
    <row x14ac:dyDescent="0.25" r="9" customHeight="1" ht="24.95">
      <c r="A9" s="1" t="s">
        <v>6</v>
      </c>
      <c r="B9" s="7" t="s">
        <v>19</v>
      </c>
      <c r="C9" s="7" t="s">
        <v>16</v>
      </c>
      <c r="D9" s="8">
        <v>4.12</v>
      </c>
      <c r="E9" s="9">
        <v>8</v>
      </c>
      <c r="F9" s="10">
        <f>D9*E9</f>
      </c>
      <c r="G9" s="6"/>
    </row>
    <row x14ac:dyDescent="0.25" r="10" customHeight="1" ht="24.95">
      <c r="A10" s="1" t="s">
        <v>6</v>
      </c>
      <c r="B10" s="7" t="s">
        <v>20</v>
      </c>
      <c r="C10" s="7" t="s">
        <v>16</v>
      </c>
      <c r="D10" s="8">
        <v>2.28</v>
      </c>
      <c r="E10" s="9">
        <v>10</v>
      </c>
      <c r="F10" s="10">
        <f>D10*E10</f>
      </c>
      <c r="G10" s="6"/>
    </row>
    <row x14ac:dyDescent="0.25" r="11" customHeight="1" ht="24.95">
      <c r="A11" s="1" t="s">
        <v>6</v>
      </c>
      <c r="B11" s="7" t="s">
        <v>21</v>
      </c>
      <c r="C11" s="7" t="s">
        <v>12</v>
      </c>
      <c r="D11" s="8">
        <v>17.6</v>
      </c>
      <c r="E11" s="9">
        <v>1</v>
      </c>
      <c r="F11" s="10">
        <f>D11*E11</f>
      </c>
      <c r="G11" s="6"/>
    </row>
    <row x14ac:dyDescent="0.25" r="12" customHeight="1" ht="24.95">
      <c r="A12" s="1" t="s">
        <v>6</v>
      </c>
      <c r="B12" s="7" t="s">
        <v>22</v>
      </c>
      <c r="C12" s="7" t="s">
        <v>12</v>
      </c>
      <c r="D12" s="8">
        <v>21.37</v>
      </c>
      <c r="E12" s="9">
        <v>2</v>
      </c>
      <c r="F12" s="10">
        <f>D12*E12</f>
      </c>
      <c r="G12" s="6"/>
    </row>
    <row x14ac:dyDescent="0.25" r="13" customHeight="1" ht="24.95">
      <c r="A13" s="1" t="s">
        <v>6</v>
      </c>
      <c r="B13" s="7" t="s">
        <v>23</v>
      </c>
      <c r="C13" s="7" t="s">
        <v>12</v>
      </c>
      <c r="D13" s="8">
        <v>49.33</v>
      </c>
      <c r="E13" s="9">
        <v>0</v>
      </c>
      <c r="F13" s="10">
        <f>D13*E13</f>
      </c>
      <c r="G13" s="6"/>
    </row>
    <row x14ac:dyDescent="0.25" r="14" customHeight="1" ht="24.95">
      <c r="A14" s="1" t="s">
        <v>6</v>
      </c>
      <c r="B14" s="7" t="s">
        <v>24</v>
      </c>
      <c r="C14" s="7" t="s">
        <v>12</v>
      </c>
      <c r="D14" s="8">
        <v>23.25</v>
      </c>
      <c r="E14" s="11">
        <v>2.25</v>
      </c>
      <c r="F14" s="10">
        <f>D14*E14</f>
      </c>
      <c r="G14" s="6"/>
    </row>
    <row x14ac:dyDescent="0.25" r="15" customHeight="1" ht="24.95">
      <c r="A15" s="1" t="s">
        <v>6</v>
      </c>
      <c r="B15" s="7" t="s">
        <v>25</v>
      </c>
      <c r="C15" s="7" t="s">
        <v>16</v>
      </c>
      <c r="D15" s="8">
        <v>3.86</v>
      </c>
      <c r="E15" s="9">
        <v>10</v>
      </c>
      <c r="F15" s="10">
        <f>D15*E15</f>
      </c>
      <c r="G15" s="6"/>
    </row>
    <row x14ac:dyDescent="0.25" r="16" customHeight="1" ht="24.95">
      <c r="A16" s="1" t="s">
        <v>6</v>
      </c>
      <c r="B16" s="7" t="s">
        <v>26</v>
      </c>
      <c r="C16" s="7" t="s">
        <v>16</v>
      </c>
      <c r="D16" s="8">
        <v>6.86</v>
      </c>
      <c r="E16" s="9">
        <v>4</v>
      </c>
      <c r="F16" s="10">
        <f>D16*E16</f>
      </c>
      <c r="G16" s="6"/>
    </row>
    <row x14ac:dyDescent="0.25" r="17" customHeight="1" ht="24.95">
      <c r="A17" s="1" t="s">
        <v>6</v>
      </c>
      <c r="B17" s="7" t="s">
        <v>27</v>
      </c>
      <c r="C17" s="7" t="s">
        <v>28</v>
      </c>
      <c r="D17" s="8">
        <v>0.8800000000000001</v>
      </c>
      <c r="E17" s="9">
        <v>19</v>
      </c>
      <c r="F17" s="10">
        <f>D17*E17</f>
      </c>
      <c r="G17" s="6"/>
    </row>
    <row x14ac:dyDescent="0.25" r="18" customHeight="1" ht="24.95">
      <c r="A18" s="1" t="s">
        <v>6</v>
      </c>
      <c r="B18" s="7" t="s">
        <v>29</v>
      </c>
      <c r="C18" s="7" t="s">
        <v>28</v>
      </c>
      <c r="D18" s="8">
        <v>0.74</v>
      </c>
      <c r="E18" s="9">
        <v>1</v>
      </c>
      <c r="F18" s="10">
        <f>D18*E18</f>
      </c>
      <c r="G18" s="6"/>
    </row>
    <row x14ac:dyDescent="0.25" r="19" customHeight="1" ht="24.95">
      <c r="A19" s="1" t="s">
        <v>6</v>
      </c>
      <c r="B19" s="7" t="s">
        <v>30</v>
      </c>
      <c r="C19" s="7" t="s">
        <v>31</v>
      </c>
      <c r="D19" s="8">
        <v>4.3725</v>
      </c>
      <c r="E19" s="11">
        <v>3.75</v>
      </c>
      <c r="F19" s="10">
        <f>D19*E19</f>
      </c>
      <c r="G19" s="6"/>
    </row>
    <row x14ac:dyDescent="0.25" r="20" customHeight="1" ht="24.95">
      <c r="A20" s="1" t="s">
        <v>32</v>
      </c>
      <c r="B20" s="7" t="s">
        <v>33</v>
      </c>
      <c r="C20" s="7" t="s">
        <v>34</v>
      </c>
      <c r="D20" s="12">
        <v>53.34</v>
      </c>
      <c r="E20" s="13">
        <v>2</v>
      </c>
      <c r="F20" s="10">
        <f>D20*E20</f>
      </c>
      <c r="G20" s="6"/>
    </row>
    <row x14ac:dyDescent="0.25" r="21" customHeight="1" ht="24.95">
      <c r="A21" s="1" t="s">
        <v>32</v>
      </c>
      <c r="B21" s="7" t="s">
        <v>35</v>
      </c>
      <c r="C21" s="7" t="s">
        <v>12</v>
      </c>
      <c r="D21" s="12">
        <v>35.19</v>
      </c>
      <c r="E21" s="14">
        <v>30.5</v>
      </c>
      <c r="F21" s="10">
        <f>D21*E21</f>
      </c>
      <c r="G21" s="6"/>
    </row>
    <row x14ac:dyDescent="0.25" r="22" customHeight="1" ht="24.95">
      <c r="A22" s="1" t="s">
        <v>32</v>
      </c>
      <c r="B22" s="7" t="s">
        <v>36</v>
      </c>
      <c r="C22" s="7" t="s">
        <v>14</v>
      </c>
      <c r="D22" s="12">
        <v>5.09</v>
      </c>
      <c r="E22" s="9">
        <v>125</v>
      </c>
      <c r="F22" s="10">
        <f>D22*E22</f>
      </c>
      <c r="G22" s="15"/>
    </row>
    <row x14ac:dyDescent="0.25" r="23" customHeight="1" ht="24.95">
      <c r="A23" s="1" t="s">
        <v>32</v>
      </c>
      <c r="B23" s="7" t="s">
        <v>37</v>
      </c>
      <c r="C23" s="7" t="s">
        <v>12</v>
      </c>
      <c r="D23" s="12">
        <v>34.75</v>
      </c>
      <c r="E23" s="14">
        <v>7.25</v>
      </c>
      <c r="F23" s="10">
        <f>D23*E23</f>
      </c>
      <c r="G23" s="15"/>
    </row>
    <row x14ac:dyDescent="0.25" r="24" customHeight="1" ht="24.95">
      <c r="A24" s="1" t="s">
        <v>32</v>
      </c>
      <c r="B24" s="7" t="s">
        <v>38</v>
      </c>
      <c r="C24" s="7" t="s">
        <v>12</v>
      </c>
      <c r="D24" s="12">
        <v>61.01</v>
      </c>
      <c r="E24" s="14">
        <v>13.5</v>
      </c>
      <c r="F24" s="10">
        <f>D24*E24</f>
      </c>
      <c r="G24" s="15"/>
    </row>
    <row x14ac:dyDescent="0.25" r="25" customHeight="1" ht="24.95">
      <c r="A25" s="1" t="s">
        <v>32</v>
      </c>
      <c r="B25" s="7" t="s">
        <v>39</v>
      </c>
      <c r="C25" s="7" t="s">
        <v>12</v>
      </c>
      <c r="D25" s="12">
        <v>39</v>
      </c>
      <c r="E25" s="13">
        <v>4</v>
      </c>
      <c r="F25" s="10">
        <f>D25*E25</f>
      </c>
      <c r="G25" s="15"/>
    </row>
    <row x14ac:dyDescent="0.25" r="26" customHeight="1" ht="24.95">
      <c r="A26" s="1" t="s">
        <v>32</v>
      </c>
      <c r="B26" s="7" t="s">
        <v>40</v>
      </c>
      <c r="C26" s="7" t="s">
        <v>12</v>
      </c>
      <c r="D26" s="12">
        <v>56.91</v>
      </c>
      <c r="E26" s="13">
        <v>3</v>
      </c>
      <c r="F26" s="10">
        <f>D26*E26</f>
      </c>
      <c r="G26" s="15"/>
    </row>
    <row x14ac:dyDescent="0.25" r="27" customHeight="1" ht="24.95">
      <c r="A27" s="1" t="s">
        <v>32</v>
      </c>
      <c r="B27" s="7" t="s">
        <v>41</v>
      </c>
      <c r="C27" s="7" t="s">
        <v>12</v>
      </c>
      <c r="D27" s="12">
        <v>41.22</v>
      </c>
      <c r="E27" s="13">
        <v>4</v>
      </c>
      <c r="F27" s="10">
        <f>D27*E27</f>
      </c>
      <c r="G27" s="15"/>
    </row>
    <row x14ac:dyDescent="0.25" r="28" customHeight="1" ht="24.95">
      <c r="A28" s="1" t="s">
        <v>32</v>
      </c>
      <c r="B28" s="7" t="s">
        <v>42</v>
      </c>
      <c r="C28" s="7" t="s">
        <v>16</v>
      </c>
      <c r="D28" s="12">
        <v>4.93</v>
      </c>
      <c r="E28" s="9">
        <v>35</v>
      </c>
      <c r="F28" s="16">
        <f>D28*E28</f>
      </c>
      <c r="G28" s="15"/>
    </row>
    <row x14ac:dyDescent="0.25" r="29" customHeight="1" ht="24.95">
      <c r="A29" s="1" t="s">
        <v>32</v>
      </c>
      <c r="B29" s="7" t="s">
        <v>43</v>
      </c>
      <c r="C29" s="7" t="s">
        <v>12</v>
      </c>
      <c r="D29" s="12">
        <v>27.8</v>
      </c>
      <c r="E29" s="9">
        <v>4</v>
      </c>
      <c r="F29" s="16">
        <f>D29*E29</f>
      </c>
      <c r="G29" s="15"/>
    </row>
    <row x14ac:dyDescent="0.25" r="30" customHeight="1" ht="24.95">
      <c r="A30" s="1" t="s">
        <v>32</v>
      </c>
      <c r="B30" s="7" t="s">
        <v>44</v>
      </c>
      <c r="C30" s="7" t="s">
        <v>12</v>
      </c>
      <c r="D30" s="12">
        <v>55.8</v>
      </c>
      <c r="E30" s="13">
        <v>5</v>
      </c>
      <c r="F30" s="17">
        <f>D30*E30</f>
      </c>
      <c r="G30" s="15"/>
    </row>
    <row x14ac:dyDescent="0.25" r="31" customHeight="1" ht="24.95">
      <c r="A31" s="1" t="s">
        <v>32</v>
      </c>
      <c r="B31" s="7" t="s">
        <v>45</v>
      </c>
      <c r="C31" s="7" t="s">
        <v>12</v>
      </c>
      <c r="D31" s="12">
        <v>64.56</v>
      </c>
      <c r="E31" s="11">
        <v>2.75</v>
      </c>
      <c r="F31" s="10">
        <f>D31*E31</f>
      </c>
      <c r="G31" s="6"/>
    </row>
    <row x14ac:dyDescent="0.25" r="32" customHeight="1" ht="24.95">
      <c r="A32" s="1" t="s">
        <v>32</v>
      </c>
      <c r="B32" s="7" t="s">
        <v>46</v>
      </c>
      <c r="C32" s="7" t="s">
        <v>12</v>
      </c>
      <c r="D32" s="12">
        <v>61.1</v>
      </c>
      <c r="E32" s="9">
        <v>1</v>
      </c>
      <c r="F32" s="10">
        <f>D32*E32</f>
      </c>
      <c r="G32" s="6"/>
    </row>
    <row x14ac:dyDescent="0.25" r="33" customHeight="1" ht="24.95">
      <c r="A33" s="1" t="s">
        <v>32</v>
      </c>
      <c r="B33" s="7" t="s">
        <v>47</v>
      </c>
      <c r="C33" s="7" t="s">
        <v>12</v>
      </c>
      <c r="D33" s="12">
        <v>42.95</v>
      </c>
      <c r="E33" s="11">
        <v>3.25</v>
      </c>
      <c r="F33" s="10">
        <f>D33*E33</f>
      </c>
      <c r="G33" s="6"/>
    </row>
    <row x14ac:dyDescent="0.25" r="34" customHeight="1" ht="24.95">
      <c r="A34" s="1" t="s">
        <v>32</v>
      </c>
      <c r="B34" s="7" t="s">
        <v>48</v>
      </c>
      <c r="C34" s="7" t="s">
        <v>12</v>
      </c>
      <c r="D34" s="12">
        <v>29.78</v>
      </c>
      <c r="E34" s="11">
        <v>10.5</v>
      </c>
      <c r="F34" s="10">
        <f>D34*E34</f>
      </c>
      <c r="G34" s="6"/>
    </row>
    <row x14ac:dyDescent="0.25" r="35" customHeight="1" ht="24.95">
      <c r="A35" s="1" t="s">
        <v>32</v>
      </c>
      <c r="B35" s="7" t="s">
        <v>49</v>
      </c>
      <c r="C35" s="7" t="s">
        <v>12</v>
      </c>
      <c r="D35" s="12">
        <v>50.72</v>
      </c>
      <c r="E35" s="9">
        <v>2</v>
      </c>
      <c r="F35" s="10">
        <f>D35*E35</f>
      </c>
      <c r="G35" s="6"/>
    </row>
    <row x14ac:dyDescent="0.25" r="36" customHeight="1" ht="24.95">
      <c r="A36" s="1" t="s">
        <v>32</v>
      </c>
      <c r="B36" s="7" t="s">
        <v>50</v>
      </c>
      <c r="C36" s="7" t="s">
        <v>12</v>
      </c>
      <c r="D36" s="12">
        <v>28.53</v>
      </c>
      <c r="E36" s="11">
        <v>10.5</v>
      </c>
      <c r="F36" s="10">
        <f>D36*E36</f>
      </c>
      <c r="G36" s="6"/>
    </row>
    <row x14ac:dyDescent="0.25" r="37" customHeight="1" ht="24.95">
      <c r="A37" s="1" t="s">
        <v>32</v>
      </c>
      <c r="B37" s="7" t="s">
        <v>51</v>
      </c>
      <c r="C37" s="7" t="s">
        <v>12</v>
      </c>
      <c r="D37" s="12">
        <v>27.51</v>
      </c>
      <c r="E37" s="9">
        <v>4</v>
      </c>
      <c r="F37" s="10">
        <f>D37*E37</f>
      </c>
      <c r="G37" s="6"/>
    </row>
    <row x14ac:dyDescent="0.25" r="38" customHeight="1" ht="24.95">
      <c r="A38" s="1" t="s">
        <v>32</v>
      </c>
      <c r="B38" s="7" t="s">
        <v>52</v>
      </c>
      <c r="C38" s="7" t="s">
        <v>12</v>
      </c>
      <c r="D38" s="12">
        <v>37.1</v>
      </c>
      <c r="E38" s="11">
        <v>6.25</v>
      </c>
      <c r="F38" s="10">
        <f>D38*E38</f>
      </c>
      <c r="G38" s="6"/>
    </row>
    <row x14ac:dyDescent="0.25" r="39" customHeight="1" ht="24.95">
      <c r="A39" s="1" t="s">
        <v>53</v>
      </c>
      <c r="B39" s="7" t="s">
        <v>54</v>
      </c>
      <c r="C39" s="7" t="s">
        <v>12</v>
      </c>
      <c r="D39" s="12">
        <v>58.87</v>
      </c>
      <c r="E39" s="11">
        <v>0.5</v>
      </c>
      <c r="F39" s="10">
        <f>D39*E39</f>
      </c>
      <c r="G39" s="6"/>
    </row>
    <row x14ac:dyDescent="0.25" r="40" customHeight="1" ht="24.95">
      <c r="A40" s="1" t="s">
        <v>55</v>
      </c>
      <c r="B40" s="7" t="s">
        <v>56</v>
      </c>
      <c r="C40" s="7" t="s">
        <v>12</v>
      </c>
      <c r="D40" s="12">
        <v>20.38</v>
      </c>
      <c r="E40" s="11">
        <v>11.25</v>
      </c>
      <c r="F40" s="10">
        <f>D40*E40</f>
      </c>
      <c r="G40" s="6"/>
    </row>
    <row x14ac:dyDescent="0.25" r="41" customHeight="1" ht="24.95">
      <c r="A41" s="1" t="s">
        <v>55</v>
      </c>
      <c r="B41" s="7" t="s">
        <v>57</v>
      </c>
      <c r="C41" s="7" t="s">
        <v>12</v>
      </c>
      <c r="D41" s="12">
        <v>17.59</v>
      </c>
      <c r="E41" s="9">
        <v>5</v>
      </c>
      <c r="F41" s="10">
        <f>D41*E41</f>
      </c>
      <c r="G41" s="6"/>
    </row>
    <row x14ac:dyDescent="0.25" r="42" customHeight="1" ht="24.95">
      <c r="A42" s="1" t="s">
        <v>55</v>
      </c>
      <c r="B42" s="7" t="s">
        <v>58</v>
      </c>
      <c r="C42" s="7" t="s">
        <v>12</v>
      </c>
      <c r="D42" s="12">
        <v>19.3</v>
      </c>
      <c r="E42" s="9">
        <v>25</v>
      </c>
      <c r="F42" s="10">
        <f>D42*E42</f>
      </c>
      <c r="G42" s="6"/>
    </row>
    <row x14ac:dyDescent="0.25" r="43" customHeight="1" ht="24.95">
      <c r="A43" s="1" t="s">
        <v>53</v>
      </c>
      <c r="B43" s="7" t="s">
        <v>59</v>
      </c>
      <c r="C43" s="7" t="s">
        <v>12</v>
      </c>
      <c r="D43" s="12">
        <v>27.06</v>
      </c>
      <c r="E43" s="11">
        <v>3.5</v>
      </c>
      <c r="F43" s="10">
        <f>D43*E43</f>
      </c>
      <c r="G43" s="6"/>
    </row>
    <row x14ac:dyDescent="0.25" r="44" customHeight="1" ht="24.95">
      <c r="A44" s="1" t="s">
        <v>53</v>
      </c>
      <c r="B44" s="7" t="s">
        <v>60</v>
      </c>
      <c r="C44" s="7" t="s">
        <v>12</v>
      </c>
      <c r="D44" s="12">
        <v>41.52</v>
      </c>
      <c r="E44" s="9">
        <v>0</v>
      </c>
      <c r="F44" s="10">
        <f>D44*E44</f>
      </c>
      <c r="G44" s="6"/>
    </row>
    <row x14ac:dyDescent="0.25" r="45" customHeight="1" ht="24.95">
      <c r="A45" s="1" t="s">
        <v>53</v>
      </c>
      <c r="B45" s="7" t="s">
        <v>61</v>
      </c>
      <c r="C45" s="7" t="s">
        <v>12</v>
      </c>
      <c r="D45" s="12">
        <v>43.65</v>
      </c>
      <c r="E45" s="11">
        <v>7.25</v>
      </c>
      <c r="F45" s="10">
        <f>D45*E45</f>
      </c>
      <c r="G45" s="6"/>
    </row>
    <row x14ac:dyDescent="0.25" r="46" customHeight="1" ht="24.95">
      <c r="A46" s="1" t="s">
        <v>55</v>
      </c>
      <c r="B46" s="7" t="s">
        <v>62</v>
      </c>
      <c r="C46" s="7" t="s">
        <v>12</v>
      </c>
      <c r="D46" s="12">
        <v>36.19</v>
      </c>
      <c r="E46" s="11">
        <v>5.25</v>
      </c>
      <c r="F46" s="10">
        <f>D46*E46</f>
      </c>
      <c r="G46" s="6"/>
    </row>
    <row x14ac:dyDescent="0.25" r="47" customHeight="1" ht="24.95">
      <c r="A47" s="1" t="s">
        <v>53</v>
      </c>
      <c r="B47" s="7" t="s">
        <v>63</v>
      </c>
      <c r="C47" s="7" t="s">
        <v>12</v>
      </c>
      <c r="D47" s="8">
        <v>40.91</v>
      </c>
      <c r="E47" s="11">
        <v>3.5</v>
      </c>
      <c r="F47" s="10">
        <f>D47*E47</f>
      </c>
      <c r="G47" s="6"/>
    </row>
    <row x14ac:dyDescent="0.25" r="48" customHeight="1" ht="24.95">
      <c r="A48" s="1" t="s">
        <v>53</v>
      </c>
      <c r="B48" s="7" t="s">
        <v>64</v>
      </c>
      <c r="C48" s="7" t="s">
        <v>12</v>
      </c>
      <c r="D48" s="8">
        <v>27.45</v>
      </c>
      <c r="E48" s="11">
        <v>3.25</v>
      </c>
      <c r="F48" s="10">
        <f>D48*E48</f>
      </c>
      <c r="G48" s="6"/>
    </row>
    <row x14ac:dyDescent="0.25" r="49" customHeight="1" ht="24.95">
      <c r="A49" s="1" t="s">
        <v>53</v>
      </c>
      <c r="B49" s="7" t="s">
        <v>65</v>
      </c>
      <c r="C49" s="7" t="s">
        <v>12</v>
      </c>
      <c r="D49" s="8">
        <v>20.64</v>
      </c>
      <c r="E49" s="11">
        <v>1.75</v>
      </c>
      <c r="F49" s="10">
        <f>D49*E49</f>
      </c>
      <c r="G49" s="6"/>
    </row>
    <row x14ac:dyDescent="0.25" r="50" customHeight="1" ht="24.95">
      <c r="A50" s="1" t="s">
        <v>53</v>
      </c>
      <c r="B50" s="7" t="s">
        <v>66</v>
      </c>
      <c r="C50" s="7" t="s">
        <v>12</v>
      </c>
      <c r="D50" s="8">
        <v>35.66</v>
      </c>
      <c r="E50" s="11">
        <v>3.25</v>
      </c>
      <c r="F50" s="10">
        <f>D50*E50</f>
      </c>
      <c r="G50" s="6"/>
    </row>
    <row x14ac:dyDescent="0.25" r="51" customHeight="1" ht="24.95">
      <c r="A51" s="1" t="s">
        <v>67</v>
      </c>
      <c r="B51" s="18" t="s">
        <v>68</v>
      </c>
      <c r="C51" s="18" t="s">
        <v>12</v>
      </c>
      <c r="D51" s="10">
        <v>17.48</v>
      </c>
      <c r="E51" s="11">
        <v>2.5</v>
      </c>
      <c r="F51" s="10">
        <f>D51*E51</f>
      </c>
      <c r="G51" s="6"/>
    </row>
    <row x14ac:dyDescent="0.25" r="52" customHeight="1" ht="24.95">
      <c r="A52" s="1" t="s">
        <v>53</v>
      </c>
      <c r="B52" s="7" t="s">
        <v>69</v>
      </c>
      <c r="C52" s="7" t="s">
        <v>12</v>
      </c>
      <c r="D52" s="12">
        <v>46.65</v>
      </c>
      <c r="E52" s="11">
        <v>3.5</v>
      </c>
      <c r="F52" s="10">
        <f>D52*E52</f>
      </c>
      <c r="G52" s="6"/>
    </row>
    <row x14ac:dyDescent="0.25" r="53" customHeight="1" ht="24.95">
      <c r="A53" s="1" t="s">
        <v>53</v>
      </c>
      <c r="B53" s="7" t="s">
        <v>70</v>
      </c>
      <c r="C53" s="7" t="s">
        <v>12</v>
      </c>
      <c r="D53" s="12">
        <v>20.03</v>
      </c>
      <c r="E53" s="11">
        <v>21.5</v>
      </c>
      <c r="F53" s="10">
        <f>D53*E53</f>
      </c>
      <c r="G53" s="6"/>
    </row>
    <row x14ac:dyDescent="0.25" r="54" customHeight="1" ht="24.95">
      <c r="A54" s="1" t="s">
        <v>53</v>
      </c>
      <c r="B54" s="7" t="s">
        <v>71</v>
      </c>
      <c r="C54" s="7" t="s">
        <v>12</v>
      </c>
      <c r="D54" s="12">
        <v>23.57</v>
      </c>
      <c r="E54" s="9">
        <v>10</v>
      </c>
      <c r="F54" s="10">
        <f>D54*E54</f>
      </c>
      <c r="G54" s="6"/>
    </row>
    <row x14ac:dyDescent="0.25" r="55" customHeight="1" ht="24.95">
      <c r="A55" s="1" t="s">
        <v>53</v>
      </c>
      <c r="B55" s="7" t="s">
        <v>72</v>
      </c>
      <c r="C55" s="7" t="s">
        <v>12</v>
      </c>
      <c r="D55" s="12">
        <v>20.61</v>
      </c>
      <c r="E55" s="11">
        <v>9.75</v>
      </c>
      <c r="F55" s="10">
        <f>D55*E55</f>
      </c>
      <c r="G55" s="6"/>
    </row>
    <row x14ac:dyDescent="0.25" r="56" customHeight="1" ht="24.95">
      <c r="A56" s="1" t="s">
        <v>53</v>
      </c>
      <c r="B56" s="18" t="s">
        <v>73</v>
      </c>
      <c r="C56" s="18" t="s">
        <v>12</v>
      </c>
      <c r="D56" s="10">
        <v>31.8</v>
      </c>
      <c r="E56" s="11">
        <v>1.25</v>
      </c>
      <c r="F56" s="10">
        <f>D56*E56</f>
      </c>
      <c r="G56" s="6"/>
    </row>
    <row x14ac:dyDescent="0.25" r="57" customHeight="1" ht="24.95">
      <c r="A57" s="1" t="s">
        <v>53</v>
      </c>
      <c r="B57" s="7" t="s">
        <v>74</v>
      </c>
      <c r="C57" s="7" t="s">
        <v>75</v>
      </c>
      <c r="D57" s="12">
        <v>3.79</v>
      </c>
      <c r="E57" s="9">
        <v>6</v>
      </c>
      <c r="F57" s="10">
        <f>D57*E57</f>
      </c>
      <c r="G57" s="6"/>
    </row>
    <row x14ac:dyDescent="0.25" r="58" customHeight="1" ht="24.95">
      <c r="A58" s="1" t="s">
        <v>53</v>
      </c>
      <c r="B58" s="7" t="s">
        <v>76</v>
      </c>
      <c r="C58" s="7" t="s">
        <v>75</v>
      </c>
      <c r="D58" s="12">
        <v>4.39</v>
      </c>
      <c r="E58" s="9">
        <v>5</v>
      </c>
      <c r="F58" s="10">
        <f>D58*E58</f>
      </c>
      <c r="G58" s="6"/>
    </row>
    <row x14ac:dyDescent="0.25" r="59" customHeight="1" ht="24.95">
      <c r="A59" s="1" t="s">
        <v>53</v>
      </c>
      <c r="B59" s="7" t="s">
        <v>77</v>
      </c>
      <c r="C59" s="7" t="s">
        <v>12</v>
      </c>
      <c r="D59" s="12">
        <v>24.94</v>
      </c>
      <c r="E59" s="11">
        <v>0.5</v>
      </c>
      <c r="F59" s="10">
        <f>D59*E59</f>
      </c>
      <c r="G59" s="6"/>
    </row>
    <row x14ac:dyDescent="0.25" r="60" customHeight="1" ht="24.95">
      <c r="A60" s="1" t="s">
        <v>53</v>
      </c>
      <c r="B60" s="7" t="s">
        <v>78</v>
      </c>
      <c r="C60" s="7" t="s">
        <v>75</v>
      </c>
      <c r="D60" s="12">
        <v>13.14</v>
      </c>
      <c r="E60" s="11">
        <v>3.25</v>
      </c>
      <c r="F60" s="10">
        <f>D60*E60</f>
      </c>
      <c r="G60" s="6"/>
    </row>
    <row x14ac:dyDescent="0.25" r="61" customHeight="1" ht="24.95">
      <c r="A61" s="1" t="s">
        <v>53</v>
      </c>
      <c r="B61" s="7" t="s">
        <v>79</v>
      </c>
      <c r="C61" s="7" t="s">
        <v>12</v>
      </c>
      <c r="D61" s="12">
        <v>28.91</v>
      </c>
      <c r="E61" s="9">
        <v>1</v>
      </c>
      <c r="F61" s="10">
        <f>D61*E61</f>
      </c>
      <c r="G61" s="6"/>
    </row>
    <row x14ac:dyDescent="0.25" r="62" customHeight="1" ht="24.95">
      <c r="A62" s="1" t="s">
        <v>53</v>
      </c>
      <c r="B62" s="7" t="s">
        <v>80</v>
      </c>
      <c r="C62" s="7" t="s">
        <v>12</v>
      </c>
      <c r="D62" s="12">
        <v>24.63</v>
      </c>
      <c r="E62" s="9">
        <v>2</v>
      </c>
      <c r="F62" s="10">
        <f>D62*E62</f>
      </c>
      <c r="G62" s="6"/>
    </row>
    <row x14ac:dyDescent="0.25" r="63" customHeight="1" ht="24.95">
      <c r="A63" s="1" t="s">
        <v>53</v>
      </c>
      <c r="B63" s="7" t="s">
        <v>81</v>
      </c>
      <c r="C63" s="7" t="s">
        <v>12</v>
      </c>
      <c r="D63" s="12">
        <v>19.43</v>
      </c>
      <c r="E63" s="11">
        <v>0.75</v>
      </c>
      <c r="F63" s="10">
        <f>D63*E63</f>
      </c>
      <c r="G63" s="6"/>
    </row>
    <row x14ac:dyDescent="0.25" r="64" customHeight="1" ht="24.95">
      <c r="A64" s="1" t="s">
        <v>53</v>
      </c>
      <c r="B64" s="7" t="s">
        <v>82</v>
      </c>
      <c r="C64" s="7" t="s">
        <v>12</v>
      </c>
      <c r="D64" s="12">
        <v>62.47</v>
      </c>
      <c r="E64" s="9">
        <v>1</v>
      </c>
      <c r="F64" s="10">
        <f>D64*E64</f>
      </c>
      <c r="G64" s="6"/>
    </row>
    <row x14ac:dyDescent="0.25" r="65" customHeight="1" ht="24.95">
      <c r="A65" s="1" t="s">
        <v>53</v>
      </c>
      <c r="B65" s="7" t="s">
        <v>83</v>
      </c>
      <c r="C65" s="7" t="s">
        <v>75</v>
      </c>
      <c r="D65" s="12">
        <v>3.37</v>
      </c>
      <c r="E65" s="9">
        <v>1</v>
      </c>
      <c r="F65" s="10">
        <f>D65*E65</f>
      </c>
      <c r="G65" s="6"/>
    </row>
    <row x14ac:dyDescent="0.25" r="66" customHeight="1" ht="24.95">
      <c r="A66" s="1" t="s">
        <v>53</v>
      </c>
      <c r="B66" s="7" t="s">
        <v>84</v>
      </c>
      <c r="C66" s="7" t="s">
        <v>75</v>
      </c>
      <c r="D66" s="12">
        <v>4.38</v>
      </c>
      <c r="E66" s="9">
        <v>5</v>
      </c>
      <c r="F66" s="10">
        <f>D66*E66</f>
      </c>
      <c r="G66" s="6"/>
    </row>
    <row x14ac:dyDescent="0.25" r="67" customHeight="1" ht="24.95">
      <c r="A67" s="1" t="s">
        <v>53</v>
      </c>
      <c r="B67" s="7" t="s">
        <v>85</v>
      </c>
      <c r="C67" s="7" t="s">
        <v>75</v>
      </c>
      <c r="D67" s="12">
        <v>0.7</v>
      </c>
      <c r="E67" s="9">
        <v>23</v>
      </c>
      <c r="F67" s="10">
        <f>D67*E67</f>
      </c>
      <c r="G67" s="6"/>
    </row>
    <row x14ac:dyDescent="0.25" r="68" customHeight="1" ht="24.95">
      <c r="A68" s="1" t="s">
        <v>53</v>
      </c>
      <c r="B68" s="7" t="s">
        <v>86</v>
      </c>
      <c r="C68" s="7" t="s">
        <v>12</v>
      </c>
      <c r="D68" s="12">
        <v>26.27</v>
      </c>
      <c r="E68" s="9">
        <v>1</v>
      </c>
      <c r="F68" s="10">
        <f>D68*E68</f>
      </c>
      <c r="G68" s="6"/>
    </row>
    <row x14ac:dyDescent="0.25" r="69" customHeight="1" ht="24.95">
      <c r="A69" s="1" t="s">
        <v>53</v>
      </c>
      <c r="B69" s="7" t="s">
        <v>87</v>
      </c>
      <c r="C69" s="7" t="s">
        <v>12</v>
      </c>
      <c r="D69" s="12">
        <v>13.4</v>
      </c>
      <c r="E69" s="9">
        <v>1</v>
      </c>
      <c r="F69" s="10">
        <f>D69*E69</f>
      </c>
      <c r="G69" s="6"/>
    </row>
    <row x14ac:dyDescent="0.25" r="70" customHeight="1" ht="24.95">
      <c r="A70" s="1" t="s">
        <v>53</v>
      </c>
      <c r="B70" s="7" t="s">
        <v>88</v>
      </c>
      <c r="C70" s="7" t="s">
        <v>12</v>
      </c>
      <c r="D70" s="12">
        <v>11.94</v>
      </c>
      <c r="E70" s="9">
        <v>1</v>
      </c>
      <c r="F70" s="10">
        <f>D70*E70</f>
      </c>
      <c r="G70" s="6"/>
    </row>
    <row x14ac:dyDescent="0.25" r="71" customHeight="1" ht="24.95">
      <c r="A71" s="1" t="s">
        <v>53</v>
      </c>
      <c r="B71" s="7" t="s">
        <v>89</v>
      </c>
      <c r="C71" s="7" t="s">
        <v>75</v>
      </c>
      <c r="D71" s="12">
        <v>4.8</v>
      </c>
      <c r="E71" s="9">
        <v>7</v>
      </c>
      <c r="F71" s="10">
        <f>D71*E71</f>
      </c>
      <c r="G71" s="6"/>
    </row>
    <row x14ac:dyDescent="0.25" r="72" customHeight="1" ht="24.95">
      <c r="A72" s="1" t="s">
        <v>53</v>
      </c>
      <c r="B72" s="7" t="s">
        <v>90</v>
      </c>
      <c r="C72" s="7" t="s">
        <v>75</v>
      </c>
      <c r="D72" s="12">
        <v>11.27</v>
      </c>
      <c r="E72" s="9">
        <v>3</v>
      </c>
      <c r="F72" s="10">
        <f>D72*E72</f>
      </c>
      <c r="G72" s="6"/>
    </row>
    <row x14ac:dyDescent="0.25" r="73" customHeight="1" ht="24.95">
      <c r="A73" s="1" t="s">
        <v>53</v>
      </c>
      <c r="B73" s="7" t="s">
        <v>91</v>
      </c>
      <c r="C73" s="7" t="s">
        <v>75</v>
      </c>
      <c r="D73" s="12">
        <v>18.08</v>
      </c>
      <c r="E73" s="11">
        <v>2.75</v>
      </c>
      <c r="F73" s="10">
        <f>D73*E73</f>
      </c>
      <c r="G73" s="6"/>
    </row>
    <row x14ac:dyDescent="0.25" r="74" customHeight="1" ht="24.95">
      <c r="A74" s="1" t="s">
        <v>53</v>
      </c>
      <c r="B74" s="7" t="s">
        <v>92</v>
      </c>
      <c r="C74" s="7" t="s">
        <v>75</v>
      </c>
      <c r="D74" s="12">
        <v>14.47</v>
      </c>
      <c r="E74" s="11">
        <v>3.5</v>
      </c>
      <c r="F74" s="10">
        <f>D74*E74</f>
      </c>
      <c r="G74" s="6"/>
    </row>
    <row x14ac:dyDescent="0.25" r="75" customHeight="1" ht="24.95">
      <c r="A75" s="1" t="s">
        <v>53</v>
      </c>
      <c r="B75" s="7" t="s">
        <v>93</v>
      </c>
      <c r="C75" s="7" t="s">
        <v>75</v>
      </c>
      <c r="D75" s="12">
        <v>12.27</v>
      </c>
      <c r="E75" s="11">
        <v>3.5</v>
      </c>
      <c r="F75" s="10">
        <f>D75*E75</f>
      </c>
      <c r="G75" s="6"/>
    </row>
    <row x14ac:dyDescent="0.25" r="76" customHeight="1" ht="24.95">
      <c r="A76" s="1" t="s">
        <v>53</v>
      </c>
      <c r="B76" s="7" t="s">
        <v>94</v>
      </c>
      <c r="C76" s="7" t="s">
        <v>75</v>
      </c>
      <c r="D76" s="12">
        <v>1.78</v>
      </c>
      <c r="E76" s="9">
        <v>32</v>
      </c>
      <c r="F76" s="10">
        <f>D76*E76</f>
      </c>
      <c r="G76" s="6"/>
    </row>
    <row x14ac:dyDescent="0.25" r="77" customHeight="1" ht="24.95">
      <c r="A77" s="1" t="s">
        <v>53</v>
      </c>
      <c r="B77" s="7" t="s">
        <v>95</v>
      </c>
      <c r="C77" s="7" t="s">
        <v>75</v>
      </c>
      <c r="D77" s="12">
        <v>11.66</v>
      </c>
      <c r="E77" s="9">
        <v>3</v>
      </c>
      <c r="F77" s="10">
        <f>D77*E77</f>
      </c>
      <c r="G77" s="6"/>
    </row>
    <row x14ac:dyDescent="0.25" r="78" customHeight="1" ht="24.95">
      <c r="A78" s="1" t="s">
        <v>53</v>
      </c>
      <c r="B78" s="7" t="s">
        <v>96</v>
      </c>
      <c r="C78" s="7" t="s">
        <v>75</v>
      </c>
      <c r="D78" s="12">
        <v>1.8</v>
      </c>
      <c r="E78" s="9">
        <v>1</v>
      </c>
      <c r="F78" s="10">
        <f>D78*E78</f>
      </c>
      <c r="G78" s="6"/>
    </row>
    <row x14ac:dyDescent="0.25" r="79" customHeight="1" ht="24.95">
      <c r="A79" s="1" t="s">
        <v>53</v>
      </c>
      <c r="B79" s="7" t="s">
        <v>97</v>
      </c>
      <c r="C79" s="7" t="s">
        <v>75</v>
      </c>
      <c r="D79" s="12">
        <v>6.06</v>
      </c>
      <c r="E79" s="11">
        <v>0.25</v>
      </c>
      <c r="F79" s="10">
        <f>D79*E79</f>
      </c>
      <c r="G79" s="6"/>
    </row>
    <row x14ac:dyDescent="0.25" r="80" customHeight="1" ht="24.95">
      <c r="A80" s="1" t="s">
        <v>53</v>
      </c>
      <c r="B80" s="7" t="s">
        <v>98</v>
      </c>
      <c r="C80" s="7" t="s">
        <v>75</v>
      </c>
      <c r="D80" s="12">
        <v>5.98</v>
      </c>
      <c r="E80" s="11">
        <v>4.25</v>
      </c>
      <c r="F80" s="10">
        <f>D80*E80</f>
      </c>
      <c r="G80" s="6"/>
    </row>
    <row x14ac:dyDescent="0.25" r="81" customHeight="1" ht="24.95">
      <c r="A81" s="1" t="s">
        <v>53</v>
      </c>
      <c r="B81" s="7" t="s">
        <v>99</v>
      </c>
      <c r="C81" s="7" t="s">
        <v>75</v>
      </c>
      <c r="D81" s="12">
        <v>9.35</v>
      </c>
      <c r="E81" s="9">
        <v>0</v>
      </c>
      <c r="F81" s="10">
        <f>D81*E81</f>
      </c>
      <c r="G81" s="6"/>
    </row>
    <row x14ac:dyDescent="0.25" r="82" customHeight="1" ht="24.95">
      <c r="A82" s="1" t="s">
        <v>53</v>
      </c>
      <c r="B82" s="7" t="s">
        <v>100</v>
      </c>
      <c r="C82" s="7" t="s">
        <v>75</v>
      </c>
      <c r="D82" s="12">
        <v>15.78</v>
      </c>
      <c r="E82" s="11">
        <v>4.75</v>
      </c>
      <c r="F82" s="10">
        <f>D82*E82</f>
      </c>
      <c r="G82" s="6"/>
    </row>
    <row x14ac:dyDescent="0.25" r="83" customHeight="1" ht="24.95">
      <c r="A83" s="1" t="s">
        <v>53</v>
      </c>
      <c r="B83" s="7" t="s">
        <v>101</v>
      </c>
      <c r="C83" s="7" t="s">
        <v>12</v>
      </c>
      <c r="D83" s="12">
        <v>13.28</v>
      </c>
      <c r="E83" s="11">
        <v>2.5</v>
      </c>
      <c r="F83" s="10">
        <f>D83*E83</f>
      </c>
      <c r="G83" s="6"/>
    </row>
    <row x14ac:dyDescent="0.25" r="84" customHeight="1" ht="24.95">
      <c r="A84" s="1" t="s">
        <v>102</v>
      </c>
      <c r="B84" s="7" t="s">
        <v>103</v>
      </c>
      <c r="C84" s="7" t="s">
        <v>75</v>
      </c>
      <c r="D84" s="12">
        <v>1.18</v>
      </c>
      <c r="E84" s="9">
        <v>34</v>
      </c>
      <c r="F84" s="10">
        <f>D84*E84</f>
      </c>
      <c r="G84" s="6"/>
    </row>
    <row x14ac:dyDescent="0.25" r="85" customHeight="1" ht="24.95">
      <c r="A85" s="1" t="s">
        <v>102</v>
      </c>
      <c r="B85" s="7" t="s">
        <v>104</v>
      </c>
      <c r="C85" s="7" t="s">
        <v>75</v>
      </c>
      <c r="D85" s="12">
        <v>1.18</v>
      </c>
      <c r="E85" s="9">
        <v>53</v>
      </c>
      <c r="F85" s="10">
        <f>D85*E85</f>
      </c>
      <c r="G85" s="6"/>
    </row>
    <row x14ac:dyDescent="0.25" r="86" customHeight="1" ht="24.95">
      <c r="A86" s="1" t="s">
        <v>53</v>
      </c>
      <c r="B86" s="7" t="s">
        <v>105</v>
      </c>
      <c r="C86" s="7" t="s">
        <v>75</v>
      </c>
      <c r="D86" s="12">
        <v>16.1</v>
      </c>
      <c r="E86" s="9">
        <v>0</v>
      </c>
      <c r="F86" s="10">
        <v>0</v>
      </c>
      <c r="G86" s="6"/>
    </row>
    <row x14ac:dyDescent="0.25" r="87" customHeight="1" ht="24.95">
      <c r="A87" s="1" t="s">
        <v>53</v>
      </c>
      <c r="B87" s="7" t="s">
        <v>106</v>
      </c>
      <c r="C87" s="7" t="s">
        <v>12</v>
      </c>
      <c r="D87" s="12">
        <v>17.13</v>
      </c>
      <c r="E87" s="11">
        <v>2.25</v>
      </c>
      <c r="F87" s="10">
        <f>D87*E87</f>
      </c>
      <c r="G87" s="6"/>
    </row>
    <row x14ac:dyDescent="0.25" r="88" customHeight="1" ht="24.95">
      <c r="A88" s="1" t="s">
        <v>53</v>
      </c>
      <c r="B88" s="7" t="s">
        <v>107</v>
      </c>
      <c r="C88" s="7" t="s">
        <v>75</v>
      </c>
      <c r="D88" s="12">
        <v>5.91</v>
      </c>
      <c r="E88" s="11">
        <v>5.25</v>
      </c>
      <c r="F88" s="10">
        <f>D88*E88</f>
      </c>
      <c r="G88" s="6"/>
    </row>
    <row x14ac:dyDescent="0.25" r="89" customHeight="1" ht="24.95">
      <c r="A89" s="1" t="s">
        <v>53</v>
      </c>
      <c r="B89" s="7" t="s">
        <v>108</v>
      </c>
      <c r="C89" s="7" t="s">
        <v>75</v>
      </c>
      <c r="D89" s="12">
        <v>3.91</v>
      </c>
      <c r="E89" s="9">
        <v>4</v>
      </c>
      <c r="F89" s="10">
        <f>D89*E89</f>
      </c>
      <c r="G89" s="6"/>
    </row>
    <row x14ac:dyDescent="0.25" r="90" customHeight="1" ht="24.95">
      <c r="A90" s="1" t="s">
        <v>53</v>
      </c>
      <c r="B90" s="7" t="s">
        <v>109</v>
      </c>
      <c r="C90" s="7" t="s">
        <v>75</v>
      </c>
      <c r="D90" s="12">
        <v>3.27</v>
      </c>
      <c r="E90" s="9">
        <v>12</v>
      </c>
      <c r="F90" s="10">
        <f>D90*E90</f>
      </c>
      <c r="G90" s="6"/>
    </row>
    <row x14ac:dyDescent="0.25" r="91" customHeight="1" ht="24.95">
      <c r="A91" s="1" t="s">
        <v>53</v>
      </c>
      <c r="B91" s="7" t="s">
        <v>110</v>
      </c>
      <c r="C91" s="7" t="s">
        <v>75</v>
      </c>
      <c r="D91" s="12">
        <v>4.42</v>
      </c>
      <c r="E91" s="11">
        <v>6.5</v>
      </c>
      <c r="F91" s="10">
        <f>D91*E91</f>
      </c>
      <c r="G91" s="6"/>
    </row>
    <row x14ac:dyDescent="0.25" r="92" customHeight="1" ht="24.95">
      <c r="A92" s="1" t="s">
        <v>53</v>
      </c>
      <c r="B92" s="7" t="s">
        <v>111</v>
      </c>
      <c r="C92" s="7" t="s">
        <v>75</v>
      </c>
      <c r="D92" s="12">
        <v>2.74</v>
      </c>
      <c r="E92" s="11">
        <v>4.25</v>
      </c>
      <c r="F92" s="10">
        <f>D92*E92</f>
      </c>
      <c r="G92" s="6"/>
    </row>
    <row x14ac:dyDescent="0.25" r="93" customHeight="1" ht="24.95">
      <c r="A93" s="1" t="s">
        <v>53</v>
      </c>
      <c r="B93" s="7" t="s">
        <v>112</v>
      </c>
      <c r="C93" s="7" t="s">
        <v>75</v>
      </c>
      <c r="D93" s="12">
        <v>10.86</v>
      </c>
      <c r="E93" s="11">
        <v>4.75</v>
      </c>
      <c r="F93" s="10">
        <f>D93*E93</f>
      </c>
      <c r="G93" s="6"/>
    </row>
    <row x14ac:dyDescent="0.25" r="94" customHeight="1" ht="24.95">
      <c r="A94" s="1" t="s">
        <v>53</v>
      </c>
      <c r="B94" s="7" t="s">
        <v>113</v>
      </c>
      <c r="C94" s="7" t="s">
        <v>75</v>
      </c>
      <c r="D94" s="12">
        <v>3.2</v>
      </c>
      <c r="E94" s="9">
        <v>3</v>
      </c>
      <c r="F94" s="10">
        <f>D94*E94</f>
      </c>
      <c r="G94" s="6"/>
    </row>
    <row x14ac:dyDescent="0.25" r="95" customHeight="1" ht="24.95">
      <c r="A95" s="1" t="s">
        <v>53</v>
      </c>
      <c r="B95" s="7" t="s">
        <v>114</v>
      </c>
      <c r="C95" s="7" t="s">
        <v>75</v>
      </c>
      <c r="D95" s="12">
        <v>10.28</v>
      </c>
      <c r="E95" s="11">
        <v>5.5</v>
      </c>
      <c r="F95" s="10">
        <f>D95*E95</f>
      </c>
      <c r="G95" s="6"/>
    </row>
    <row x14ac:dyDescent="0.25" r="96" customHeight="1" ht="24.95">
      <c r="A96" s="1" t="s">
        <v>53</v>
      </c>
      <c r="B96" s="7" t="s">
        <v>115</v>
      </c>
      <c r="C96" s="7" t="s">
        <v>75</v>
      </c>
      <c r="D96" s="12">
        <v>25.79</v>
      </c>
      <c r="E96" s="9">
        <v>1</v>
      </c>
      <c r="F96" s="10">
        <f>D96*E96</f>
      </c>
      <c r="G96" s="6"/>
    </row>
    <row x14ac:dyDescent="0.25" r="97" customHeight="1" ht="24.95">
      <c r="A97" s="1" t="s">
        <v>53</v>
      </c>
      <c r="B97" s="7" t="s">
        <v>116</v>
      </c>
      <c r="C97" s="7" t="s">
        <v>75</v>
      </c>
      <c r="D97" s="12">
        <v>1.5</v>
      </c>
      <c r="E97" s="9">
        <v>22</v>
      </c>
      <c r="F97" s="10">
        <f>D97*E97</f>
      </c>
      <c r="G97" s="6"/>
    </row>
    <row x14ac:dyDescent="0.25" r="98" customHeight="1" ht="24.95">
      <c r="A98" s="1" t="s">
        <v>53</v>
      </c>
      <c r="B98" s="7" t="s">
        <v>117</v>
      </c>
      <c r="C98" s="7" t="s">
        <v>75</v>
      </c>
      <c r="D98" s="12">
        <v>1.31</v>
      </c>
      <c r="E98" s="9">
        <v>7</v>
      </c>
      <c r="F98" s="10">
        <f>D98*E98</f>
      </c>
      <c r="G98" s="6"/>
    </row>
    <row x14ac:dyDescent="0.25" r="99" customHeight="1" ht="24.95">
      <c r="A99" s="1" t="s">
        <v>53</v>
      </c>
      <c r="B99" s="7" t="s">
        <v>118</v>
      </c>
      <c r="C99" s="7" t="s">
        <v>75</v>
      </c>
      <c r="D99" s="12">
        <v>5.12</v>
      </c>
      <c r="E99" s="9">
        <v>8</v>
      </c>
      <c r="F99" s="10">
        <f>D99*E99</f>
      </c>
      <c r="G99" s="6"/>
    </row>
    <row x14ac:dyDescent="0.25" r="100" customHeight="1" ht="24.95">
      <c r="A100" s="1" t="s">
        <v>53</v>
      </c>
      <c r="B100" s="7" t="s">
        <v>119</v>
      </c>
      <c r="C100" s="7" t="s">
        <v>75</v>
      </c>
      <c r="D100" s="12">
        <v>29.65</v>
      </c>
      <c r="E100" s="11">
        <v>1.5</v>
      </c>
      <c r="F100" s="10">
        <f>D100*E100</f>
      </c>
      <c r="G100" s="6"/>
    </row>
    <row x14ac:dyDescent="0.25" r="101" customHeight="1" ht="24.95">
      <c r="A101" s="1" t="s">
        <v>53</v>
      </c>
      <c r="B101" s="7" t="s">
        <v>120</v>
      </c>
      <c r="C101" s="7" t="s">
        <v>75</v>
      </c>
      <c r="D101" s="12">
        <v>5.75</v>
      </c>
      <c r="E101" s="9">
        <v>4</v>
      </c>
      <c r="F101" s="10">
        <f>D101*E101</f>
      </c>
      <c r="G101" s="6"/>
    </row>
    <row x14ac:dyDescent="0.25" r="102" customHeight="1" ht="24.95">
      <c r="A102" s="1" t="s">
        <v>53</v>
      </c>
      <c r="B102" s="7" t="s">
        <v>121</v>
      </c>
      <c r="C102" s="7" t="s">
        <v>75</v>
      </c>
      <c r="D102" s="12">
        <v>2.86</v>
      </c>
      <c r="E102" s="9">
        <v>9</v>
      </c>
      <c r="F102" s="10">
        <f>D102*E102</f>
      </c>
      <c r="G102" s="6"/>
    </row>
    <row x14ac:dyDescent="0.25" r="103" customHeight="1" ht="24.95">
      <c r="A103" s="1" t="s">
        <v>53</v>
      </c>
      <c r="B103" s="7" t="s">
        <v>122</v>
      </c>
      <c r="C103" s="7" t="s">
        <v>75</v>
      </c>
      <c r="D103" s="12">
        <v>4.09</v>
      </c>
      <c r="E103" s="11">
        <v>0.25</v>
      </c>
      <c r="F103" s="10">
        <f>D103*E103</f>
      </c>
      <c r="G103" s="6"/>
    </row>
    <row x14ac:dyDescent="0.25" r="104" customHeight="1" ht="24.95">
      <c r="A104" s="1" t="s">
        <v>53</v>
      </c>
      <c r="B104" s="7" t="s">
        <v>123</v>
      </c>
      <c r="C104" s="7" t="s">
        <v>75</v>
      </c>
      <c r="D104" s="12">
        <v>2.04</v>
      </c>
      <c r="E104" s="9">
        <v>8</v>
      </c>
      <c r="F104" s="10">
        <f>D104*E104</f>
      </c>
      <c r="G104" s="6"/>
    </row>
    <row x14ac:dyDescent="0.25" r="105" customHeight="1" ht="24.95">
      <c r="A105" s="1" t="s">
        <v>53</v>
      </c>
      <c r="B105" s="7" t="s">
        <v>124</v>
      </c>
      <c r="C105" s="7" t="s">
        <v>75</v>
      </c>
      <c r="D105" s="12">
        <v>3.345</v>
      </c>
      <c r="E105" s="9">
        <v>1</v>
      </c>
      <c r="F105" s="10">
        <f>D105*E105</f>
      </c>
      <c r="G105" s="6"/>
    </row>
    <row x14ac:dyDescent="0.25" r="106" customHeight="1" ht="24.95">
      <c r="A106" s="1" t="s">
        <v>53</v>
      </c>
      <c r="B106" s="7" t="s">
        <v>125</v>
      </c>
      <c r="C106" s="7" t="s">
        <v>75</v>
      </c>
      <c r="D106" s="12">
        <v>10.67</v>
      </c>
      <c r="E106" s="13">
        <v>8</v>
      </c>
      <c r="F106" s="10">
        <f>D106*E106</f>
      </c>
      <c r="G106" s="6"/>
    </row>
    <row x14ac:dyDescent="0.25" r="107" customHeight="1" ht="24.95">
      <c r="A107" s="1" t="s">
        <v>53</v>
      </c>
      <c r="B107" s="7" t="s">
        <v>126</v>
      </c>
      <c r="C107" s="7" t="s">
        <v>75</v>
      </c>
      <c r="D107" s="12">
        <v>2.84</v>
      </c>
      <c r="E107" s="13">
        <v>8</v>
      </c>
      <c r="F107" s="10">
        <f>D107*E107</f>
      </c>
      <c r="G107" s="6"/>
    </row>
    <row x14ac:dyDescent="0.25" r="108" customHeight="1" ht="24.95">
      <c r="A108" s="1" t="s">
        <v>53</v>
      </c>
      <c r="B108" s="7" t="s">
        <v>127</v>
      </c>
      <c r="C108" s="7" t="s">
        <v>75</v>
      </c>
      <c r="D108" s="12">
        <v>0.68</v>
      </c>
      <c r="E108" s="9">
        <v>8</v>
      </c>
      <c r="F108" s="10">
        <f>D108*E108</f>
      </c>
      <c r="G108" s="6"/>
    </row>
    <row x14ac:dyDescent="0.25" r="109" customHeight="1" ht="24.95">
      <c r="A109" s="1" t="s">
        <v>53</v>
      </c>
      <c r="B109" s="7" t="s">
        <v>128</v>
      </c>
      <c r="C109" s="7" t="s">
        <v>75</v>
      </c>
      <c r="D109" s="12">
        <v>14.01</v>
      </c>
      <c r="E109" s="11">
        <v>1.5</v>
      </c>
      <c r="F109" s="10">
        <f>D109*E109</f>
      </c>
      <c r="G109" s="6"/>
    </row>
    <row x14ac:dyDescent="0.25" r="110" customHeight="1" ht="24.95">
      <c r="A110" s="1" t="s">
        <v>53</v>
      </c>
      <c r="B110" s="7" t="s">
        <v>129</v>
      </c>
      <c r="C110" s="7" t="s">
        <v>75</v>
      </c>
      <c r="D110" s="12">
        <v>11.16</v>
      </c>
      <c r="E110" s="9">
        <v>0</v>
      </c>
      <c r="F110" s="10">
        <f>D110*E110</f>
      </c>
      <c r="G110" s="6"/>
    </row>
    <row x14ac:dyDescent="0.25" r="111" customHeight="1" ht="24.95">
      <c r="A111" s="1" t="s">
        <v>53</v>
      </c>
      <c r="B111" s="7" t="s">
        <v>130</v>
      </c>
      <c r="C111" s="7" t="s">
        <v>12</v>
      </c>
      <c r="D111" s="12">
        <v>23.59</v>
      </c>
      <c r="E111" s="11">
        <v>0.75</v>
      </c>
      <c r="F111" s="10">
        <f>D111*E111</f>
      </c>
      <c r="G111" s="6"/>
    </row>
    <row x14ac:dyDescent="0.25" r="112" customHeight="1" ht="24.95">
      <c r="A112" s="1" t="s">
        <v>53</v>
      </c>
      <c r="B112" s="7" t="s">
        <v>131</v>
      </c>
      <c r="C112" s="7" t="s">
        <v>12</v>
      </c>
      <c r="D112" s="12">
        <v>27.72</v>
      </c>
      <c r="E112" s="11">
        <v>1.5</v>
      </c>
      <c r="F112" s="10">
        <f>D112*E112</f>
      </c>
      <c r="G112" s="6"/>
    </row>
    <row x14ac:dyDescent="0.25" r="113" customHeight="1" ht="24.95">
      <c r="A113" s="1" t="s">
        <v>53</v>
      </c>
      <c r="B113" s="7" t="s">
        <v>132</v>
      </c>
      <c r="C113" s="7" t="s">
        <v>12</v>
      </c>
      <c r="D113" s="12">
        <v>18.82</v>
      </c>
      <c r="E113" s="11">
        <v>0.25</v>
      </c>
      <c r="F113" s="10">
        <f>D113*E113</f>
      </c>
      <c r="G113" s="6"/>
    </row>
    <row x14ac:dyDescent="0.25" r="114" customHeight="1" ht="24.95">
      <c r="A114" s="1" t="s">
        <v>53</v>
      </c>
      <c r="B114" s="7" t="s">
        <v>133</v>
      </c>
      <c r="C114" s="7" t="s">
        <v>75</v>
      </c>
      <c r="D114" s="12">
        <v>16.66</v>
      </c>
      <c r="E114" s="11">
        <v>3.75</v>
      </c>
      <c r="F114" s="10">
        <f>D114*E114</f>
      </c>
      <c r="G114" s="6"/>
    </row>
    <row x14ac:dyDescent="0.25" r="115" customHeight="1" ht="24.95">
      <c r="A115" s="1" t="s">
        <v>53</v>
      </c>
      <c r="B115" s="7" t="s">
        <v>134</v>
      </c>
      <c r="C115" s="7" t="s">
        <v>75</v>
      </c>
      <c r="D115" s="12">
        <v>6.92</v>
      </c>
      <c r="E115" s="11">
        <v>0.9</v>
      </c>
      <c r="F115" s="10">
        <f>D115*E115</f>
      </c>
      <c r="G115" s="6"/>
    </row>
    <row x14ac:dyDescent="0.25" r="116" customHeight="1" ht="24.95">
      <c r="A116" s="1" t="s">
        <v>53</v>
      </c>
      <c r="B116" s="7" t="s">
        <v>135</v>
      </c>
      <c r="C116" s="7" t="s">
        <v>75</v>
      </c>
      <c r="D116" s="12">
        <v>8.42</v>
      </c>
      <c r="E116" s="9">
        <v>1</v>
      </c>
      <c r="F116" s="10">
        <f>D116*E116</f>
      </c>
      <c r="G116" s="6"/>
    </row>
    <row x14ac:dyDescent="0.25" r="117" customHeight="1" ht="24.95">
      <c r="A117" s="1" t="s">
        <v>53</v>
      </c>
      <c r="B117" s="7" t="s">
        <v>136</v>
      </c>
      <c r="C117" s="7" t="s">
        <v>75</v>
      </c>
      <c r="D117" s="12">
        <v>21.04</v>
      </c>
      <c r="E117" s="9">
        <v>1</v>
      </c>
      <c r="F117" s="10">
        <f>D117*E117</f>
      </c>
      <c r="G117" s="6"/>
    </row>
    <row x14ac:dyDescent="0.25" r="118" customHeight="1" ht="24.95">
      <c r="A118" s="1" t="s">
        <v>53</v>
      </c>
      <c r="B118" s="7" t="s">
        <v>137</v>
      </c>
      <c r="C118" s="7" t="s">
        <v>75</v>
      </c>
      <c r="D118" s="12">
        <v>37.91</v>
      </c>
      <c r="E118" s="11">
        <v>0.75</v>
      </c>
      <c r="F118" s="10">
        <f>D118*E118</f>
      </c>
      <c r="G118" s="6"/>
    </row>
    <row x14ac:dyDescent="0.25" r="119" customHeight="1" ht="24.95">
      <c r="A119" s="1" t="s">
        <v>53</v>
      </c>
      <c r="B119" s="7" t="s">
        <v>138</v>
      </c>
      <c r="C119" s="7" t="s">
        <v>75</v>
      </c>
      <c r="D119" s="12">
        <v>31.38</v>
      </c>
      <c r="E119" s="9">
        <v>2</v>
      </c>
      <c r="F119" s="10">
        <f>D119*E119</f>
      </c>
      <c r="G119" s="6"/>
    </row>
    <row x14ac:dyDescent="0.25" r="120" customHeight="1" ht="24.95">
      <c r="A120" s="1" t="s">
        <v>53</v>
      </c>
      <c r="B120" s="7" t="s">
        <v>139</v>
      </c>
      <c r="C120" s="7" t="s">
        <v>75</v>
      </c>
      <c r="D120" s="12">
        <v>36.02</v>
      </c>
      <c r="E120" s="11">
        <v>0.5</v>
      </c>
      <c r="F120" s="10">
        <f>D120*E120</f>
      </c>
      <c r="G120" s="6"/>
    </row>
    <row x14ac:dyDescent="0.25" r="121" customHeight="1" ht="24.95">
      <c r="A121" s="1" t="s">
        <v>53</v>
      </c>
      <c r="B121" s="7" t="s">
        <v>140</v>
      </c>
      <c r="C121" s="7" t="s">
        <v>75</v>
      </c>
      <c r="D121" s="12">
        <v>42.97</v>
      </c>
      <c r="E121" s="9">
        <v>1</v>
      </c>
      <c r="F121" s="10">
        <f>D121*E121</f>
      </c>
      <c r="G121" s="6"/>
    </row>
    <row x14ac:dyDescent="0.25" r="122" customHeight="1" ht="24.95">
      <c r="A122" s="1" t="s">
        <v>53</v>
      </c>
      <c r="B122" s="7" t="s">
        <v>141</v>
      </c>
      <c r="C122" s="7" t="s">
        <v>12</v>
      </c>
      <c r="D122" s="12">
        <v>73.82</v>
      </c>
      <c r="E122" s="11">
        <v>0.5</v>
      </c>
      <c r="F122" s="10">
        <f>D122*E122</f>
      </c>
      <c r="G122" s="6"/>
    </row>
    <row x14ac:dyDescent="0.25" r="123" customHeight="1" ht="24.95">
      <c r="A123" s="1" t="s">
        <v>53</v>
      </c>
      <c r="B123" s="7" t="s">
        <v>142</v>
      </c>
      <c r="C123" s="7" t="s">
        <v>75</v>
      </c>
      <c r="D123" s="12">
        <v>6.12</v>
      </c>
      <c r="E123" s="9">
        <v>2</v>
      </c>
      <c r="F123" s="10">
        <f>D123*E123</f>
      </c>
      <c r="G123" s="6"/>
    </row>
    <row x14ac:dyDescent="0.25" r="124" customHeight="1" ht="24.95">
      <c r="A124" s="1" t="s">
        <v>53</v>
      </c>
      <c r="B124" s="7" t="s">
        <v>143</v>
      </c>
      <c r="C124" s="7" t="s">
        <v>75</v>
      </c>
      <c r="D124" s="12">
        <v>9.4</v>
      </c>
      <c r="E124" s="11">
        <v>0.5</v>
      </c>
      <c r="F124" s="10">
        <f>D124*E124</f>
      </c>
      <c r="G124" s="6"/>
    </row>
    <row x14ac:dyDescent="0.25" r="125" customHeight="1" ht="24.95">
      <c r="A125" s="1" t="s">
        <v>53</v>
      </c>
      <c r="B125" s="7" t="s">
        <v>144</v>
      </c>
      <c r="C125" s="7" t="s">
        <v>75</v>
      </c>
      <c r="D125" s="12">
        <v>7.77</v>
      </c>
      <c r="E125" s="11">
        <v>0.5</v>
      </c>
      <c r="F125" s="10">
        <f>D125*E125</f>
      </c>
      <c r="G125" s="6"/>
    </row>
    <row x14ac:dyDescent="0.25" r="126" customHeight="1" ht="24.95">
      <c r="A126" s="1" t="s">
        <v>53</v>
      </c>
      <c r="B126" s="7" t="s">
        <v>145</v>
      </c>
      <c r="C126" s="7" t="s">
        <v>75</v>
      </c>
      <c r="D126" s="12">
        <v>196.3</v>
      </c>
      <c r="E126" s="11">
        <v>0.75</v>
      </c>
      <c r="F126" s="10">
        <f>D126*E126</f>
      </c>
      <c r="G126" s="6"/>
    </row>
    <row x14ac:dyDescent="0.25" r="127" customHeight="1" ht="24.95">
      <c r="A127" s="1" t="s">
        <v>53</v>
      </c>
      <c r="B127" s="7" t="s">
        <v>146</v>
      </c>
      <c r="C127" s="7" t="s">
        <v>75</v>
      </c>
      <c r="D127" s="12">
        <v>10.969999999999999</v>
      </c>
      <c r="E127" s="11">
        <v>1.5</v>
      </c>
      <c r="F127" s="10">
        <f>D127*E127</f>
      </c>
      <c r="G127" s="6"/>
    </row>
    <row x14ac:dyDescent="0.25" r="128" customHeight="1" ht="24.95">
      <c r="A128" s="1" t="s">
        <v>53</v>
      </c>
      <c r="B128" s="7" t="s">
        <v>147</v>
      </c>
      <c r="C128" s="7" t="s">
        <v>75</v>
      </c>
      <c r="D128" s="12">
        <v>27.24</v>
      </c>
      <c r="E128" s="11">
        <v>0.5</v>
      </c>
      <c r="F128" s="10">
        <f>D128*E128</f>
      </c>
      <c r="G128" s="6"/>
    </row>
    <row x14ac:dyDescent="0.25" r="129" customHeight="1" ht="24.95">
      <c r="A129" s="1" t="s">
        <v>53</v>
      </c>
      <c r="B129" s="7" t="s">
        <v>148</v>
      </c>
      <c r="C129" s="7" t="s">
        <v>75</v>
      </c>
      <c r="D129" s="12">
        <v>12.82</v>
      </c>
      <c r="E129" s="9">
        <v>1</v>
      </c>
      <c r="F129" s="10">
        <f>D129*E129</f>
      </c>
      <c r="G129" s="6"/>
    </row>
    <row x14ac:dyDescent="0.25" r="130" customHeight="1" ht="24.95">
      <c r="A130" s="1" t="s">
        <v>53</v>
      </c>
      <c r="B130" s="7" t="s">
        <v>149</v>
      </c>
      <c r="C130" s="7" t="s">
        <v>75</v>
      </c>
      <c r="D130" s="12">
        <v>19.27</v>
      </c>
      <c r="E130" s="9">
        <v>1</v>
      </c>
      <c r="F130" s="10">
        <f>D130*E130</f>
      </c>
      <c r="G130" s="6"/>
    </row>
    <row x14ac:dyDescent="0.25" r="131" customHeight="1" ht="24.95">
      <c r="A131" s="1" t="s">
        <v>53</v>
      </c>
      <c r="B131" s="7" t="s">
        <v>150</v>
      </c>
      <c r="C131" s="7" t="s">
        <v>75</v>
      </c>
      <c r="D131" s="12">
        <v>26.39</v>
      </c>
      <c r="E131" s="11">
        <v>0.25</v>
      </c>
      <c r="F131" s="10">
        <f>D131*E131</f>
      </c>
      <c r="G131" s="6"/>
    </row>
    <row x14ac:dyDescent="0.25" r="132" customHeight="1" ht="24.95">
      <c r="A132" s="1" t="s">
        <v>53</v>
      </c>
      <c r="B132" s="7" t="s">
        <v>151</v>
      </c>
      <c r="C132" s="7" t="s">
        <v>12</v>
      </c>
      <c r="D132" s="12">
        <v>17.33</v>
      </c>
      <c r="E132" s="11">
        <v>0.75</v>
      </c>
      <c r="F132" s="10">
        <f>D132*E132</f>
      </c>
      <c r="G132" s="6"/>
    </row>
    <row x14ac:dyDescent="0.25" r="133" customHeight="1" ht="24.95">
      <c r="A133" s="1" t="s">
        <v>53</v>
      </c>
      <c r="B133" s="7" t="s">
        <v>152</v>
      </c>
      <c r="C133" s="7" t="s">
        <v>12</v>
      </c>
      <c r="D133" s="12">
        <v>23.69</v>
      </c>
      <c r="E133" s="11">
        <v>0.75</v>
      </c>
      <c r="F133" s="10">
        <f>D133*E133</f>
      </c>
      <c r="G133" s="6"/>
    </row>
    <row x14ac:dyDescent="0.25" r="134" customHeight="1" ht="24.95">
      <c r="A134" s="1" t="s">
        <v>53</v>
      </c>
      <c r="B134" s="7" t="s">
        <v>153</v>
      </c>
      <c r="C134" s="7" t="s">
        <v>12</v>
      </c>
      <c r="D134" s="12">
        <v>15.26</v>
      </c>
      <c r="E134" s="11">
        <v>0.75</v>
      </c>
      <c r="F134" s="10">
        <f>D134*E134</f>
      </c>
      <c r="G134" s="6"/>
    </row>
    <row x14ac:dyDescent="0.25" r="135" customHeight="1" ht="24.95">
      <c r="A135" s="1" t="s">
        <v>53</v>
      </c>
      <c r="B135" s="7" t="s">
        <v>154</v>
      </c>
      <c r="C135" s="7" t="s">
        <v>12</v>
      </c>
      <c r="D135" s="12">
        <v>25.32</v>
      </c>
      <c r="E135" s="11">
        <v>0.75</v>
      </c>
      <c r="F135" s="10">
        <f>D135*E135</f>
      </c>
      <c r="G135" s="6"/>
    </row>
    <row x14ac:dyDescent="0.25" r="136" customHeight="1" ht="24.95">
      <c r="A136" s="1" t="s">
        <v>53</v>
      </c>
      <c r="B136" s="7" t="s">
        <v>155</v>
      </c>
      <c r="C136" s="7" t="s">
        <v>75</v>
      </c>
      <c r="D136" s="12">
        <v>5.86</v>
      </c>
      <c r="E136" s="9">
        <v>5</v>
      </c>
      <c r="F136" s="10">
        <f>D136*E136</f>
      </c>
      <c r="G136" s="6"/>
    </row>
    <row x14ac:dyDescent="0.25" r="137" customHeight="1" ht="24.95">
      <c r="A137" s="1" t="s">
        <v>53</v>
      </c>
      <c r="B137" s="7" t="s">
        <v>156</v>
      </c>
      <c r="C137" s="7" t="s">
        <v>75</v>
      </c>
      <c r="D137" s="12">
        <v>3.45</v>
      </c>
      <c r="E137" s="9">
        <v>4</v>
      </c>
      <c r="F137" s="10">
        <f>D137*E137</f>
      </c>
      <c r="G137" s="6"/>
    </row>
    <row x14ac:dyDescent="0.25" r="138" customHeight="1" ht="24.95">
      <c r="A138" s="1" t="s">
        <v>55</v>
      </c>
      <c r="B138" s="7" t="s">
        <v>157</v>
      </c>
      <c r="C138" s="7" t="s">
        <v>12</v>
      </c>
      <c r="D138" s="12">
        <v>24.43</v>
      </c>
      <c r="E138" s="11">
        <v>3.75</v>
      </c>
      <c r="F138" s="10">
        <f>D138*E138</f>
      </c>
      <c r="G138" s="6"/>
    </row>
    <row x14ac:dyDescent="0.25" r="139" customHeight="1" ht="24.95">
      <c r="A139" s="1" t="s">
        <v>55</v>
      </c>
      <c r="B139" s="7" t="s">
        <v>158</v>
      </c>
      <c r="C139" s="7" t="s">
        <v>12</v>
      </c>
      <c r="D139" s="12">
        <v>17.35</v>
      </c>
      <c r="E139" s="11">
        <v>3.25</v>
      </c>
      <c r="F139" s="10">
        <f>D139*E139</f>
      </c>
      <c r="G139" s="6"/>
    </row>
    <row x14ac:dyDescent="0.25" r="140" customHeight="1" ht="24.95">
      <c r="A140" s="1" t="s">
        <v>53</v>
      </c>
      <c r="B140" s="7" t="s">
        <v>159</v>
      </c>
      <c r="C140" s="7" t="s">
        <v>75</v>
      </c>
      <c r="D140" s="12">
        <v>10.84</v>
      </c>
      <c r="E140" s="9">
        <v>13</v>
      </c>
      <c r="F140" s="10">
        <f>D140*E140</f>
      </c>
      <c r="G140" s="6"/>
    </row>
    <row x14ac:dyDescent="0.25" r="141" customHeight="1" ht="24.95">
      <c r="A141" s="1" t="s">
        <v>53</v>
      </c>
      <c r="B141" s="7" t="s">
        <v>160</v>
      </c>
      <c r="C141" s="7" t="s">
        <v>75</v>
      </c>
      <c r="D141" s="12">
        <v>2.8</v>
      </c>
      <c r="E141" s="9">
        <v>4</v>
      </c>
      <c r="F141" s="10">
        <f>D141*E141</f>
      </c>
      <c r="G141" s="6"/>
    </row>
    <row x14ac:dyDescent="0.25" r="142" customHeight="1" ht="24.95">
      <c r="A142" s="1" t="s">
        <v>102</v>
      </c>
      <c r="B142" s="7" t="s">
        <v>161</v>
      </c>
      <c r="C142" s="7" t="s">
        <v>12</v>
      </c>
      <c r="D142" s="12">
        <v>3.54</v>
      </c>
      <c r="E142" s="11">
        <v>15.25</v>
      </c>
      <c r="F142" s="19">
        <f>D142*E142</f>
      </c>
      <c r="G142" s="6"/>
    </row>
    <row x14ac:dyDescent="0.25" r="143" customHeight="1" ht="24.95">
      <c r="A143" s="1" t="s">
        <v>162</v>
      </c>
      <c r="B143" s="7" t="s">
        <v>163</v>
      </c>
      <c r="C143" s="7" t="s">
        <v>12</v>
      </c>
      <c r="D143" s="12">
        <v>12.3</v>
      </c>
      <c r="E143" s="9">
        <v>0</v>
      </c>
      <c r="F143" s="10">
        <f>D143*E143</f>
      </c>
      <c r="G143" s="6"/>
    </row>
    <row x14ac:dyDescent="0.25" r="144" customHeight="1" ht="24.95">
      <c r="A144" s="1" t="s">
        <v>162</v>
      </c>
      <c r="B144" s="18" t="s">
        <v>164</v>
      </c>
      <c r="C144" s="18" t="s">
        <v>12</v>
      </c>
      <c r="D144" s="10">
        <v>29.48</v>
      </c>
      <c r="E144" s="11">
        <v>3.5</v>
      </c>
      <c r="F144" s="10">
        <f>D144*E144</f>
      </c>
      <c r="G144" s="6"/>
    </row>
    <row x14ac:dyDescent="0.25" r="145" customHeight="1" ht="24.95">
      <c r="A145" s="1" t="s">
        <v>162</v>
      </c>
      <c r="B145" s="18" t="s">
        <v>165</v>
      </c>
      <c r="C145" s="18" t="s">
        <v>12</v>
      </c>
      <c r="D145" s="10">
        <v>30.9</v>
      </c>
      <c r="E145" s="9">
        <v>0</v>
      </c>
      <c r="F145" s="10">
        <f>D145*E145</f>
      </c>
      <c r="G145" s="6"/>
    </row>
    <row x14ac:dyDescent="0.25" r="146" customHeight="1" ht="24.95">
      <c r="A146" s="1" t="s">
        <v>162</v>
      </c>
      <c r="B146" s="7" t="s">
        <v>166</v>
      </c>
      <c r="C146" s="7" t="s">
        <v>12</v>
      </c>
      <c r="D146" s="12">
        <v>26.68</v>
      </c>
      <c r="E146" s="11">
        <v>0.25</v>
      </c>
      <c r="F146" s="10">
        <f>D146*E146</f>
      </c>
      <c r="G146" s="6"/>
    </row>
    <row x14ac:dyDescent="0.25" r="147" customHeight="1" ht="24.95">
      <c r="A147" s="1" t="s">
        <v>162</v>
      </c>
      <c r="B147" s="7" t="s">
        <v>167</v>
      </c>
      <c r="C147" s="7" t="s">
        <v>12</v>
      </c>
      <c r="D147" s="12">
        <v>5.05</v>
      </c>
      <c r="E147" s="9">
        <v>1</v>
      </c>
      <c r="F147" s="10">
        <f>D147*E147</f>
      </c>
      <c r="G147" s="6"/>
    </row>
    <row x14ac:dyDescent="0.25" r="148" customHeight="1" ht="24.95">
      <c r="A148" s="1" t="s">
        <v>162</v>
      </c>
      <c r="B148" s="7" t="s">
        <v>168</v>
      </c>
      <c r="C148" s="7" t="s">
        <v>12</v>
      </c>
      <c r="D148" s="12">
        <v>33.23</v>
      </c>
      <c r="E148" s="11">
        <v>0.75</v>
      </c>
      <c r="F148" s="10">
        <f>D148*E148</f>
      </c>
      <c r="G148" s="6"/>
    </row>
    <row x14ac:dyDescent="0.25" r="149" customHeight="1" ht="24.95">
      <c r="A149" s="1" t="s">
        <v>162</v>
      </c>
      <c r="B149" s="7" t="s">
        <v>169</v>
      </c>
      <c r="C149" s="7" t="s">
        <v>12</v>
      </c>
      <c r="D149" s="12">
        <v>23.72</v>
      </c>
      <c r="E149" s="9">
        <v>1</v>
      </c>
      <c r="F149" s="10">
        <f>D149*E149</f>
      </c>
      <c r="G149" s="6"/>
    </row>
    <row x14ac:dyDescent="0.25" r="150" customHeight="1" ht="24.95">
      <c r="A150" s="1" t="s">
        <v>162</v>
      </c>
      <c r="B150" s="7" t="s">
        <v>170</v>
      </c>
      <c r="C150" s="7" t="s">
        <v>12</v>
      </c>
      <c r="D150" s="12">
        <v>51.46</v>
      </c>
      <c r="E150" s="9">
        <v>0</v>
      </c>
      <c r="F150" s="10">
        <f>D150*E150</f>
      </c>
      <c r="G150" s="6"/>
    </row>
    <row x14ac:dyDescent="0.25" r="151" customHeight="1" ht="24.95">
      <c r="A151" s="1" t="s">
        <v>162</v>
      </c>
      <c r="B151" s="7" t="s">
        <v>171</v>
      </c>
      <c r="C151" s="7" t="s">
        <v>12</v>
      </c>
      <c r="D151" s="12">
        <v>17.75</v>
      </c>
      <c r="E151" s="9">
        <v>3</v>
      </c>
      <c r="F151" s="10">
        <f>D151*E151</f>
      </c>
      <c r="G151" s="6"/>
    </row>
    <row x14ac:dyDescent="0.25" r="152" customHeight="1" ht="24.95">
      <c r="A152" s="1" t="s">
        <v>162</v>
      </c>
      <c r="B152" s="7" t="s">
        <v>172</v>
      </c>
      <c r="C152" s="7" t="s">
        <v>12</v>
      </c>
      <c r="D152" s="12">
        <v>20.03</v>
      </c>
      <c r="E152" s="11">
        <v>3.25</v>
      </c>
      <c r="F152" s="10">
        <f>D152*E152</f>
      </c>
      <c r="G152" s="6"/>
    </row>
    <row x14ac:dyDescent="0.25" r="153" customHeight="1" ht="24.95">
      <c r="A153" s="1" t="s">
        <v>162</v>
      </c>
      <c r="B153" s="7" t="s">
        <v>173</v>
      </c>
      <c r="C153" s="7" t="s">
        <v>12</v>
      </c>
      <c r="D153" s="12">
        <v>10.02</v>
      </c>
      <c r="E153" s="9">
        <v>1</v>
      </c>
      <c r="F153" s="10">
        <f>D153*E153</f>
      </c>
      <c r="G153" s="6"/>
    </row>
    <row x14ac:dyDescent="0.25" r="154" customHeight="1" ht="24.95">
      <c r="A154" s="1" t="s">
        <v>162</v>
      </c>
      <c r="B154" s="7" t="s">
        <v>174</v>
      </c>
      <c r="C154" s="7" t="s">
        <v>12</v>
      </c>
      <c r="D154" s="12">
        <v>17.34</v>
      </c>
      <c r="E154" s="14">
        <v>1.75</v>
      </c>
      <c r="F154" s="10">
        <f>D154*E154</f>
      </c>
      <c r="G154" s="6"/>
    </row>
    <row x14ac:dyDescent="0.25" r="155" customHeight="1" ht="24.95">
      <c r="A155" s="1" t="s">
        <v>162</v>
      </c>
      <c r="B155" s="7" t="s">
        <v>175</v>
      </c>
      <c r="C155" s="7" t="s">
        <v>75</v>
      </c>
      <c r="D155" s="12">
        <v>5.32</v>
      </c>
      <c r="E155" s="9">
        <v>1</v>
      </c>
      <c r="F155" s="10">
        <f>D155*E155</f>
      </c>
      <c r="G155" s="6"/>
    </row>
    <row x14ac:dyDescent="0.25" r="156" customHeight="1" ht="24.95">
      <c r="A156" s="1" t="s">
        <v>162</v>
      </c>
      <c r="B156" s="7" t="s">
        <v>176</v>
      </c>
      <c r="C156" s="7" t="s">
        <v>12</v>
      </c>
      <c r="D156" s="12">
        <v>16.2</v>
      </c>
      <c r="E156" s="11">
        <v>0.25</v>
      </c>
      <c r="F156" s="10">
        <f>D156*E156</f>
      </c>
      <c r="G156" s="6"/>
    </row>
    <row x14ac:dyDescent="0.25" r="157" customHeight="1" ht="24.95">
      <c r="A157" s="1" t="s">
        <v>162</v>
      </c>
      <c r="B157" s="7" t="s">
        <v>177</v>
      </c>
      <c r="C157" s="7" t="s">
        <v>12</v>
      </c>
      <c r="D157" s="12">
        <v>14.33</v>
      </c>
      <c r="E157" s="11">
        <v>0.5</v>
      </c>
      <c r="F157" s="10">
        <f>D157*E157</f>
      </c>
      <c r="G157" s="6"/>
    </row>
    <row x14ac:dyDescent="0.25" r="158" customHeight="1" ht="24.95">
      <c r="A158" s="1" t="s">
        <v>162</v>
      </c>
      <c r="B158" s="7" t="s">
        <v>178</v>
      </c>
      <c r="C158" s="7" t="s">
        <v>12</v>
      </c>
      <c r="D158" s="12">
        <v>17.23</v>
      </c>
      <c r="E158" s="11">
        <v>1.25</v>
      </c>
      <c r="F158" s="10">
        <f>D158*E158</f>
      </c>
      <c r="G158" s="6"/>
    </row>
    <row x14ac:dyDescent="0.25" r="159" customHeight="1" ht="24.95">
      <c r="A159" s="1" t="s">
        <v>162</v>
      </c>
      <c r="B159" s="7" t="s">
        <v>179</v>
      </c>
      <c r="C159" s="7" t="s">
        <v>12</v>
      </c>
      <c r="D159" s="12">
        <v>31.37</v>
      </c>
      <c r="E159" s="11">
        <v>0.75</v>
      </c>
      <c r="F159" s="10">
        <f>D159*E159</f>
      </c>
      <c r="G159" s="6"/>
    </row>
    <row x14ac:dyDescent="0.25" r="160" customHeight="1" ht="24.95">
      <c r="A160" s="1" t="s">
        <v>162</v>
      </c>
      <c r="B160" s="7" t="s">
        <v>180</v>
      </c>
      <c r="C160" s="7" t="s">
        <v>12</v>
      </c>
      <c r="D160" s="12">
        <v>32.15</v>
      </c>
      <c r="E160" s="9">
        <v>4</v>
      </c>
      <c r="F160" s="10">
        <f>D160*E160</f>
      </c>
      <c r="G160" s="6"/>
    </row>
    <row x14ac:dyDescent="0.25" r="161" customHeight="1" ht="24.95">
      <c r="A161" s="1" t="s">
        <v>162</v>
      </c>
      <c r="B161" s="7" t="s">
        <v>181</v>
      </c>
      <c r="C161" s="7" t="s">
        <v>12</v>
      </c>
      <c r="D161" s="12">
        <v>22.78</v>
      </c>
      <c r="E161" s="9">
        <v>3</v>
      </c>
      <c r="F161" s="10">
        <f>D161*E161</f>
      </c>
      <c r="G161" s="6"/>
    </row>
    <row x14ac:dyDescent="0.25" r="162" customHeight="1" ht="24.95">
      <c r="A162" s="1" t="s">
        <v>162</v>
      </c>
      <c r="B162" s="7" t="s">
        <v>182</v>
      </c>
      <c r="C162" s="7" t="s">
        <v>12</v>
      </c>
      <c r="D162" s="12">
        <v>26.54</v>
      </c>
      <c r="E162" s="9">
        <v>1</v>
      </c>
      <c r="F162" s="10">
        <f>D162*E162</f>
      </c>
      <c r="G162" s="6"/>
    </row>
    <row x14ac:dyDescent="0.25" r="163" customHeight="1" ht="24.95">
      <c r="A163" s="1" t="s">
        <v>162</v>
      </c>
      <c r="B163" s="7" t="s">
        <v>183</v>
      </c>
      <c r="C163" s="7" t="s">
        <v>12</v>
      </c>
      <c r="D163" s="12">
        <v>33.72</v>
      </c>
      <c r="E163" s="9">
        <v>4</v>
      </c>
      <c r="F163" s="10">
        <f>D163*E163</f>
      </c>
      <c r="G163" s="6"/>
    </row>
    <row x14ac:dyDescent="0.25" r="164" customHeight="1" ht="24.95">
      <c r="A164" s="1" t="s">
        <v>162</v>
      </c>
      <c r="B164" s="7" t="s">
        <v>184</v>
      </c>
      <c r="C164" s="7" t="s">
        <v>12</v>
      </c>
      <c r="D164" s="12">
        <v>10.87</v>
      </c>
      <c r="E164" s="11">
        <v>3.5</v>
      </c>
      <c r="F164" s="10">
        <f>D164*E164</f>
      </c>
      <c r="G164" s="6"/>
    </row>
    <row x14ac:dyDescent="0.25" r="165" customHeight="1" ht="24.95">
      <c r="A165" s="1" t="s">
        <v>162</v>
      </c>
      <c r="B165" s="7" t="s">
        <v>185</v>
      </c>
      <c r="C165" s="7" t="s">
        <v>12</v>
      </c>
      <c r="D165" s="12">
        <v>32.08</v>
      </c>
      <c r="E165" s="11">
        <v>1.5</v>
      </c>
      <c r="F165" s="10">
        <f>D165*E165</f>
      </c>
      <c r="G165" s="6"/>
    </row>
    <row x14ac:dyDescent="0.25" r="166" customHeight="1" ht="24.95">
      <c r="A166" s="1" t="s">
        <v>102</v>
      </c>
      <c r="B166" s="7" t="s">
        <v>186</v>
      </c>
      <c r="C166" s="7" t="s">
        <v>12</v>
      </c>
      <c r="D166" s="12">
        <v>23.19</v>
      </c>
      <c r="E166" s="14">
        <v>0.75</v>
      </c>
      <c r="F166" s="16">
        <f>D166*E166</f>
      </c>
      <c r="G166" s="6"/>
    </row>
    <row x14ac:dyDescent="0.25" r="167" customHeight="1" ht="24.95">
      <c r="A167" s="1" t="s">
        <v>102</v>
      </c>
      <c r="B167" s="7" t="s">
        <v>187</v>
      </c>
      <c r="C167" s="7" t="s">
        <v>12</v>
      </c>
      <c r="D167" s="12">
        <v>62.03</v>
      </c>
      <c r="E167" s="14">
        <v>1.5</v>
      </c>
      <c r="F167" s="16">
        <f>D167*E167</f>
      </c>
      <c r="G167" s="6"/>
    </row>
    <row x14ac:dyDescent="0.25" r="168" customHeight="1" ht="24.95">
      <c r="A168" s="1" t="s">
        <v>102</v>
      </c>
      <c r="B168" s="7" t="s">
        <v>188</v>
      </c>
      <c r="C168" s="7" t="s">
        <v>189</v>
      </c>
      <c r="D168" s="12">
        <v>67.3</v>
      </c>
      <c r="E168" s="14">
        <v>0.25</v>
      </c>
      <c r="F168" s="16">
        <f>D168*E168</f>
      </c>
      <c r="G168" s="6"/>
    </row>
    <row x14ac:dyDescent="0.25" r="169" customHeight="1" ht="24.95">
      <c r="A169" s="1" t="s">
        <v>102</v>
      </c>
      <c r="B169" s="7" t="s">
        <v>190</v>
      </c>
      <c r="C169" s="7" t="s">
        <v>189</v>
      </c>
      <c r="D169" s="12">
        <v>67.3</v>
      </c>
      <c r="E169" s="14">
        <v>0.5</v>
      </c>
      <c r="F169" s="16">
        <f>D169*E169</f>
      </c>
      <c r="G169" s="6"/>
    </row>
    <row x14ac:dyDescent="0.25" r="170" customHeight="1" ht="24.95">
      <c r="A170" s="1" t="s">
        <v>102</v>
      </c>
      <c r="B170" s="7" t="s">
        <v>191</v>
      </c>
      <c r="C170" s="7" t="s">
        <v>189</v>
      </c>
      <c r="D170" s="12">
        <v>67.44</v>
      </c>
      <c r="E170" s="14">
        <v>0.75</v>
      </c>
      <c r="F170" s="16">
        <f>D170*E170</f>
      </c>
      <c r="G170" s="6"/>
    </row>
    <row x14ac:dyDescent="0.25" r="171" customHeight="1" ht="24.95">
      <c r="A171" s="1" t="s">
        <v>102</v>
      </c>
      <c r="B171" s="7" t="s">
        <v>192</v>
      </c>
      <c r="C171" s="7" t="s">
        <v>189</v>
      </c>
      <c r="D171" s="12">
        <v>67.45</v>
      </c>
      <c r="E171" s="14">
        <v>0.5</v>
      </c>
      <c r="F171" s="16">
        <f>D171*E171</f>
      </c>
      <c r="G171" s="6"/>
    </row>
    <row x14ac:dyDescent="0.25" r="172" customHeight="1" ht="24.95">
      <c r="A172" s="1" t="s">
        <v>102</v>
      </c>
      <c r="B172" s="7" t="s">
        <v>193</v>
      </c>
      <c r="C172" s="7" t="s">
        <v>189</v>
      </c>
      <c r="D172" s="12">
        <v>67.3</v>
      </c>
      <c r="E172" s="14">
        <v>0.5</v>
      </c>
      <c r="F172" s="16">
        <f>D172*E172</f>
      </c>
      <c r="G172" s="6"/>
    </row>
    <row x14ac:dyDescent="0.25" r="173" customHeight="1" ht="24.95">
      <c r="A173" s="1" t="s">
        <v>102</v>
      </c>
      <c r="B173" s="7" t="s">
        <v>194</v>
      </c>
      <c r="C173" s="7" t="s">
        <v>189</v>
      </c>
      <c r="D173" s="12">
        <v>67.45</v>
      </c>
      <c r="E173" s="14">
        <v>0.75</v>
      </c>
      <c r="F173" s="16">
        <f>D173*E173</f>
      </c>
      <c r="G173" s="6"/>
    </row>
    <row x14ac:dyDescent="0.25" r="174" customHeight="1" ht="24.95">
      <c r="A174" s="1" t="s">
        <v>102</v>
      </c>
      <c r="B174" s="7" t="s">
        <v>195</v>
      </c>
      <c r="C174" s="7" t="s">
        <v>189</v>
      </c>
      <c r="D174" s="12">
        <v>67.45</v>
      </c>
      <c r="E174" s="14">
        <v>0.75</v>
      </c>
      <c r="F174" s="16">
        <f>D174*E174</f>
      </c>
      <c r="G174" s="6"/>
    </row>
    <row x14ac:dyDescent="0.25" r="175" customHeight="1" ht="24.95">
      <c r="A175" s="1" t="s">
        <v>102</v>
      </c>
      <c r="B175" s="7" t="s">
        <v>196</v>
      </c>
      <c r="C175" s="7" t="s">
        <v>189</v>
      </c>
      <c r="D175" s="12">
        <v>67.45</v>
      </c>
      <c r="E175" s="14">
        <v>0.75</v>
      </c>
      <c r="F175" s="16">
        <f>D175*E175</f>
      </c>
      <c r="G175" s="6"/>
    </row>
    <row x14ac:dyDescent="0.25" r="176" customHeight="1" ht="24.95">
      <c r="A176" s="1" t="s">
        <v>102</v>
      </c>
      <c r="B176" s="7" t="s">
        <v>197</v>
      </c>
      <c r="C176" s="7" t="s">
        <v>12</v>
      </c>
      <c r="D176" s="12">
        <v>27.66</v>
      </c>
      <c r="E176" s="14">
        <v>1.25</v>
      </c>
      <c r="F176" s="10">
        <f>D176*E176</f>
      </c>
      <c r="G176" s="6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TKR</vt:lpstr>
      <vt:lpstr>Pivot for JE</vt:lpstr>
      <vt:lpstr>Totals</vt:lpstr>
      <vt:lpstr>PivotInfo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2024-11-14T22:06:23.192Z</dcterms:created>
  <dcterms:modified xsi:type="dcterms:W3CDTF">2024-11-14T22:06:23.192Z</dcterms:modified>
</cp:coreProperties>
</file>