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repogit\X-seller-8\frontend\public\"/>
    </mc:Choice>
  </mc:AlternateContent>
  <xr:revisionPtr revIDLastSave="0" documentId="13_ncr:1_{4E59C856-54BB-45A7-87D6-32AF8638B59A}" xr6:coauthVersionLast="47" xr6:coauthVersionMax="47" xr10:uidLastSave="{00000000-0000-0000-0000-000000000000}"/>
  <bookViews>
    <workbookView xWindow="3105" yWindow="4185" windowWidth="21600" windowHeight="11295" xr2:uid="{00000000-000D-0000-FFFF-FFFF00000000}"/>
  </bookViews>
  <sheets>
    <sheet name="TKR" sheetId="1" r:id="rId1"/>
    <sheet name="Pivot for JE" sheetId="7" r:id="rId2"/>
    <sheet name="Totals" sheetId="5" state="hidden" r:id="rId3"/>
    <sheet name="PivotInfo" sheetId="3" state="hidden" r:id="rId4"/>
  </sheets>
  <definedNames>
    <definedName name="_xlnm._FilterDatabase" localSheetId="3" hidden="1">PivotInfo!$A$1:$F$176</definedName>
    <definedName name="_xlnm._FilterDatabase" localSheetId="0" hidden="1">TKR!$A$2:$L$146</definedName>
    <definedName name="_xlnm.Print_Area" localSheetId="1">'Pivot for JE'!$A$1:$O$27</definedName>
    <definedName name="_xlnm.Print_Area" localSheetId="0">TKR!$B$1:$H$319</definedName>
    <definedName name="_xlnm.Print_Titles" localSheetId="0">TKR!#REF!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5" i="1" l="1"/>
  <c r="F304" i="1"/>
  <c r="F256" i="1"/>
  <c r="K256" i="1" s="1"/>
  <c r="J292" i="1" l="1"/>
  <c r="F292" i="1"/>
  <c r="K292" i="1" s="1"/>
  <c r="J293" i="1"/>
  <c r="F293" i="1"/>
  <c r="K293" i="1" s="1"/>
  <c r="J294" i="1"/>
  <c r="F294" i="1"/>
  <c r="K294" i="1" s="1"/>
  <c r="J295" i="1"/>
  <c r="F295" i="1"/>
  <c r="K295" i="1" s="1"/>
  <c r="J296" i="1"/>
  <c r="F296" i="1"/>
  <c r="K296" i="1" s="1"/>
  <c r="J297" i="1"/>
  <c r="F297" i="1"/>
  <c r="K297" i="1" s="1"/>
  <c r="J298" i="1"/>
  <c r="F298" i="1"/>
  <c r="K298" i="1" s="1"/>
  <c r="J299" i="1"/>
  <c r="F299" i="1"/>
  <c r="K299" i="1" s="1"/>
  <c r="J300" i="1"/>
  <c r="F300" i="1"/>
  <c r="K300" i="1" s="1"/>
  <c r="J301" i="1"/>
  <c r="F301" i="1"/>
  <c r="K301" i="1" s="1"/>
  <c r="J302" i="1"/>
  <c r="F302" i="1"/>
  <c r="K302" i="1" s="1"/>
  <c r="J303" i="1"/>
  <c r="F303" i="1"/>
  <c r="K303" i="1" s="1"/>
  <c r="J250" i="1"/>
  <c r="F250" i="1"/>
  <c r="K250" i="1" s="1"/>
  <c r="J216" i="1"/>
  <c r="F216" i="1"/>
  <c r="K216" i="1" s="1"/>
  <c r="J220" i="1"/>
  <c r="F220" i="1"/>
  <c r="K220" i="1" s="1"/>
  <c r="J221" i="1"/>
  <c r="F221" i="1"/>
  <c r="K221" i="1" s="1"/>
  <c r="J175" i="1"/>
  <c r="F175" i="1"/>
  <c r="K175" i="1" s="1"/>
  <c r="J163" i="1"/>
  <c r="F163" i="1"/>
  <c r="K163" i="1" s="1"/>
  <c r="J164" i="1"/>
  <c r="F164" i="1"/>
  <c r="K164" i="1" s="1"/>
  <c r="J72" i="1"/>
  <c r="F72" i="1"/>
  <c r="K72" i="1" s="1"/>
  <c r="J148" i="1"/>
  <c r="F148" i="1"/>
  <c r="K148" i="1" s="1"/>
  <c r="J129" i="1"/>
  <c r="F129" i="1"/>
  <c r="K129" i="1" s="1"/>
  <c r="J130" i="1"/>
  <c r="F130" i="1"/>
  <c r="K130" i="1" s="1"/>
  <c r="J103" i="1"/>
  <c r="F103" i="1"/>
  <c r="K103" i="1" s="1"/>
  <c r="J104" i="1"/>
  <c r="F104" i="1"/>
  <c r="K104" i="1" s="1"/>
  <c r="J131" i="1"/>
  <c r="F131" i="1"/>
  <c r="K131" i="1" s="1"/>
  <c r="J74" i="1"/>
  <c r="J73" i="1"/>
  <c r="J79" i="1"/>
  <c r="J78" i="1"/>
  <c r="F78" i="1"/>
  <c r="K78" i="1" s="1"/>
  <c r="F74" i="1"/>
  <c r="K74" i="1" s="1"/>
  <c r="F75" i="1"/>
  <c r="K75" i="1" s="1"/>
  <c r="J75" i="1"/>
  <c r="F73" i="1"/>
  <c r="K73" i="1" s="1"/>
  <c r="F306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1" i="1"/>
  <c r="F260" i="1"/>
  <c r="F259" i="1"/>
  <c r="F258" i="1"/>
  <c r="F257" i="1"/>
  <c r="F255" i="1"/>
  <c r="F254" i="1"/>
  <c r="F253" i="1"/>
  <c r="F252" i="1"/>
  <c r="F251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19" i="1"/>
  <c r="F218" i="1"/>
  <c r="F217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4" i="1"/>
  <c r="F173" i="1"/>
  <c r="F172" i="1"/>
  <c r="F171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7" i="1"/>
  <c r="F71" i="1"/>
  <c r="F70" i="1"/>
  <c r="F69" i="1"/>
  <c r="F68" i="1"/>
  <c r="F67" i="1"/>
  <c r="K67" i="1" s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0" i="1"/>
  <c r="F36" i="1"/>
  <c r="K36" i="1" s="1"/>
  <c r="F35" i="1"/>
  <c r="K35" i="1" s="1"/>
  <c r="F34" i="1"/>
  <c r="K34" i="1" s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39" i="1"/>
  <c r="F38" i="1"/>
  <c r="F37" i="1"/>
  <c r="J36" i="1"/>
  <c r="J35" i="1"/>
  <c r="J34" i="1"/>
  <c r="L18" i="7"/>
  <c r="J67" i="1"/>
  <c r="N20" i="7"/>
  <c r="N18" i="7"/>
  <c r="N19" i="7"/>
  <c r="F309" i="1" l="1"/>
  <c r="F39" i="1"/>
  <c r="K39" i="1" s="1"/>
  <c r="F314" i="1"/>
  <c r="F313" i="1"/>
  <c r="F312" i="1"/>
  <c r="F311" i="1"/>
  <c r="F310" i="1"/>
  <c r="L19" i="7"/>
  <c r="L20" i="7"/>
  <c r="L21" i="7"/>
  <c r="L22" i="7"/>
  <c r="L23" i="7"/>
  <c r="L24" i="7"/>
  <c r="L25" i="7"/>
  <c r="L26" i="7"/>
  <c r="I26" i="7"/>
  <c r="I25" i="7"/>
  <c r="I24" i="7"/>
  <c r="I23" i="7"/>
  <c r="I22" i="7"/>
  <c r="I21" i="7"/>
  <c r="I20" i="7"/>
  <c r="I19" i="7"/>
  <c r="I18" i="7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B1" i="7"/>
  <c r="C21" i="7" s="1"/>
  <c r="D21" i="7" s="1"/>
  <c r="J235" i="1"/>
  <c r="J234" i="1"/>
  <c r="N23" i="7"/>
  <c r="N21" i="7"/>
  <c r="N24" i="7"/>
  <c r="N25" i="7"/>
  <c r="M26" i="7"/>
  <c r="N22" i="7"/>
  <c r="C22" i="7" l="1"/>
  <c r="D22" i="7" s="1"/>
  <c r="C24" i="7"/>
  <c r="D24" i="7" s="1"/>
  <c r="C23" i="7"/>
  <c r="D23" i="7" s="1"/>
  <c r="C25" i="7"/>
  <c r="D25" i="7" s="1"/>
  <c r="C18" i="7"/>
  <c r="D18" i="7" s="1"/>
  <c r="C26" i="7"/>
  <c r="D26" i="7" s="1"/>
  <c r="C19" i="7"/>
  <c r="D19" i="7" s="1"/>
  <c r="C20" i="7"/>
  <c r="D20" i="7" s="1"/>
  <c r="K234" i="1"/>
  <c r="K235" i="1"/>
  <c r="J255" i="1" l="1"/>
  <c r="J288" i="1"/>
  <c r="J268" i="1"/>
  <c r="J269" i="1"/>
  <c r="J270" i="1"/>
  <c r="J271" i="1"/>
  <c r="J267" i="1"/>
  <c r="J201" i="1"/>
  <c r="J200" i="1"/>
  <c r="J170" i="1"/>
  <c r="J245" i="1"/>
  <c r="J257" i="1"/>
  <c r="J219" i="1"/>
  <c r="J218" i="1"/>
  <c r="J226" i="1"/>
  <c r="J208" i="1"/>
  <c r="J194" i="1"/>
  <c r="J199" i="1"/>
  <c r="J171" i="1"/>
  <c r="J166" i="1"/>
  <c r="J135" i="1"/>
  <c r="J152" i="1"/>
  <c r="J120" i="1"/>
  <c r="J110" i="1"/>
  <c r="J126" i="1"/>
  <c r="J127" i="1"/>
  <c r="J80" i="1"/>
  <c r="J85" i="1"/>
  <c r="J71" i="1"/>
  <c r="J43" i="1"/>
  <c r="J42" i="1"/>
  <c r="K245" i="1" l="1"/>
  <c r="K226" i="1"/>
  <c r="K127" i="1"/>
  <c r="K219" i="1"/>
  <c r="K126" i="1"/>
  <c r="K218" i="1"/>
  <c r="K270" i="1"/>
  <c r="K171" i="1"/>
  <c r="K152" i="1"/>
  <c r="K271" i="1"/>
  <c r="K71" i="1"/>
  <c r="K135" i="1"/>
  <c r="K194" i="1"/>
  <c r="K170" i="1"/>
  <c r="K269" i="1"/>
  <c r="K288" i="1"/>
  <c r="K268" i="1"/>
  <c r="K120" i="1"/>
  <c r="K85" i="1"/>
  <c r="K110" i="1"/>
  <c r="K166" i="1"/>
  <c r="K208" i="1"/>
  <c r="K257" i="1"/>
  <c r="K200" i="1"/>
  <c r="K267" i="1"/>
  <c r="K255" i="1"/>
  <c r="K80" i="1"/>
  <c r="K199" i="1"/>
  <c r="K201" i="1"/>
  <c r="K43" i="1"/>
  <c r="J161" i="1"/>
  <c r="J197" i="1"/>
  <c r="J198" i="1"/>
  <c r="J202" i="1"/>
  <c r="J203" i="1"/>
  <c r="J204" i="1"/>
  <c r="J205" i="1"/>
  <c r="J230" i="1"/>
  <c r="J231" i="1"/>
  <c r="J238" i="1"/>
  <c r="J116" i="1"/>
  <c r="J138" i="1"/>
  <c r="J287" i="1"/>
  <c r="J289" i="1"/>
  <c r="J290" i="1"/>
  <c r="J291" i="1"/>
  <c r="J306" i="1"/>
  <c r="K205" i="1" l="1"/>
  <c r="K161" i="1"/>
  <c r="K290" i="1"/>
  <c r="K238" i="1"/>
  <c r="K306" i="1"/>
  <c r="K289" i="1"/>
  <c r="K287" i="1"/>
  <c r="K116" i="1"/>
  <c r="K291" i="1"/>
  <c r="K197" i="1"/>
  <c r="K138" i="1"/>
  <c r="J264" i="1"/>
  <c r="J265" i="1"/>
  <c r="J266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63" i="1"/>
  <c r="J51" i="1"/>
  <c r="J143" i="1"/>
  <c r="K265" i="1" l="1"/>
  <c r="K285" i="1"/>
  <c r="K277" i="1"/>
  <c r="K286" i="1"/>
  <c r="K276" i="1"/>
  <c r="K283" i="1"/>
  <c r="K284" i="1"/>
  <c r="K282" i="1"/>
  <c r="K274" i="1"/>
  <c r="K278" i="1"/>
  <c r="K143" i="1"/>
  <c r="K51" i="1"/>
  <c r="K273" i="1"/>
  <c r="K272" i="1"/>
  <c r="K275" i="1"/>
  <c r="K281" i="1"/>
  <c r="K280" i="1"/>
  <c r="K279" i="1"/>
  <c r="K266" i="1"/>
  <c r="K264" i="1"/>
  <c r="K263" i="1"/>
  <c r="J38" i="1"/>
  <c r="J37" i="1"/>
  <c r="K37" i="1" l="1"/>
  <c r="K38" i="1"/>
  <c r="K314" i="1"/>
  <c r="J40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54" i="1"/>
  <c r="J63" i="1"/>
  <c r="J151" i="1"/>
  <c r="J150" i="1"/>
  <c r="J62" i="1"/>
  <c r="J61" i="1"/>
  <c r="J95" i="1"/>
  <c r="J94" i="1"/>
  <c r="J93" i="1"/>
  <c r="J168" i="1"/>
  <c r="J167" i="1"/>
  <c r="J160" i="1"/>
  <c r="J159" i="1"/>
  <c r="J158" i="1"/>
  <c r="J117" i="1"/>
  <c r="J125" i="1"/>
  <c r="J111" i="1"/>
  <c r="J109" i="1"/>
  <c r="J122" i="1"/>
  <c r="J107" i="1"/>
  <c r="J106" i="1"/>
  <c r="J119" i="1"/>
  <c r="K9" i="1"/>
  <c r="K8" i="1"/>
  <c r="K7" i="1"/>
  <c r="K6" i="1"/>
  <c r="K5" i="1"/>
  <c r="K4" i="1"/>
  <c r="J224" i="1"/>
  <c r="J232" i="1"/>
  <c r="J157" i="1"/>
  <c r="J229" i="1"/>
  <c r="J261" i="1"/>
  <c r="J260" i="1"/>
  <c r="J259" i="1"/>
  <c r="J112" i="1"/>
  <c r="J214" i="1"/>
  <c r="J206" i="1"/>
  <c r="J211" i="1"/>
  <c r="J182" i="1"/>
  <c r="J181" i="1"/>
  <c r="J186" i="1"/>
  <c r="J213" i="1"/>
  <c r="J210" i="1"/>
  <c r="J176" i="1"/>
  <c r="J174" i="1"/>
  <c r="J209" i="1"/>
  <c r="J258" i="1"/>
  <c r="J254" i="1"/>
  <c r="J253" i="1"/>
  <c r="J124" i="1"/>
  <c r="J121" i="1"/>
  <c r="J105" i="1"/>
  <c r="J97" i="1"/>
  <c r="J96" i="1"/>
  <c r="J144" i="1"/>
  <c r="J185" i="1"/>
  <c r="J252" i="1"/>
  <c r="J162" i="1"/>
  <c r="J118" i="1"/>
  <c r="J212" i="1"/>
  <c r="J53" i="1"/>
  <c r="J149" i="1"/>
  <c r="J147" i="1"/>
  <c r="J146" i="1"/>
  <c r="J115" i="1"/>
  <c r="J114" i="1"/>
  <c r="J123" i="1"/>
  <c r="K62" i="1" l="1"/>
  <c r="K11" i="1"/>
  <c r="K19" i="1"/>
  <c r="K27" i="1"/>
  <c r="K146" i="1"/>
  <c r="K212" i="1"/>
  <c r="K185" i="1"/>
  <c r="K105" i="1"/>
  <c r="K253" i="1"/>
  <c r="K186" i="1"/>
  <c r="K112" i="1"/>
  <c r="K107" i="1"/>
  <c r="K160" i="1"/>
  <c r="K12" i="1"/>
  <c r="K20" i="1"/>
  <c r="K28" i="1"/>
  <c r="K213" i="1"/>
  <c r="K106" i="1"/>
  <c r="K167" i="1"/>
  <c r="K13" i="1"/>
  <c r="K118" i="1"/>
  <c r="K144" i="1"/>
  <c r="K121" i="1"/>
  <c r="K258" i="1"/>
  <c r="K182" i="1"/>
  <c r="K260" i="1"/>
  <c r="K109" i="1"/>
  <c r="K168" i="1"/>
  <c r="K150" i="1"/>
  <c r="K14" i="1"/>
  <c r="K22" i="1"/>
  <c r="K30" i="1"/>
  <c r="K254" i="1"/>
  <c r="K122" i="1"/>
  <c r="K209" i="1"/>
  <c r="K211" i="1"/>
  <c r="K261" i="1"/>
  <c r="K111" i="1"/>
  <c r="K93" i="1"/>
  <c r="K151" i="1"/>
  <c r="K15" i="1"/>
  <c r="K23" i="1"/>
  <c r="K31" i="1"/>
  <c r="K214" i="1"/>
  <c r="K114" i="1"/>
  <c r="K162" i="1"/>
  <c r="K96" i="1"/>
  <c r="K124" i="1"/>
  <c r="K174" i="1"/>
  <c r="K203" i="1"/>
  <c r="K229" i="1"/>
  <c r="K125" i="1"/>
  <c r="K94" i="1"/>
  <c r="K63" i="1"/>
  <c r="K16" i="1"/>
  <c r="K24" i="1"/>
  <c r="K32" i="1"/>
  <c r="K159" i="1"/>
  <c r="K259" i="1"/>
  <c r="K21" i="1"/>
  <c r="K147" i="1"/>
  <c r="K204" i="1"/>
  <c r="K117" i="1"/>
  <c r="K95" i="1"/>
  <c r="K54" i="1"/>
  <c r="K10" i="1"/>
  <c r="K17" i="1"/>
  <c r="K25" i="1"/>
  <c r="K33" i="1"/>
  <c r="K224" i="1"/>
  <c r="K181" i="1"/>
  <c r="K29" i="1"/>
  <c r="K123" i="1"/>
  <c r="K149" i="1"/>
  <c r="K176" i="1"/>
  <c r="K157" i="1"/>
  <c r="K115" i="1"/>
  <c r="K53" i="1"/>
  <c r="K252" i="1"/>
  <c r="K97" i="1"/>
  <c r="K210" i="1"/>
  <c r="K206" i="1"/>
  <c r="K232" i="1"/>
  <c r="K119" i="1"/>
  <c r="K158" i="1"/>
  <c r="K61" i="1"/>
  <c r="K230" i="1"/>
  <c r="K18" i="1"/>
  <c r="K26" i="1"/>
  <c r="K40" i="1"/>
  <c r="K3" i="1"/>
  <c r="J145" i="1" l="1"/>
  <c r="J249" i="1"/>
  <c r="J248" i="1"/>
  <c r="J247" i="1"/>
  <c r="J246" i="1"/>
  <c r="J207" i="1"/>
  <c r="J251" i="1"/>
  <c r="J227" i="1"/>
  <c r="J233" i="1"/>
  <c r="J225" i="1"/>
  <c r="K251" i="1" l="1"/>
  <c r="K248" i="1"/>
  <c r="K249" i="1"/>
  <c r="K207" i="1"/>
  <c r="K233" i="1"/>
  <c r="K145" i="1"/>
  <c r="K225" i="1"/>
  <c r="K48" i="1"/>
  <c r="K246" i="1"/>
  <c r="K227" i="1"/>
  <c r="K247" i="1"/>
  <c r="J223" i="1" l="1"/>
  <c r="J228" i="1"/>
  <c r="J153" i="1"/>
  <c r="J222" i="1"/>
  <c r="J217" i="1"/>
  <c r="J215" i="1"/>
  <c r="J55" i="1"/>
  <c r="J244" i="1"/>
  <c r="J156" i="1"/>
  <c r="J243" i="1"/>
  <c r="J196" i="1"/>
  <c r="J195" i="1"/>
  <c r="J193" i="1"/>
  <c r="J192" i="1"/>
  <c r="J191" i="1"/>
  <c r="J190" i="1"/>
  <c r="J241" i="1"/>
  <c r="J179" i="1"/>
  <c r="J178" i="1"/>
  <c r="J189" i="1"/>
  <c r="J188" i="1"/>
  <c r="J187" i="1"/>
  <c r="J184" i="1"/>
  <c r="J183" i="1"/>
  <c r="J180" i="1"/>
  <c r="J242" i="1"/>
  <c r="J236" i="1"/>
  <c r="J240" i="1"/>
  <c r="J239" i="1"/>
  <c r="J177" i="1"/>
  <c r="J237" i="1"/>
  <c r="J113" i="1"/>
  <c r="J59" i="1"/>
  <c r="J92" i="1"/>
  <c r="J128" i="1"/>
  <c r="J165" i="1"/>
  <c r="J173" i="1"/>
  <c r="J172" i="1"/>
  <c r="J169" i="1"/>
  <c r="J91" i="1"/>
  <c r="J155" i="1"/>
  <c r="J132" i="1"/>
  <c r="J70" i="1"/>
  <c r="J69" i="1"/>
  <c r="J60" i="1"/>
  <c r="J90" i="1"/>
  <c r="J89" i="1"/>
  <c r="J88" i="1"/>
  <c r="J87" i="1"/>
  <c r="J86" i="1"/>
  <c r="J84" i="1"/>
  <c r="J108" i="1"/>
  <c r="J52" i="1"/>
  <c r="J83" i="1"/>
  <c r="J82" i="1"/>
  <c r="J101" i="1"/>
  <c r="J77" i="1"/>
  <c r="J50" i="1"/>
  <c r="J81" i="1"/>
  <c r="J100" i="1"/>
  <c r="J99" i="1"/>
  <c r="J102" i="1"/>
  <c r="J45" i="1"/>
  <c r="J142" i="1"/>
  <c r="J141" i="1"/>
  <c r="J58" i="1"/>
  <c r="J57" i="1"/>
  <c r="J56" i="1"/>
  <c r="J140" i="1"/>
  <c r="J139" i="1"/>
  <c r="J68" i="1"/>
  <c r="J66" i="1"/>
  <c r="J65" i="1"/>
  <c r="J137" i="1"/>
  <c r="J136" i="1"/>
  <c r="J134" i="1"/>
  <c r="J64" i="1"/>
  <c r="J49" i="1"/>
  <c r="J48" i="1"/>
  <c r="J47" i="1"/>
  <c r="J46" i="1"/>
  <c r="J44" i="1"/>
  <c r="K55" i="1" l="1"/>
  <c r="K155" i="1" l="1"/>
  <c r="K81" i="1" l="1"/>
  <c r="K82" i="1" l="1"/>
  <c r="K169" i="1" l="1"/>
  <c r="K113" i="1"/>
  <c r="K70" i="1"/>
  <c r="K46" i="1"/>
  <c r="K66" i="1"/>
  <c r="K142" i="1"/>
  <c r="K86" i="1"/>
  <c r="K92" i="1"/>
  <c r="K236" i="1"/>
  <c r="K178" i="1"/>
  <c r="K195" i="1"/>
  <c r="K88" i="1"/>
  <c r="K47" i="1"/>
  <c r="K68" i="1"/>
  <c r="K45" i="1"/>
  <c r="K87" i="1"/>
  <c r="K91" i="1"/>
  <c r="K59" i="1"/>
  <c r="K242" i="1"/>
  <c r="K179" i="1"/>
  <c r="K196" i="1"/>
  <c r="K215" i="1"/>
  <c r="K83" i="1"/>
  <c r="K52" i="1"/>
  <c r="K89" i="1"/>
  <c r="K183" i="1"/>
  <c r="K190" i="1"/>
  <c r="K49" i="1"/>
  <c r="K217" i="1"/>
  <c r="K140" i="1"/>
  <c r="K100" i="1"/>
  <c r="K172" i="1"/>
  <c r="K184" i="1"/>
  <c r="K191" i="1"/>
  <c r="K244" i="1"/>
  <c r="K222" i="1"/>
  <c r="K139" i="1"/>
  <c r="K243" i="1"/>
  <c r="K64" i="1"/>
  <c r="K56" i="1"/>
  <c r="K108" i="1"/>
  <c r="K90" i="1"/>
  <c r="K237" i="1"/>
  <c r="K136" i="1"/>
  <c r="K57" i="1"/>
  <c r="K79" i="1"/>
  <c r="K60" i="1"/>
  <c r="K173" i="1"/>
  <c r="K177" i="1"/>
  <c r="K187" i="1"/>
  <c r="K192" i="1"/>
  <c r="K153" i="1"/>
  <c r="K102" i="1"/>
  <c r="K180" i="1"/>
  <c r="K137" i="1"/>
  <c r="K58" i="1"/>
  <c r="K50" i="1"/>
  <c r="K84" i="1"/>
  <c r="K69" i="1"/>
  <c r="K165" i="1"/>
  <c r="K239" i="1"/>
  <c r="K188" i="1"/>
  <c r="K193" i="1"/>
  <c r="K198" i="1"/>
  <c r="K228" i="1"/>
  <c r="K241" i="1"/>
  <c r="K44" i="1"/>
  <c r="K65" i="1"/>
  <c r="K141" i="1"/>
  <c r="K128" i="1"/>
  <c r="K240" i="1"/>
  <c r="K189" i="1"/>
  <c r="K231" i="1"/>
  <c r="K202" i="1"/>
  <c r="K223" i="1"/>
  <c r="K99" i="1"/>
  <c r="K132" i="1"/>
  <c r="K156" i="1"/>
  <c r="K77" i="1"/>
  <c r="K134" i="1"/>
  <c r="K101" i="1"/>
  <c r="K312" i="1" l="1"/>
  <c r="K310" i="1"/>
  <c r="K313" i="1"/>
  <c r="K311" i="1"/>
  <c r="E316" i="1"/>
  <c r="K42" i="1" l="1"/>
  <c r="K309" i="1" s="1"/>
  <c r="J316" i="1" s="1"/>
  <c r="B1" i="5" l="1"/>
  <c r="F176" i="3" l="1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<sst xmlns="http://schemas.openxmlformats.org/spreadsheetml/2006/main" count="1517" uniqueCount="555">
  <si>
    <t>Count by</t>
  </si>
  <si>
    <t>Price</t>
  </si>
  <si>
    <t>Inventory</t>
  </si>
  <si>
    <t>extended</t>
  </si>
  <si>
    <t>Prior Inventory</t>
  </si>
  <si>
    <t>Prior Extended</t>
  </si>
  <si>
    <t>Prior Variance</t>
  </si>
  <si>
    <t>Prior Variance $</t>
  </si>
  <si>
    <t>RETAIL</t>
  </si>
  <si>
    <t>Merch</t>
  </si>
  <si>
    <t>Whiskey Girl Small Black</t>
  </si>
  <si>
    <t>each</t>
  </si>
  <si>
    <t>Whiskey Girl Small red</t>
  </si>
  <si>
    <t>Red LOGO Small</t>
  </si>
  <si>
    <t>Black LOGO Small</t>
  </si>
  <si>
    <t xml:space="preserve">Stencil Tee Small </t>
  </si>
  <si>
    <t>Whiskey Girl Med Black</t>
  </si>
  <si>
    <t>Whiskey Girl Med Red</t>
  </si>
  <si>
    <t>Red LOGO Med</t>
  </si>
  <si>
    <t>Black LOGO Med</t>
  </si>
  <si>
    <t>Stencil Tee Med</t>
  </si>
  <si>
    <t>Whiskey Girl Large Black</t>
  </si>
  <si>
    <t>Whiskey Girl Large red</t>
  </si>
  <si>
    <t>Red LOGO Large</t>
  </si>
  <si>
    <t>Black LOGO Large</t>
  </si>
  <si>
    <t>Stencil Tee Large</t>
  </si>
  <si>
    <t>Whiskey Girl XLG Black</t>
  </si>
  <si>
    <t>Whiskey Girl XLG red</t>
  </si>
  <si>
    <t>Red LOGO XLG</t>
  </si>
  <si>
    <t>Black LOGO XLG</t>
  </si>
  <si>
    <t>Stencil Tee XLG</t>
  </si>
  <si>
    <t>Whiskey Girl XXLG Black</t>
  </si>
  <si>
    <t>Whiskey Girl XXLG red</t>
  </si>
  <si>
    <t>Red LOGO XXLG</t>
  </si>
  <si>
    <t>Black LOGO XXLG</t>
  </si>
  <si>
    <t>Stencil Tee XXLG</t>
  </si>
  <si>
    <t>Whiskey Girl XXXLG Black</t>
  </si>
  <si>
    <t>Whiskey Girl XXXLG red</t>
  </si>
  <si>
    <t>Red LOGO XXXLG</t>
  </si>
  <si>
    <t>Black LOGO XXXLG</t>
  </si>
  <si>
    <t>Stencil Tee XXXLG</t>
  </si>
  <si>
    <t>BBQ Sauce</t>
  </si>
  <si>
    <t>Key Chain</t>
  </si>
  <si>
    <t>TK MUG</t>
  </si>
  <si>
    <t>Cordial Shooter</t>
  </si>
  <si>
    <t>Kan Koozie</t>
  </si>
  <si>
    <t>TK Signature Cap</t>
  </si>
  <si>
    <t>Solo Cup</t>
  </si>
  <si>
    <t>MEAT</t>
  </si>
  <si>
    <t>Beef Ribeye Lip On Down</t>
  </si>
  <si>
    <t>LB</t>
  </si>
  <si>
    <t>Ribeye Lip on</t>
  </si>
  <si>
    <t>Beef Loin Strip</t>
  </si>
  <si>
    <t>Beef Brisket</t>
  </si>
  <si>
    <t>GROCERY</t>
  </si>
  <si>
    <t>Base Chicken</t>
  </si>
  <si>
    <t>Ham Base</t>
  </si>
  <si>
    <t>CASE</t>
  </si>
  <si>
    <t>Bacon Topping</t>
  </si>
  <si>
    <t>EA</t>
  </si>
  <si>
    <t>Sausage Black</t>
  </si>
  <si>
    <t>Philly Steak</t>
  </si>
  <si>
    <t xml:space="preserve">Breakfast Sausage </t>
  </si>
  <si>
    <t>Pork Skin Raw</t>
  </si>
  <si>
    <t>Bologna Meat</t>
  </si>
  <si>
    <t>Pork Ribs St. Louis</t>
  </si>
  <si>
    <t>Beef Patty Angus 80/20</t>
  </si>
  <si>
    <t>Beef Sirloin Steak 8oz</t>
  </si>
  <si>
    <t>Pork Loin Prime Bone</t>
  </si>
  <si>
    <t>Pork Butt Bone In</t>
  </si>
  <si>
    <t>Bacon Layout 18/22</t>
  </si>
  <si>
    <t>Salmon 8oz</t>
  </si>
  <si>
    <t>Shrimp Raw 21-25 Count</t>
  </si>
  <si>
    <t>Tilapia Fillet 5-7 oz</t>
  </si>
  <si>
    <t>Swai Fillet 5-7 oz Raw</t>
  </si>
  <si>
    <t>Chicken Breast 8oz Butterfly</t>
  </si>
  <si>
    <t>Chicken Half Split Wog</t>
  </si>
  <si>
    <t>Chicken Breast Crispy Brd</t>
  </si>
  <si>
    <t>Chicken Pulled Dark n White</t>
  </si>
  <si>
    <t>Wings</t>
  </si>
  <si>
    <t>Sausage Andouille Rope Style</t>
  </si>
  <si>
    <t>Beef Steak Fitter</t>
  </si>
  <si>
    <t>Calf Fries</t>
  </si>
  <si>
    <t>Crawfish Tails</t>
  </si>
  <si>
    <t>Red Fish</t>
  </si>
  <si>
    <t>Crab Legs</t>
  </si>
  <si>
    <t>Base Beef Knors</t>
  </si>
  <si>
    <t>DAIRY</t>
  </si>
  <si>
    <t>Egg Hard Boiled Bucket</t>
  </si>
  <si>
    <t>Cheese American Loaf</t>
  </si>
  <si>
    <t>American 40# Block</t>
  </si>
  <si>
    <t>lb</t>
  </si>
  <si>
    <t>Milk</t>
  </si>
  <si>
    <t>Butter Whole</t>
  </si>
  <si>
    <t>Cheese Blue Crumble</t>
  </si>
  <si>
    <t>Cheese Parmesan Grated</t>
  </si>
  <si>
    <t>Cheese Pimento Spread</t>
  </si>
  <si>
    <t>Cream Cheese</t>
  </si>
  <si>
    <t>Cheese Havarti Slice</t>
  </si>
  <si>
    <t>Creamer Half &amp; Half</t>
  </si>
  <si>
    <t>Cheese American Sliced 120 Count</t>
  </si>
  <si>
    <t>Cheese Cheddar Sliced Medium</t>
  </si>
  <si>
    <t>Cheese American White Slc</t>
  </si>
  <si>
    <t>ButterMilk Whole</t>
  </si>
  <si>
    <t>Cream heavy Whipping</t>
  </si>
  <si>
    <t>Cheese Cheddar Jack Shredded Fine</t>
  </si>
  <si>
    <t xml:space="preserve">Sour Cream </t>
  </si>
  <si>
    <t>Egg Fresh Shell XL</t>
  </si>
  <si>
    <t>Butter Blend</t>
  </si>
  <si>
    <t>Half and Half PC</t>
  </si>
  <si>
    <t>PRODUCE</t>
  </si>
  <si>
    <t>Red Onion</t>
  </si>
  <si>
    <t>Yellow onions Jumbo</t>
  </si>
  <si>
    <t>Potato Red #2 A Size</t>
  </si>
  <si>
    <t>Russet Potato</t>
  </si>
  <si>
    <t>Carrots Jumbo</t>
  </si>
  <si>
    <t>Shredded Carrots</t>
  </si>
  <si>
    <t>Shredded Red Cabbage</t>
  </si>
  <si>
    <t>Cole Slaw Mix Shredded 3 Part</t>
  </si>
  <si>
    <t>Green Onions</t>
  </si>
  <si>
    <t>Cilantro</t>
  </si>
  <si>
    <t>Juice Lemon Fresh Squeezed</t>
  </si>
  <si>
    <t>Juice Lime Fresh Squeezed</t>
  </si>
  <si>
    <t>Garlic Whole Peeled</t>
  </si>
  <si>
    <t>Ginger root</t>
  </si>
  <si>
    <t>Serrano Peppers</t>
  </si>
  <si>
    <t>Jalepeno Fresh</t>
  </si>
  <si>
    <t>Iceberg Heads</t>
  </si>
  <si>
    <t>Lettuce Romaine</t>
  </si>
  <si>
    <t>Tomato Roma</t>
  </si>
  <si>
    <t>Sliced Mushroom</t>
  </si>
  <si>
    <t>Lemon Choice 200 count</t>
  </si>
  <si>
    <t>Thyme, Fresh</t>
  </si>
  <si>
    <t>Rosemary, Fresh</t>
  </si>
  <si>
    <t>Oranges</t>
  </si>
  <si>
    <t>Tomato 5 X 6</t>
  </si>
  <si>
    <t>Tomato, Grape</t>
  </si>
  <si>
    <t>Lime Persian 200 count</t>
  </si>
  <si>
    <t>Pepper Bell Bulk</t>
  </si>
  <si>
    <t>Celery Fresh</t>
  </si>
  <si>
    <t>Broccoli Floret</t>
  </si>
  <si>
    <t>Red Bell Peppers</t>
  </si>
  <si>
    <t>Poblano Peppers</t>
  </si>
  <si>
    <t>Bar Strawberries</t>
  </si>
  <si>
    <t>Pickle Dill Sliced Hamburger</t>
  </si>
  <si>
    <t>FREEZER</t>
  </si>
  <si>
    <t>Tortilla Chip Corn White 4 Cut</t>
  </si>
  <si>
    <t>French Fries</t>
  </si>
  <si>
    <t>Potato Waffle Fries</t>
  </si>
  <si>
    <t>BREAD</t>
  </si>
  <si>
    <t>Tortilla Corn &amp; Flour 6in</t>
  </si>
  <si>
    <t>Bun Hamburger Bun wht 4.5 in</t>
  </si>
  <si>
    <t>Hoagie Roll 8 in</t>
  </si>
  <si>
    <t>Bread French Baguette 22in</t>
  </si>
  <si>
    <t>Mac &amp; Cheese Bite Smoked</t>
  </si>
  <si>
    <t>Okra Cut</t>
  </si>
  <si>
    <t>Corn Cut Simply Sweet</t>
  </si>
  <si>
    <t>Pea Green</t>
  </si>
  <si>
    <t>Shrimp breaded</t>
  </si>
  <si>
    <t>Peach Sliced IQF</t>
  </si>
  <si>
    <t>blueberries IQF</t>
  </si>
  <si>
    <t>DESSERT</t>
  </si>
  <si>
    <t>Strawberries IQF</t>
  </si>
  <si>
    <t>Cookie Chocolate Chunk</t>
  </si>
  <si>
    <t>Topping Dessert Whipped</t>
  </si>
  <si>
    <t>Biscuits</t>
  </si>
  <si>
    <t>Cheese Cake Plain 9in</t>
  </si>
  <si>
    <t>Ice Cream</t>
  </si>
  <si>
    <t>PANTRY</t>
  </si>
  <si>
    <t>Parsley Flakes</t>
  </si>
  <si>
    <t>Cumin Ground</t>
  </si>
  <si>
    <t>Garlic Granulated</t>
  </si>
  <si>
    <t>Paprika</t>
  </si>
  <si>
    <t>Pepper Cayenne Ground</t>
  </si>
  <si>
    <t>Chili Powder Light</t>
  </si>
  <si>
    <t>White Pepper</t>
  </si>
  <si>
    <t>Yard Bird Seasoning</t>
  </si>
  <si>
    <t>Tony's Creole Seasoning</t>
  </si>
  <si>
    <t>Montreal Steak Seasoning</t>
  </si>
  <si>
    <t>Celery Salt</t>
  </si>
  <si>
    <t>Oregano</t>
  </si>
  <si>
    <t>Old Bay</t>
  </si>
  <si>
    <t>Cinnamon Ground</t>
  </si>
  <si>
    <t>Crushed Red Pepper</t>
  </si>
  <si>
    <t>Fajita Seasoning</t>
  </si>
  <si>
    <t>Bay Leaves</t>
  </si>
  <si>
    <t>Basil Dry</t>
  </si>
  <si>
    <t>Star Anese</t>
  </si>
  <si>
    <t>Seasoning Blackened Red Fish</t>
  </si>
  <si>
    <t>Seasoning Salt</t>
  </si>
  <si>
    <t>Coleman's Mustard</t>
  </si>
  <si>
    <t>Charlstons Pork Seasoning</t>
  </si>
  <si>
    <t>Breading Seasoned Fish Fry</t>
  </si>
  <si>
    <t>Black Pepper Ground</t>
  </si>
  <si>
    <t>Starch Corn</t>
  </si>
  <si>
    <t>Salt Iodized, Bulk</t>
  </si>
  <si>
    <t>Cracker Saltine Zesta</t>
  </si>
  <si>
    <t>Dressing Mix Ranch</t>
  </si>
  <si>
    <t>Honey Pure</t>
  </si>
  <si>
    <t>Mustard Gray Poupon</t>
  </si>
  <si>
    <t>Pan Spray Aerosol</t>
  </si>
  <si>
    <t>Rice Long Grain &amp; Wild</t>
  </si>
  <si>
    <t>Rice Par Boiled</t>
  </si>
  <si>
    <t>Cereal Grits Quick</t>
  </si>
  <si>
    <t>Strawberry Topping</t>
  </si>
  <si>
    <t>Cereal Oatmeal Old Fashioned</t>
  </si>
  <si>
    <t>Sauce Worcestershire</t>
  </si>
  <si>
    <t>Vinegar Balsamic Gold</t>
  </si>
  <si>
    <t>Vinegar Red Win</t>
  </si>
  <si>
    <t>Vinegar White Wine</t>
  </si>
  <si>
    <t>Beans Red</t>
  </si>
  <si>
    <t>Bean Pinto Triple Clean Dried</t>
  </si>
  <si>
    <t>Soy Sauce</t>
  </si>
  <si>
    <t>Sauce Steak A1</t>
  </si>
  <si>
    <t>Hershey's syrup</t>
  </si>
  <si>
    <t>Thickener Pectin Gelatin</t>
  </si>
  <si>
    <t>Salt Kosher Box</t>
  </si>
  <si>
    <t>Pie Filling</t>
  </si>
  <si>
    <t>Oil Olive</t>
  </si>
  <si>
    <t>Sauce BBQ Regular</t>
  </si>
  <si>
    <t>Liquid Smoke Hickory</t>
  </si>
  <si>
    <t>Sauce Red Hot Plasic Jug</t>
  </si>
  <si>
    <t>Cornbread Mix</t>
  </si>
  <si>
    <t>Powdered Sugar</t>
  </si>
  <si>
    <t>Brown Sugar</t>
  </si>
  <si>
    <t>Tomato Diced Petite</t>
  </si>
  <si>
    <t>Beans Black</t>
  </si>
  <si>
    <t>Bean Green Cut Blue</t>
  </si>
  <si>
    <t>Corn Cream Style Fancy</t>
  </si>
  <si>
    <t>Jalapeno Slices</t>
  </si>
  <si>
    <t>Apple Cider Vinegar</t>
  </si>
  <si>
    <t>Pepper Chipotle</t>
  </si>
  <si>
    <t>Flour Hotel &amp; Restaurant</t>
  </si>
  <si>
    <t>Kitchen Bouquet</t>
  </si>
  <si>
    <t>Green Chilis</t>
  </si>
  <si>
    <t>Baking Powder</t>
  </si>
  <si>
    <t>Topping designer Caramel</t>
  </si>
  <si>
    <t>Topping designer Raspberry</t>
  </si>
  <si>
    <t>Potato Flakes</t>
  </si>
  <si>
    <t>Brownie Mix</t>
  </si>
  <si>
    <t>Sugar Pure Cane Granulated</t>
  </si>
  <si>
    <t>Heinz 57 Bottle</t>
  </si>
  <si>
    <t>Sriracha Bottle</t>
  </si>
  <si>
    <t>Cholula Bottle</t>
  </si>
  <si>
    <t>Tabasco Bottle</t>
  </si>
  <si>
    <t>Mayo Squeeze Bottle</t>
  </si>
  <si>
    <t>Mustard Squeeze Bottle</t>
  </si>
  <si>
    <t>Mayo Packets</t>
  </si>
  <si>
    <t>Mustard Packets</t>
  </si>
  <si>
    <t>Ketchup Packets</t>
  </si>
  <si>
    <t>Ketchup Squeeze bottle</t>
  </si>
  <si>
    <t>BEVERAGE</t>
  </si>
  <si>
    <t>Tea Filter pouch</t>
  </si>
  <si>
    <t>Coffee</t>
  </si>
  <si>
    <t>Sweetener Pink Packet</t>
  </si>
  <si>
    <t>Sweetener Equal Packet</t>
  </si>
  <si>
    <t>Sweetener Splenda</t>
  </si>
  <si>
    <t>Sweetener Sugar</t>
  </si>
  <si>
    <t>Shortening Clear Fry Liquid</t>
  </si>
  <si>
    <t>Oil Pan and Grill</t>
  </si>
  <si>
    <t>Lays potato chips</t>
  </si>
  <si>
    <t>Case</t>
  </si>
  <si>
    <t>Gravy Mix</t>
  </si>
  <si>
    <t>Pasta, Cavatappi</t>
  </si>
  <si>
    <t>Pasta, Egg Noodle</t>
  </si>
  <si>
    <t>Mayo Extra Heavy</t>
  </si>
  <si>
    <t>Panko Bread Crumbs</t>
  </si>
  <si>
    <t>Dressing Italian</t>
  </si>
  <si>
    <t>Dressing French</t>
  </si>
  <si>
    <t>Dressing 1000</t>
  </si>
  <si>
    <t>Dressing Balsamic</t>
  </si>
  <si>
    <t>Dressing Caesar</t>
  </si>
  <si>
    <t>Dressing Coleslaw</t>
  </si>
  <si>
    <t>Miracle Whip</t>
  </si>
  <si>
    <t>Dressing Honey Mustard</t>
  </si>
  <si>
    <t>Tarter Sauce</t>
  </si>
  <si>
    <t>Cocktail Sauce</t>
  </si>
  <si>
    <t>Horseradish</t>
  </si>
  <si>
    <t>PREP</t>
  </si>
  <si>
    <t>Pulled Pork</t>
  </si>
  <si>
    <t>Pulled Chicken</t>
  </si>
  <si>
    <t>Seasoned Shrimp</t>
  </si>
  <si>
    <t>ea</t>
  </si>
  <si>
    <t>Marmalade</t>
  </si>
  <si>
    <t>Buffalo Batch</t>
  </si>
  <si>
    <t>Burger Seasoning Batch</t>
  </si>
  <si>
    <t>Fry Seasoning Batch</t>
  </si>
  <si>
    <t>Rib Rub Batch</t>
  </si>
  <si>
    <t>Cowboy Blend Batch</t>
  </si>
  <si>
    <t>Cargo Butter</t>
  </si>
  <si>
    <t>Peach Jam</t>
  </si>
  <si>
    <t>Coleslaw</t>
  </si>
  <si>
    <t>Broccoli Butter</t>
  </si>
  <si>
    <t>Green Bean</t>
  </si>
  <si>
    <t>pan</t>
  </si>
  <si>
    <t>Pico De Gallo</t>
  </si>
  <si>
    <t>Salsa</t>
  </si>
  <si>
    <t>Cowboy Bean</t>
  </si>
  <si>
    <t>Potato Soup</t>
  </si>
  <si>
    <t>Cobbler Set</t>
  </si>
  <si>
    <t>Broccoli Set</t>
  </si>
  <si>
    <t>Buffalo Dip Set</t>
  </si>
  <si>
    <t>Shrimp Cargo Set</t>
  </si>
  <si>
    <t>Queso Set</t>
  </si>
  <si>
    <t>Mash Set</t>
  </si>
  <si>
    <t>Cornbread Set</t>
  </si>
  <si>
    <t>Brookie Set</t>
  </si>
  <si>
    <t>Ranch</t>
  </si>
  <si>
    <t>gal</t>
  </si>
  <si>
    <t>Blue Cheese</t>
  </si>
  <si>
    <t>Spicy Ranch</t>
  </si>
  <si>
    <t>qrt</t>
  </si>
  <si>
    <t>Blueberry Topping Batch</t>
  </si>
  <si>
    <t>Wing Sauce Batch</t>
  </si>
  <si>
    <t>Salmon Marinade Batch</t>
  </si>
  <si>
    <t>Au Jus Batch</t>
  </si>
  <si>
    <t>Potato Salad Batch</t>
  </si>
  <si>
    <t>Cajun Cakes Batch</t>
  </si>
  <si>
    <t>Buttermilk Pie- Whole</t>
  </si>
  <si>
    <t>Horsey Sauce</t>
  </si>
  <si>
    <t>Chili</t>
  </si>
  <si>
    <t>Cinnamon Rolls Batch</t>
  </si>
  <si>
    <t>Roll Icing Batch</t>
  </si>
  <si>
    <t>Cajun Sauce Batch</t>
  </si>
  <si>
    <t>Mac and Cheese Batch</t>
  </si>
  <si>
    <t>Crouton</t>
  </si>
  <si>
    <t>Meat</t>
  </si>
  <si>
    <t>Dairy</t>
  </si>
  <si>
    <t>Produce</t>
  </si>
  <si>
    <t>Freezer</t>
  </si>
  <si>
    <t>Pantry</t>
  </si>
  <si>
    <t>Prep</t>
  </si>
  <si>
    <t>FOOD TOTAL</t>
  </si>
  <si>
    <t>TOBY KEITH'S</t>
  </si>
  <si>
    <t>Row Labels</t>
  </si>
  <si>
    <t>Sum of extended</t>
  </si>
  <si>
    <t>Grand Total</t>
  </si>
  <si>
    <t>TKR INV ADJ</t>
  </si>
  <si>
    <t>TKR</t>
  </si>
  <si>
    <t>GL Entry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</si>
  <si>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</si>
  <si>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</si>
  <si>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</si>
  <si>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</si>
  <si>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</si>
  <si>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</si>
  <si>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</si>
  <si>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</si>
  <si>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</si>
  <si>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</si>
  <si>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</si>
  <si>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</si>
  <si>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</si>
  <si>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</si>
  <si>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</si>
  <si>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</si>
  <si>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</si>
  <si>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</si>
  <si>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</si>
  <si>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</si>
  <si>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</si>
  <si>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</si>
  <si>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IJ</t>
  </si>
  <si>
    <t>WWC</t>
  </si>
  <si>
    <t>Kitchen 44</t>
  </si>
  <si>
    <t>BEV</t>
  </si>
  <si>
    <t>GROC</t>
  </si>
  <si>
    <t>PROD</t>
  </si>
  <si>
    <t>(blank)</t>
  </si>
  <si>
    <t>category</t>
  </si>
  <si>
    <t>item</t>
  </si>
  <si>
    <t>BUTTER SOLID USDA AA SLTD</t>
  </si>
  <si>
    <t>1 LB</t>
  </si>
  <si>
    <t>BUTTERMILK FRESH 1%</t>
  </si>
  <si>
    <t>.5 GAL</t>
  </si>
  <si>
    <t>CHEESE AMERICAN SLICES</t>
  </si>
  <si>
    <t>CHEESE CHEDDAR BLOCK</t>
  </si>
  <si>
    <t>CHEESE PARMESAN SHRD FINE NL</t>
  </si>
  <si>
    <t>CHEESE SWISS AMERICAN</t>
  </si>
  <si>
    <t>CREAM SOUR CULTURED</t>
  </si>
  <si>
    <t>CREAM WHIPPING HVY</t>
  </si>
  <si>
    <t>CREAMER HALF N HALF</t>
  </si>
  <si>
    <t>CREAMER NON- DAIRY FRENCH VAN</t>
  </si>
  <si>
    <t>EGG HARDBOILED WHL PEEL (10LB)</t>
  </si>
  <si>
    <t>EGG HARDBOILED WHL PEEL SEL (25LB)</t>
  </si>
  <si>
    <t>EGG SHELL MED GR AA USDA WHT</t>
  </si>
  <si>
    <t>EGG WHITE LIQ W/TEC</t>
  </si>
  <si>
    <t>MARGERINE BUTTER WHIP EURO</t>
  </si>
  <si>
    <t>MILK HOMOGENIZED (CHOC)</t>
  </si>
  <si>
    <t>PINT</t>
  </si>
  <si>
    <t>MILK HOMOGENIZED (WHITE)</t>
  </si>
  <si>
    <t>MILK HOMOGENIZED (GALLON)</t>
  </si>
  <si>
    <t>GAL</t>
  </si>
  <si>
    <t>BACON LAYFLAT E/E 18/22 COB GF</t>
  </si>
  <si>
    <t>15 LB</t>
  </si>
  <si>
    <t>BEEF GROUND SMSHPTY 80\20 VAC6</t>
  </si>
  <si>
    <t>BEEF ROAST POT CKD OLD FASH</t>
  </si>
  <si>
    <t>BEEF STEAK FNGR BTRMLK BRD RAW</t>
  </si>
  <si>
    <t>BEEF STEAK PHILLY MAR FLAT</t>
  </si>
  <si>
    <t>HAM BUFFET</t>
  </si>
  <si>
    <t>HAM STEAK BONE IN 5 OZ</t>
  </si>
  <si>
    <t>PORK CHOP CC BI</t>
  </si>
  <si>
    <t>SAUSAGE BULK MILD WHL HOG (6/2LB)</t>
  </si>
  <si>
    <t>SAUSAGE PATTY</t>
  </si>
  <si>
    <t>STEAK CUBE PECTORAL</t>
  </si>
  <si>
    <t>CATFISH FIL IQF 4-5 OZ</t>
  </si>
  <si>
    <t>CATFISH FIL SHANK 7-9 OZ USA</t>
  </si>
  <si>
    <t>CHICKEN BRST BNLS SKLS 6OZ MAR</t>
  </si>
  <si>
    <t>CHICKEN BRST TNDR BUTRMILK BRD</t>
  </si>
  <si>
    <t>CHICKEN CVP BREAST</t>
  </si>
  <si>
    <t>CHICKEN WING SECTNS CAJN GLZD</t>
  </si>
  <si>
    <t>CORN DOG TURKEY HNY BTR 4X1</t>
  </si>
  <si>
    <t>TURKEY BREAST SMOKED</t>
  </si>
  <si>
    <t>BLUEBERRY CULT</t>
  </si>
  <si>
    <t>BREAD HOAGIE SOFT 6"</t>
  </si>
  <si>
    <t>BREAD TEXAS TOAST OPENTOP 3/4</t>
  </si>
  <si>
    <t>BUN HAMBURGER PLAIN 5"</t>
  </si>
  <si>
    <t>BURRITO BEEF BEAN &amp; RED CHILI</t>
  </si>
  <si>
    <t>BURRITO BEEF CHILI CHS BEAN CN</t>
  </si>
  <si>
    <t>CRISPITO CHICKEN CHEESE PRFD</t>
  </si>
  <si>
    <t>DOUGH BISCUIT EASY SPLIT STHRN</t>
  </si>
  <si>
    <t>EGGROLL PORK/VEG 3 OZ</t>
  </si>
  <si>
    <t>HUSHPUPPY JALAPENO</t>
  </si>
  <si>
    <t>OKRA BRD LTLY</t>
  </si>
  <si>
    <t>PEPPER CHILE HOT AUTM RST SEL</t>
  </si>
  <si>
    <t>PIE SHELL UNBKD 9" PLAIN</t>
  </si>
  <si>
    <t>PIZZA POCKET SAUS &amp; CHEESE</t>
  </si>
  <si>
    <t>POTATO FRY 1/4 SS GR A NW</t>
  </si>
  <si>
    <t>POTATO H/BRN IQF THICK PRI RES</t>
  </si>
  <si>
    <t>POTATO TATER BARREL NW</t>
  </si>
  <si>
    <t>ROLL CINNAMON BKD ICED 4.67 OZ</t>
  </si>
  <si>
    <t>BEAN CHILI PINTO MEXICAN</t>
  </si>
  <si>
    <t>EACH</t>
  </si>
  <si>
    <t>BEAN GREEN CUT REALLY GREEN</t>
  </si>
  <si>
    <t>BEAN PINTO PRE-WASHED</t>
  </si>
  <si>
    <t>BUTTER ALTERNATE LIQ SYS IMP</t>
  </si>
  <si>
    <t>CEREAL HOT OATS QUICK</t>
  </si>
  <si>
    <t>CHIP VARIETY SYSCO FRITO LAY</t>
  </si>
  <si>
    <t>CHOCOLATE BAKING UNSWEET</t>
  </si>
  <si>
    <t>CHOCOLATE CHIP SEMI SWEET</t>
  </si>
  <si>
    <t>COCOA POWDER HI FAT</t>
  </si>
  <si>
    <t>COCONUT SNOWFLAKE</t>
  </si>
  <si>
    <t>CORNSTARCH</t>
  </si>
  <si>
    <t>CRACKER SALAD WAFER</t>
  </si>
  <si>
    <t>CRACKER SALTINE</t>
  </si>
  <si>
    <t>CREAMER NON-DAIRY SHELF STABLE</t>
  </si>
  <si>
    <t>CROUTON SEASONED CUBED</t>
  </si>
  <si>
    <t>DRESSING 1000 ISLAND</t>
  </si>
  <si>
    <t>DRESSING BLUE CHEESE</t>
  </si>
  <si>
    <t>DRESSING CESAR WITH EGG</t>
  </si>
  <si>
    <t>DRESSING ITALIAN</t>
  </si>
  <si>
    <t>DRESSING MIX RANCH</t>
  </si>
  <si>
    <t>DRESSING SALAD MIR WHIP</t>
  </si>
  <si>
    <t>EXTRACT VANILLA PURE</t>
  </si>
  <si>
    <t>FLOUR H&amp;R</t>
  </si>
  <si>
    <t>GARLIC CHOPPED IN WATER</t>
  </si>
  <si>
    <t>GELATIN PLAIN</t>
  </si>
  <si>
    <t>HONEY CLOVER</t>
  </si>
  <si>
    <t>JELLY ASST JAM ASST #30 G/STW</t>
  </si>
  <si>
    <t>JUICE APPLE PET</t>
  </si>
  <si>
    <t>JUICE ORANGE PET 100%</t>
  </si>
  <si>
    <t>KETCHUP BIB</t>
  </si>
  <si>
    <t>KETCHUP PACKET FNCY FOIL</t>
  </si>
  <si>
    <t>MAYONNAIS HVY DUTY</t>
  </si>
  <si>
    <t>MIX GRAVY ROAST BEEF</t>
  </si>
  <si>
    <t>MIX GRAVY CNTRY STYLE</t>
  </si>
  <si>
    <t>MIX PANCAKE CAFÉ STYLE</t>
  </si>
  <si>
    <t>MUSTARD PREPARED (GAL)</t>
  </si>
  <si>
    <t>OIL OLIVE CANOLA</t>
  </si>
  <si>
    <t>PAN COATING AEROSOL</t>
  </si>
  <si>
    <t>PEANUT BUTTER CREAMY (6/5LB)</t>
  </si>
  <si>
    <t>PECAN PIECES MED FNCY</t>
  </si>
  <si>
    <t>PEPPER CHIPOLTLE IN ADOBE</t>
  </si>
  <si>
    <t>PEPPER HOT SPORT</t>
  </si>
  <si>
    <t>PEPPER JALAPENO SLICED</t>
  </si>
  <si>
    <t>PICKLE CHIP</t>
  </si>
  <si>
    <t>PICKLE SLICED BREAD N BUTTER</t>
  </si>
  <si>
    <t>PIMENTO DICED RED</t>
  </si>
  <si>
    <t>SALT GRANULATED PLAIN</t>
  </si>
  <si>
    <t>SALT KOSHER</t>
  </si>
  <si>
    <t>SALT SEASONED</t>
  </si>
  <si>
    <t>SAUCE BBQ HICKORY</t>
  </si>
  <si>
    <t>SAUCE GREEN PEPPER</t>
  </si>
  <si>
    <t>SAUCE HOT LOUISIANA (BOTS)</t>
  </si>
  <si>
    <t>SAUCE HOT LOUISIANA (PKT)</t>
  </si>
  <si>
    <t>FRANKS HOT SAUCE (GAL)</t>
  </si>
  <si>
    <t>SOY SAUCE (PKT)</t>
  </si>
  <si>
    <t>SWEET N SOUR DIP CUPS</t>
  </si>
  <si>
    <t>SAUCE TACO PKT</t>
  </si>
  <si>
    <t>SAUCE TARTER WITH DILL</t>
  </si>
  <si>
    <t>SAUCE WORCESTERSHIRE</t>
  </si>
  <si>
    <t>SEASONING BLACKEN RED FISH</t>
  </si>
  <si>
    <t>SEASONING FISH FRY</t>
  </si>
  <si>
    <t>SHORTENING FRY LIQ</t>
  </si>
  <si>
    <t>SOUP BASE CHICKEN REAL</t>
  </si>
  <si>
    <t>SPICE CHILI POWDER DARK</t>
  </si>
  <si>
    <t>SPICE CUMIN GROUND</t>
  </si>
  <si>
    <t>SPICE GARLIC GRANULATED (25LB)</t>
  </si>
  <si>
    <t>SPICE ONION SALT</t>
  </si>
  <si>
    <t>SPICE OREGANO GROUND</t>
  </si>
  <si>
    <t>SPICE PAPERIKA</t>
  </si>
  <si>
    <t>SPICE PEPPER BLACK DUSTLESS (25LB)</t>
  </si>
  <si>
    <t>SPICE PEPPER CAYENNE GRND</t>
  </si>
  <si>
    <t>SPICE RED PEPPER CRUSHED</t>
  </si>
  <si>
    <t>SPICE PEPPER WHITE GRND</t>
  </si>
  <si>
    <t>SUGAR CONFECTIONERS 6X CANE (25LB)</t>
  </si>
  <si>
    <t>SUGAR GRANULATED XFINE CANE (50LB)</t>
  </si>
  <si>
    <t>SUGAR PACKET CANE</t>
  </si>
  <si>
    <t>SUGAR SUB PACKET BLUE</t>
  </si>
  <si>
    <t>SUGAR SUB PACKET PINK</t>
  </si>
  <si>
    <t>SUGAR SUB PACKET YELLOW</t>
  </si>
  <si>
    <t>SYRUP PANCAKE N WAFFLE</t>
  </si>
  <si>
    <t>TOMATO DICED IN JUICE</t>
  </si>
  <si>
    <t>TORTILLA FLOUR 12" PRESSED</t>
  </si>
  <si>
    <t>TORTILLA FLOUR 6" PRESSED</t>
  </si>
  <si>
    <t>TUNA LIGHT SKIP JACK POUCH</t>
  </si>
  <si>
    <t>VINAGER WHITE DISTILLED</t>
  </si>
  <si>
    <t>WATER PURIFIED</t>
  </si>
  <si>
    <t>APPLE GRANNY SMITH FRSH</t>
  </si>
  <si>
    <t>BROCCOLI CROWN FRSH ICELS</t>
  </si>
  <si>
    <t>CABBAGE GREEN</t>
  </si>
  <si>
    <t>CELERY FRESH</t>
  </si>
  <si>
    <t>CILANTRO CLEAN WASH FRESH HERB</t>
  </si>
  <si>
    <t>GRAPE RED SEEDLESS</t>
  </si>
  <si>
    <t>GREEN COLLARD FRESH</t>
  </si>
  <si>
    <t>LEMON</t>
  </si>
  <si>
    <t>LETTUCE ROMAINE CROWN</t>
  </si>
  <si>
    <t>LETTUCE SHREDDED 1/8" FRESH</t>
  </si>
  <si>
    <t>LIME FRESH</t>
  </si>
  <si>
    <t>MUSHROOM FRESH MEDIUM</t>
  </si>
  <si>
    <t>ONION GREEN</t>
  </si>
  <si>
    <t>ONION RED MED</t>
  </si>
  <si>
    <t>ONION YELLOW JUMBO FRESH (50LB)</t>
  </si>
  <si>
    <t>PEPPER GREEN BELL</t>
  </si>
  <si>
    <t>PEPPER JALAPENO FRESH</t>
  </si>
  <si>
    <t>POTATO YELLOW YUKON GOLD B SZ</t>
  </si>
  <si>
    <t>SALAD CAVIAR TX</t>
  </si>
  <si>
    <t>SALAD KIT BROC W/DRESSING</t>
  </si>
  <si>
    <t>SALAD POTATO CLS</t>
  </si>
  <si>
    <t>SPINACH BABY FRSH</t>
  </si>
  <si>
    <t>TOMATO 2 LAYER 5X6 FRESH</t>
  </si>
  <si>
    <t>COFFEE GRND DECAFF</t>
  </si>
  <si>
    <t>COFFEE GRND SPEC DELIVFLTR</t>
  </si>
  <si>
    <t>DR PEPPER</t>
  </si>
  <si>
    <t>BOX</t>
  </si>
  <si>
    <t>DIET DR PEPPER</t>
  </si>
  <si>
    <t>LEMONADE</t>
  </si>
  <si>
    <t>MOUNTAIN DEW</t>
  </si>
  <si>
    <t>PEPSI</t>
  </si>
  <si>
    <t>DIET PEPSI</t>
  </si>
  <si>
    <t>ROOT BEER</t>
  </si>
  <si>
    <t>SIERRA MIST</t>
  </si>
  <si>
    <t>TEA BREW FILTER PACK</t>
  </si>
  <si>
    <t>Item Name</t>
  </si>
  <si>
    <t>Item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</si>
</sst>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43" fontId="17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/>
    <xf numFmtId="44" fontId="5" fillId="0" borderId="0" xfId="1" applyFont="1"/>
    <xf numFmtId="0" fontId="6" fillId="0" borderId="1" xfId="2" applyFont="1" applyBorder="1" applyAlignment="1">
      <alignment horizontal="center" textRotation="60" wrapText="1"/>
    </xf>
    <xf numFmtId="0" fontId="6" fillId="0" borderId="1" xfId="2" applyFont="1" applyBorder="1" applyAlignment="1">
      <alignment horizontal="center" textRotation="60" wrapText="1" readingOrder="1"/>
    </xf>
    <xf numFmtId="44" fontId="6" fillId="0" borderId="1" xfId="1" applyFont="1" applyBorder="1" applyAlignment="1">
      <alignment horizontal="center" textRotation="60" wrapText="1"/>
    </xf>
    <xf numFmtId="0" fontId="7" fillId="0" borderId="1" xfId="2" applyFont="1" applyBorder="1" applyAlignment="1">
      <alignment horizontal="center" readingOrder="1"/>
    </xf>
    <xf numFmtId="44" fontId="7" fillId="0" borderId="1" xfId="1" applyFont="1" applyBorder="1"/>
    <xf numFmtId="0" fontId="4" fillId="0" borderId="0" xfId="0" applyFont="1" applyAlignment="1">
      <alignment horizontal="center" readingOrder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6" fillId="3" borderId="1" xfId="1" applyFont="1" applyFill="1" applyBorder="1" applyAlignment="1">
      <alignment horizontal="center" textRotation="60" wrapText="1"/>
    </xf>
    <xf numFmtId="44" fontId="7" fillId="3" borderId="1" xfId="1" applyFont="1" applyFill="1" applyBorder="1"/>
    <xf numFmtId="44" fontId="4" fillId="3" borderId="0" xfId="1" applyFont="1" applyFill="1"/>
    <xf numFmtId="0" fontId="7" fillId="0" borderId="1" xfId="2" applyFont="1" applyBorder="1" applyAlignment="1">
      <alignment horizontal="left"/>
    </xf>
    <xf numFmtId="0" fontId="7" fillId="3" borderId="1" xfId="2" applyFont="1" applyFill="1" applyBorder="1"/>
    <xf numFmtId="0" fontId="7" fillId="3" borderId="1" xfId="2" applyFont="1" applyFill="1" applyBorder="1" applyAlignment="1">
      <alignment horizontal="left"/>
    </xf>
    <xf numFmtId="44" fontId="8" fillId="3" borderId="1" xfId="1" applyFont="1" applyFill="1" applyBorder="1"/>
    <xf numFmtId="0" fontId="7" fillId="3" borderId="1" xfId="2" applyFont="1" applyFill="1" applyBorder="1" applyAlignment="1">
      <alignment horizontal="center" readingOrder="1"/>
    </xf>
    <xf numFmtId="0" fontId="4" fillId="3" borderId="0" xfId="0" applyFont="1" applyFill="1"/>
    <xf numFmtId="44" fontId="7" fillId="0" borderId="5" xfId="1" applyFont="1" applyBorder="1"/>
    <xf numFmtId="44" fontId="7" fillId="0" borderId="4" xfId="1" applyFont="1" applyBorder="1"/>
    <xf numFmtId="0" fontId="7" fillId="0" borderId="1" xfId="2" applyFont="1" applyBorder="1"/>
    <xf numFmtId="44" fontId="7" fillId="0" borderId="6" xfId="1" applyFont="1" applyBorder="1"/>
    <xf numFmtId="0" fontId="7" fillId="2" borderId="1" xfId="2" applyFont="1" applyFill="1" applyBorder="1" applyAlignment="1">
      <alignment horizontal="center" readingOrder="1"/>
    </xf>
    <xf numFmtId="0" fontId="9" fillId="0" borderId="0" xfId="0" applyFont="1"/>
    <xf numFmtId="14" fontId="9" fillId="0" borderId="0" xfId="0" applyNumberFormat="1" applyFont="1"/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4" fontId="13" fillId="0" borderId="0" xfId="0" applyNumberFormat="1" applyFont="1"/>
    <xf numFmtId="0" fontId="12" fillId="0" borderId="2" xfId="0" applyFont="1" applyBorder="1"/>
    <xf numFmtId="0" fontId="10" fillId="0" borderId="0" xfId="0" applyFont="1"/>
    <xf numFmtId="0" fontId="14" fillId="0" borderId="1" xfId="2" applyFont="1" applyBorder="1"/>
    <xf numFmtId="0" fontId="14" fillId="0" borderId="1" xfId="2" applyFont="1" applyBorder="1" applyAlignment="1">
      <alignment horizontal="center"/>
    </xf>
    <xf numFmtId="44" fontId="14" fillId="0" borderId="1" xfId="1" applyFont="1" applyFill="1" applyBorder="1"/>
    <xf numFmtId="44" fontId="15" fillId="0" borderId="1" xfId="1" applyFont="1" applyFill="1" applyBorder="1"/>
    <xf numFmtId="0" fontId="14" fillId="0" borderId="5" xfId="2" applyFont="1" applyBorder="1"/>
    <xf numFmtId="0" fontId="14" fillId="0" borderId="5" xfId="2" applyFont="1" applyBorder="1" applyAlignment="1">
      <alignment horizontal="center"/>
    </xf>
    <xf numFmtId="44" fontId="14" fillId="0" borderId="5" xfId="1" applyFont="1" applyFill="1" applyBorder="1"/>
    <xf numFmtId="0" fontId="14" fillId="0" borderId="3" xfId="2" applyFont="1" applyBorder="1"/>
    <xf numFmtId="0" fontId="14" fillId="0" borderId="3" xfId="2" applyFont="1" applyBorder="1" applyAlignment="1">
      <alignment horizontal="center"/>
    </xf>
    <xf numFmtId="44" fontId="14" fillId="0" borderId="3" xfId="1" applyFont="1" applyFill="1" applyBorder="1"/>
    <xf numFmtId="0" fontId="16" fillId="0" borderId="1" xfId="2" applyFont="1" applyBorder="1"/>
    <xf numFmtId="44" fontId="15" fillId="3" borderId="3" xfId="1" applyFont="1" applyFill="1" applyBorder="1"/>
    <xf numFmtId="0" fontId="14" fillId="0" borderId="1" xfId="2" applyFont="1" applyBorder="1" applyAlignment="1">
      <alignment horizontal="left" readingOrder="1"/>
    </xf>
    <xf numFmtId="0" fontId="15" fillId="0" borderId="1" xfId="0" applyFont="1" applyBorder="1" applyAlignment="1">
      <alignment horizontal="center"/>
    </xf>
    <xf numFmtId="44" fontId="15" fillId="0" borderId="3" xfId="1" applyFont="1" applyFill="1" applyBorder="1"/>
    <xf numFmtId="14" fontId="13" fillId="0" borderId="0" xfId="0" applyNumberFormat="1" applyFont="1"/>
    <xf numFmtId="0" fontId="18" fillId="0" borderId="0" xfId="0" applyFont="1"/>
    <xf numFmtId="14" fontId="18" fillId="0" borderId="0" xfId="0" applyNumberFormat="1" applyFont="1"/>
    <xf numFmtId="0" fontId="15" fillId="0" borderId="0" xfId="0" applyFont="1"/>
    <xf numFmtId="0" fontId="14" fillId="4" borderId="8" xfId="2" applyFont="1" applyFill="1" applyBorder="1" applyAlignment="1">
      <alignment horizontal="center"/>
    </xf>
    <xf numFmtId="44" fontId="14" fillId="4" borderId="2" xfId="1" applyFont="1" applyFill="1" applyBorder="1"/>
    <xf numFmtId="0" fontId="14" fillId="4" borderId="2" xfId="2" applyFont="1" applyFill="1" applyBorder="1" applyAlignment="1">
      <alignment horizontal="center" readingOrder="1"/>
    </xf>
    <xf numFmtId="44" fontId="14" fillId="4" borderId="12" xfId="1" applyFont="1" applyFill="1" applyBorder="1"/>
    <xf numFmtId="0" fontId="14" fillId="4" borderId="8" xfId="2" applyFont="1" applyFill="1" applyBorder="1" applyAlignment="1">
      <alignment horizontal="center" readingOrder="1"/>
    </xf>
    <xf numFmtId="43" fontId="14" fillId="4" borderId="2" xfId="5" applyFont="1" applyFill="1" applyBorder="1" applyAlignment="1">
      <alignment horizontal="center" readingOrder="1"/>
    </xf>
    <xf numFmtId="2" fontId="14" fillId="4" borderId="2" xfId="2" applyNumberFormat="1" applyFont="1" applyFill="1" applyBorder="1" applyAlignment="1">
      <alignment horizontal="center"/>
    </xf>
    <xf numFmtId="0" fontId="14" fillId="0" borderId="1" xfId="2" applyFont="1" applyBorder="1" applyAlignment="1">
      <alignment horizontal="center" readingOrder="1"/>
    </xf>
    <xf numFmtId="43" fontId="14" fillId="0" borderId="1" xfId="5" applyFont="1" applyFill="1" applyBorder="1" applyAlignment="1">
      <alignment horizontal="center" readingOrder="1"/>
    </xf>
    <xf numFmtId="2" fontId="14" fillId="0" borderId="1" xfId="2" applyNumberFormat="1" applyFont="1" applyBorder="1" applyAlignment="1">
      <alignment horizontal="center"/>
    </xf>
    <xf numFmtId="0" fontId="14" fillId="0" borderId="3" xfId="2" applyFont="1" applyBorder="1" applyAlignment="1">
      <alignment horizontal="center" readingOrder="1"/>
    </xf>
    <xf numFmtId="43" fontId="14" fillId="0" borderId="3" xfId="5" applyFont="1" applyFill="1" applyBorder="1" applyAlignment="1">
      <alignment horizontal="center" readingOrder="1"/>
    </xf>
    <xf numFmtId="2" fontId="14" fillId="0" borderId="3" xfId="2" applyNumberFormat="1" applyFont="1" applyBorder="1" applyAlignment="1">
      <alignment horizontal="center"/>
    </xf>
    <xf numFmtId="0" fontId="19" fillId="4" borderId="5" xfId="2" applyFont="1" applyFill="1" applyBorder="1" applyAlignment="1">
      <alignment horizontal="center" wrapText="1"/>
    </xf>
    <xf numFmtId="0" fontId="19" fillId="4" borderId="7" xfId="2" applyFont="1" applyFill="1" applyBorder="1" applyAlignment="1">
      <alignment horizontal="center" textRotation="60" wrapText="1"/>
    </xf>
    <xf numFmtId="44" fontId="19" fillId="4" borderId="10" xfId="1" applyFont="1" applyFill="1" applyBorder="1" applyAlignment="1">
      <alignment horizontal="center" textRotation="60" wrapText="1"/>
    </xf>
    <xf numFmtId="0" fontId="19" fillId="4" borderId="10" xfId="2" applyFont="1" applyFill="1" applyBorder="1" applyAlignment="1">
      <alignment horizontal="center" textRotation="60" wrapText="1" readingOrder="1"/>
    </xf>
    <xf numFmtId="44" fontId="19" fillId="4" borderId="11" xfId="1" applyFont="1" applyFill="1" applyBorder="1" applyAlignment="1">
      <alignment horizontal="center" textRotation="60" wrapText="1"/>
    </xf>
    <xf numFmtId="0" fontId="19" fillId="4" borderId="7" xfId="2" applyFont="1" applyFill="1" applyBorder="1" applyAlignment="1">
      <alignment horizontal="center" textRotation="60" wrapText="1" readingOrder="1"/>
    </xf>
    <xf numFmtId="43" fontId="19" fillId="4" borderId="10" xfId="5" applyFont="1" applyFill="1" applyBorder="1" applyAlignment="1">
      <alignment horizontal="center" textRotation="60" wrapText="1"/>
    </xf>
    <xf numFmtId="0" fontId="19" fillId="4" borderId="11" xfId="2" applyFont="1" applyFill="1" applyBorder="1" applyAlignment="1">
      <alignment horizontal="center" textRotation="60" wrapText="1" readingOrder="1"/>
    </xf>
    <xf numFmtId="43" fontId="14" fillId="0" borderId="1" xfId="5" applyFont="1" applyFill="1" applyBorder="1"/>
    <xf numFmtId="43" fontId="15" fillId="0" borderId="1" xfId="5" applyFont="1" applyFill="1" applyBorder="1"/>
    <xf numFmtId="0" fontId="14" fillId="0" borderId="5" xfId="2" applyFont="1" applyBorder="1" applyAlignment="1">
      <alignment horizontal="center" readingOrder="1"/>
    </xf>
    <xf numFmtId="43" fontId="14" fillId="0" borderId="5" xfId="5" applyFont="1" applyFill="1" applyBorder="1" applyAlignment="1">
      <alignment horizontal="center" readingOrder="1"/>
    </xf>
    <xf numFmtId="2" fontId="14" fillId="0" borderId="5" xfId="2" applyNumberFormat="1" applyFont="1" applyBorder="1" applyAlignment="1">
      <alignment horizontal="center"/>
    </xf>
    <xf numFmtId="0" fontId="19" fillId="4" borderId="1" xfId="2" applyFont="1" applyFill="1" applyBorder="1" applyAlignment="1">
      <alignment horizontal="center" vertical="center"/>
    </xf>
    <xf numFmtId="0" fontId="14" fillId="4" borderId="9" xfId="2" applyFont="1" applyFill="1" applyBorder="1" applyAlignment="1">
      <alignment horizontal="center"/>
    </xf>
    <xf numFmtId="44" fontId="14" fillId="4" borderId="16" xfId="1" applyFont="1" applyFill="1" applyBorder="1"/>
    <xf numFmtId="0" fontId="14" fillId="4" borderId="16" xfId="2" applyFont="1" applyFill="1" applyBorder="1" applyAlignment="1">
      <alignment horizontal="center" readingOrder="1"/>
    </xf>
    <xf numFmtId="44" fontId="14" fillId="4" borderId="13" xfId="1" applyFont="1" applyFill="1" applyBorder="1"/>
    <xf numFmtId="0" fontId="14" fillId="4" borderId="9" xfId="2" applyFont="1" applyFill="1" applyBorder="1" applyAlignment="1">
      <alignment horizontal="center" readingOrder="1"/>
    </xf>
    <xf numFmtId="43" fontId="14" fillId="4" borderId="16" xfId="5" applyFont="1" applyFill="1" applyBorder="1"/>
    <xf numFmtId="2" fontId="14" fillId="4" borderId="16" xfId="2" applyNumberFormat="1" applyFont="1" applyFill="1" applyBorder="1" applyAlignment="1">
      <alignment horizontal="center"/>
    </xf>
    <xf numFmtId="43" fontId="14" fillId="0" borderId="3" xfId="5" applyFont="1" applyFill="1" applyBorder="1"/>
    <xf numFmtId="43" fontId="15" fillId="0" borderId="3" xfId="5" applyFont="1" applyFill="1" applyBorder="1"/>
    <xf numFmtId="0" fontId="19" fillId="4" borderId="7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readingOrder="1"/>
    </xf>
    <xf numFmtId="0" fontId="14" fillId="0" borderId="0" xfId="2" applyFont="1"/>
    <xf numFmtId="43" fontId="15" fillId="0" borderId="13" xfId="5" applyFont="1" applyFill="1" applyBorder="1"/>
    <xf numFmtId="0" fontId="14" fillId="0" borderId="0" xfId="0" applyFont="1"/>
    <xf numFmtId="0" fontId="19" fillId="0" borderId="0" xfId="2" applyFont="1" applyAlignment="1">
      <alignment horizontal="right" vertical="center"/>
    </xf>
    <xf numFmtId="0" fontId="14" fillId="0" borderId="0" xfId="2" applyFont="1" applyAlignment="1">
      <alignment horizontal="center"/>
    </xf>
    <xf numFmtId="44" fontId="14" fillId="0" borderId="0" xfId="1" applyFont="1" applyFill="1" applyBorder="1"/>
    <xf numFmtId="0" fontId="14" fillId="0" borderId="0" xfId="2" applyFont="1" applyAlignment="1">
      <alignment horizontal="center" readingOrder="1"/>
    </xf>
    <xf numFmtId="44" fontId="19" fillId="0" borderId="0" xfId="1" applyFont="1" applyFill="1" applyBorder="1"/>
    <xf numFmtId="43" fontId="14" fillId="0" borderId="0" xfId="5" applyFont="1" applyFill="1" applyBorder="1" applyAlignment="1">
      <alignment horizontal="center" readingOrder="1"/>
    </xf>
    <xf numFmtId="2" fontId="14" fillId="0" borderId="0" xfId="2" applyNumberFormat="1" applyFont="1" applyAlignment="1">
      <alignment horizontal="center"/>
    </xf>
    <xf numFmtId="0" fontId="14" fillId="0" borderId="17" xfId="2" applyFont="1" applyBorder="1" applyAlignment="1">
      <alignment horizontal="right"/>
    </xf>
    <xf numFmtId="0" fontId="14" fillId="0" borderId="18" xfId="2" applyFont="1" applyBorder="1" applyAlignment="1">
      <alignment horizontal="center"/>
    </xf>
    <xf numFmtId="44" fontId="14" fillId="0" borderId="18" xfId="1" applyFont="1" applyFill="1" applyBorder="1"/>
    <xf numFmtId="0" fontId="14" fillId="0" borderId="18" xfId="2" applyFont="1" applyBorder="1" applyAlignment="1">
      <alignment horizontal="center" readingOrder="1"/>
    </xf>
    <xf numFmtId="0" fontId="15" fillId="0" borderId="18" xfId="0" applyFont="1" applyBorder="1"/>
    <xf numFmtId="43" fontId="14" fillId="0" borderId="18" xfId="5" applyFont="1" applyFill="1" applyBorder="1" applyAlignment="1">
      <alignment horizontal="center" readingOrder="1"/>
    </xf>
    <xf numFmtId="2" fontId="14" fillId="0" borderId="18" xfId="2" applyNumberFormat="1" applyFont="1" applyBorder="1" applyAlignment="1">
      <alignment horizontal="center"/>
    </xf>
    <xf numFmtId="44" fontId="14" fillId="0" borderId="19" xfId="1" applyFont="1" applyFill="1" applyBorder="1"/>
    <xf numFmtId="0" fontId="14" fillId="0" borderId="20" xfId="2" applyFont="1" applyBorder="1" applyAlignment="1">
      <alignment horizontal="right"/>
    </xf>
    <xf numFmtId="44" fontId="14" fillId="0" borderId="21" xfId="1" applyFont="1" applyFill="1" applyBorder="1"/>
    <xf numFmtId="0" fontId="14" fillId="0" borderId="20" xfId="2" applyFont="1" applyBorder="1"/>
    <xf numFmtId="0" fontId="19" fillId="0" borderId="20" xfId="2" applyFont="1" applyBorder="1" applyAlignment="1">
      <alignment horizontal="right" vertical="center"/>
    </xf>
    <xf numFmtId="0" fontId="14" fillId="0" borderId="22" xfId="2" applyFont="1" applyBorder="1"/>
    <xf numFmtId="0" fontId="14" fillId="0" borderId="23" xfId="2" applyFont="1" applyBorder="1" applyAlignment="1">
      <alignment horizontal="center"/>
    </xf>
    <xf numFmtId="44" fontId="14" fillId="0" borderId="23" xfId="1" applyFont="1" applyFill="1" applyBorder="1"/>
    <xf numFmtId="0" fontId="14" fillId="0" borderId="23" xfId="2" applyFont="1" applyBorder="1" applyAlignment="1">
      <alignment horizontal="center" readingOrder="1"/>
    </xf>
    <xf numFmtId="0" fontId="15" fillId="0" borderId="23" xfId="0" applyFont="1" applyBorder="1"/>
    <xf numFmtId="43" fontId="14" fillId="0" borderId="23" xfId="5" applyFont="1" applyFill="1" applyBorder="1" applyAlignment="1">
      <alignment horizontal="center" readingOrder="1"/>
    </xf>
    <xf numFmtId="2" fontId="14" fillId="0" borderId="23" xfId="2" applyNumberFormat="1" applyFont="1" applyBorder="1" applyAlignment="1">
      <alignment horizontal="center"/>
    </xf>
    <xf numFmtId="44" fontId="14" fillId="0" borderId="24" xfId="1" applyFont="1" applyFill="1" applyBorder="1"/>
    <xf numFmtId="0" fontId="15" fillId="0" borderId="0" xfId="0" applyFont="1" applyAlignment="1">
      <alignment horizontal="center"/>
    </xf>
    <xf numFmtId="44" fontId="15" fillId="0" borderId="0" xfId="1" applyFont="1" applyFill="1"/>
    <xf numFmtId="0" fontId="15" fillId="0" borderId="0" xfId="0" applyFont="1" applyAlignment="1">
      <alignment horizontal="center" readingOrder="1"/>
    </xf>
    <xf numFmtId="44" fontId="14" fillId="0" borderId="0" xfId="1" applyFont="1" applyFill="1"/>
    <xf numFmtId="0" fontId="14" fillId="0" borderId="0" xfId="1" applyNumberFormat="1" applyFont="1" applyFill="1"/>
    <xf numFmtId="43" fontId="15" fillId="0" borderId="0" xfId="5" applyFont="1" applyFill="1"/>
    <xf numFmtId="44" fontId="14" fillId="0" borderId="0" xfId="1" applyFont="1" applyFill="1" applyAlignment="1">
      <alignment horizontal="center"/>
    </xf>
    <xf numFmtId="0" fontId="20" fillId="0" borderId="0" xfId="0" pivotButton="1" applyFont="1"/>
    <xf numFmtId="0" fontId="20" fillId="0" borderId="0" xfId="0" applyFont="1"/>
    <xf numFmtId="0" fontId="20" fillId="0" borderId="0" xfId="0" applyFont="1" applyAlignment="1">
      <alignment horizontal="left"/>
    </xf>
    <xf numFmtId="43" fontId="20" fillId="0" borderId="0" xfId="0" applyNumberFormat="1" applyFont="1"/>
    <xf numFmtId="0" fontId="19" fillId="0" borderId="1" xfId="2" applyFont="1" applyBorder="1" applyAlignment="1">
      <alignment horizontal="center" vertical="center" wrapText="1"/>
    </xf>
    <xf numFmtId="44" fontId="19" fillId="0" borderId="1" xfId="1" applyFont="1" applyFill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 readingOrder="1"/>
    </xf>
    <xf numFmtId="0" fontId="15" fillId="0" borderId="0" xfId="0" applyFont="1" applyAlignment="1">
      <alignment horizontal="center" vertical="center"/>
    </xf>
    <xf numFmtId="43" fontId="19" fillId="0" borderId="1" xfId="5" applyFont="1" applyFill="1" applyBorder="1" applyAlignment="1">
      <alignment horizontal="center" vertical="center" wrapText="1"/>
    </xf>
    <xf numFmtId="0" fontId="19" fillId="4" borderId="9" xfId="2" applyFont="1" applyFill="1" applyBorder="1" applyAlignment="1">
      <alignment horizontal="center" vertical="center"/>
    </xf>
    <xf numFmtId="44" fontId="19" fillId="0" borderId="14" xfId="2" applyNumberFormat="1" applyFont="1" applyBorder="1" applyAlignment="1">
      <alignment horizontal="center" vertical="center"/>
    </xf>
    <xf numFmtId="44" fontId="19" fillId="0" borderId="15" xfId="2" applyNumberFormat="1" applyFont="1" applyBorder="1" applyAlignment="1">
      <alignment horizontal="center" vertical="center"/>
    </xf>
    <xf numFmtId="44" fontId="19" fillId="0" borderId="14" xfId="2" applyNumberFormat="1" applyFont="1" applyBorder="1" applyAlignment="1">
      <alignment horizontal="center" vertical="center" readingOrder="1"/>
    </xf>
    <xf numFmtId="44" fontId="19" fillId="0" borderId="15" xfId="2" applyNumberFormat="1" applyFont="1" applyBorder="1" applyAlignment="1">
      <alignment horizontal="center" vertical="center" readingOrder="1"/>
    </xf>
  </cellXfs>
  <cellStyles count="6">
    <cellStyle name="Comma" xfId="5" builtinId="3"/>
    <cellStyle name="Currency" xfId="1" builtinId="4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15">
    <dxf>
      <fill>
        <patternFill patternType="none">
          <bgColor auto="1"/>
        </patternFill>
      </fill>
    </dxf>
    <dxf>
      <numFmt numFmtId="35" formatCode="_(* #,##0.00_);_(* \(#,##0.00\);_(* &quot;-&quot;??_);_(@_)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Reno" refreshedDate="44580.54654664352" createdVersion="5" refreshedVersion="7" minRefreshableVersion="3" recordCount="176" xr:uid="{00000000-000A-0000-FFFF-FFFF00000000}">
  <cacheSource type="worksheet">
    <worksheetSource ref="A1:F1048576" sheet="PivotInfo"/>
  </cacheSource>
  <cacheFields count="6">
    <cacheField name="category" numFmtId="0">
      <sharedItems containsBlank="1" count="8">
        <s v="DAIRY"/>
        <s v="MEAT"/>
        <s v="GROC"/>
        <s v="BREAD"/>
        <s v="DESSERT"/>
        <s v="BEV"/>
        <s v="PROD"/>
        <m/>
      </sharedItems>
    </cacheField>
    <cacheField name="item" numFmtId="0">
      <sharedItems containsBlank="1"/>
    </cacheField>
    <cacheField name="Count by" numFmtId="0">
      <sharedItems containsBlank="1"/>
    </cacheField>
    <cacheField name="Price" numFmtId="44">
      <sharedItems containsString="0" containsBlank="1" containsNumber="1" minValue="0.68" maxValue="196.3"/>
    </cacheField>
    <cacheField name="Inventory" numFmtId="0">
      <sharedItems containsString="0" containsBlank="1" containsNumber="1" minValue="0" maxValue="125"/>
    </cacheField>
    <cacheField name="extended" numFmtId="44">
      <sharedItems containsString="0" containsBlank="1" containsNumber="1" minValue="0" maxValue="1073.294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i Barnett" refreshedDate="45548.558769444448" createdVersion="7" refreshedVersion="8" minRefreshableVersion="3" recordCount="275" xr:uid="{9ECC4385-45F8-4210-8621-D82F1D5AB606}">
  <cacheSource type="worksheet">
    <worksheetSource ref="A2:F307" sheet="TKR"/>
  </cacheSource>
  <cacheFields count="6">
    <cacheField name="Cat" numFmtId="0">
      <sharedItems containsBlank="1" count="9">
        <s v="RETAIL"/>
        <s v="MEAT"/>
        <s v="GROCERY"/>
        <s v="DAIRY"/>
        <s v="PRODUCE"/>
        <s v="BREAD"/>
        <s v="DESSERT"/>
        <s v="BEVERAGE"/>
        <m u="1"/>
      </sharedItems>
    </cacheField>
    <cacheField name="Item" numFmtId="0">
      <sharedItems containsBlank="1"/>
    </cacheField>
    <cacheField name="Count by" numFmtId="0">
      <sharedItems containsBlank="1"/>
    </cacheField>
    <cacheField name="Price" numFmtId="44">
      <sharedItems containsString="0" containsBlank="1" containsNumber="1" minValue="0" maxValue="121.07"/>
    </cacheField>
    <cacheField name="Inventory" numFmtId="0">
      <sharedItems containsNonDate="0" containsString="0" containsBlank="1"/>
    </cacheField>
    <cacheField name="extended" numFmtId="4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s v="BUTTER SOLID USDA AA SLTD"/>
    <s v="1 LB"/>
    <n v="3.6263333333333336"/>
    <n v="34"/>
    <n v="123.29533333333335"/>
  </r>
  <r>
    <x v="0"/>
    <s v="BUTTERMILK FRESH 1%"/>
    <s v=".5 GAL"/>
    <n v="2.2999999999999998"/>
    <n v="21"/>
    <n v="48.3"/>
  </r>
  <r>
    <x v="0"/>
    <s v="CHEESE AMERICAN SLICES"/>
    <s v="CASE"/>
    <n v="39.83"/>
    <n v="3.5"/>
    <n v="139.405"/>
  </r>
  <r>
    <x v="0"/>
    <s v="CHEESE CHEDDAR BLOCK"/>
    <s v="LB"/>
    <n v="2.0699999999999998"/>
    <n v="25.25"/>
    <n v="52.267499999999998"/>
  </r>
  <r>
    <x v="0"/>
    <s v="CHEESE PARMESAN SHRD FINE NL"/>
    <s v="EA"/>
    <n v="6.4424999999999999"/>
    <n v="3.75"/>
    <n v="24.159375000000001"/>
  </r>
  <r>
    <x v="0"/>
    <s v="CHEESE SWISS AMERICAN"/>
    <s v="CASE"/>
    <n v="41.67"/>
    <n v="4"/>
    <n v="166.68"/>
  </r>
  <r>
    <x v="0"/>
    <s v="CREAM SOUR CULTURED"/>
    <s v="EA"/>
    <n v="9.17"/>
    <n v="2"/>
    <n v="18.34"/>
  </r>
  <r>
    <x v="0"/>
    <s v="CREAM WHIPPING HVY"/>
    <s v="EA"/>
    <n v="4.12"/>
    <n v="8"/>
    <n v="32.96"/>
  </r>
  <r>
    <x v="0"/>
    <s v="CREAMER HALF N HALF"/>
    <s v="EA"/>
    <n v="2.2799999999999998"/>
    <n v="10"/>
    <n v="22.799999999999997"/>
  </r>
  <r>
    <x v="0"/>
    <s v="CREAMER NON- DAIRY FRENCH VAN"/>
    <s v="CASE"/>
    <n v="17.600000000000001"/>
    <n v="1"/>
    <n v="17.600000000000001"/>
  </r>
  <r>
    <x v="0"/>
    <s v="EGG HARDBOILED WHL PEEL (10LB)"/>
    <s v="CASE"/>
    <n v="21.37"/>
    <n v="2"/>
    <n v="42.74"/>
  </r>
  <r>
    <x v="0"/>
    <s v="EGG HARDBOILED WHL PEEL SEL (25LB)"/>
    <s v="CASE"/>
    <n v="49.33"/>
    <n v="0"/>
    <n v="0"/>
  </r>
  <r>
    <x v="0"/>
    <s v="EGG SHELL MED GR AA USDA WHT"/>
    <s v="CASE"/>
    <n v="23.25"/>
    <n v="2.25"/>
    <n v="52.3125"/>
  </r>
  <r>
    <x v="0"/>
    <s v="EGG WHITE LIQ W/TEC"/>
    <s v="EA"/>
    <n v="3.86"/>
    <n v="10"/>
    <n v="38.6"/>
  </r>
  <r>
    <x v="0"/>
    <s v="MARGERINE BUTTER WHIP EURO"/>
    <s v="EA"/>
    <n v="6.86"/>
    <n v="4"/>
    <n v="27.44"/>
  </r>
  <r>
    <x v="0"/>
    <s v="MILK HOMOGENIZED (CHOC)"/>
    <s v="PINT"/>
    <n v="0.88000000000000012"/>
    <n v="19"/>
    <n v="16.720000000000002"/>
  </r>
  <r>
    <x v="0"/>
    <s v="MILK HOMOGENIZED (WHITE)"/>
    <s v="PINT"/>
    <n v="0.74"/>
    <n v="1"/>
    <n v="0.74"/>
  </r>
  <r>
    <x v="0"/>
    <s v="MILK HOMOGENIZED (GALLON)"/>
    <s v="GAL"/>
    <n v="4.3724999999999996"/>
    <n v="3.75"/>
    <n v="16.396874999999998"/>
  </r>
  <r>
    <x v="1"/>
    <s v="BACON LAYFLAT E/E 18/22 COB GF"/>
    <s v="15 LB"/>
    <n v="53.34"/>
    <n v="2"/>
    <n v="106.68"/>
  </r>
  <r>
    <x v="1"/>
    <s v="BEEF GROUND SMSHPTY 80\20 VAC6"/>
    <s v="CASE"/>
    <n v="35.19"/>
    <n v="30.5"/>
    <n v="1073.2949999999998"/>
  </r>
  <r>
    <x v="1"/>
    <s v="BEEF ROAST POT CKD OLD FASH"/>
    <s v="LB"/>
    <n v="5.09"/>
    <n v="125"/>
    <n v="636.25"/>
  </r>
  <r>
    <x v="1"/>
    <s v="BEEF STEAK FNGR BTRMLK BRD RAW"/>
    <s v="CASE"/>
    <n v="34.75"/>
    <n v="7.25"/>
    <n v="251.9375"/>
  </r>
  <r>
    <x v="1"/>
    <s v="BEEF STEAK PHILLY MAR FLAT"/>
    <s v="CASE"/>
    <n v="61.01"/>
    <n v="13.5"/>
    <n v="823.63499999999999"/>
  </r>
  <r>
    <x v="1"/>
    <s v="HAM BUFFET"/>
    <s v="CASE"/>
    <n v="39"/>
    <n v="4"/>
    <n v="156"/>
  </r>
  <r>
    <x v="1"/>
    <s v="HAM STEAK BONE IN 5 OZ"/>
    <s v="CASE"/>
    <n v="56.91"/>
    <n v="3"/>
    <n v="170.73"/>
  </r>
  <r>
    <x v="1"/>
    <s v="PORK CHOP CC BI"/>
    <s v="CASE"/>
    <n v="41.22"/>
    <n v="4"/>
    <n v="164.88"/>
  </r>
  <r>
    <x v="1"/>
    <s v="SAUSAGE BULK MILD WHL HOG (6/2LB)"/>
    <s v="EA"/>
    <n v="4.93"/>
    <n v="35"/>
    <n v="172.54999999999998"/>
  </r>
  <r>
    <x v="1"/>
    <s v="SAUSAGE PATTY"/>
    <s v="CASE"/>
    <n v="27.8"/>
    <n v="4"/>
    <n v="111.2"/>
  </r>
  <r>
    <x v="1"/>
    <s v="STEAK CUBE PECTORAL"/>
    <s v="CASE"/>
    <n v="55.8"/>
    <n v="5"/>
    <n v="279"/>
  </r>
  <r>
    <x v="1"/>
    <s v="CATFISH FIL IQF 4-5 OZ"/>
    <s v="CASE"/>
    <n v="64.56"/>
    <n v="2.75"/>
    <n v="177.54000000000002"/>
  </r>
  <r>
    <x v="1"/>
    <s v="CATFISH FIL SHANK 7-9 OZ USA"/>
    <s v="CASE"/>
    <n v="61.1"/>
    <n v="1"/>
    <n v="61.1"/>
  </r>
  <r>
    <x v="1"/>
    <s v="CHICKEN BRST BNLS SKLS 6OZ MAR"/>
    <s v="CASE"/>
    <n v="42.95"/>
    <n v="3.25"/>
    <n v="139.58750000000001"/>
  </r>
  <r>
    <x v="1"/>
    <s v="CHICKEN BRST TNDR BUTRMILK BRD"/>
    <s v="CASE"/>
    <n v="29.78"/>
    <n v="10.5"/>
    <n v="312.69"/>
  </r>
  <r>
    <x v="1"/>
    <s v="CHICKEN CVP BREAST"/>
    <s v="CASE"/>
    <n v="50.72"/>
    <n v="2"/>
    <n v="101.44"/>
  </r>
  <r>
    <x v="1"/>
    <s v="CHICKEN WING SECTNS CAJN GLZD"/>
    <s v="CASE"/>
    <n v="28.53"/>
    <n v="10.5"/>
    <n v="299.565"/>
  </r>
  <r>
    <x v="1"/>
    <s v="CORN DOG TURKEY HNY BTR 4X1"/>
    <s v="CASE"/>
    <n v="27.51"/>
    <n v="4"/>
    <n v="110.04"/>
  </r>
  <r>
    <x v="1"/>
    <s v="TURKEY BREAST SMOKED"/>
    <s v="CASE"/>
    <n v="37.1"/>
    <n v="6.25"/>
    <n v="231.875"/>
  </r>
  <r>
    <x v="2"/>
    <s v="BLUEBERRY CULT"/>
    <s v="CASE"/>
    <n v="58.87"/>
    <n v="0.5"/>
    <n v="29.434999999999999"/>
  </r>
  <r>
    <x v="3"/>
    <s v="BREAD HOAGIE SOFT 6&quot;"/>
    <s v="CASE"/>
    <n v="20.38"/>
    <n v="11.25"/>
    <n v="229.27499999999998"/>
  </r>
  <r>
    <x v="3"/>
    <s v="BREAD TEXAS TOAST OPENTOP 3/4"/>
    <s v="CASE"/>
    <n v="17.59"/>
    <n v="5"/>
    <n v="87.95"/>
  </r>
  <r>
    <x v="3"/>
    <s v="BUN HAMBURGER PLAIN 5&quot;"/>
    <s v="CASE"/>
    <n v="19.3"/>
    <n v="25"/>
    <n v="482.5"/>
  </r>
  <r>
    <x v="2"/>
    <s v="BURRITO BEEF BEAN &amp; RED CHILI"/>
    <s v="CASE"/>
    <n v="27.06"/>
    <n v="3.5"/>
    <n v="94.71"/>
  </r>
  <r>
    <x v="2"/>
    <s v="BURRITO BEEF CHILI CHS BEAN CN"/>
    <s v="CASE"/>
    <n v="41.52"/>
    <n v="0"/>
    <n v="0"/>
  </r>
  <r>
    <x v="2"/>
    <s v="CRISPITO CHICKEN CHEESE PRFD"/>
    <s v="CASE"/>
    <n v="43.65"/>
    <n v="7.25"/>
    <n v="316.46249999999998"/>
  </r>
  <r>
    <x v="3"/>
    <s v="DOUGH BISCUIT EASY SPLIT STHRN"/>
    <s v="CASE"/>
    <n v="36.19"/>
    <n v="5.25"/>
    <n v="189.9975"/>
  </r>
  <r>
    <x v="2"/>
    <s v="EGGROLL PORK/VEG 3 OZ"/>
    <s v="CASE"/>
    <n v="40.909999999999997"/>
    <n v="3.5"/>
    <n v="143.185"/>
  </r>
  <r>
    <x v="2"/>
    <s v="HUSHPUPPY JALAPENO"/>
    <s v="CASE"/>
    <n v="27.45"/>
    <n v="3.25"/>
    <n v="89.212499999999991"/>
  </r>
  <r>
    <x v="2"/>
    <s v="OKRA BRD LTLY"/>
    <s v="CASE"/>
    <n v="20.64"/>
    <n v="1.75"/>
    <n v="36.120000000000005"/>
  </r>
  <r>
    <x v="2"/>
    <s v="PEPPER CHILE HOT AUTM RST SEL"/>
    <s v="CASE"/>
    <n v="35.659999999999997"/>
    <n v="3.25"/>
    <n v="115.89499999999998"/>
  </r>
  <r>
    <x v="4"/>
    <s v="PIE SHELL UNBKD 9&quot; PLAIN"/>
    <s v="CASE"/>
    <n v="17.48"/>
    <n v="2.5"/>
    <n v="43.7"/>
  </r>
  <r>
    <x v="2"/>
    <s v="PIZZA POCKET SAUS &amp; CHEESE"/>
    <s v="CASE"/>
    <n v="46.65"/>
    <n v="3.5"/>
    <n v="163.27500000000001"/>
  </r>
  <r>
    <x v="2"/>
    <s v="POTATO FRY 1/4 SS GR A NW"/>
    <s v="CASE"/>
    <n v="20.03"/>
    <n v="21.5"/>
    <n v="430.64500000000004"/>
  </r>
  <r>
    <x v="2"/>
    <s v="POTATO H/BRN IQF THICK PRI RES"/>
    <s v="CASE"/>
    <n v="23.57"/>
    <n v="10"/>
    <n v="235.7"/>
  </r>
  <r>
    <x v="2"/>
    <s v="POTATO TATER BARREL NW"/>
    <s v="CASE"/>
    <n v="20.61"/>
    <n v="9.75"/>
    <n v="200.94749999999999"/>
  </r>
  <r>
    <x v="2"/>
    <s v="ROLL CINNAMON BKD ICED 4.67 OZ"/>
    <s v="CASE"/>
    <n v="31.8"/>
    <n v="1.25"/>
    <n v="39.75"/>
  </r>
  <r>
    <x v="2"/>
    <s v="BEAN CHILI PINTO MEXICAN"/>
    <s v="EACH"/>
    <n v="3.79"/>
    <n v="6"/>
    <n v="22.740000000000002"/>
  </r>
  <r>
    <x v="2"/>
    <s v="BEAN GREEN CUT REALLY GREEN"/>
    <s v="EACH"/>
    <n v="4.3899999999999997"/>
    <n v="5"/>
    <n v="21.95"/>
  </r>
  <r>
    <x v="2"/>
    <s v="BEAN PINTO PRE-WASHED"/>
    <s v="CASE"/>
    <n v="24.94"/>
    <n v="0.5"/>
    <n v="12.47"/>
  </r>
  <r>
    <x v="2"/>
    <s v="BUTTER ALTERNATE LIQ SYS IMP"/>
    <s v="EACH"/>
    <n v="13.14"/>
    <n v="3.25"/>
    <n v="42.704999999999998"/>
  </r>
  <r>
    <x v="2"/>
    <s v="CEREAL HOT OATS QUICK"/>
    <s v="CASE"/>
    <n v="28.91"/>
    <n v="1"/>
    <n v="28.91"/>
  </r>
  <r>
    <x v="2"/>
    <s v="CHIP VARIETY SYSCO FRITO LAY"/>
    <s v="CASE"/>
    <n v="24.63"/>
    <n v="2"/>
    <n v="49.26"/>
  </r>
  <r>
    <x v="2"/>
    <s v="CHOCOLATE BAKING UNSWEET"/>
    <s v="CASE"/>
    <n v="19.43"/>
    <n v="0.75"/>
    <n v="14.5725"/>
  </r>
  <r>
    <x v="2"/>
    <s v="CHOCOLATE CHIP SEMI SWEET"/>
    <s v="CASE"/>
    <n v="62.47"/>
    <n v="1"/>
    <n v="62.47"/>
  </r>
  <r>
    <x v="2"/>
    <s v="COCOA POWDER HI FAT"/>
    <s v="EACH"/>
    <n v="3.37"/>
    <n v="1"/>
    <n v="3.37"/>
  </r>
  <r>
    <x v="2"/>
    <s v="COCONUT SNOWFLAKE"/>
    <s v="EACH"/>
    <n v="4.38"/>
    <n v="5"/>
    <n v="21.9"/>
  </r>
  <r>
    <x v="2"/>
    <s v="CORNSTARCH"/>
    <s v="EACH"/>
    <n v="0.7"/>
    <n v="23"/>
    <n v="16.099999999999998"/>
  </r>
  <r>
    <x v="2"/>
    <s v="CRACKER SALAD WAFER"/>
    <s v="CASE"/>
    <n v="26.27"/>
    <n v="1"/>
    <n v="26.27"/>
  </r>
  <r>
    <x v="2"/>
    <s v="CRACKER SALTINE"/>
    <s v="CASE"/>
    <n v="13.4"/>
    <n v="1"/>
    <n v="13.4"/>
  </r>
  <r>
    <x v="2"/>
    <s v="CREAMER NON-DAIRY SHELF STABLE"/>
    <s v="CASE"/>
    <n v="11.94"/>
    <n v="1"/>
    <n v="11.94"/>
  </r>
  <r>
    <x v="2"/>
    <s v="CROUTON SEASONED CUBED"/>
    <s v="EACH"/>
    <n v="4.8"/>
    <n v="7"/>
    <n v="33.6"/>
  </r>
  <r>
    <x v="2"/>
    <s v="DRESSING 1000 ISLAND"/>
    <s v="EACH"/>
    <n v="11.27"/>
    <n v="3"/>
    <n v="33.81"/>
  </r>
  <r>
    <x v="2"/>
    <s v="DRESSING BLUE CHEESE"/>
    <s v="EACH"/>
    <n v="18.079999999999998"/>
    <n v="2.75"/>
    <n v="49.72"/>
  </r>
  <r>
    <x v="2"/>
    <s v="DRESSING CESAR WITH EGG"/>
    <s v="EACH"/>
    <n v="14.47"/>
    <n v="3.5"/>
    <n v="50.645000000000003"/>
  </r>
  <r>
    <x v="2"/>
    <s v="DRESSING ITALIAN"/>
    <s v="EACH"/>
    <n v="12.27"/>
    <n v="3.5"/>
    <n v="42.945"/>
  </r>
  <r>
    <x v="2"/>
    <s v="DRESSING MIX RANCH"/>
    <s v="EACH"/>
    <n v="1.78"/>
    <n v="32"/>
    <n v="56.96"/>
  </r>
  <r>
    <x v="2"/>
    <s v="DRESSING SALAD MIR WHIP"/>
    <s v="EACH"/>
    <n v="11.66"/>
    <n v="3"/>
    <n v="34.980000000000004"/>
  </r>
  <r>
    <x v="2"/>
    <s v="EXTRACT VANILLA PURE"/>
    <s v="EACH"/>
    <n v="1.8"/>
    <n v="1"/>
    <n v="1.8"/>
  </r>
  <r>
    <x v="2"/>
    <s v="FLOUR H&amp;R"/>
    <s v="EACH"/>
    <n v="6.06"/>
    <n v="0.25"/>
    <n v="1.5149999999999999"/>
  </r>
  <r>
    <x v="2"/>
    <s v="GARLIC CHOPPED IN WATER"/>
    <s v="EACH"/>
    <n v="5.98"/>
    <n v="4.25"/>
    <n v="25.415000000000003"/>
  </r>
  <r>
    <x v="2"/>
    <s v="GELATIN PLAIN"/>
    <s v="EACH"/>
    <n v="9.35"/>
    <n v="0"/>
    <n v="0"/>
  </r>
  <r>
    <x v="2"/>
    <s v="HONEY CLOVER"/>
    <s v="EACH"/>
    <n v="15.78"/>
    <n v="4.75"/>
    <n v="74.954999999999998"/>
  </r>
  <r>
    <x v="2"/>
    <s v="JELLY ASST JAM ASST #30 G/STW"/>
    <s v="CASE"/>
    <n v="13.28"/>
    <n v="2.5"/>
    <n v="33.199999999999996"/>
  </r>
  <r>
    <x v="5"/>
    <s v="JUICE APPLE PET"/>
    <s v="EACH"/>
    <n v="1.18"/>
    <n v="34"/>
    <n v="40.119999999999997"/>
  </r>
  <r>
    <x v="5"/>
    <s v="JUICE ORANGE PET 100%"/>
    <s v="EACH"/>
    <n v="1.18"/>
    <n v="53"/>
    <n v="62.54"/>
  </r>
  <r>
    <x v="2"/>
    <s v="KETCHUP BIB"/>
    <s v="EACH"/>
    <n v="16.100000000000001"/>
    <n v="0"/>
    <n v="0"/>
  </r>
  <r>
    <x v="2"/>
    <s v="KETCHUP PACKET FNCY FOIL"/>
    <s v="CASE"/>
    <n v="17.13"/>
    <n v="2.25"/>
    <n v="38.542499999999997"/>
  </r>
  <r>
    <x v="2"/>
    <s v="MAYONNAIS HVY DUTY"/>
    <s v="EACH"/>
    <n v="5.91"/>
    <n v="5.25"/>
    <n v="31.0275"/>
  </r>
  <r>
    <x v="2"/>
    <s v="MIX GRAVY ROAST BEEF"/>
    <s v="EACH"/>
    <n v="3.91"/>
    <n v="4"/>
    <n v="15.64"/>
  </r>
  <r>
    <x v="2"/>
    <s v="MIX GRAVY CNTRY STYLE"/>
    <s v="EACH"/>
    <n v="3.27"/>
    <n v="12"/>
    <n v="39.24"/>
  </r>
  <r>
    <x v="2"/>
    <s v="MIX PANCAKE CAFÉ STYLE"/>
    <s v="EACH"/>
    <n v="4.42"/>
    <n v="6.5"/>
    <n v="28.73"/>
  </r>
  <r>
    <x v="2"/>
    <s v="MUSTARD PREPARED (GAL)"/>
    <s v="EACH"/>
    <n v="2.74"/>
    <n v="4.25"/>
    <n v="11.645000000000001"/>
  </r>
  <r>
    <x v="2"/>
    <s v="OIL OLIVE CANOLA"/>
    <s v="EACH"/>
    <n v="10.86"/>
    <n v="4.75"/>
    <n v="51.584999999999994"/>
  </r>
  <r>
    <x v="2"/>
    <s v="PAN COATING AEROSOL"/>
    <s v="EACH"/>
    <n v="3.2"/>
    <n v="3"/>
    <n v="9.6000000000000014"/>
  </r>
  <r>
    <x v="2"/>
    <s v="PEANUT BUTTER CREAMY (6/5LB)"/>
    <s v="EACH"/>
    <n v="10.28"/>
    <n v="5.5"/>
    <n v="56.54"/>
  </r>
  <r>
    <x v="2"/>
    <s v="PECAN PIECES MED FNCY"/>
    <s v="EACH"/>
    <n v="25.79"/>
    <n v="1"/>
    <n v="25.79"/>
  </r>
  <r>
    <x v="2"/>
    <s v="PEPPER CHIPOLTLE IN ADOBE"/>
    <s v="EACH"/>
    <n v="1.5"/>
    <n v="22"/>
    <n v="33"/>
  </r>
  <r>
    <x v="2"/>
    <s v="PEPPER HOT SPORT"/>
    <s v="EACH"/>
    <n v="1.31"/>
    <n v="7"/>
    <n v="9.17"/>
  </r>
  <r>
    <x v="2"/>
    <s v="PEPPER JALAPENO SLICED"/>
    <s v="EACH"/>
    <n v="5.12"/>
    <n v="8"/>
    <n v="40.96"/>
  </r>
  <r>
    <x v="2"/>
    <s v="PICKLE CHIP"/>
    <s v="EACH"/>
    <n v="29.65"/>
    <n v="1.5"/>
    <n v="44.474999999999994"/>
  </r>
  <r>
    <x v="2"/>
    <s v="PICKLE SLICED BREAD N BUTTER"/>
    <s v="EACH"/>
    <n v="5.75"/>
    <n v="4"/>
    <n v="23"/>
  </r>
  <r>
    <x v="2"/>
    <s v="PIMENTO DICED RED"/>
    <s v="EACH"/>
    <n v="2.86"/>
    <n v="9"/>
    <n v="25.74"/>
  </r>
  <r>
    <x v="2"/>
    <s v="SALT GRANULATED PLAIN"/>
    <s v="EACH"/>
    <n v="4.09"/>
    <n v="0.25"/>
    <n v="1.0225"/>
  </r>
  <r>
    <x v="2"/>
    <s v="SALT KOSHER"/>
    <s v="EACH"/>
    <n v="2.04"/>
    <n v="8"/>
    <n v="16.32"/>
  </r>
  <r>
    <x v="2"/>
    <s v="SALT SEASONED"/>
    <s v="EACH"/>
    <n v="3.3450000000000002"/>
    <n v="1"/>
    <n v="3.3450000000000002"/>
  </r>
  <r>
    <x v="2"/>
    <s v="SAUCE BBQ HICKORY"/>
    <s v="EACH"/>
    <n v="10.67"/>
    <n v="8"/>
    <n v="85.36"/>
  </r>
  <r>
    <x v="2"/>
    <s v="SAUCE GREEN PEPPER"/>
    <s v="EACH"/>
    <n v="2.84"/>
    <n v="8"/>
    <n v="22.72"/>
  </r>
  <r>
    <x v="2"/>
    <s v="SAUCE HOT LOUISIANA (BOTS)"/>
    <s v="EACH"/>
    <n v="0.68"/>
    <n v="8"/>
    <n v="5.44"/>
  </r>
  <r>
    <x v="2"/>
    <s v="SAUCE HOT LOUISIANA (PKT)"/>
    <s v="EACH"/>
    <n v="14.01"/>
    <n v="1.5"/>
    <n v="21.015000000000001"/>
  </r>
  <r>
    <x v="2"/>
    <s v="FRANKS HOT SAUCE (GAL)"/>
    <s v="EACH"/>
    <n v="11.16"/>
    <n v="0"/>
    <n v="0"/>
  </r>
  <r>
    <x v="2"/>
    <s v="SOY SAUCE (PKT)"/>
    <s v="CASE"/>
    <n v="23.59"/>
    <n v="0.75"/>
    <n v="17.692499999999999"/>
  </r>
  <r>
    <x v="2"/>
    <s v="SWEET N SOUR DIP CUPS"/>
    <s v="CASE"/>
    <n v="27.72"/>
    <n v="1.5"/>
    <n v="41.58"/>
  </r>
  <r>
    <x v="2"/>
    <s v="SAUCE TACO PKT"/>
    <s v="CASE"/>
    <n v="18.82"/>
    <n v="0.25"/>
    <n v="4.7050000000000001"/>
  </r>
  <r>
    <x v="2"/>
    <s v="SAUCE TARTER WITH DILL"/>
    <s v="EACH"/>
    <n v="16.66"/>
    <n v="3.75"/>
    <n v="62.475000000000001"/>
  </r>
  <r>
    <x v="2"/>
    <s v="SAUCE WORCESTERSHIRE"/>
    <s v="EACH"/>
    <n v="6.92"/>
    <n v="0.9"/>
    <n v="6.2279999999999998"/>
  </r>
  <r>
    <x v="2"/>
    <s v="SEASONING BLACKEN RED FISH"/>
    <s v="EACH"/>
    <n v="8.42"/>
    <n v="1"/>
    <n v="8.42"/>
  </r>
  <r>
    <x v="2"/>
    <s v="SEASONING FISH FRY"/>
    <s v="EACH"/>
    <n v="21.04"/>
    <n v="1"/>
    <n v="21.04"/>
  </r>
  <r>
    <x v="2"/>
    <s v="SHORTENING FRY LIQ"/>
    <s v="EACH"/>
    <n v="37.909999999999997"/>
    <n v="0.75"/>
    <n v="28.432499999999997"/>
  </r>
  <r>
    <x v="2"/>
    <s v="SOUP BASE CHICKEN REAL"/>
    <s v="EACH"/>
    <n v="31.38"/>
    <n v="2"/>
    <n v="62.76"/>
  </r>
  <r>
    <x v="2"/>
    <s v="SPICE CHILI POWDER DARK"/>
    <s v="EACH"/>
    <n v="36.020000000000003"/>
    <n v="0.5"/>
    <n v="18.010000000000002"/>
  </r>
  <r>
    <x v="2"/>
    <s v="SPICE CUMIN GROUND"/>
    <s v="EACH"/>
    <n v="42.97"/>
    <n v="1"/>
    <n v="42.97"/>
  </r>
  <r>
    <x v="2"/>
    <s v="SPICE GARLIC GRANULATED (25LB)"/>
    <s v="CASE"/>
    <n v="73.819999999999993"/>
    <n v="0.5"/>
    <n v="36.909999999999997"/>
  </r>
  <r>
    <x v="2"/>
    <s v="SPICE ONION SALT"/>
    <s v="EACH"/>
    <n v="6.12"/>
    <n v="2"/>
    <n v="12.24"/>
  </r>
  <r>
    <x v="2"/>
    <s v="SPICE OREGANO GROUND"/>
    <s v="EACH"/>
    <n v="9.4"/>
    <n v="0.5"/>
    <n v="4.7"/>
  </r>
  <r>
    <x v="2"/>
    <s v="SPICE PAPERIKA"/>
    <s v="EACH"/>
    <n v="7.77"/>
    <n v="0.5"/>
    <n v="3.8849999999999998"/>
  </r>
  <r>
    <x v="2"/>
    <s v="SPICE PEPPER BLACK DUSTLESS (25LB)"/>
    <s v="EACH"/>
    <n v="196.3"/>
    <n v="0.75"/>
    <n v="147.22500000000002"/>
  </r>
  <r>
    <x v="2"/>
    <s v="SPICE PEPPER CAYENNE GRND"/>
    <s v="EACH"/>
    <n v="10.969999999999999"/>
    <n v="1.5"/>
    <n v="16.454999999999998"/>
  </r>
  <r>
    <x v="2"/>
    <s v="SPICE RED PEPPER CRUSHED"/>
    <s v="EACH"/>
    <n v="27.24"/>
    <n v="0.5"/>
    <n v="13.62"/>
  </r>
  <r>
    <x v="2"/>
    <s v="SPICE PEPPER WHITE GRND"/>
    <s v="EACH"/>
    <n v="12.82"/>
    <n v="1"/>
    <n v="12.82"/>
  </r>
  <r>
    <x v="2"/>
    <s v="SUGAR CONFECTIONERS 6X CANE (25LB)"/>
    <s v="EACH"/>
    <n v="19.27"/>
    <n v="1"/>
    <n v="19.27"/>
  </r>
  <r>
    <x v="2"/>
    <s v="SUGAR GRANULATED XFINE CANE (50LB)"/>
    <s v="EACH"/>
    <n v="26.39"/>
    <n v="0.25"/>
    <n v="6.5975000000000001"/>
  </r>
  <r>
    <x v="2"/>
    <s v="SUGAR PACKET CANE"/>
    <s v="CASE"/>
    <n v="17.329999999999998"/>
    <n v="0.75"/>
    <n v="12.997499999999999"/>
  </r>
  <r>
    <x v="2"/>
    <s v="SUGAR SUB PACKET BLUE"/>
    <s v="CASE"/>
    <n v="23.69"/>
    <n v="0.75"/>
    <n v="17.767500000000002"/>
  </r>
  <r>
    <x v="2"/>
    <s v="SUGAR SUB PACKET PINK"/>
    <s v="CASE"/>
    <n v="15.26"/>
    <n v="0.75"/>
    <n v="11.445"/>
  </r>
  <r>
    <x v="2"/>
    <s v="SUGAR SUB PACKET YELLOW"/>
    <s v="CASE"/>
    <n v="25.32"/>
    <n v="0.75"/>
    <n v="18.990000000000002"/>
  </r>
  <r>
    <x v="2"/>
    <s v="SYRUP PANCAKE N WAFFLE"/>
    <s v="EACH"/>
    <n v="5.86"/>
    <n v="5"/>
    <n v="29.3"/>
  </r>
  <r>
    <x v="2"/>
    <s v="TOMATO DICED IN JUICE"/>
    <s v="EACH"/>
    <n v="3.45"/>
    <n v="4"/>
    <n v="13.8"/>
  </r>
  <r>
    <x v="3"/>
    <s v="TORTILLA FLOUR 12&quot; PRESSED"/>
    <s v="CASE"/>
    <n v="24.43"/>
    <n v="3.75"/>
    <n v="91.612499999999997"/>
  </r>
  <r>
    <x v="3"/>
    <s v="TORTILLA FLOUR 6&quot; PRESSED"/>
    <s v="CASE"/>
    <n v="17.350000000000001"/>
    <n v="3.25"/>
    <n v="56.387500000000003"/>
  </r>
  <r>
    <x v="2"/>
    <s v="TUNA LIGHT SKIP JACK POUCH"/>
    <s v="EACH"/>
    <n v="10.84"/>
    <n v="13"/>
    <n v="140.91999999999999"/>
  </r>
  <r>
    <x v="2"/>
    <s v="VINAGER WHITE DISTILLED"/>
    <s v="EACH"/>
    <n v="2.8"/>
    <n v="4"/>
    <n v="11.2"/>
  </r>
  <r>
    <x v="5"/>
    <s v="WATER PURIFIED"/>
    <s v="CASE"/>
    <n v="3.54"/>
    <n v="15.25"/>
    <n v="53.984999999999999"/>
  </r>
  <r>
    <x v="6"/>
    <s v="APPLE GRANNY SMITH FRSH"/>
    <s v="CASE"/>
    <n v="12.3"/>
    <n v="0"/>
    <n v="0"/>
  </r>
  <r>
    <x v="6"/>
    <s v="BROCCOLI CROWN FRSH ICELS"/>
    <s v="CASE"/>
    <n v="29.48"/>
    <n v="3.5"/>
    <n v="103.18"/>
  </r>
  <r>
    <x v="6"/>
    <s v="CABBAGE GREEN"/>
    <s v="CASE"/>
    <n v="30.9"/>
    <n v="0"/>
    <n v="0"/>
  </r>
  <r>
    <x v="6"/>
    <s v="CELERY FRESH"/>
    <s v="CASE"/>
    <n v="26.68"/>
    <n v="0.25"/>
    <n v="6.67"/>
  </r>
  <r>
    <x v="6"/>
    <s v="CILANTRO CLEAN WASH FRESH HERB"/>
    <s v="CASE"/>
    <n v="5.05"/>
    <n v="1"/>
    <n v="5.05"/>
  </r>
  <r>
    <x v="6"/>
    <s v="GRAPE RED SEEDLESS"/>
    <s v="CASE"/>
    <n v="33.229999999999997"/>
    <n v="0.75"/>
    <n v="24.922499999999999"/>
  </r>
  <r>
    <x v="6"/>
    <s v="GREEN COLLARD FRESH"/>
    <s v="CASE"/>
    <n v="23.72"/>
    <n v="1"/>
    <n v="23.72"/>
  </r>
  <r>
    <x v="6"/>
    <s v="LEMON"/>
    <s v="CASE"/>
    <n v="51.46"/>
    <n v="0"/>
    <n v="0"/>
  </r>
  <r>
    <x v="6"/>
    <s v="LETTUCE ROMAINE CROWN"/>
    <s v="CASE"/>
    <n v="17.75"/>
    <n v="3"/>
    <n v="53.25"/>
  </r>
  <r>
    <x v="6"/>
    <s v="LETTUCE SHREDDED 1/8&quot; FRESH"/>
    <s v="CASE"/>
    <n v="20.03"/>
    <n v="3.25"/>
    <n v="65.097499999999997"/>
  </r>
  <r>
    <x v="6"/>
    <s v="LIME FRESH"/>
    <s v="CASE"/>
    <n v="10.02"/>
    <n v="1"/>
    <n v="10.02"/>
  </r>
  <r>
    <x v="6"/>
    <s v="MUSHROOM FRESH MEDIUM"/>
    <s v="CASE"/>
    <n v="17.34"/>
    <n v="1.75"/>
    <n v="30.344999999999999"/>
  </r>
  <r>
    <x v="6"/>
    <s v="ONION GREEN"/>
    <s v="EACH"/>
    <n v="5.32"/>
    <n v="1"/>
    <n v="5.32"/>
  </r>
  <r>
    <x v="6"/>
    <s v="ONION RED MED"/>
    <s v="CASE"/>
    <n v="16.2"/>
    <n v="0.25"/>
    <n v="4.05"/>
  </r>
  <r>
    <x v="6"/>
    <s v="ONION YELLOW JUMBO FRESH (50LB)"/>
    <s v="CASE"/>
    <n v="14.33"/>
    <n v="0.5"/>
    <n v="7.165"/>
  </r>
  <r>
    <x v="6"/>
    <s v="PEPPER GREEN BELL"/>
    <s v="CASE"/>
    <n v="17.23"/>
    <n v="1.25"/>
    <n v="21.537500000000001"/>
  </r>
  <r>
    <x v="6"/>
    <s v="PEPPER JALAPENO FRESH"/>
    <s v="CASE"/>
    <n v="31.37"/>
    <n v="0.75"/>
    <n v="23.5275"/>
  </r>
  <r>
    <x v="6"/>
    <s v="POTATO YELLOW YUKON GOLD B SZ"/>
    <s v="CASE"/>
    <n v="32.15"/>
    <n v="4"/>
    <n v="128.6"/>
  </r>
  <r>
    <x v="6"/>
    <s v="SALAD CAVIAR TX"/>
    <s v="CASE"/>
    <n v="22.78"/>
    <n v="3"/>
    <n v="68.34"/>
  </r>
  <r>
    <x v="6"/>
    <s v="SALAD KIT BROC W/DRESSING"/>
    <s v="CASE"/>
    <n v="26.54"/>
    <n v="1"/>
    <n v="26.54"/>
  </r>
  <r>
    <x v="6"/>
    <s v="SALAD POTATO CLS"/>
    <s v="CASE"/>
    <n v="33.72"/>
    <n v="4"/>
    <n v="134.88"/>
  </r>
  <r>
    <x v="6"/>
    <s v="SPINACH BABY FRSH"/>
    <s v="CASE"/>
    <n v="10.87"/>
    <n v="3.5"/>
    <n v="38.044999999999995"/>
  </r>
  <r>
    <x v="6"/>
    <s v="TOMATO 2 LAYER 5X6 FRESH"/>
    <s v="CASE"/>
    <n v="32.08"/>
    <n v="1.5"/>
    <n v="48.12"/>
  </r>
  <r>
    <x v="5"/>
    <s v="COFFEE GRND DECAFF"/>
    <s v="CASE"/>
    <n v="23.19"/>
    <n v="0.75"/>
    <n v="17.392500000000002"/>
  </r>
  <r>
    <x v="5"/>
    <s v="COFFEE GRND SPEC DELIVFLTR"/>
    <s v="CASE"/>
    <n v="62.03"/>
    <n v="1.5"/>
    <n v="93.045000000000002"/>
  </r>
  <r>
    <x v="5"/>
    <s v="DR PEPPER"/>
    <s v="BOX"/>
    <n v="67.3"/>
    <n v="0.25"/>
    <n v="16.824999999999999"/>
  </r>
  <r>
    <x v="5"/>
    <s v="DIET DR PEPPER"/>
    <s v="BOX"/>
    <n v="67.3"/>
    <n v="0.5"/>
    <n v="33.65"/>
  </r>
  <r>
    <x v="5"/>
    <s v="LEMONADE"/>
    <s v="BOX"/>
    <n v="67.44"/>
    <n v="0.75"/>
    <n v="50.58"/>
  </r>
  <r>
    <x v="5"/>
    <s v="MOUNTAIN DEW"/>
    <s v="BOX"/>
    <n v="67.45"/>
    <n v="0.5"/>
    <n v="33.725000000000001"/>
  </r>
  <r>
    <x v="5"/>
    <s v="PEPSI"/>
    <s v="BOX"/>
    <n v="67.3"/>
    <n v="0.5"/>
    <n v="33.65"/>
  </r>
  <r>
    <x v="5"/>
    <s v="DIET PEPSI"/>
    <s v="BOX"/>
    <n v="67.45"/>
    <n v="0.75"/>
    <n v="50.587500000000006"/>
  </r>
  <r>
    <x v="5"/>
    <s v="ROOT BEER"/>
    <s v="BOX"/>
    <n v="67.45"/>
    <n v="0.75"/>
    <n v="50.587500000000006"/>
  </r>
  <r>
    <x v="5"/>
    <s v="SIERRA MIST"/>
    <s v="BOX"/>
    <n v="67.45"/>
    <n v="0.75"/>
    <n v="50.587500000000006"/>
  </r>
  <r>
    <x v="5"/>
    <s v="TEA BREW FILTER PACK"/>
    <s v="CASE"/>
    <n v="27.66"/>
    <n v="1.25"/>
    <n v="34.575000000000003"/>
  </r>
  <r>
    <x v="7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s v="Merch"/>
    <m/>
    <m/>
    <m/>
    <m/>
  </r>
  <r>
    <x v="0"/>
    <m/>
    <m/>
    <m/>
    <m/>
    <m/>
  </r>
  <r>
    <x v="0"/>
    <s v="Whiskey Girl Small Black"/>
    <s v="each"/>
    <n v="18.350000000000001"/>
    <m/>
    <m/>
  </r>
  <r>
    <x v="0"/>
    <s v="Whiskey Girl Small red"/>
    <s v="each"/>
    <n v="18.350000000000001"/>
    <m/>
    <m/>
  </r>
  <r>
    <x v="0"/>
    <s v="Red LOGO Small"/>
    <s v="each"/>
    <n v="14.35"/>
    <m/>
    <m/>
  </r>
  <r>
    <x v="0"/>
    <s v="Black LOGO Small"/>
    <s v="each"/>
    <n v="14.35"/>
    <m/>
    <m/>
  </r>
  <r>
    <x v="0"/>
    <s v="Stencil Tee Small "/>
    <s v="each"/>
    <n v="15.6"/>
    <m/>
    <m/>
  </r>
  <r>
    <x v="0"/>
    <s v="Whiskey Girl Med Black"/>
    <s v="each"/>
    <n v="18.350000000000001"/>
    <m/>
    <m/>
  </r>
  <r>
    <x v="0"/>
    <s v="Whiskey Girl Med Red"/>
    <s v="each"/>
    <n v="18.350000000000001"/>
    <m/>
    <m/>
  </r>
  <r>
    <x v="0"/>
    <s v="Red LOGO Med"/>
    <s v="each"/>
    <n v="14.35"/>
    <m/>
    <m/>
  </r>
  <r>
    <x v="0"/>
    <s v="Black LOGO Med"/>
    <s v="each"/>
    <n v="14.35"/>
    <m/>
    <m/>
  </r>
  <r>
    <x v="0"/>
    <s v="Stencil Tee Med"/>
    <s v="each"/>
    <n v="15.6"/>
    <m/>
    <m/>
  </r>
  <r>
    <x v="0"/>
    <s v="Whiskey Girl Large Black"/>
    <s v="each"/>
    <n v="18.350000000000001"/>
    <m/>
    <m/>
  </r>
  <r>
    <x v="0"/>
    <s v="Whiskey Girl Large red"/>
    <s v="each"/>
    <n v="18.350000000000001"/>
    <m/>
    <m/>
  </r>
  <r>
    <x v="0"/>
    <s v="Red LOGO Large"/>
    <s v="each"/>
    <n v="14.35"/>
    <m/>
    <m/>
  </r>
  <r>
    <x v="0"/>
    <s v="Black LOGO Large"/>
    <s v="each"/>
    <n v="14.35"/>
    <m/>
    <m/>
  </r>
  <r>
    <x v="0"/>
    <s v="Stencil Tee Large"/>
    <s v="each"/>
    <n v="15.6"/>
    <m/>
    <m/>
  </r>
  <r>
    <x v="0"/>
    <s v="Whiskey Girl XLG Black"/>
    <s v="each"/>
    <n v="18.350000000000001"/>
    <m/>
    <m/>
  </r>
  <r>
    <x v="0"/>
    <s v="Whiskey Girl XLG red"/>
    <s v="each"/>
    <n v="18.350000000000001"/>
    <m/>
    <m/>
  </r>
  <r>
    <x v="0"/>
    <s v="Red LOGO XLG"/>
    <s v="each"/>
    <n v="14.35"/>
    <m/>
    <m/>
  </r>
  <r>
    <x v="0"/>
    <s v="Black LOGO XLG"/>
    <s v="each"/>
    <n v="14.35"/>
    <m/>
    <m/>
  </r>
  <r>
    <x v="0"/>
    <s v="Stencil Tee XLG"/>
    <s v="each"/>
    <n v="15.6"/>
    <m/>
    <m/>
  </r>
  <r>
    <x v="0"/>
    <s v="Whiskey Girl XXLG Black"/>
    <s v="each"/>
    <n v="20.350000000000001"/>
    <m/>
    <m/>
  </r>
  <r>
    <x v="0"/>
    <s v="Whiskey Girl XXLG red"/>
    <s v="each"/>
    <n v="20.350000000000001"/>
    <m/>
    <m/>
  </r>
  <r>
    <x v="0"/>
    <s v="Red LOGO XXLG"/>
    <s v="each"/>
    <n v="16.350000000000001"/>
    <m/>
    <m/>
  </r>
  <r>
    <x v="0"/>
    <s v="Black LOGO XXLG"/>
    <s v="each"/>
    <n v="16.350000000000001"/>
    <m/>
    <m/>
  </r>
  <r>
    <x v="0"/>
    <s v="Stencil Tee XXLG"/>
    <s v="each"/>
    <n v="17.600000000000001"/>
    <m/>
    <m/>
  </r>
  <r>
    <x v="0"/>
    <s v="Whiskey Girl XXXLG Black"/>
    <s v="each"/>
    <n v="21.35"/>
    <m/>
    <m/>
  </r>
  <r>
    <x v="0"/>
    <s v="Whiskey Girl XXXLG red"/>
    <s v="each"/>
    <n v="21.35"/>
    <m/>
    <m/>
  </r>
  <r>
    <x v="0"/>
    <s v="Red LOGO XXXLG"/>
    <s v="each"/>
    <n v="17.350000000000001"/>
    <m/>
    <m/>
  </r>
  <r>
    <x v="0"/>
    <s v="Black LOGO XXXLG"/>
    <s v="each"/>
    <n v="17.350000000000001"/>
    <m/>
    <m/>
  </r>
  <r>
    <x v="0"/>
    <s v="Stencil Tee XXXLG"/>
    <s v="each"/>
    <n v="18.600000000000001"/>
    <m/>
    <m/>
  </r>
  <r>
    <x v="0"/>
    <s v="BBQ Sauce"/>
    <s v="each"/>
    <n v="4"/>
    <m/>
    <m/>
  </r>
  <r>
    <x v="0"/>
    <s v="Key Chain"/>
    <s v="each"/>
    <n v="3.75"/>
    <m/>
    <m/>
  </r>
  <r>
    <x v="0"/>
    <s v="TK MUG"/>
    <s v="each"/>
    <n v="6.65"/>
    <m/>
    <m/>
  </r>
  <r>
    <x v="0"/>
    <s v="Cordial Shooter"/>
    <s v="each"/>
    <n v="4"/>
    <m/>
    <m/>
  </r>
  <r>
    <x v="0"/>
    <s v="Kan Koozie"/>
    <s v="each"/>
    <n v="3.8533200000000001"/>
    <m/>
    <m/>
  </r>
  <r>
    <x v="0"/>
    <s v="TK Signature Cap"/>
    <s v="each"/>
    <n v="21.293749999999999"/>
    <m/>
    <m/>
  </r>
  <r>
    <x v="0"/>
    <s v="Solo Cup"/>
    <s v="each"/>
    <n v="6.7320000000000002"/>
    <m/>
    <m/>
  </r>
  <r>
    <x v="0"/>
    <m/>
    <s v="each"/>
    <n v="0"/>
    <m/>
    <m/>
  </r>
  <r>
    <x v="1"/>
    <s v="MEAT"/>
    <m/>
    <m/>
    <m/>
    <m/>
  </r>
  <r>
    <x v="1"/>
    <s v="Beef Ribeye Lip On Down"/>
    <s v="LB"/>
    <n v="12.31"/>
    <m/>
    <m/>
  </r>
  <r>
    <x v="1"/>
    <s v="Ribeye Lip on"/>
    <s v="LB"/>
    <n v="9.77"/>
    <m/>
    <m/>
  </r>
  <r>
    <x v="1"/>
    <s v="Beef Loin Strip"/>
    <s v="LB"/>
    <n v="9.77"/>
    <m/>
    <m/>
  </r>
  <r>
    <x v="1"/>
    <s v="Beef Brisket"/>
    <s v="LB"/>
    <n v="4.12"/>
    <m/>
    <m/>
  </r>
  <r>
    <x v="2"/>
    <s v="Base Chicken"/>
    <s v="LB"/>
    <n v="2.46"/>
    <m/>
    <m/>
  </r>
  <r>
    <x v="2"/>
    <s v="Ham Base"/>
    <s v="CASE"/>
    <n v="69.459999999999994"/>
    <m/>
    <m/>
  </r>
  <r>
    <x v="2"/>
    <s v="Bacon Topping"/>
    <s v="EA"/>
    <n v="33.01"/>
    <m/>
    <m/>
  </r>
  <r>
    <x v="1"/>
    <s v="Sausage Black"/>
    <s v="LB"/>
    <n v="3.24"/>
    <m/>
    <m/>
  </r>
  <r>
    <x v="1"/>
    <s v="Philly Steak"/>
    <s v="CASE"/>
    <n v="58.55"/>
    <m/>
    <m/>
  </r>
  <r>
    <x v="2"/>
    <s v="Breakfast Sausage "/>
    <s v="LB"/>
    <n v="3.29"/>
    <m/>
    <m/>
  </r>
  <r>
    <x v="2"/>
    <s v="Pork Skin Raw"/>
    <s v="CASE"/>
    <n v="63.15"/>
    <m/>
    <m/>
  </r>
  <r>
    <x v="1"/>
    <s v="Bologna Meat"/>
    <s v="LB"/>
    <n v="3.29"/>
    <m/>
    <m/>
  </r>
  <r>
    <x v="1"/>
    <s v="Pork Ribs St. Louis"/>
    <s v="LB"/>
    <n v="4.7699999999999996"/>
    <m/>
    <m/>
  </r>
  <r>
    <x v="1"/>
    <s v="Beef Patty Angus 80/20"/>
    <s v="CASE"/>
    <n v="38.130000000000003"/>
    <m/>
    <m/>
  </r>
  <r>
    <x v="1"/>
    <s v="Beef Sirloin Steak 8oz"/>
    <s v="EA"/>
    <n v="6.45"/>
    <m/>
    <m/>
  </r>
  <r>
    <x v="1"/>
    <s v="Pork Loin Prime Bone"/>
    <s v="LB"/>
    <n v="6.05"/>
    <m/>
    <m/>
  </r>
  <r>
    <x v="1"/>
    <s v="Pork Butt Bone In"/>
    <s v="LB"/>
    <n v="1.95"/>
    <m/>
    <m/>
  </r>
  <r>
    <x v="1"/>
    <s v="Bacon Layout 18/22"/>
    <s v="CASE"/>
    <n v="50.53"/>
    <m/>
    <m/>
  </r>
  <r>
    <x v="1"/>
    <s v="Salmon 8oz"/>
    <s v="LB"/>
    <n v="10"/>
    <m/>
    <m/>
  </r>
  <r>
    <x v="1"/>
    <s v="Shrimp Raw 21-25 Count"/>
    <s v="LB"/>
    <n v="5.78"/>
    <m/>
    <m/>
  </r>
  <r>
    <x v="1"/>
    <s v="Tilapia Fillet 5-7 oz"/>
    <s v="LB"/>
    <n v="4.01"/>
    <m/>
    <m/>
  </r>
  <r>
    <x v="1"/>
    <s v="Swai Fillet 5-7 oz Raw"/>
    <s v="LB"/>
    <n v="2.37"/>
    <m/>
    <m/>
  </r>
  <r>
    <x v="1"/>
    <s v="Chicken Breast 8oz Butterfly"/>
    <s v="LB"/>
    <n v="4.57"/>
    <m/>
    <m/>
  </r>
  <r>
    <x v="1"/>
    <s v="Chicken Half Split Wog"/>
    <s v="LB"/>
    <n v="2.04"/>
    <m/>
    <m/>
  </r>
  <r>
    <x v="1"/>
    <s v="Chicken Breast Crispy Brd"/>
    <s v="CASE"/>
    <n v="54.68"/>
    <m/>
    <m/>
  </r>
  <r>
    <x v="1"/>
    <s v="Chicken Pulled Dark n White"/>
    <s v="CASE"/>
    <n v="47.88"/>
    <m/>
    <m/>
  </r>
  <r>
    <x v="1"/>
    <s v="Wings"/>
    <s v="CASE"/>
    <n v="42.61"/>
    <m/>
    <m/>
  </r>
  <r>
    <x v="1"/>
    <s v="Sausage Andouille Rope Style"/>
    <s v="LB"/>
    <n v="3.56"/>
    <m/>
    <m/>
  </r>
  <r>
    <x v="1"/>
    <s v="Beef Steak Fitter"/>
    <s v="CASE"/>
    <n v="52.61"/>
    <m/>
    <m/>
  </r>
  <r>
    <x v="2"/>
    <s v="Calf Fries"/>
    <s v="EA"/>
    <n v="67.930000000000007"/>
    <m/>
    <m/>
  </r>
  <r>
    <x v="2"/>
    <s v="Base Beef Knors"/>
    <s v="EA"/>
    <n v="6.96"/>
    <m/>
    <m/>
  </r>
  <r>
    <x v="3"/>
    <s v="DAIRY"/>
    <m/>
    <m/>
    <m/>
    <m/>
  </r>
  <r>
    <x v="3"/>
    <s v="Egg Hard Boiled Bucket"/>
    <s v="EA"/>
    <n v="44.67"/>
    <m/>
    <m/>
  </r>
  <r>
    <x v="3"/>
    <s v="Cheese American Loaf"/>
    <s v="EA"/>
    <n v="14.66"/>
    <m/>
    <m/>
  </r>
  <r>
    <x v="3"/>
    <s v="Milk"/>
    <s v="EA"/>
    <n v="6.33"/>
    <m/>
    <m/>
  </r>
  <r>
    <x v="3"/>
    <s v="Butter Whole"/>
    <s v="EA"/>
    <n v="4.0199999999999996"/>
    <m/>
    <m/>
  </r>
  <r>
    <x v="3"/>
    <s v="Cheese Blue Crumble"/>
    <s v="EA"/>
    <n v="19.34"/>
    <m/>
    <m/>
  </r>
  <r>
    <x v="3"/>
    <s v="Cheese Parmesan Grated"/>
    <s v="EA"/>
    <n v="16.53"/>
    <m/>
    <m/>
  </r>
  <r>
    <x v="3"/>
    <s v="Cheese Pimento Spread"/>
    <s v="EA"/>
    <n v="25.57"/>
    <m/>
    <m/>
  </r>
  <r>
    <x v="3"/>
    <s v="Cream Cheese"/>
    <s v="EA"/>
    <n v="11.05"/>
    <m/>
    <m/>
  </r>
  <r>
    <x v="3"/>
    <s v="Cheese Havarti Slice"/>
    <s v="LB"/>
    <n v="5.29"/>
    <m/>
    <m/>
  </r>
  <r>
    <x v="3"/>
    <s v="Creamer Half &amp; Half"/>
    <s v="EA"/>
    <n v="3.13"/>
    <m/>
    <m/>
  </r>
  <r>
    <x v="3"/>
    <s v="Cheese American Sliced 120 Count"/>
    <s v="EA"/>
    <n v="14.43"/>
    <m/>
    <m/>
  </r>
  <r>
    <x v="3"/>
    <s v="Cheese Cheddar Sliced Medium"/>
    <s v="EA"/>
    <n v="9.67"/>
    <m/>
    <m/>
  </r>
  <r>
    <x v="3"/>
    <s v="Cheese American White Slc"/>
    <s v="EA"/>
    <n v="15.03"/>
    <m/>
    <m/>
  </r>
  <r>
    <x v="3"/>
    <s v="ButterMilk Whole"/>
    <s v="EA"/>
    <n v="3.75"/>
    <m/>
    <m/>
  </r>
  <r>
    <x v="3"/>
    <s v="Cream heavy Whipping"/>
    <s v="EA"/>
    <n v="11.64"/>
    <m/>
    <m/>
  </r>
  <r>
    <x v="3"/>
    <s v="Cheese Cheddar Jack Shredded Fine"/>
    <s v="LB"/>
    <n v="2.78"/>
    <m/>
    <m/>
  </r>
  <r>
    <x v="3"/>
    <s v="Sour Cream "/>
    <s v="EA"/>
    <n v="8.23"/>
    <m/>
    <m/>
  </r>
  <r>
    <x v="3"/>
    <s v="Egg Fresh Shell XL"/>
    <s v="CASE"/>
    <n v="67.17"/>
    <m/>
    <m/>
  </r>
  <r>
    <x v="3"/>
    <s v="Butter Blend"/>
    <s v="EA"/>
    <n v="12.01"/>
    <m/>
    <m/>
  </r>
  <r>
    <x v="3"/>
    <s v="Half and Half PC"/>
    <s v="CASE"/>
    <n v="20.71"/>
    <m/>
    <m/>
  </r>
  <r>
    <x v="4"/>
    <s v="PRODUCE"/>
    <m/>
    <m/>
    <m/>
    <m/>
  </r>
  <r>
    <x v="4"/>
    <s v="Red Onion"/>
    <s v="CASE"/>
    <n v="28.29"/>
    <m/>
    <m/>
  </r>
  <r>
    <x v="4"/>
    <s v="Yellow onions Jumbo"/>
    <s v="CASE"/>
    <n v="24.22"/>
    <m/>
    <m/>
  </r>
  <r>
    <x v="4"/>
    <s v="Potato Red #2 A Size"/>
    <s v="CASE"/>
    <n v="19.22"/>
    <m/>
    <m/>
  </r>
  <r>
    <x v="4"/>
    <s v="Russet Potato"/>
    <s v="CASE"/>
    <n v="23.19"/>
    <m/>
    <m/>
  </r>
  <r>
    <x v="4"/>
    <s v="Carrots Jumbo"/>
    <s v="CASE"/>
    <n v="15.29"/>
    <m/>
    <m/>
  </r>
  <r>
    <x v="4"/>
    <s v="Cole Slaw Mix Shredded 3 Part"/>
    <s v="CASE"/>
    <n v="18.97"/>
    <m/>
    <m/>
  </r>
  <r>
    <x v="4"/>
    <s v="Green Onions"/>
    <s v="CASE"/>
    <n v="27.71"/>
    <m/>
    <m/>
  </r>
  <r>
    <x v="4"/>
    <s v="Cilantro"/>
    <s v="CASE"/>
    <n v="24.65"/>
    <m/>
    <m/>
  </r>
  <r>
    <x v="2"/>
    <s v="Juice Lemon Fresh Squeezed"/>
    <s v="EA"/>
    <n v="6.81"/>
    <m/>
    <m/>
  </r>
  <r>
    <x v="2"/>
    <s v="Juice Lime Fresh Squeezed"/>
    <s v="EA"/>
    <n v="4.7300000000000004"/>
    <m/>
    <m/>
  </r>
  <r>
    <x v="4"/>
    <s v="Garlic Whole Peeled"/>
    <s v="EA"/>
    <n v="20.45"/>
    <m/>
    <m/>
  </r>
  <r>
    <x v="4"/>
    <s v="Ginger root"/>
    <s v="CASE"/>
    <n v="16.649999999999999"/>
    <m/>
    <m/>
  </r>
  <r>
    <x v="4"/>
    <s v="Serrano Peppers"/>
    <s v="CASE"/>
    <n v="14.91"/>
    <m/>
    <m/>
  </r>
  <r>
    <x v="4"/>
    <s v="Jalepeno Fresh"/>
    <s v="CASE"/>
    <n v="14.37"/>
    <m/>
    <m/>
  </r>
  <r>
    <x v="4"/>
    <s v="Iceberg Heads"/>
    <s v="CASE"/>
    <n v="33.46"/>
    <m/>
    <m/>
  </r>
  <r>
    <x v="4"/>
    <s v="Lettuce Romaine"/>
    <s v="CASE"/>
    <n v="25.74"/>
    <m/>
    <m/>
  </r>
  <r>
    <x v="4"/>
    <s v="Tomato Roma"/>
    <s v="CASE"/>
    <n v="29.86"/>
    <m/>
    <m/>
  </r>
  <r>
    <x v="4"/>
    <s v="Sliced Mushroom"/>
    <s v="EA"/>
    <n v="14.04"/>
    <m/>
    <m/>
  </r>
  <r>
    <x v="4"/>
    <s v="Lemon Choice 200 count"/>
    <s v="CASE"/>
    <n v="48.93"/>
    <m/>
    <m/>
  </r>
  <r>
    <x v="4"/>
    <s v="Thyme, Fresh"/>
    <s v="EA"/>
    <n v="16.03"/>
    <m/>
    <m/>
  </r>
  <r>
    <x v="4"/>
    <s v="Rosemary, Fresh"/>
    <s v="EA"/>
    <n v="12.77"/>
    <m/>
    <m/>
  </r>
  <r>
    <x v="4"/>
    <s v="Oranges"/>
    <s v="CASE"/>
    <n v="18.399999999999999"/>
    <m/>
    <m/>
  </r>
  <r>
    <x v="4"/>
    <s v="Tomato 5 X 6"/>
    <s v="CASE"/>
    <n v="41.27"/>
    <m/>
    <m/>
  </r>
  <r>
    <x v="4"/>
    <s v="Tomato, Grape"/>
    <s v="EA"/>
    <n v="1.81"/>
    <m/>
    <m/>
  </r>
  <r>
    <x v="4"/>
    <s v="Lime Persian 200 count"/>
    <s v="CASE"/>
    <n v="32.74"/>
    <m/>
    <m/>
  </r>
  <r>
    <x v="4"/>
    <s v="Pepper Bell Bulk"/>
    <s v="CASE"/>
    <n v="29.04"/>
    <m/>
    <m/>
  </r>
  <r>
    <x v="4"/>
    <s v="Celery Fresh"/>
    <s v="CASE"/>
    <n v="23.57"/>
    <m/>
    <m/>
  </r>
  <r>
    <x v="4"/>
    <s v="Broccoli Floret"/>
    <s v="CASE"/>
    <n v="27.88"/>
    <m/>
    <m/>
  </r>
  <r>
    <x v="2"/>
    <s v="Pickle Dill Sliced Hamburger"/>
    <s v="EA"/>
    <n v="40.53"/>
    <m/>
    <m/>
  </r>
  <r>
    <x v="2"/>
    <s v="FREEZER"/>
    <m/>
    <m/>
    <m/>
    <m/>
  </r>
  <r>
    <x v="2"/>
    <s v="Tortilla Chip Corn White 4 Cut"/>
    <s v="CASE"/>
    <n v="19.600000000000001"/>
    <m/>
    <m/>
  </r>
  <r>
    <x v="2"/>
    <s v="French Fries"/>
    <s v="CASE"/>
    <n v="32.880000000000003"/>
    <m/>
    <m/>
  </r>
  <r>
    <x v="2"/>
    <s v="Potato Waffle Fries"/>
    <s v="CASE"/>
    <n v="37.28"/>
    <m/>
    <m/>
  </r>
  <r>
    <x v="5"/>
    <s v="Tortilla Corn &amp; Flour 6in"/>
    <s v="CASE"/>
    <n v="33.04"/>
    <m/>
    <m/>
  </r>
  <r>
    <x v="5"/>
    <s v="Bun Hamburger Bun wht 4.5 in"/>
    <s v="CASE"/>
    <n v="48.12"/>
    <m/>
    <m/>
  </r>
  <r>
    <x v="5"/>
    <s v="Hoagie Roll 8 in"/>
    <s v="CASE"/>
    <n v="26.9"/>
    <m/>
    <m/>
  </r>
  <r>
    <x v="5"/>
    <s v="Bread French Baguette 22in"/>
    <s v="CASE"/>
    <n v="29.35"/>
    <m/>
    <m/>
  </r>
  <r>
    <x v="2"/>
    <s v="Mac &amp; Cheese Bite Smoked"/>
    <s v="CASE"/>
    <n v="45.89"/>
    <m/>
    <m/>
  </r>
  <r>
    <x v="2"/>
    <s v="Okra Cut"/>
    <s v="CASE"/>
    <n v="27.95"/>
    <m/>
    <m/>
  </r>
  <r>
    <x v="2"/>
    <s v="Okra Whole"/>
    <s v="CASE"/>
    <n v="35.32"/>
    <m/>
    <m/>
  </r>
  <r>
    <x v="2"/>
    <s v="Corn Cut Simply Sweet"/>
    <s v="CASE"/>
    <n v="26.08"/>
    <m/>
    <m/>
  </r>
  <r>
    <x v="2"/>
    <s v="Pea Green"/>
    <s v="CASE"/>
    <n v="23.21"/>
    <m/>
    <m/>
  </r>
  <r>
    <x v="1"/>
    <s v="Shrimp breaded"/>
    <s v="EA"/>
    <n v="15.98"/>
    <m/>
    <m/>
  </r>
  <r>
    <x v="2"/>
    <s v="Peach Sliced IQF"/>
    <s v="EA"/>
    <n v="13.21"/>
    <m/>
    <m/>
  </r>
  <r>
    <x v="2"/>
    <s v="blueberries IQF"/>
    <s v="CASE"/>
    <n v="76.61"/>
    <m/>
    <m/>
  </r>
  <r>
    <x v="6"/>
    <s v="Cookie Chocolate Chunk"/>
    <s v="CASE"/>
    <n v="92.74"/>
    <m/>
    <m/>
  </r>
  <r>
    <x v="2"/>
    <s v="Topping Dessert Whipped"/>
    <s v="CASE"/>
    <n v="48.09"/>
    <m/>
    <m/>
  </r>
  <r>
    <x v="6"/>
    <s v="Biscuits"/>
    <s v="CASE"/>
    <n v="31.63"/>
    <m/>
    <m/>
  </r>
  <r>
    <x v="6"/>
    <s v="Cheese Cake Plain 9in"/>
    <s v="EA"/>
    <n v="26.62"/>
    <m/>
    <m/>
  </r>
  <r>
    <x v="2"/>
    <s v="Ice Cream"/>
    <s v="EA"/>
    <n v="8.5399999999999991"/>
    <m/>
    <m/>
  </r>
  <r>
    <x v="2"/>
    <s v="PANTRY"/>
    <m/>
    <m/>
    <m/>
    <m/>
  </r>
  <r>
    <x v="2"/>
    <s v="Parsley Flakes"/>
    <s v="EA"/>
    <n v="14.99"/>
    <m/>
    <m/>
  </r>
  <r>
    <x v="2"/>
    <s v="Cumin Ground"/>
    <s v="EA"/>
    <n v="24.54"/>
    <m/>
    <m/>
  </r>
  <r>
    <x v="2"/>
    <s v="Garlic Granulated"/>
    <s v="EA"/>
    <n v="32.590000000000003"/>
    <m/>
    <m/>
  </r>
  <r>
    <x v="2"/>
    <s v="Paprika"/>
    <s v="EA"/>
    <n v="20.47"/>
    <m/>
    <m/>
  </r>
  <r>
    <x v="2"/>
    <s v="Pepper Cayenne Ground"/>
    <s v="EA"/>
    <n v="8.11"/>
    <m/>
    <m/>
  </r>
  <r>
    <x v="2"/>
    <s v="Chili Powder Light"/>
    <s v="EA"/>
    <n v="28.24"/>
    <m/>
    <m/>
  </r>
  <r>
    <x v="2"/>
    <s v="White Pepper"/>
    <s v="EA"/>
    <n v="121.07"/>
    <m/>
    <m/>
  </r>
  <r>
    <x v="2"/>
    <s v="Yard Bird Seasoning"/>
    <s v="EA"/>
    <n v="29.44"/>
    <m/>
    <m/>
  </r>
  <r>
    <x v="2"/>
    <s v="Celery Salt"/>
    <s v="EA"/>
    <n v="7.41"/>
    <m/>
    <m/>
  </r>
  <r>
    <x v="2"/>
    <s v="Oregano"/>
    <s v="EA"/>
    <n v="28.77"/>
    <m/>
    <m/>
  </r>
  <r>
    <x v="2"/>
    <s v="Old Bay"/>
    <s v="EA"/>
    <n v="11.4"/>
    <m/>
    <m/>
  </r>
  <r>
    <x v="2"/>
    <s v="Cinnamon Ground"/>
    <s v="EA"/>
    <n v="12.52"/>
    <m/>
    <m/>
  </r>
  <r>
    <x v="2"/>
    <s v="Crushed Red Pepper"/>
    <s v="EA"/>
    <n v="9.84"/>
    <m/>
    <m/>
  </r>
  <r>
    <x v="2"/>
    <s v="Fajita Seasoning"/>
    <s v="EA"/>
    <n v="13.33"/>
    <m/>
    <m/>
  </r>
  <r>
    <x v="2"/>
    <s v="Bay Leaves"/>
    <s v="EA"/>
    <n v="21.37"/>
    <m/>
    <m/>
  </r>
  <r>
    <x v="2"/>
    <s v="Basil Dry"/>
    <s v="EA"/>
    <n v="7.25"/>
    <m/>
    <m/>
  </r>
  <r>
    <x v="2"/>
    <s v="Star Anese"/>
    <s v="EA"/>
    <n v="13.68"/>
    <m/>
    <m/>
  </r>
  <r>
    <x v="2"/>
    <s v="Seasoning Blackened Red Fish"/>
    <s v="EA"/>
    <n v="9.16"/>
    <m/>
    <m/>
  </r>
  <r>
    <x v="2"/>
    <s v="Seasoning Salt"/>
    <s v="CASE"/>
    <n v="18.68"/>
    <m/>
    <m/>
  </r>
  <r>
    <x v="2"/>
    <s v="Charlstons Pork Seasoning"/>
    <s v="EA"/>
    <n v="48.66"/>
    <m/>
    <m/>
  </r>
  <r>
    <x v="2"/>
    <s v="Breading Seasoned Fish Fry"/>
    <s v="EA"/>
    <n v="40.5"/>
    <m/>
    <m/>
  </r>
  <r>
    <x v="2"/>
    <s v="Black Pepper Ground"/>
    <s v="LB"/>
    <n v="13.18"/>
    <m/>
    <m/>
  </r>
  <r>
    <x v="2"/>
    <s v="Starch Corn"/>
    <s v="EA"/>
    <n v="0.71"/>
    <m/>
    <m/>
  </r>
  <r>
    <x v="2"/>
    <s v="Salt Iodized, Bulk"/>
    <s v="EA"/>
    <n v="7.6"/>
    <m/>
    <m/>
  </r>
  <r>
    <x v="2"/>
    <s v="Cracker Saltine Zesta"/>
    <s v="CASE"/>
    <n v="19.670000000000002"/>
    <m/>
    <m/>
  </r>
  <r>
    <x v="2"/>
    <s v="Dressing Mix Ranch"/>
    <s v="EA"/>
    <n v="1.97"/>
    <m/>
    <m/>
  </r>
  <r>
    <x v="2"/>
    <s v="Honey Pure"/>
    <s v="EA"/>
    <n v="23.7"/>
    <m/>
    <m/>
  </r>
  <r>
    <x v="2"/>
    <s v="Mustard Gray Poupon"/>
    <s v="EA"/>
    <n v="11.21"/>
    <m/>
    <m/>
  </r>
  <r>
    <x v="2"/>
    <s v="Pan Spray Aerosol"/>
    <s v="EA"/>
    <n v="5.33"/>
    <m/>
    <m/>
  </r>
  <r>
    <x v="2"/>
    <s v="Rice Long Grain &amp; Wild"/>
    <s v="EA"/>
    <n v="9.56"/>
    <m/>
    <m/>
  </r>
  <r>
    <x v="2"/>
    <s v="Rice Par Boiled"/>
    <s v="CASE"/>
    <n v="12.23"/>
    <m/>
    <m/>
  </r>
  <r>
    <x v="2"/>
    <s v="Cereal Grits Quick"/>
    <s v="EA"/>
    <n v="3.19"/>
    <m/>
    <m/>
  </r>
  <r>
    <x v="2"/>
    <s v="Strawberry Topping"/>
    <s v="EA"/>
    <n v="21.94"/>
    <m/>
    <m/>
  </r>
  <r>
    <x v="2"/>
    <s v="Cereal Oatmeal Old Fashioned"/>
    <s v="EA"/>
    <n v="2.75"/>
    <m/>
    <m/>
  </r>
  <r>
    <x v="2"/>
    <s v="Sauce Worcestershire"/>
    <s v="EA"/>
    <n v="17.940000000000001"/>
    <m/>
    <m/>
  </r>
  <r>
    <x v="2"/>
    <s v="Vinegar Balsamic Gold"/>
    <s v="EA"/>
    <n v="37.07"/>
    <m/>
    <m/>
  </r>
  <r>
    <x v="2"/>
    <s v="Vinegar Red Win"/>
    <s v="EA"/>
    <n v="8.0399999999999991"/>
    <m/>
    <m/>
  </r>
  <r>
    <x v="2"/>
    <s v="Vinegar White Wine"/>
    <s v="EA"/>
    <n v="17.559999999999999"/>
    <m/>
    <m/>
  </r>
  <r>
    <x v="2"/>
    <s v="Beans Red"/>
    <s v="CASE"/>
    <n v="18.96"/>
    <m/>
    <m/>
  </r>
  <r>
    <x v="2"/>
    <s v="Bean Pinto Triple Clean Dried"/>
    <s v="EA"/>
    <n v="15.48"/>
    <m/>
    <m/>
  </r>
  <r>
    <x v="2"/>
    <s v="Soy Sauce"/>
    <s v="EA"/>
    <n v="12.91"/>
    <m/>
    <m/>
  </r>
  <r>
    <x v="2"/>
    <s v="Sauce Steak A1"/>
    <s v="EA"/>
    <n v="60.29"/>
    <m/>
    <m/>
  </r>
  <r>
    <x v="2"/>
    <s v="Hershey's syrup"/>
    <s v="EA"/>
    <n v="3.22"/>
    <m/>
    <m/>
  </r>
  <r>
    <x v="2"/>
    <s v="Thickener Pectin Gelatin"/>
    <s v="EA"/>
    <n v="3.09"/>
    <m/>
    <m/>
  </r>
  <r>
    <x v="2"/>
    <s v="Salt Kosher Box"/>
    <s v="EA"/>
    <n v="2.75"/>
    <m/>
    <m/>
  </r>
  <r>
    <x v="2"/>
    <s v="Pie Filling"/>
    <s v="EA"/>
    <n v="41.88"/>
    <m/>
    <m/>
  </r>
  <r>
    <x v="2"/>
    <s v="Oil Olive"/>
    <s v="EA"/>
    <n v="11.38"/>
    <m/>
    <m/>
  </r>
  <r>
    <x v="2"/>
    <s v="Sauce BBQ Regular"/>
    <s v="EA"/>
    <n v="14.9"/>
    <m/>
    <m/>
  </r>
  <r>
    <x v="2"/>
    <s v="Liquid Smoke Hickory"/>
    <s v="EA"/>
    <n v="11.32"/>
    <m/>
    <m/>
  </r>
  <r>
    <x v="2"/>
    <s v="Sauce Red Hot Plasic Jug"/>
    <s v="EA"/>
    <n v="12.31"/>
    <m/>
    <m/>
  </r>
  <r>
    <x v="2"/>
    <s v="Cornbread Mix"/>
    <s v="EA"/>
    <n v="2.81"/>
    <m/>
    <m/>
  </r>
  <r>
    <x v="2"/>
    <s v="Powdered Sugar"/>
    <s v="EA"/>
    <n v="2.35"/>
    <m/>
    <m/>
  </r>
  <r>
    <x v="2"/>
    <s v="Brown Sugar"/>
    <s v="EA"/>
    <n v="2.68"/>
    <m/>
    <m/>
  </r>
  <r>
    <x v="2"/>
    <s v="Tomato Diced Petite"/>
    <s v="EA"/>
    <n v="4.8499999999999996"/>
    <m/>
    <m/>
  </r>
  <r>
    <x v="2"/>
    <s v="Beans Black"/>
    <s v="EA"/>
    <n v="5.89"/>
    <m/>
    <m/>
  </r>
  <r>
    <x v="2"/>
    <s v="Bean Green Cut Blue"/>
    <s v="EA"/>
    <n v="5.79"/>
    <m/>
    <m/>
  </r>
  <r>
    <x v="2"/>
    <s v="Corn Cream Style Fancy"/>
    <s v="EA"/>
    <n v="7.02"/>
    <m/>
    <m/>
  </r>
  <r>
    <x v="2"/>
    <s v="Jalapeno Slices"/>
    <s v="EA"/>
    <n v="5.77"/>
    <m/>
    <m/>
  </r>
  <r>
    <x v="2"/>
    <s v="Pepper Chipotle"/>
    <s v="EA"/>
    <n v="1.71"/>
    <m/>
    <m/>
  </r>
  <r>
    <x v="2"/>
    <s v="Flour Hotel &amp; Restaurant"/>
    <s v="EA"/>
    <n v="9.51"/>
    <m/>
    <m/>
  </r>
  <r>
    <x v="2"/>
    <s v="Kitchen Bouquet"/>
    <s v="EA"/>
    <n v="6.79"/>
    <m/>
    <m/>
  </r>
  <r>
    <x v="2"/>
    <s v="Topping designer Caramel"/>
    <s v="EA"/>
    <n v="2.59"/>
    <m/>
    <m/>
  </r>
  <r>
    <x v="2"/>
    <s v="Topping designer Raspberry"/>
    <s v="EA"/>
    <n v="2.77"/>
    <m/>
    <m/>
  </r>
  <r>
    <x v="2"/>
    <s v="Potato Flakes"/>
    <s v="EA"/>
    <n v="15.63"/>
    <m/>
    <m/>
  </r>
  <r>
    <x v="2"/>
    <s v="Brownie Mix"/>
    <s v="EA"/>
    <n v="12.72"/>
    <m/>
    <m/>
  </r>
  <r>
    <x v="2"/>
    <s v="Sugar Pure Cane Granulated"/>
    <s v="CASE"/>
    <n v="43.38"/>
    <m/>
    <m/>
  </r>
  <r>
    <x v="2"/>
    <s v="Heinz 57 Bottle"/>
    <s v="EA"/>
    <n v="5.04"/>
    <m/>
    <m/>
  </r>
  <r>
    <x v="2"/>
    <s v="Sriracha Bottle"/>
    <s v="EA"/>
    <n v="3.19"/>
    <m/>
    <m/>
  </r>
  <r>
    <x v="2"/>
    <s v="Cholula Bottle"/>
    <s v="EA"/>
    <n v="2.5"/>
    <m/>
    <m/>
  </r>
  <r>
    <x v="2"/>
    <s v="Tabasco Bottle"/>
    <s v="EA"/>
    <n v="2.97"/>
    <m/>
    <m/>
  </r>
  <r>
    <x v="2"/>
    <s v="Mayo Squeeze Bottle"/>
    <s v="EA"/>
    <n v="4.43"/>
    <m/>
    <m/>
  </r>
  <r>
    <x v="2"/>
    <s v="Mustard Squeeze Bottle"/>
    <s v="EA"/>
    <n v="1.55"/>
    <m/>
    <m/>
  </r>
  <r>
    <x v="2"/>
    <s v="Mayo Packets"/>
    <s v="CASE"/>
    <n v="32.03"/>
    <m/>
    <m/>
  </r>
  <r>
    <x v="2"/>
    <s v="Mustard Packets"/>
    <s v="CASE"/>
    <n v="16.87"/>
    <m/>
    <m/>
  </r>
  <r>
    <x v="2"/>
    <s v="Ketchup Packets"/>
    <s v="CASE"/>
    <n v="31.66"/>
    <m/>
    <m/>
  </r>
  <r>
    <x v="2"/>
    <s v="Ketchup Squeeze bottle"/>
    <s v="EA"/>
    <n v="2.09"/>
    <m/>
    <m/>
  </r>
  <r>
    <x v="7"/>
    <s v="Tea Filter pouch"/>
    <s v="CASE"/>
    <n v="35.6"/>
    <m/>
    <m/>
  </r>
  <r>
    <x v="7"/>
    <s v="Coffee"/>
    <s v="CASE"/>
    <n v="31.5"/>
    <m/>
    <m/>
  </r>
  <r>
    <x v="2"/>
    <s v="Sweetener Pink Packet"/>
    <s v="CASE"/>
    <n v="36.29"/>
    <m/>
    <m/>
  </r>
  <r>
    <x v="2"/>
    <s v="Sweetener Equal Packet"/>
    <s v="CASE"/>
    <n v="30.66"/>
    <m/>
    <m/>
  </r>
  <r>
    <x v="2"/>
    <s v="Sweetener Splenda"/>
    <s v="CASE"/>
    <n v="31.84"/>
    <m/>
    <m/>
  </r>
  <r>
    <x v="2"/>
    <s v="Sweetener Sugar"/>
    <s v="CASE"/>
    <n v="17.170000000000002"/>
    <m/>
    <m/>
  </r>
  <r>
    <x v="2"/>
    <s v="Shortening Clear Fry Liquid"/>
    <s v="EA"/>
    <n v="29.44"/>
    <m/>
    <m/>
  </r>
  <r>
    <x v="2"/>
    <s v="Oil Pan and Grill"/>
    <s v="EA"/>
    <n v="10.66"/>
    <m/>
    <m/>
  </r>
  <r>
    <x v="2"/>
    <s v="Lays potato chips"/>
    <s v="EA"/>
    <n v="0.44"/>
    <m/>
    <m/>
  </r>
  <r>
    <x v="2"/>
    <s v="Gravy Mix"/>
    <s v="EA"/>
    <n v="3.36"/>
    <m/>
    <m/>
  </r>
  <r>
    <x v="2"/>
    <s v="Pasta, Cavatappi"/>
    <s v="LB"/>
    <n v="2.36"/>
    <m/>
    <m/>
  </r>
  <r>
    <x v="2"/>
    <s v="Pasta, Egg Noodle"/>
    <s v="LB"/>
    <n v="1.66"/>
    <m/>
    <m/>
  </r>
  <r>
    <x v="2"/>
    <s v="Mayo Extra Heavy"/>
    <s v="EA"/>
    <n v="44.74"/>
    <m/>
    <m/>
  </r>
  <r>
    <x v="2"/>
    <s v="Dressing Italian"/>
    <s v="EA"/>
    <n v="14.98"/>
    <m/>
    <m/>
  </r>
  <r>
    <x v="2"/>
    <s v="Dressing French"/>
    <s v="EA"/>
    <n v="12.65"/>
    <m/>
    <m/>
  </r>
  <r>
    <x v="2"/>
    <s v="Dressing 1000"/>
    <s v="EA"/>
    <n v="13.61"/>
    <m/>
    <m/>
  </r>
  <r>
    <x v="2"/>
    <s v="Dressing Balsamic"/>
    <s v="EA"/>
    <n v="14.2"/>
    <m/>
    <m/>
  </r>
  <r>
    <x v="2"/>
    <s v="Dressing Caesar"/>
    <s v="EA"/>
    <n v="17.420000000000002"/>
    <m/>
    <m/>
  </r>
  <r>
    <x v="2"/>
    <s v="Dressing Coleslaw"/>
    <s v="EA"/>
    <n v="21.67"/>
    <m/>
    <m/>
  </r>
  <r>
    <x v="2"/>
    <s v="Dressing Honey Mustard"/>
    <s v="EA"/>
    <n v="20.91"/>
    <m/>
    <m/>
  </r>
  <r>
    <x v="2"/>
    <s v="Tarter Sauce"/>
    <s v="EA"/>
    <n v="22.3"/>
    <m/>
    <m/>
  </r>
  <r>
    <x v="2"/>
    <s v="Cocktail Sauce"/>
    <s v="EA"/>
    <n v="13.6"/>
    <m/>
    <m/>
  </r>
  <r>
    <x v="2"/>
    <s v="Horseradish"/>
    <s v="EA"/>
    <n v="8.1300000000000008"/>
    <m/>
    <m/>
  </r>
  <r>
    <x v="2"/>
    <s v="PREP"/>
    <m/>
    <m/>
    <m/>
    <m/>
  </r>
  <r>
    <x v="1"/>
    <s v="Pulled Pork"/>
    <s v="LB"/>
    <n v="2.4"/>
    <m/>
    <m/>
  </r>
  <r>
    <x v="1"/>
    <s v="Pulled Chicken"/>
    <s v="LB"/>
    <n v="5.6"/>
    <m/>
    <m/>
  </r>
  <r>
    <x v="1"/>
    <s v="Seasoned Shrimp"/>
    <s v="EA"/>
    <n v="0.34"/>
    <m/>
    <m/>
  </r>
  <r>
    <x v="2"/>
    <s v="Marmalade"/>
    <s v="LB"/>
    <n v="4.16"/>
    <m/>
    <m/>
  </r>
  <r>
    <x v="2"/>
    <s v="Buffalo Batch"/>
    <s v="EA"/>
    <n v="19.989999999999998"/>
    <m/>
    <m/>
  </r>
  <r>
    <x v="2"/>
    <s v="Burger Seasoning Batch"/>
    <s v="EA"/>
    <n v="10.01"/>
    <m/>
    <m/>
  </r>
  <r>
    <x v="2"/>
    <s v="Fry Seasoning Batch"/>
    <s v="EA"/>
    <n v="14.4"/>
    <m/>
    <m/>
  </r>
  <r>
    <x v="2"/>
    <s v="Rib Rub Batch"/>
    <s v="EA"/>
    <n v="15.78"/>
    <m/>
    <m/>
  </r>
  <r>
    <x v="2"/>
    <s v="Cowboy Blend Batch"/>
    <s v="EA"/>
    <n v="13.89"/>
    <m/>
    <m/>
  </r>
  <r>
    <x v="3"/>
    <s v="Cargo Butter"/>
    <s v="LB"/>
    <n v="4.96"/>
    <m/>
    <m/>
  </r>
  <r>
    <x v="2"/>
    <s v="Peach Jam"/>
    <s v="LB"/>
    <n v="1.6"/>
    <m/>
    <m/>
  </r>
  <r>
    <x v="2"/>
    <s v="Coleslaw"/>
    <s v="LB"/>
    <n v="1.71"/>
    <m/>
    <m/>
  </r>
  <r>
    <x v="2"/>
    <s v="Broccoli Butter"/>
    <s v="LB"/>
    <n v="4.4800000000000004"/>
    <m/>
    <m/>
  </r>
  <r>
    <x v="2"/>
    <s v="Green Bean"/>
    <s v="pan"/>
    <n v="13.05"/>
    <m/>
    <m/>
  </r>
  <r>
    <x v="4"/>
    <s v="Pico De Gallo"/>
    <s v="LB"/>
    <n v="3.52"/>
    <m/>
    <m/>
  </r>
  <r>
    <x v="2"/>
    <s v="Salsa"/>
    <s v="LB"/>
    <n v="0.96"/>
    <m/>
    <m/>
  </r>
  <r>
    <x v="2"/>
    <s v="Cowboy Bean"/>
    <s v="pan"/>
    <n v="9.8800000000000008"/>
    <m/>
    <m/>
  </r>
  <r>
    <x v="2"/>
    <s v="Potato Soup"/>
    <s v="LB"/>
    <n v="1.92"/>
    <m/>
    <m/>
  </r>
  <r>
    <x v="6"/>
    <s v="Cobbler Set"/>
    <s v="EA"/>
    <n v="1.1499999999999999"/>
    <m/>
    <m/>
  </r>
  <r>
    <x v="4"/>
    <s v="Broccoli Set"/>
    <s v="EA"/>
    <n v="0.79"/>
    <m/>
    <m/>
  </r>
  <r>
    <x v="2"/>
    <s v="Buffalo Dip Set"/>
    <s v="EA"/>
    <n v="1.5"/>
    <m/>
    <m/>
  </r>
  <r>
    <x v="1"/>
    <s v="Shrimp Cargo Set"/>
    <s v="EA"/>
    <n v="2.88"/>
    <m/>
    <m/>
  </r>
  <r>
    <x v="2"/>
    <s v="Queso Set"/>
    <s v="EA"/>
    <n v="29.63"/>
    <m/>
    <m/>
  </r>
  <r>
    <x v="3"/>
    <s v="Mash Set"/>
    <s v="EA"/>
    <n v="8.64"/>
    <m/>
    <m/>
  </r>
  <r>
    <x v="2"/>
    <s v="Cornbread Set"/>
    <s v="EA"/>
    <n v="17.41"/>
    <m/>
    <m/>
  </r>
  <r>
    <x v="2"/>
    <s v="Brookie Set"/>
    <s v="EA"/>
    <n v="2.68"/>
    <m/>
    <m/>
  </r>
  <r>
    <x v="2"/>
    <s v="Ranch"/>
    <s v="gal"/>
    <n v="11.78"/>
    <m/>
    <m/>
  </r>
  <r>
    <x v="2"/>
    <s v="Blue Cheese"/>
    <s v="gal"/>
    <n v="23.04"/>
    <m/>
    <m/>
  </r>
  <r>
    <x v="2"/>
    <s v="Spicy Ranch"/>
    <s v="qrt"/>
    <n v="2.88"/>
    <m/>
    <m/>
  </r>
  <r>
    <x v="2"/>
    <s v="Crouton"/>
    <s v="gal"/>
    <n v="3.4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A125D-E4A1-4163-A01F-230B11B4C7F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12" firstHeaderRow="1" firstDataRow="1" firstDataCol="1"/>
  <pivotFields count="6">
    <pivotField axis="axisRow" showAll="0" sortType="ascending">
      <items count="10">
        <item x="7"/>
        <item x="5"/>
        <item x="3"/>
        <item x="6"/>
        <item x="2"/>
        <item x="1"/>
        <item x="4"/>
        <item x="0"/>
        <item m="1"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tended" fld="5" baseField="0" baseItem="0" numFmtId="43"/>
  </dataFields>
  <formats count="15"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A3:B12" firstHeaderRow="1" firstDataRow="1" firstDataCol="1"/>
  <pivotFields count="6">
    <pivotField axis="axisRow" showAll="0">
      <items count="9">
        <item x="5"/>
        <item x="3"/>
        <item x="0"/>
        <item x="4"/>
        <item x="2"/>
        <item x="1"/>
        <item x="6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tended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9"/>
  <sheetViews>
    <sheetView tabSelected="1" zoomScaleNormal="100" workbookViewId="0">
      <pane xSplit="1" ySplit="1" topLeftCell="B2" activePane="bottomRight" state="frozen"/>
      <selection pane="topRight" activeCell="G14" sqref="F13:G14"/>
      <selection pane="bottomLeft" activeCell="G14" sqref="F13:G14"/>
      <selection pane="bottomRight" activeCell="L1" sqref="L1"/>
    </sheetView>
  </sheetViews>
  <sheetFormatPr defaultColWidth="9.140625" defaultRowHeight="12.75" x14ac:dyDescent="0.2"/>
  <cols>
    <col min="1" max="1" width="9.42578125" style="52" hidden="1" customWidth="1"/>
    <col min="2" max="2" width="32.140625" style="52" bestFit="1" customWidth="1"/>
    <col min="3" max="3" width="11" style="121" customWidth="1"/>
    <col min="4" max="4" width="9.28515625" style="122" bestFit="1" customWidth="1"/>
    <col min="5" max="5" width="17.42578125" style="123" customWidth="1"/>
    <col min="6" max="6" width="13.42578125" style="124" bestFit="1" customWidth="1"/>
    <col min="7" max="7" width="7.28515625" style="52" customWidth="1"/>
    <col min="8" max="8" width="13.5703125" style="125" customWidth="1"/>
    <col min="9" max="9" width="13.42578125" style="126" bestFit="1" customWidth="1"/>
    <col min="10" max="10" width="10.7109375" style="127" customWidth="1"/>
    <col min="11" max="11" width="20.140625" style="52" customWidth="1"/>
    <col min="12" max="12" width="10" style="52" bestFit="1" customWidth="1"/>
    <col min="13" max="16384" width="9.140625" style="52"/>
  </cols>
  <sheetData>
    <row r="1" spans="1:11" s="33" customFormat="1" ht="38.25" x14ac:dyDescent="0.25">
      <c r="A1" s="32"/>
      <c r="B1" s="132" t="s">
        <v>553</v>
      </c>
      <c r="C1" s="132" t="s">
        <v>0</v>
      </c>
      <c r="D1" s="133" t="s">
        <v>554</v>
      </c>
      <c r="E1" s="134" t="s">
        <v>2</v>
      </c>
      <c r="F1" s="133" t="s">
        <v>3</v>
      </c>
      <c r="G1" s="135"/>
      <c r="H1" s="134" t="s">
        <v>4</v>
      </c>
      <c r="I1" s="136" t="s">
        <v>5</v>
      </c>
      <c r="J1" s="133" t="s">
        <v>6</v>
      </c>
      <c r="K1" s="134" t="s">
        <v>7</v>
      </c>
    </row>
    <row r="2" spans="1:11" ht="19.5" customHeight="1" x14ac:dyDescent="0.2">
      <c r="A2" s="52" t="s">
        <v>8</v>
      </c>
      <c r="B2" s="137" t="s">
        <v>9</v>
      </c>
      <c r="C2" s="53"/>
      <c r="D2" s="54"/>
      <c r="E2" s="55"/>
      <c r="F2" s="56"/>
      <c r="H2" s="57"/>
      <c r="I2" s="58"/>
      <c r="J2" s="59"/>
      <c r="K2" s="56"/>
    </row>
    <row r="3" spans="1:11" x14ac:dyDescent="0.2">
      <c r="A3" s="52" t="s">
        <v>8</v>
      </c>
      <c r="B3" s="34" t="s">
        <v>10</v>
      </c>
      <c r="C3" s="35" t="s">
        <v>11</v>
      </c>
      <c r="D3" s="36"/>
      <c r="E3" s="60"/>
      <c r="F3" s="36">
        <f>D3*E3</f>
        <v>0</v>
      </c>
      <c r="H3" s="60"/>
      <c r="I3" s="61">
        <v>0</v>
      </c>
      <c r="J3" s="62">
        <f t="shared" ref="J3:J40" si="0">E3-H3</f>
        <v>0</v>
      </c>
      <c r="K3" s="36">
        <f t="shared" ref="K3:K40" si="1">F3-I3</f>
        <v>0</v>
      </c>
    </row>
    <row r="4" spans="1:11" ht="14.25" customHeight="1" x14ac:dyDescent="0.2">
      <c r="A4" s="52" t="s">
        <v>8</v>
      </c>
      <c r="B4" s="41" t="s">
        <v>12</v>
      </c>
      <c r="C4" s="42" t="s">
        <v>11</v>
      </c>
      <c r="D4" s="36"/>
      <c r="E4" s="63"/>
      <c r="F4" s="36">
        <f t="shared" ref="F4:F40" si="2">D4*E4</f>
        <v>0</v>
      </c>
      <c r="H4" s="63">
        <v>21</v>
      </c>
      <c r="I4" s="64">
        <v>385.35</v>
      </c>
      <c r="J4" s="65">
        <f t="shared" si="0"/>
        <v>-21</v>
      </c>
      <c r="K4" s="43">
        <f t="shared" si="1"/>
        <v>-385.35</v>
      </c>
    </row>
    <row r="5" spans="1:11" ht="14.25" customHeight="1" x14ac:dyDescent="0.2">
      <c r="A5" s="52" t="s">
        <v>8</v>
      </c>
      <c r="B5" s="34" t="s">
        <v>13</v>
      </c>
      <c r="C5" s="35" t="s">
        <v>11</v>
      </c>
      <c r="D5" s="36"/>
      <c r="E5" s="60"/>
      <c r="F5" s="36">
        <f t="shared" si="2"/>
        <v>0</v>
      </c>
      <c r="H5" s="60">
        <v>29</v>
      </c>
      <c r="I5" s="61">
        <v>416.15</v>
      </c>
      <c r="J5" s="62">
        <f t="shared" si="0"/>
        <v>-29</v>
      </c>
      <c r="K5" s="36">
        <f t="shared" si="1"/>
        <v>-416.15</v>
      </c>
    </row>
    <row r="6" spans="1:11" ht="14.25" customHeight="1" x14ac:dyDescent="0.2">
      <c r="A6" s="52" t="s">
        <v>8</v>
      </c>
      <c r="B6" s="34" t="s">
        <v>14</v>
      </c>
      <c r="C6" s="35" t="s">
        <v>11</v>
      </c>
      <c r="D6" s="36"/>
      <c r="E6" s="60"/>
      <c r="F6" s="36">
        <f t="shared" si="2"/>
        <v>0</v>
      </c>
      <c r="H6" s="60">
        <v>1</v>
      </c>
      <c r="I6" s="61">
        <v>14.35</v>
      </c>
      <c r="J6" s="62">
        <f t="shared" si="0"/>
        <v>-1</v>
      </c>
      <c r="K6" s="36">
        <f t="shared" si="1"/>
        <v>-14.35</v>
      </c>
    </row>
    <row r="7" spans="1:11" ht="14.25" customHeight="1" x14ac:dyDescent="0.2">
      <c r="A7" s="52" t="s">
        <v>8</v>
      </c>
      <c r="B7" s="34" t="s">
        <v>15</v>
      </c>
      <c r="C7" s="35" t="s">
        <v>11</v>
      </c>
      <c r="D7" s="36"/>
      <c r="E7" s="60"/>
      <c r="F7" s="36">
        <f t="shared" si="2"/>
        <v>0</v>
      </c>
      <c r="H7" s="60"/>
      <c r="I7" s="61">
        <v>0</v>
      </c>
      <c r="J7" s="62">
        <f t="shared" si="0"/>
        <v>0</v>
      </c>
      <c r="K7" s="36">
        <f t="shared" si="1"/>
        <v>0</v>
      </c>
    </row>
    <row r="8" spans="1:11" ht="14.25" customHeight="1" x14ac:dyDescent="0.2">
      <c r="A8" s="52" t="s">
        <v>8</v>
      </c>
      <c r="B8" s="34" t="s">
        <v>16</v>
      </c>
      <c r="C8" s="35" t="s">
        <v>11</v>
      </c>
      <c r="D8" s="36"/>
      <c r="E8" s="60"/>
      <c r="F8" s="36">
        <f t="shared" si="2"/>
        <v>0</v>
      </c>
      <c r="H8" s="60">
        <v>2</v>
      </c>
      <c r="I8" s="61">
        <v>36.700000000000003</v>
      </c>
      <c r="J8" s="62">
        <f t="shared" si="0"/>
        <v>-2</v>
      </c>
      <c r="K8" s="36">
        <f t="shared" si="1"/>
        <v>-36.700000000000003</v>
      </c>
    </row>
    <row r="9" spans="1:11" ht="14.25" customHeight="1" x14ac:dyDescent="0.2">
      <c r="A9" s="52" t="s">
        <v>8</v>
      </c>
      <c r="B9" s="34" t="s">
        <v>17</v>
      </c>
      <c r="C9" s="35" t="s">
        <v>11</v>
      </c>
      <c r="D9" s="36"/>
      <c r="E9" s="60"/>
      <c r="F9" s="36">
        <f t="shared" si="2"/>
        <v>0</v>
      </c>
      <c r="H9" s="60">
        <v>1</v>
      </c>
      <c r="I9" s="61">
        <v>18.350000000000001</v>
      </c>
      <c r="J9" s="62">
        <f t="shared" si="0"/>
        <v>-1</v>
      </c>
      <c r="K9" s="36">
        <f t="shared" si="1"/>
        <v>-18.350000000000001</v>
      </c>
    </row>
    <row r="10" spans="1:11" ht="14.25" customHeight="1" x14ac:dyDescent="0.2">
      <c r="A10" s="52" t="s">
        <v>8</v>
      </c>
      <c r="B10" s="34" t="s">
        <v>18</v>
      </c>
      <c r="C10" s="35" t="s">
        <v>11</v>
      </c>
      <c r="D10" s="36"/>
      <c r="E10" s="60"/>
      <c r="F10" s="36">
        <f t="shared" si="2"/>
        <v>0</v>
      </c>
      <c r="H10" s="60">
        <v>5</v>
      </c>
      <c r="I10" s="61">
        <v>71.75</v>
      </c>
      <c r="J10" s="62">
        <f t="shared" si="0"/>
        <v>-5</v>
      </c>
      <c r="K10" s="36">
        <f t="shared" si="1"/>
        <v>-71.75</v>
      </c>
    </row>
    <row r="11" spans="1:11" ht="14.25" customHeight="1" x14ac:dyDescent="0.2">
      <c r="A11" s="52" t="s">
        <v>8</v>
      </c>
      <c r="B11" s="34" t="s">
        <v>19</v>
      </c>
      <c r="C11" s="35" t="s">
        <v>11</v>
      </c>
      <c r="D11" s="36"/>
      <c r="E11" s="60"/>
      <c r="F11" s="36">
        <f t="shared" si="2"/>
        <v>0</v>
      </c>
      <c r="H11" s="60"/>
      <c r="I11" s="61">
        <v>0</v>
      </c>
      <c r="J11" s="62">
        <f t="shared" si="0"/>
        <v>0</v>
      </c>
      <c r="K11" s="36">
        <f t="shared" si="1"/>
        <v>0</v>
      </c>
    </row>
    <row r="12" spans="1:11" ht="14.25" customHeight="1" x14ac:dyDescent="0.2">
      <c r="A12" s="52" t="s">
        <v>8</v>
      </c>
      <c r="B12" s="34" t="s">
        <v>20</v>
      </c>
      <c r="C12" s="35" t="s">
        <v>11</v>
      </c>
      <c r="D12" s="36"/>
      <c r="E12" s="60"/>
      <c r="F12" s="36">
        <f t="shared" si="2"/>
        <v>0</v>
      </c>
      <c r="H12" s="60"/>
      <c r="I12" s="61">
        <v>0</v>
      </c>
      <c r="J12" s="62">
        <f t="shared" si="0"/>
        <v>0</v>
      </c>
      <c r="K12" s="36">
        <f t="shared" si="1"/>
        <v>0</v>
      </c>
    </row>
    <row r="13" spans="1:11" ht="14.25" customHeight="1" x14ac:dyDescent="0.2">
      <c r="A13" s="52" t="s">
        <v>8</v>
      </c>
      <c r="B13" s="34" t="s">
        <v>21</v>
      </c>
      <c r="C13" s="35" t="s">
        <v>11</v>
      </c>
      <c r="D13" s="36"/>
      <c r="E13" s="60"/>
      <c r="F13" s="36">
        <f t="shared" si="2"/>
        <v>0</v>
      </c>
      <c r="H13" s="60">
        <v>1</v>
      </c>
      <c r="I13" s="61">
        <v>18.350000000000001</v>
      </c>
      <c r="J13" s="62">
        <f t="shared" si="0"/>
        <v>-1</v>
      </c>
      <c r="K13" s="36">
        <f t="shared" si="1"/>
        <v>-18.350000000000001</v>
      </c>
    </row>
    <row r="14" spans="1:11" ht="14.25" customHeight="1" x14ac:dyDescent="0.2">
      <c r="A14" s="52" t="s">
        <v>8</v>
      </c>
      <c r="B14" s="34" t="s">
        <v>22</v>
      </c>
      <c r="C14" s="35" t="s">
        <v>11</v>
      </c>
      <c r="D14" s="36"/>
      <c r="E14" s="60"/>
      <c r="F14" s="36">
        <f t="shared" si="2"/>
        <v>0</v>
      </c>
      <c r="H14" s="60">
        <v>6</v>
      </c>
      <c r="I14" s="61">
        <v>110.10000000000001</v>
      </c>
      <c r="J14" s="62">
        <f t="shared" si="0"/>
        <v>-6</v>
      </c>
      <c r="K14" s="36">
        <f t="shared" si="1"/>
        <v>-110.10000000000001</v>
      </c>
    </row>
    <row r="15" spans="1:11" ht="14.25" customHeight="1" x14ac:dyDescent="0.2">
      <c r="A15" s="52" t="s">
        <v>8</v>
      </c>
      <c r="B15" s="34" t="s">
        <v>23</v>
      </c>
      <c r="C15" s="35" t="s">
        <v>11</v>
      </c>
      <c r="D15" s="36"/>
      <c r="E15" s="60"/>
      <c r="F15" s="36">
        <f t="shared" si="2"/>
        <v>0</v>
      </c>
      <c r="H15" s="60">
        <v>10</v>
      </c>
      <c r="I15" s="61">
        <v>143.5</v>
      </c>
      <c r="J15" s="62">
        <f t="shared" si="0"/>
        <v>-10</v>
      </c>
      <c r="K15" s="36">
        <f t="shared" si="1"/>
        <v>-143.5</v>
      </c>
    </row>
    <row r="16" spans="1:11" ht="14.25" customHeight="1" x14ac:dyDescent="0.2">
      <c r="A16" s="52" t="s">
        <v>8</v>
      </c>
      <c r="B16" s="34" t="s">
        <v>24</v>
      </c>
      <c r="C16" s="35" t="s">
        <v>11</v>
      </c>
      <c r="D16" s="36"/>
      <c r="E16" s="60"/>
      <c r="F16" s="36">
        <f t="shared" si="2"/>
        <v>0</v>
      </c>
      <c r="H16" s="60"/>
      <c r="I16" s="61">
        <v>0</v>
      </c>
      <c r="J16" s="62">
        <f t="shared" si="0"/>
        <v>0</v>
      </c>
      <c r="K16" s="36">
        <f t="shared" si="1"/>
        <v>0</v>
      </c>
    </row>
    <row r="17" spans="1:11" ht="14.25" customHeight="1" x14ac:dyDescent="0.2">
      <c r="A17" s="52" t="s">
        <v>8</v>
      </c>
      <c r="B17" s="34" t="s">
        <v>25</v>
      </c>
      <c r="C17" s="35" t="s">
        <v>11</v>
      </c>
      <c r="D17" s="36"/>
      <c r="E17" s="60"/>
      <c r="F17" s="36">
        <f t="shared" si="2"/>
        <v>0</v>
      </c>
      <c r="H17" s="60">
        <v>2</v>
      </c>
      <c r="I17" s="61">
        <v>31.2</v>
      </c>
      <c r="J17" s="62">
        <f t="shared" si="0"/>
        <v>-2</v>
      </c>
      <c r="K17" s="36">
        <f t="shared" si="1"/>
        <v>-31.2</v>
      </c>
    </row>
    <row r="18" spans="1:11" ht="14.25" customHeight="1" x14ac:dyDescent="0.2">
      <c r="A18" s="52" t="s">
        <v>8</v>
      </c>
      <c r="B18" s="34" t="s">
        <v>26</v>
      </c>
      <c r="C18" s="35" t="s">
        <v>11</v>
      </c>
      <c r="D18" s="36"/>
      <c r="E18" s="60"/>
      <c r="F18" s="36">
        <f t="shared" si="2"/>
        <v>0</v>
      </c>
      <c r="H18" s="60">
        <v>7</v>
      </c>
      <c r="I18" s="61">
        <v>128.45000000000002</v>
      </c>
      <c r="J18" s="62">
        <f t="shared" si="0"/>
        <v>-7</v>
      </c>
      <c r="K18" s="36">
        <f t="shared" si="1"/>
        <v>-128.45000000000002</v>
      </c>
    </row>
    <row r="19" spans="1:11" ht="14.25" customHeight="1" x14ac:dyDescent="0.2">
      <c r="A19" s="52" t="s">
        <v>8</v>
      </c>
      <c r="B19" s="34" t="s">
        <v>27</v>
      </c>
      <c r="C19" s="35" t="s">
        <v>11</v>
      </c>
      <c r="D19" s="36"/>
      <c r="E19" s="60"/>
      <c r="F19" s="36">
        <f t="shared" si="2"/>
        <v>0</v>
      </c>
      <c r="H19" s="60">
        <v>14</v>
      </c>
      <c r="I19" s="61">
        <v>256.90000000000003</v>
      </c>
      <c r="J19" s="62">
        <f t="shared" si="0"/>
        <v>-14</v>
      </c>
      <c r="K19" s="36">
        <f t="shared" si="1"/>
        <v>-256.90000000000003</v>
      </c>
    </row>
    <row r="20" spans="1:11" ht="14.25" customHeight="1" x14ac:dyDescent="0.2">
      <c r="A20" s="52" t="s">
        <v>8</v>
      </c>
      <c r="B20" s="34" t="s">
        <v>28</v>
      </c>
      <c r="C20" s="35" t="s">
        <v>11</v>
      </c>
      <c r="D20" s="36"/>
      <c r="E20" s="60"/>
      <c r="F20" s="36">
        <f t="shared" si="2"/>
        <v>0</v>
      </c>
      <c r="H20" s="60">
        <v>10</v>
      </c>
      <c r="I20" s="61">
        <v>143.5</v>
      </c>
      <c r="J20" s="62">
        <f t="shared" si="0"/>
        <v>-10</v>
      </c>
      <c r="K20" s="36">
        <f t="shared" si="1"/>
        <v>-143.5</v>
      </c>
    </row>
    <row r="21" spans="1:11" ht="14.25" customHeight="1" x14ac:dyDescent="0.2">
      <c r="A21" s="52" t="s">
        <v>8</v>
      </c>
      <c r="B21" s="34" t="s">
        <v>29</v>
      </c>
      <c r="C21" s="35" t="s">
        <v>11</v>
      </c>
      <c r="D21" s="36"/>
      <c r="E21" s="60"/>
      <c r="F21" s="36">
        <f t="shared" si="2"/>
        <v>0</v>
      </c>
      <c r="H21" s="60"/>
      <c r="I21" s="61">
        <v>0</v>
      </c>
      <c r="J21" s="62">
        <f t="shared" si="0"/>
        <v>0</v>
      </c>
      <c r="K21" s="36">
        <f t="shared" si="1"/>
        <v>0</v>
      </c>
    </row>
    <row r="22" spans="1:11" ht="14.25" customHeight="1" x14ac:dyDescent="0.2">
      <c r="A22" s="52" t="s">
        <v>8</v>
      </c>
      <c r="B22" s="34" t="s">
        <v>30</v>
      </c>
      <c r="C22" s="35" t="s">
        <v>11</v>
      </c>
      <c r="D22" s="36"/>
      <c r="E22" s="60"/>
      <c r="F22" s="36">
        <f t="shared" si="2"/>
        <v>0</v>
      </c>
      <c r="H22" s="60">
        <v>10</v>
      </c>
      <c r="I22" s="61">
        <v>156</v>
      </c>
      <c r="J22" s="62">
        <f t="shared" si="0"/>
        <v>-10</v>
      </c>
      <c r="K22" s="36">
        <f t="shared" si="1"/>
        <v>-156</v>
      </c>
    </row>
    <row r="23" spans="1:11" ht="14.25" customHeight="1" x14ac:dyDescent="0.2">
      <c r="A23" s="52" t="s">
        <v>8</v>
      </c>
      <c r="B23" s="34" t="s">
        <v>31</v>
      </c>
      <c r="C23" s="35" t="s">
        <v>11</v>
      </c>
      <c r="D23" s="36"/>
      <c r="E23" s="60"/>
      <c r="F23" s="36">
        <f t="shared" si="2"/>
        <v>0</v>
      </c>
      <c r="H23" s="60">
        <v>10</v>
      </c>
      <c r="I23" s="61">
        <v>203.5</v>
      </c>
      <c r="J23" s="62">
        <f t="shared" si="0"/>
        <v>-10</v>
      </c>
      <c r="K23" s="36">
        <f t="shared" si="1"/>
        <v>-203.5</v>
      </c>
    </row>
    <row r="24" spans="1:11" ht="14.25" customHeight="1" x14ac:dyDescent="0.2">
      <c r="A24" s="52" t="s">
        <v>8</v>
      </c>
      <c r="B24" s="34" t="s">
        <v>32</v>
      </c>
      <c r="C24" s="35" t="s">
        <v>11</v>
      </c>
      <c r="D24" s="36"/>
      <c r="E24" s="60"/>
      <c r="F24" s="36">
        <f t="shared" si="2"/>
        <v>0</v>
      </c>
      <c r="H24" s="60">
        <v>21</v>
      </c>
      <c r="I24" s="61">
        <v>427.35</v>
      </c>
      <c r="J24" s="62">
        <f t="shared" si="0"/>
        <v>-21</v>
      </c>
      <c r="K24" s="36">
        <f t="shared" si="1"/>
        <v>-427.35</v>
      </c>
    </row>
    <row r="25" spans="1:11" ht="14.25" customHeight="1" x14ac:dyDescent="0.2">
      <c r="A25" s="52" t="s">
        <v>8</v>
      </c>
      <c r="B25" s="34" t="s">
        <v>33</v>
      </c>
      <c r="C25" s="35" t="s">
        <v>11</v>
      </c>
      <c r="D25" s="36"/>
      <c r="E25" s="60"/>
      <c r="F25" s="36">
        <f t="shared" si="2"/>
        <v>0</v>
      </c>
      <c r="H25" s="60">
        <v>3</v>
      </c>
      <c r="I25" s="61">
        <v>49.050000000000004</v>
      </c>
      <c r="J25" s="62">
        <f t="shared" si="0"/>
        <v>-3</v>
      </c>
      <c r="K25" s="36">
        <f t="shared" si="1"/>
        <v>-49.050000000000004</v>
      </c>
    </row>
    <row r="26" spans="1:11" ht="14.25" customHeight="1" x14ac:dyDescent="0.2">
      <c r="A26" s="52" t="s">
        <v>8</v>
      </c>
      <c r="B26" s="34" t="s">
        <v>34</v>
      </c>
      <c r="C26" s="35" t="s">
        <v>11</v>
      </c>
      <c r="D26" s="36"/>
      <c r="E26" s="60"/>
      <c r="F26" s="36">
        <f t="shared" si="2"/>
        <v>0</v>
      </c>
      <c r="H26" s="60">
        <v>10</v>
      </c>
      <c r="I26" s="61">
        <v>163.5</v>
      </c>
      <c r="J26" s="62">
        <f t="shared" si="0"/>
        <v>-10</v>
      </c>
      <c r="K26" s="36">
        <f t="shared" si="1"/>
        <v>-163.5</v>
      </c>
    </row>
    <row r="27" spans="1:11" ht="14.25" customHeight="1" x14ac:dyDescent="0.2">
      <c r="A27" s="52" t="s">
        <v>8</v>
      </c>
      <c r="B27" s="34" t="s">
        <v>35</v>
      </c>
      <c r="C27" s="35" t="s">
        <v>11</v>
      </c>
      <c r="D27" s="36"/>
      <c r="E27" s="60"/>
      <c r="F27" s="36">
        <f t="shared" si="2"/>
        <v>0</v>
      </c>
      <c r="H27" s="60">
        <v>13</v>
      </c>
      <c r="I27" s="61">
        <v>228.8</v>
      </c>
      <c r="J27" s="62">
        <f t="shared" si="0"/>
        <v>-13</v>
      </c>
      <c r="K27" s="36">
        <f t="shared" si="1"/>
        <v>-228.8</v>
      </c>
    </row>
    <row r="28" spans="1:11" ht="14.25" customHeight="1" x14ac:dyDescent="0.2">
      <c r="A28" s="52" t="s">
        <v>8</v>
      </c>
      <c r="B28" s="34" t="s">
        <v>36</v>
      </c>
      <c r="C28" s="35" t="s">
        <v>11</v>
      </c>
      <c r="D28" s="36"/>
      <c r="E28" s="60"/>
      <c r="F28" s="36">
        <f t="shared" si="2"/>
        <v>0</v>
      </c>
      <c r="H28" s="60">
        <v>2</v>
      </c>
      <c r="I28" s="61">
        <v>42.7</v>
      </c>
      <c r="J28" s="62">
        <f t="shared" si="0"/>
        <v>-2</v>
      </c>
      <c r="K28" s="36">
        <f t="shared" si="1"/>
        <v>-42.7</v>
      </c>
    </row>
    <row r="29" spans="1:11" ht="14.25" customHeight="1" x14ac:dyDescent="0.2">
      <c r="A29" s="52" t="s">
        <v>8</v>
      </c>
      <c r="B29" s="34" t="s">
        <v>37</v>
      </c>
      <c r="C29" s="35" t="s">
        <v>11</v>
      </c>
      <c r="D29" s="36"/>
      <c r="E29" s="60"/>
      <c r="F29" s="36">
        <f t="shared" si="2"/>
        <v>0</v>
      </c>
      <c r="H29" s="60">
        <v>2</v>
      </c>
      <c r="I29" s="61">
        <v>42.7</v>
      </c>
      <c r="J29" s="62">
        <f t="shared" si="0"/>
        <v>-2</v>
      </c>
      <c r="K29" s="36">
        <f t="shared" si="1"/>
        <v>-42.7</v>
      </c>
    </row>
    <row r="30" spans="1:11" ht="14.25" customHeight="1" x14ac:dyDescent="0.2">
      <c r="A30" s="52" t="s">
        <v>8</v>
      </c>
      <c r="B30" s="34" t="s">
        <v>38</v>
      </c>
      <c r="C30" s="35" t="s">
        <v>11</v>
      </c>
      <c r="D30" s="36"/>
      <c r="E30" s="60"/>
      <c r="F30" s="36">
        <f t="shared" si="2"/>
        <v>0</v>
      </c>
      <c r="H30" s="60">
        <v>2</v>
      </c>
      <c r="I30" s="61">
        <v>34.700000000000003</v>
      </c>
      <c r="J30" s="62">
        <f t="shared" si="0"/>
        <v>-2</v>
      </c>
      <c r="K30" s="36">
        <f t="shared" si="1"/>
        <v>-34.700000000000003</v>
      </c>
    </row>
    <row r="31" spans="1:11" ht="14.25" customHeight="1" x14ac:dyDescent="0.2">
      <c r="A31" s="52" t="s">
        <v>8</v>
      </c>
      <c r="B31" s="34" t="s">
        <v>39</v>
      </c>
      <c r="C31" s="35" t="s">
        <v>11</v>
      </c>
      <c r="D31" s="36"/>
      <c r="E31" s="60"/>
      <c r="F31" s="36">
        <f t="shared" si="2"/>
        <v>0</v>
      </c>
      <c r="H31" s="60"/>
      <c r="I31" s="61">
        <v>0</v>
      </c>
      <c r="J31" s="62">
        <f t="shared" si="0"/>
        <v>0</v>
      </c>
      <c r="K31" s="36">
        <f t="shared" si="1"/>
        <v>0</v>
      </c>
    </row>
    <row r="32" spans="1:11" ht="14.25" customHeight="1" x14ac:dyDescent="0.2">
      <c r="A32" s="52" t="s">
        <v>8</v>
      </c>
      <c r="B32" s="34" t="s">
        <v>40</v>
      </c>
      <c r="C32" s="35" t="s">
        <v>11</v>
      </c>
      <c r="D32" s="36"/>
      <c r="E32" s="60"/>
      <c r="F32" s="36">
        <f t="shared" si="2"/>
        <v>0</v>
      </c>
      <c r="H32" s="60"/>
      <c r="I32" s="61">
        <v>0</v>
      </c>
      <c r="J32" s="62">
        <f t="shared" si="0"/>
        <v>0</v>
      </c>
      <c r="K32" s="36">
        <f t="shared" si="1"/>
        <v>0</v>
      </c>
    </row>
    <row r="33" spans="1:11" ht="14.25" customHeight="1" x14ac:dyDescent="0.2">
      <c r="A33" s="52" t="s">
        <v>8</v>
      </c>
      <c r="B33" s="34" t="s">
        <v>41</v>
      </c>
      <c r="C33" s="35" t="s">
        <v>11</v>
      </c>
      <c r="D33" s="36"/>
      <c r="E33" s="60"/>
      <c r="F33" s="36">
        <f t="shared" si="2"/>
        <v>0</v>
      </c>
      <c r="H33" s="60">
        <v>16</v>
      </c>
      <c r="I33" s="61">
        <v>64</v>
      </c>
      <c r="J33" s="62">
        <f t="shared" si="0"/>
        <v>-16</v>
      </c>
      <c r="K33" s="36">
        <f t="shared" si="1"/>
        <v>-64</v>
      </c>
    </row>
    <row r="34" spans="1:11" ht="14.25" customHeight="1" x14ac:dyDescent="0.2">
      <c r="A34" s="52" t="s">
        <v>8</v>
      </c>
      <c r="B34" s="34" t="s">
        <v>42</v>
      </c>
      <c r="C34" s="35" t="s">
        <v>11</v>
      </c>
      <c r="D34" s="36"/>
      <c r="E34" s="60"/>
      <c r="F34" s="36">
        <f t="shared" si="2"/>
        <v>0</v>
      </c>
      <c r="H34" s="60">
        <v>155</v>
      </c>
      <c r="I34" s="61">
        <v>581.25</v>
      </c>
      <c r="J34" s="62">
        <f t="shared" ref="J34:J36" si="3">E34-H34</f>
        <v>-155</v>
      </c>
      <c r="K34" s="36">
        <f t="shared" ref="K34:K36" si="4">F34-I34</f>
        <v>-581.25</v>
      </c>
    </row>
    <row r="35" spans="1:11" ht="14.25" customHeight="1" x14ac:dyDescent="0.2">
      <c r="A35" s="52" t="s">
        <v>8</v>
      </c>
      <c r="B35" s="34" t="s">
        <v>43</v>
      </c>
      <c r="C35" s="35" t="s">
        <v>11</v>
      </c>
      <c r="D35" s="36"/>
      <c r="E35" s="60"/>
      <c r="F35" s="36">
        <f t="shared" si="2"/>
        <v>0</v>
      </c>
      <c r="H35" s="60">
        <v>14</v>
      </c>
      <c r="I35" s="61">
        <v>93.100000000000009</v>
      </c>
      <c r="J35" s="62">
        <f t="shared" si="3"/>
        <v>-14</v>
      </c>
      <c r="K35" s="36">
        <f t="shared" si="4"/>
        <v>-93.100000000000009</v>
      </c>
    </row>
    <row r="36" spans="1:11" ht="14.25" customHeight="1" x14ac:dyDescent="0.2">
      <c r="A36" s="52" t="s">
        <v>8</v>
      </c>
      <c r="B36" s="34" t="s">
        <v>44</v>
      </c>
      <c r="C36" s="35" t="s">
        <v>11</v>
      </c>
      <c r="D36" s="36"/>
      <c r="E36" s="60"/>
      <c r="F36" s="36">
        <f t="shared" si="2"/>
        <v>0</v>
      </c>
      <c r="H36" s="60"/>
      <c r="I36" s="61">
        <v>0</v>
      </c>
      <c r="J36" s="62">
        <f t="shared" si="3"/>
        <v>0</v>
      </c>
      <c r="K36" s="36">
        <f t="shared" si="4"/>
        <v>0</v>
      </c>
    </row>
    <row r="37" spans="1:11" ht="14.25" customHeight="1" x14ac:dyDescent="0.2">
      <c r="A37" s="52" t="s">
        <v>8</v>
      </c>
      <c r="B37" s="34" t="s">
        <v>45</v>
      </c>
      <c r="C37" s="35" t="s">
        <v>11</v>
      </c>
      <c r="D37" s="36"/>
      <c r="E37" s="60"/>
      <c r="F37" s="36">
        <f t="shared" si="2"/>
        <v>0</v>
      </c>
      <c r="H37" s="60">
        <v>108</v>
      </c>
      <c r="I37" s="61">
        <v>416.15856000000002</v>
      </c>
      <c r="J37" s="62">
        <f t="shared" si="0"/>
        <v>-108</v>
      </c>
      <c r="K37" s="36">
        <f t="shared" si="1"/>
        <v>-416.15856000000002</v>
      </c>
    </row>
    <row r="38" spans="1:11" ht="14.25" customHeight="1" x14ac:dyDescent="0.2">
      <c r="A38" s="52" t="s">
        <v>8</v>
      </c>
      <c r="B38" s="34" t="s">
        <v>46</v>
      </c>
      <c r="C38" s="35" t="s">
        <v>11</v>
      </c>
      <c r="D38" s="36"/>
      <c r="E38" s="60"/>
      <c r="F38" s="36">
        <f t="shared" si="2"/>
        <v>0</v>
      </c>
      <c r="H38" s="60">
        <v>20</v>
      </c>
      <c r="I38" s="61">
        <v>425.875</v>
      </c>
      <c r="J38" s="62">
        <f t="shared" si="0"/>
        <v>-20</v>
      </c>
      <c r="K38" s="36">
        <f t="shared" si="1"/>
        <v>-425.875</v>
      </c>
    </row>
    <row r="39" spans="1:11" ht="14.25" customHeight="1" x14ac:dyDescent="0.2">
      <c r="A39" s="52" t="s">
        <v>8</v>
      </c>
      <c r="B39" s="34" t="s">
        <v>47</v>
      </c>
      <c r="C39" s="35" t="s">
        <v>11</v>
      </c>
      <c r="D39" s="36"/>
      <c r="E39" s="60"/>
      <c r="F39" s="36">
        <f t="shared" si="2"/>
        <v>0</v>
      </c>
      <c r="H39" s="60">
        <v>30</v>
      </c>
      <c r="I39" s="61">
        <v>201.96</v>
      </c>
      <c r="J39" s="62">
        <f t="shared" ref="J39" si="5">E39-H39</f>
        <v>-30</v>
      </c>
      <c r="K39" s="36">
        <f t="shared" ref="K39" si="6">F39-I39</f>
        <v>-201.96</v>
      </c>
    </row>
    <row r="40" spans="1:11" ht="14.25" customHeight="1" x14ac:dyDescent="0.2">
      <c r="A40" s="52" t="s">
        <v>8</v>
      </c>
      <c r="B40" s="34"/>
      <c r="C40" s="35" t="s">
        <v>11</v>
      </c>
      <c r="D40" s="36"/>
      <c r="E40" s="60"/>
      <c r="F40" s="36">
        <f t="shared" si="2"/>
        <v>0</v>
      </c>
      <c r="H40" s="60"/>
      <c r="I40" s="61">
        <v>0</v>
      </c>
      <c r="J40" s="62">
        <f t="shared" si="0"/>
        <v>0</v>
      </c>
      <c r="K40" s="36">
        <f t="shared" si="1"/>
        <v>0</v>
      </c>
    </row>
    <row r="41" spans="1:11" ht="14.25" customHeight="1" x14ac:dyDescent="0.2">
      <c r="A41" s="52" t="s">
        <v>8</v>
      </c>
      <c r="B41" s="66" t="s">
        <v>48</v>
      </c>
      <c r="C41" s="67"/>
      <c r="D41" s="68"/>
      <c r="E41" s="69"/>
      <c r="F41" s="70"/>
      <c r="H41" s="71"/>
      <c r="I41" s="72"/>
      <c r="J41" s="68"/>
      <c r="K41" s="73"/>
    </row>
    <row r="42" spans="1:11" ht="21" customHeight="1" x14ac:dyDescent="0.2">
      <c r="A42" s="52" t="s">
        <v>48</v>
      </c>
      <c r="B42" s="34" t="s">
        <v>49</v>
      </c>
      <c r="C42" s="35" t="s">
        <v>50</v>
      </c>
      <c r="D42" s="36"/>
      <c r="E42" s="60"/>
      <c r="F42" s="36">
        <f t="shared" ref="F42:F74" si="7">D42*E42</f>
        <v>0</v>
      </c>
      <c r="H42" s="60">
        <v>121</v>
      </c>
      <c r="I42" s="74">
        <v>1533.07</v>
      </c>
      <c r="J42" s="62">
        <f t="shared" ref="J42:J74" si="8">E42-H42</f>
        <v>-121</v>
      </c>
      <c r="K42" s="36">
        <f t="shared" ref="K42:K74" si="9">F42-I42</f>
        <v>-1533.07</v>
      </c>
    </row>
    <row r="43" spans="1:11" ht="14.25" customHeight="1" x14ac:dyDescent="0.2">
      <c r="A43" s="52" t="s">
        <v>48</v>
      </c>
      <c r="B43" s="34" t="s">
        <v>51</v>
      </c>
      <c r="C43" s="35" t="s">
        <v>50</v>
      </c>
      <c r="D43" s="36"/>
      <c r="E43" s="60"/>
      <c r="F43" s="36">
        <f t="shared" si="7"/>
        <v>0</v>
      </c>
      <c r="H43" s="60">
        <v>99</v>
      </c>
      <c r="I43" s="74">
        <v>967.2299999999999</v>
      </c>
      <c r="J43" s="62">
        <f t="shared" si="8"/>
        <v>-99</v>
      </c>
      <c r="K43" s="36">
        <f t="shared" si="9"/>
        <v>-967.2299999999999</v>
      </c>
    </row>
    <row r="44" spans="1:11" ht="14.25" customHeight="1" x14ac:dyDescent="0.2">
      <c r="A44" s="52" t="s">
        <v>48</v>
      </c>
      <c r="B44" s="34" t="s">
        <v>52</v>
      </c>
      <c r="C44" s="35" t="s">
        <v>50</v>
      </c>
      <c r="D44" s="37"/>
      <c r="E44" s="60"/>
      <c r="F44" s="36">
        <f t="shared" si="7"/>
        <v>0</v>
      </c>
      <c r="H44" s="60">
        <v>127</v>
      </c>
      <c r="I44" s="74">
        <v>1240.79</v>
      </c>
      <c r="J44" s="62">
        <f t="shared" si="8"/>
        <v>-127</v>
      </c>
      <c r="K44" s="36">
        <f t="shared" si="9"/>
        <v>-1240.79</v>
      </c>
    </row>
    <row r="45" spans="1:11" ht="14.25" customHeight="1" x14ac:dyDescent="0.2">
      <c r="A45" s="52" t="s">
        <v>48</v>
      </c>
      <c r="B45" s="34" t="s">
        <v>53</v>
      </c>
      <c r="C45" s="35" t="s">
        <v>50</v>
      </c>
      <c r="D45" s="37"/>
      <c r="E45" s="60"/>
      <c r="F45" s="36">
        <f t="shared" si="7"/>
        <v>0</v>
      </c>
      <c r="H45" s="60">
        <v>203</v>
      </c>
      <c r="I45" s="74">
        <v>848.54</v>
      </c>
      <c r="J45" s="62">
        <f t="shared" si="8"/>
        <v>-203</v>
      </c>
      <c r="K45" s="36">
        <f t="shared" si="9"/>
        <v>-848.54</v>
      </c>
    </row>
    <row r="46" spans="1:11" ht="14.25" customHeight="1" x14ac:dyDescent="0.2">
      <c r="A46" s="52" t="s">
        <v>48</v>
      </c>
      <c r="B46" s="34" t="s">
        <v>55</v>
      </c>
      <c r="C46" s="35" t="s">
        <v>50</v>
      </c>
      <c r="D46" s="36"/>
      <c r="E46" s="60"/>
      <c r="F46" s="36">
        <f t="shared" si="7"/>
        <v>0</v>
      </c>
      <c r="H46" s="60">
        <v>33</v>
      </c>
      <c r="I46" s="75">
        <v>81.179999999999993</v>
      </c>
      <c r="J46" s="62">
        <f t="shared" si="8"/>
        <v>-33</v>
      </c>
      <c r="K46" s="36">
        <f t="shared" si="9"/>
        <v>-81.179999999999993</v>
      </c>
    </row>
    <row r="47" spans="1:11" ht="14.25" customHeight="1" x14ac:dyDescent="0.2">
      <c r="A47" s="52" t="s">
        <v>54</v>
      </c>
      <c r="B47" s="34" t="s">
        <v>56</v>
      </c>
      <c r="C47" s="35" t="s">
        <v>57</v>
      </c>
      <c r="D47" s="36"/>
      <c r="E47" s="60"/>
      <c r="F47" s="36">
        <f t="shared" si="7"/>
        <v>0</v>
      </c>
      <c r="H47" s="60">
        <v>0.85</v>
      </c>
      <c r="I47" s="75">
        <v>59.04099999999999</v>
      </c>
      <c r="J47" s="62">
        <f t="shared" si="8"/>
        <v>-0.85</v>
      </c>
      <c r="K47" s="36">
        <f t="shared" si="9"/>
        <v>-59.04099999999999</v>
      </c>
    </row>
    <row r="48" spans="1:11" ht="14.25" customHeight="1" x14ac:dyDescent="0.2">
      <c r="A48" s="52" t="s">
        <v>54</v>
      </c>
      <c r="B48" s="34" t="s">
        <v>58</v>
      </c>
      <c r="C48" s="35" t="s">
        <v>59</v>
      </c>
      <c r="D48" s="36"/>
      <c r="E48" s="60"/>
      <c r="F48" s="36">
        <f t="shared" si="7"/>
        <v>0</v>
      </c>
      <c r="H48" s="60">
        <v>2.5</v>
      </c>
      <c r="I48" s="75">
        <v>82.524999999999991</v>
      </c>
      <c r="J48" s="62">
        <f t="shared" si="8"/>
        <v>-2.5</v>
      </c>
      <c r="K48" s="36">
        <f t="shared" si="9"/>
        <v>-82.524999999999991</v>
      </c>
    </row>
    <row r="49" spans="1:11" ht="14.25" customHeight="1" x14ac:dyDescent="0.2">
      <c r="A49" s="52" t="s">
        <v>54</v>
      </c>
      <c r="B49" s="38" t="s">
        <v>60</v>
      </c>
      <c r="C49" s="39" t="s">
        <v>50</v>
      </c>
      <c r="D49" s="40"/>
      <c r="E49" s="76"/>
      <c r="F49" s="36">
        <f t="shared" si="7"/>
        <v>0</v>
      </c>
      <c r="H49" s="60">
        <v>63</v>
      </c>
      <c r="I49" s="75">
        <v>204.12</v>
      </c>
      <c r="J49" s="62">
        <f t="shared" si="8"/>
        <v>-63</v>
      </c>
      <c r="K49" s="36">
        <f t="shared" si="9"/>
        <v>-204.12</v>
      </c>
    </row>
    <row r="50" spans="1:11" ht="14.25" customHeight="1" x14ac:dyDescent="0.2">
      <c r="A50" s="52" t="s">
        <v>48</v>
      </c>
      <c r="B50" s="34" t="s">
        <v>61</v>
      </c>
      <c r="C50" s="35" t="s">
        <v>57</v>
      </c>
      <c r="D50" s="36"/>
      <c r="E50" s="60"/>
      <c r="F50" s="36">
        <f t="shared" si="7"/>
        <v>0</v>
      </c>
      <c r="H50" s="60">
        <v>11</v>
      </c>
      <c r="I50" s="74">
        <v>644.04999999999995</v>
      </c>
      <c r="J50" s="62">
        <f t="shared" si="8"/>
        <v>-11</v>
      </c>
      <c r="K50" s="36">
        <f t="shared" si="9"/>
        <v>-644.04999999999995</v>
      </c>
    </row>
    <row r="51" spans="1:11" ht="14.25" customHeight="1" x14ac:dyDescent="0.2">
      <c r="A51" s="52" t="s">
        <v>48</v>
      </c>
      <c r="B51" s="34" t="s">
        <v>62</v>
      </c>
      <c r="C51" s="35" t="s">
        <v>50</v>
      </c>
      <c r="D51" s="36"/>
      <c r="E51" s="60"/>
      <c r="F51" s="36">
        <f t="shared" si="7"/>
        <v>0</v>
      </c>
      <c r="H51" s="60">
        <v>36</v>
      </c>
      <c r="I51" s="74">
        <v>118.44</v>
      </c>
      <c r="J51" s="62">
        <f t="shared" si="8"/>
        <v>-36</v>
      </c>
      <c r="K51" s="36">
        <f t="shared" si="9"/>
        <v>-118.44</v>
      </c>
    </row>
    <row r="52" spans="1:11" ht="14.25" customHeight="1" x14ac:dyDescent="0.2">
      <c r="A52" s="52" t="s">
        <v>54</v>
      </c>
      <c r="B52" s="34" t="s">
        <v>63</v>
      </c>
      <c r="C52" s="35" t="s">
        <v>57</v>
      </c>
      <c r="D52" s="36"/>
      <c r="E52" s="60"/>
      <c r="F52" s="36">
        <f t="shared" si="7"/>
        <v>0</v>
      </c>
      <c r="H52" s="60">
        <v>0.3</v>
      </c>
      <c r="I52" s="74">
        <v>18.945</v>
      </c>
      <c r="J52" s="62">
        <f t="shared" si="8"/>
        <v>-0.3</v>
      </c>
      <c r="K52" s="36">
        <f t="shared" si="9"/>
        <v>-18.945</v>
      </c>
    </row>
    <row r="53" spans="1:11" ht="14.25" customHeight="1" x14ac:dyDescent="0.2">
      <c r="A53" s="52" t="s">
        <v>54</v>
      </c>
      <c r="B53" s="34" t="s">
        <v>64</v>
      </c>
      <c r="C53" s="35" t="s">
        <v>50</v>
      </c>
      <c r="D53" s="36"/>
      <c r="E53" s="60"/>
      <c r="F53" s="36">
        <f t="shared" si="7"/>
        <v>0</v>
      </c>
      <c r="H53" s="60">
        <v>43</v>
      </c>
      <c r="I53" s="61">
        <v>141.47</v>
      </c>
      <c r="J53" s="62">
        <f t="shared" si="8"/>
        <v>-43</v>
      </c>
      <c r="K53" s="36">
        <f t="shared" si="9"/>
        <v>-141.47</v>
      </c>
    </row>
    <row r="54" spans="1:11" ht="14.25" customHeight="1" x14ac:dyDescent="0.2">
      <c r="A54" s="52" t="s">
        <v>48</v>
      </c>
      <c r="B54" s="34" t="s">
        <v>65</v>
      </c>
      <c r="C54" s="35" t="s">
        <v>50</v>
      </c>
      <c r="D54" s="36"/>
      <c r="E54" s="60"/>
      <c r="F54" s="36">
        <f t="shared" si="7"/>
        <v>0</v>
      </c>
      <c r="H54" s="60">
        <v>246</v>
      </c>
      <c r="I54" s="61">
        <v>1188.18</v>
      </c>
      <c r="J54" s="62">
        <f t="shared" si="8"/>
        <v>-246</v>
      </c>
      <c r="K54" s="36">
        <f t="shared" si="9"/>
        <v>-1188.18</v>
      </c>
    </row>
    <row r="55" spans="1:11" ht="14.25" customHeight="1" x14ac:dyDescent="0.2">
      <c r="A55" s="52" t="s">
        <v>48</v>
      </c>
      <c r="B55" s="34" t="s">
        <v>66</v>
      </c>
      <c r="C55" s="35" t="s">
        <v>57</v>
      </c>
      <c r="D55" s="36"/>
      <c r="E55" s="60"/>
      <c r="F55" s="36">
        <f t="shared" si="7"/>
        <v>0</v>
      </c>
      <c r="H55" s="60">
        <v>24.5</v>
      </c>
      <c r="I55" s="74">
        <v>1068.2</v>
      </c>
      <c r="J55" s="62">
        <f t="shared" si="8"/>
        <v>-24.5</v>
      </c>
      <c r="K55" s="36">
        <f t="shared" si="9"/>
        <v>-1068.2</v>
      </c>
    </row>
    <row r="56" spans="1:11" ht="14.25" customHeight="1" x14ac:dyDescent="0.2">
      <c r="A56" s="52" t="s">
        <v>48</v>
      </c>
      <c r="B56" s="34" t="s">
        <v>67</v>
      </c>
      <c r="C56" s="35" t="s">
        <v>59</v>
      </c>
      <c r="D56" s="37"/>
      <c r="E56" s="60"/>
      <c r="F56" s="36">
        <f t="shared" si="7"/>
        <v>0</v>
      </c>
      <c r="H56" s="60">
        <v>182</v>
      </c>
      <c r="I56" s="74">
        <v>1173.9000000000001</v>
      </c>
      <c r="J56" s="62">
        <f t="shared" si="8"/>
        <v>-182</v>
      </c>
      <c r="K56" s="36">
        <f t="shared" si="9"/>
        <v>-1173.9000000000001</v>
      </c>
    </row>
    <row r="57" spans="1:11" ht="14.25" customHeight="1" x14ac:dyDescent="0.2">
      <c r="A57" s="52" t="s">
        <v>48</v>
      </c>
      <c r="B57" s="34" t="s">
        <v>68</v>
      </c>
      <c r="C57" s="35" t="s">
        <v>50</v>
      </c>
      <c r="D57" s="36"/>
      <c r="E57" s="60"/>
      <c r="F57" s="36">
        <f t="shared" si="7"/>
        <v>0</v>
      </c>
      <c r="H57" s="60">
        <v>90</v>
      </c>
      <c r="I57" s="74">
        <v>544.5</v>
      </c>
      <c r="J57" s="62">
        <f t="shared" si="8"/>
        <v>-90</v>
      </c>
      <c r="K57" s="36">
        <f t="shared" si="9"/>
        <v>-544.5</v>
      </c>
    </row>
    <row r="58" spans="1:11" ht="14.25" customHeight="1" x14ac:dyDescent="0.2">
      <c r="A58" s="52" t="s">
        <v>48</v>
      </c>
      <c r="B58" s="34" t="s">
        <v>69</v>
      </c>
      <c r="C58" s="35" t="s">
        <v>50</v>
      </c>
      <c r="D58" s="36"/>
      <c r="E58" s="60"/>
      <c r="F58" s="36">
        <f t="shared" si="7"/>
        <v>0</v>
      </c>
      <c r="H58" s="60">
        <v>73</v>
      </c>
      <c r="I58" s="74">
        <v>146</v>
      </c>
      <c r="J58" s="62">
        <f t="shared" si="8"/>
        <v>-73</v>
      </c>
      <c r="K58" s="36">
        <f t="shared" si="9"/>
        <v>-146</v>
      </c>
    </row>
    <row r="59" spans="1:11" ht="14.25" customHeight="1" x14ac:dyDescent="0.2">
      <c r="A59" s="52" t="s">
        <v>48</v>
      </c>
      <c r="B59" s="34" t="s">
        <v>70</v>
      </c>
      <c r="C59" s="35" t="s">
        <v>57</v>
      </c>
      <c r="D59" s="36"/>
      <c r="E59" s="60"/>
      <c r="F59" s="36">
        <f t="shared" si="7"/>
        <v>0</v>
      </c>
      <c r="H59" s="60">
        <v>5</v>
      </c>
      <c r="I59" s="74">
        <v>268.39999999999998</v>
      </c>
      <c r="J59" s="62">
        <f t="shared" si="8"/>
        <v>-5</v>
      </c>
      <c r="K59" s="36">
        <f t="shared" si="9"/>
        <v>-268.39999999999998</v>
      </c>
    </row>
    <row r="60" spans="1:11" ht="14.25" customHeight="1" x14ac:dyDescent="0.2">
      <c r="A60" s="52" t="s">
        <v>48</v>
      </c>
      <c r="B60" s="34" t="s">
        <v>71</v>
      </c>
      <c r="C60" s="35" t="s">
        <v>50</v>
      </c>
      <c r="D60" s="37"/>
      <c r="E60" s="60"/>
      <c r="F60" s="36">
        <f t="shared" si="7"/>
        <v>0</v>
      </c>
      <c r="H60" s="60">
        <v>56</v>
      </c>
      <c r="I60" s="74">
        <v>560</v>
      </c>
      <c r="J60" s="62">
        <f t="shared" si="8"/>
        <v>-56</v>
      </c>
      <c r="K60" s="36">
        <f t="shared" si="9"/>
        <v>-560</v>
      </c>
    </row>
    <row r="61" spans="1:11" ht="14.25" customHeight="1" x14ac:dyDescent="0.2">
      <c r="A61" s="52" t="s">
        <v>48</v>
      </c>
      <c r="B61" s="34" t="s">
        <v>72</v>
      </c>
      <c r="C61" s="35" t="s">
        <v>50</v>
      </c>
      <c r="D61" s="37"/>
      <c r="E61" s="60"/>
      <c r="F61" s="36">
        <f t="shared" si="7"/>
        <v>0</v>
      </c>
      <c r="H61" s="60">
        <v>70</v>
      </c>
      <c r="I61" s="61">
        <v>408.8</v>
      </c>
      <c r="J61" s="62">
        <f t="shared" si="8"/>
        <v>-70</v>
      </c>
      <c r="K61" s="36">
        <f t="shared" si="9"/>
        <v>-408.8</v>
      </c>
    </row>
    <row r="62" spans="1:11" ht="14.25" customHeight="1" x14ac:dyDescent="0.2">
      <c r="A62" s="52" t="s">
        <v>48</v>
      </c>
      <c r="B62" s="34" t="s">
        <v>73</v>
      </c>
      <c r="C62" s="35" t="s">
        <v>50</v>
      </c>
      <c r="D62" s="37"/>
      <c r="E62" s="60"/>
      <c r="F62" s="36">
        <f t="shared" si="7"/>
        <v>0</v>
      </c>
      <c r="H62" s="60">
        <v>54</v>
      </c>
      <c r="I62" s="61">
        <v>216.54</v>
      </c>
      <c r="J62" s="62">
        <f t="shared" si="8"/>
        <v>-54</v>
      </c>
      <c r="K62" s="36">
        <f t="shared" si="9"/>
        <v>-216.54</v>
      </c>
    </row>
    <row r="63" spans="1:11" ht="14.25" customHeight="1" x14ac:dyDescent="0.2">
      <c r="A63" s="52" t="s">
        <v>48</v>
      </c>
      <c r="B63" s="34" t="s">
        <v>74</v>
      </c>
      <c r="C63" s="35" t="s">
        <v>50</v>
      </c>
      <c r="D63" s="37"/>
      <c r="E63" s="60"/>
      <c r="F63" s="36">
        <f t="shared" si="7"/>
        <v>0</v>
      </c>
      <c r="H63" s="76">
        <v>330</v>
      </c>
      <c r="I63" s="77">
        <v>818.4</v>
      </c>
      <c r="J63" s="78">
        <f t="shared" si="8"/>
        <v>-330</v>
      </c>
      <c r="K63" s="40">
        <f t="shared" si="9"/>
        <v>-818.4</v>
      </c>
    </row>
    <row r="64" spans="1:11" ht="14.25" customHeight="1" x14ac:dyDescent="0.2">
      <c r="A64" s="52" t="s">
        <v>48</v>
      </c>
      <c r="B64" s="34" t="s">
        <v>75</v>
      </c>
      <c r="C64" s="35" t="s">
        <v>50</v>
      </c>
      <c r="D64" s="36"/>
      <c r="E64" s="60"/>
      <c r="F64" s="36">
        <f t="shared" si="7"/>
        <v>0</v>
      </c>
      <c r="H64" s="60">
        <v>120</v>
      </c>
      <c r="I64" s="75">
        <v>548.40000000000009</v>
      </c>
      <c r="J64" s="62">
        <f t="shared" si="8"/>
        <v>-120</v>
      </c>
      <c r="K64" s="36">
        <f t="shared" si="9"/>
        <v>-548.40000000000009</v>
      </c>
    </row>
    <row r="65" spans="1:11" ht="14.25" customHeight="1" x14ac:dyDescent="0.2">
      <c r="A65" s="52" t="s">
        <v>48</v>
      </c>
      <c r="B65" s="34" t="s">
        <v>76</v>
      </c>
      <c r="C65" s="35" t="s">
        <v>50</v>
      </c>
      <c r="D65" s="36"/>
      <c r="E65" s="60"/>
      <c r="F65" s="36">
        <f t="shared" si="7"/>
        <v>0</v>
      </c>
      <c r="H65" s="60">
        <v>70</v>
      </c>
      <c r="I65" s="75">
        <v>142.80000000000001</v>
      </c>
      <c r="J65" s="62">
        <f t="shared" si="8"/>
        <v>-70</v>
      </c>
      <c r="K65" s="36">
        <f t="shared" si="9"/>
        <v>-142.80000000000001</v>
      </c>
    </row>
    <row r="66" spans="1:11" ht="14.25" customHeight="1" x14ac:dyDescent="0.2">
      <c r="A66" s="52" t="s">
        <v>48</v>
      </c>
      <c r="B66" s="34" t="s">
        <v>77</v>
      </c>
      <c r="C66" s="35" t="s">
        <v>57</v>
      </c>
      <c r="D66" s="36"/>
      <c r="E66" s="60"/>
      <c r="F66" s="36">
        <f t="shared" si="7"/>
        <v>0</v>
      </c>
      <c r="H66" s="60">
        <v>5.5</v>
      </c>
      <c r="I66" s="74">
        <v>299.96999999999997</v>
      </c>
      <c r="J66" s="62">
        <f t="shared" si="8"/>
        <v>-5.5</v>
      </c>
      <c r="K66" s="36">
        <f t="shared" si="9"/>
        <v>-299.96999999999997</v>
      </c>
    </row>
    <row r="67" spans="1:11" ht="14.25" customHeight="1" x14ac:dyDescent="0.2">
      <c r="A67" s="52" t="s">
        <v>48</v>
      </c>
      <c r="B67" s="34" t="s">
        <v>78</v>
      </c>
      <c r="C67" s="35" t="s">
        <v>57</v>
      </c>
      <c r="D67" s="36"/>
      <c r="E67" s="60"/>
      <c r="F67" s="36">
        <f t="shared" si="7"/>
        <v>0</v>
      </c>
      <c r="H67" s="60">
        <v>1.3</v>
      </c>
      <c r="I67" s="74">
        <v>62.244000000000007</v>
      </c>
      <c r="J67" s="62">
        <f t="shared" si="8"/>
        <v>-1.3</v>
      </c>
      <c r="K67" s="36">
        <f t="shared" si="9"/>
        <v>-62.244000000000007</v>
      </c>
    </row>
    <row r="68" spans="1:11" ht="14.25" customHeight="1" x14ac:dyDescent="0.2">
      <c r="A68" s="52" t="s">
        <v>48</v>
      </c>
      <c r="B68" s="34" t="s">
        <v>79</v>
      </c>
      <c r="C68" s="35" t="s">
        <v>57</v>
      </c>
      <c r="D68" s="37"/>
      <c r="E68" s="60"/>
      <c r="F68" s="36">
        <f t="shared" si="7"/>
        <v>0</v>
      </c>
      <c r="H68" s="60">
        <v>23</v>
      </c>
      <c r="I68" s="75">
        <v>980.03</v>
      </c>
      <c r="J68" s="62">
        <f t="shared" si="8"/>
        <v>-23</v>
      </c>
      <c r="K68" s="36">
        <f t="shared" si="9"/>
        <v>-980.03</v>
      </c>
    </row>
    <row r="69" spans="1:11" ht="14.25" customHeight="1" x14ac:dyDescent="0.2">
      <c r="A69" s="52" t="s">
        <v>48</v>
      </c>
      <c r="B69" s="34" t="s">
        <v>80</v>
      </c>
      <c r="C69" s="35" t="s">
        <v>50</v>
      </c>
      <c r="D69" s="36"/>
      <c r="E69" s="60"/>
      <c r="F69" s="36">
        <f t="shared" si="7"/>
        <v>0</v>
      </c>
      <c r="H69" s="60">
        <v>30</v>
      </c>
      <c r="I69" s="74">
        <v>106.8</v>
      </c>
      <c r="J69" s="62">
        <f t="shared" si="8"/>
        <v>-30</v>
      </c>
      <c r="K69" s="36">
        <f t="shared" si="9"/>
        <v>-106.8</v>
      </c>
    </row>
    <row r="70" spans="1:11" ht="14.25" customHeight="1" x14ac:dyDescent="0.2">
      <c r="A70" s="52" t="s">
        <v>48</v>
      </c>
      <c r="B70" s="34" t="s">
        <v>81</v>
      </c>
      <c r="C70" s="35" t="s">
        <v>57</v>
      </c>
      <c r="D70" s="37"/>
      <c r="E70" s="60"/>
      <c r="F70" s="36">
        <f t="shared" si="7"/>
        <v>0</v>
      </c>
      <c r="H70" s="60">
        <v>37</v>
      </c>
      <c r="I70" s="74">
        <v>1946.57</v>
      </c>
      <c r="J70" s="62">
        <f t="shared" si="8"/>
        <v>-37</v>
      </c>
      <c r="K70" s="36">
        <f t="shared" si="9"/>
        <v>-1946.57</v>
      </c>
    </row>
    <row r="71" spans="1:11" ht="14.25" customHeight="1" x14ac:dyDescent="0.2">
      <c r="A71" s="52" t="s">
        <v>48</v>
      </c>
      <c r="B71" s="34" t="s">
        <v>82</v>
      </c>
      <c r="C71" s="35" t="s">
        <v>59</v>
      </c>
      <c r="D71" s="36"/>
      <c r="E71" s="60"/>
      <c r="F71" s="36">
        <f t="shared" si="7"/>
        <v>0</v>
      </c>
      <c r="H71" s="60">
        <v>4.5</v>
      </c>
      <c r="I71" s="74">
        <v>305.68500000000006</v>
      </c>
      <c r="J71" s="62">
        <f t="shared" si="8"/>
        <v>-4.5</v>
      </c>
      <c r="K71" s="36">
        <f t="shared" si="9"/>
        <v>-305.68500000000006</v>
      </c>
    </row>
    <row r="72" spans="1:11" ht="14.25" customHeight="1" x14ac:dyDescent="0.2">
      <c r="A72" s="52" t="s">
        <v>54</v>
      </c>
      <c r="B72" s="34" t="s">
        <v>83</v>
      </c>
      <c r="C72" s="35" t="s">
        <v>50</v>
      </c>
      <c r="D72" s="36"/>
      <c r="E72" s="60"/>
      <c r="F72" s="36">
        <f t="shared" ref="F72" si="10">D72*E72</f>
        <v>0</v>
      </c>
      <c r="H72" s="60"/>
      <c r="I72" s="61">
        <v>0</v>
      </c>
      <c r="J72" s="62">
        <f t="shared" ref="J72" si="11">E72-H72</f>
        <v>0</v>
      </c>
      <c r="K72" s="36">
        <f t="shared" ref="K72" si="12">F72-I72</f>
        <v>0</v>
      </c>
    </row>
    <row r="73" spans="1:11" ht="14.25" customHeight="1" x14ac:dyDescent="0.2">
      <c r="A73" s="52" t="s">
        <v>54</v>
      </c>
      <c r="B73" s="34" t="s">
        <v>84</v>
      </c>
      <c r="C73" s="35" t="s">
        <v>50</v>
      </c>
      <c r="D73" s="36"/>
      <c r="E73" s="60"/>
      <c r="F73" s="36">
        <f t="shared" si="7"/>
        <v>0</v>
      </c>
      <c r="H73" s="60"/>
      <c r="I73" s="61">
        <v>0</v>
      </c>
      <c r="J73" s="62">
        <f t="shared" si="8"/>
        <v>0</v>
      </c>
      <c r="K73" s="36">
        <f t="shared" si="9"/>
        <v>0</v>
      </c>
    </row>
    <row r="74" spans="1:11" ht="14.25" customHeight="1" x14ac:dyDescent="0.2">
      <c r="A74" s="52" t="s">
        <v>54</v>
      </c>
      <c r="B74" s="34" t="s">
        <v>85</v>
      </c>
      <c r="C74" s="35" t="s">
        <v>50</v>
      </c>
      <c r="D74" s="36"/>
      <c r="E74" s="60"/>
      <c r="F74" s="36">
        <f t="shared" si="7"/>
        <v>0</v>
      </c>
      <c r="H74" s="60"/>
      <c r="I74" s="61">
        <v>0</v>
      </c>
      <c r="J74" s="62">
        <f t="shared" si="8"/>
        <v>0</v>
      </c>
      <c r="K74" s="36">
        <f t="shared" si="9"/>
        <v>0</v>
      </c>
    </row>
    <row r="75" spans="1:11" ht="14.25" customHeight="1" x14ac:dyDescent="0.2">
      <c r="B75" s="34" t="s">
        <v>86</v>
      </c>
      <c r="C75" s="35" t="s">
        <v>59</v>
      </c>
      <c r="D75" s="36"/>
      <c r="E75" s="60"/>
      <c r="F75" s="36">
        <f t="shared" ref="F75" si="13">D75*E75</f>
        <v>0</v>
      </c>
      <c r="H75" s="60">
        <v>6</v>
      </c>
      <c r="I75" s="61">
        <v>41.76</v>
      </c>
      <c r="J75" s="62">
        <f t="shared" ref="J75" si="14">E75-H75</f>
        <v>-6</v>
      </c>
      <c r="K75" s="36">
        <f t="shared" ref="K75" si="15">F75-I75</f>
        <v>-41.76</v>
      </c>
    </row>
    <row r="76" spans="1:11" ht="14.25" customHeight="1" x14ac:dyDescent="0.2">
      <c r="B76" s="79" t="s">
        <v>87</v>
      </c>
      <c r="C76" s="80"/>
      <c r="D76" s="81"/>
      <c r="E76" s="82"/>
      <c r="F76" s="83"/>
      <c r="H76" s="84"/>
      <c r="I76" s="85"/>
      <c r="J76" s="86"/>
      <c r="K76" s="83"/>
    </row>
    <row r="77" spans="1:11" ht="21.75" customHeight="1" x14ac:dyDescent="0.2">
      <c r="A77" s="52" t="s">
        <v>87</v>
      </c>
      <c r="B77" s="34" t="s">
        <v>88</v>
      </c>
      <c r="C77" s="35" t="s">
        <v>59</v>
      </c>
      <c r="D77" s="36"/>
      <c r="E77" s="60"/>
      <c r="F77" s="36">
        <f t="shared" ref="F77:F97" si="16">D77*E77</f>
        <v>0</v>
      </c>
      <c r="H77" s="63">
        <v>0.5</v>
      </c>
      <c r="I77" s="87">
        <v>23.364999999999998</v>
      </c>
      <c r="J77" s="65">
        <f t="shared" ref="J77:J97" si="17">E77-H77</f>
        <v>-0.5</v>
      </c>
      <c r="K77" s="43">
        <f t="shared" ref="K77:K97" si="18">F77-I77</f>
        <v>-23.364999999999998</v>
      </c>
    </row>
    <row r="78" spans="1:11" ht="14.25" customHeight="1" x14ac:dyDescent="0.2">
      <c r="A78" s="52" t="s">
        <v>87</v>
      </c>
      <c r="B78" s="34" t="s">
        <v>89</v>
      </c>
      <c r="C78" s="35" t="s">
        <v>59</v>
      </c>
      <c r="D78" s="36"/>
      <c r="E78" s="60"/>
      <c r="F78" s="36">
        <f t="shared" ref="F78" si="19">D78*E78</f>
        <v>0</v>
      </c>
      <c r="H78" s="60">
        <v>38</v>
      </c>
      <c r="I78" s="74">
        <v>618.26</v>
      </c>
      <c r="J78" s="62">
        <f t="shared" ref="J78:J79" si="20">E78-H78</f>
        <v>-38</v>
      </c>
      <c r="K78" s="36">
        <f t="shared" ref="K78" si="21">F78-I78</f>
        <v>-618.26</v>
      </c>
    </row>
    <row r="79" spans="1:11" ht="14.25" customHeight="1" x14ac:dyDescent="0.2">
      <c r="A79" s="52" t="s">
        <v>87</v>
      </c>
      <c r="B79" s="34" t="s">
        <v>90</v>
      </c>
      <c r="C79" s="35" t="s">
        <v>91</v>
      </c>
      <c r="D79" s="36"/>
      <c r="E79" s="60"/>
      <c r="F79" s="36">
        <f t="shared" si="16"/>
        <v>0</v>
      </c>
      <c r="H79" s="60"/>
      <c r="I79" s="74">
        <v>0</v>
      </c>
      <c r="J79" s="62">
        <f t="shared" si="20"/>
        <v>0</v>
      </c>
      <c r="K79" s="36">
        <f t="shared" si="18"/>
        <v>0</v>
      </c>
    </row>
    <row r="80" spans="1:11" ht="14.25" customHeight="1" x14ac:dyDescent="0.2">
      <c r="A80" s="52" t="s">
        <v>87</v>
      </c>
      <c r="B80" s="34" t="s">
        <v>92</v>
      </c>
      <c r="C80" s="35" t="s">
        <v>59</v>
      </c>
      <c r="D80" s="36"/>
      <c r="E80" s="60"/>
      <c r="F80" s="36">
        <f t="shared" si="16"/>
        <v>0</v>
      </c>
      <c r="H80" s="60">
        <v>28</v>
      </c>
      <c r="I80" s="87">
        <v>178.36</v>
      </c>
      <c r="J80" s="62">
        <f t="shared" si="17"/>
        <v>-28</v>
      </c>
      <c r="K80" s="36">
        <f t="shared" si="18"/>
        <v>-178.36</v>
      </c>
    </row>
    <row r="81" spans="1:11" ht="14.25" customHeight="1" x14ac:dyDescent="0.2">
      <c r="A81" s="52" t="s">
        <v>87</v>
      </c>
      <c r="B81" s="34" t="s">
        <v>93</v>
      </c>
      <c r="C81" s="35" t="s">
        <v>59</v>
      </c>
      <c r="D81" s="36"/>
      <c r="E81" s="60"/>
      <c r="F81" s="36">
        <f t="shared" si="16"/>
        <v>0</v>
      </c>
      <c r="H81" s="60">
        <v>38</v>
      </c>
      <c r="I81" s="87">
        <v>156.18</v>
      </c>
      <c r="J81" s="62">
        <f t="shared" si="17"/>
        <v>-38</v>
      </c>
      <c r="K81" s="36">
        <f t="shared" si="18"/>
        <v>-156.18</v>
      </c>
    </row>
    <row r="82" spans="1:11" ht="14.25" customHeight="1" x14ac:dyDescent="0.2">
      <c r="A82" s="52" t="s">
        <v>87</v>
      </c>
      <c r="B82" s="44" t="s">
        <v>94</v>
      </c>
      <c r="C82" s="35" t="s">
        <v>59</v>
      </c>
      <c r="D82" s="36"/>
      <c r="E82" s="60"/>
      <c r="F82" s="36">
        <f t="shared" si="16"/>
        <v>0</v>
      </c>
      <c r="H82" s="60">
        <v>0.2</v>
      </c>
      <c r="I82" s="74">
        <v>3.8680000000000003</v>
      </c>
      <c r="J82" s="62">
        <f t="shared" si="17"/>
        <v>-0.2</v>
      </c>
      <c r="K82" s="36">
        <f t="shared" si="18"/>
        <v>-3.8680000000000003</v>
      </c>
    </row>
    <row r="83" spans="1:11" ht="14.25" customHeight="1" x14ac:dyDescent="0.2">
      <c r="A83" s="52" t="s">
        <v>87</v>
      </c>
      <c r="B83" s="34" t="s">
        <v>95</v>
      </c>
      <c r="C83" s="35" t="s">
        <v>59</v>
      </c>
      <c r="D83" s="36"/>
      <c r="E83" s="60"/>
      <c r="F83" s="36">
        <f t="shared" si="16"/>
        <v>0</v>
      </c>
      <c r="H83" s="60">
        <v>5</v>
      </c>
      <c r="I83" s="74">
        <v>82.65</v>
      </c>
      <c r="J83" s="62">
        <f t="shared" si="17"/>
        <v>-5</v>
      </c>
      <c r="K83" s="36">
        <f t="shared" si="18"/>
        <v>-82.65</v>
      </c>
    </row>
    <row r="84" spans="1:11" ht="14.25" customHeight="1" x14ac:dyDescent="0.2">
      <c r="A84" s="52" t="s">
        <v>87</v>
      </c>
      <c r="B84" s="34" t="s">
        <v>96</v>
      </c>
      <c r="C84" s="35" t="s">
        <v>59</v>
      </c>
      <c r="D84" s="36"/>
      <c r="E84" s="60"/>
      <c r="F84" s="36">
        <f t="shared" si="16"/>
        <v>0</v>
      </c>
      <c r="H84" s="60">
        <v>3.5</v>
      </c>
      <c r="I84" s="74">
        <v>89.495000000000005</v>
      </c>
      <c r="J84" s="62">
        <f t="shared" si="17"/>
        <v>-3.5</v>
      </c>
      <c r="K84" s="36">
        <f t="shared" si="18"/>
        <v>-89.495000000000005</v>
      </c>
    </row>
    <row r="85" spans="1:11" ht="14.25" customHeight="1" x14ac:dyDescent="0.2">
      <c r="A85" s="52" t="s">
        <v>87</v>
      </c>
      <c r="B85" s="34" t="s">
        <v>97</v>
      </c>
      <c r="C85" s="35" t="s">
        <v>59</v>
      </c>
      <c r="D85" s="36"/>
      <c r="E85" s="60"/>
      <c r="F85" s="36">
        <f t="shared" si="16"/>
        <v>0</v>
      </c>
      <c r="H85" s="60">
        <v>8</v>
      </c>
      <c r="I85" s="74">
        <v>89.36</v>
      </c>
      <c r="J85" s="62">
        <f t="shared" si="17"/>
        <v>-8</v>
      </c>
      <c r="K85" s="36">
        <f t="shared" si="18"/>
        <v>-89.36</v>
      </c>
    </row>
    <row r="86" spans="1:11" ht="14.25" customHeight="1" x14ac:dyDescent="0.2">
      <c r="A86" s="52" t="s">
        <v>87</v>
      </c>
      <c r="B86" s="34" t="s">
        <v>98</v>
      </c>
      <c r="C86" s="35" t="s">
        <v>50</v>
      </c>
      <c r="D86" s="36"/>
      <c r="E86" s="60"/>
      <c r="F86" s="36">
        <f t="shared" si="16"/>
        <v>0</v>
      </c>
      <c r="H86" s="60">
        <v>11</v>
      </c>
      <c r="I86" s="74">
        <v>58.19</v>
      </c>
      <c r="J86" s="62">
        <f t="shared" si="17"/>
        <v>-11</v>
      </c>
      <c r="K86" s="36">
        <f t="shared" si="18"/>
        <v>-58.19</v>
      </c>
    </row>
    <row r="87" spans="1:11" ht="14.25" customHeight="1" x14ac:dyDescent="0.2">
      <c r="A87" s="52" t="s">
        <v>87</v>
      </c>
      <c r="B87" s="41" t="s">
        <v>99</v>
      </c>
      <c r="C87" s="42" t="s">
        <v>59</v>
      </c>
      <c r="D87" s="43"/>
      <c r="E87" s="63"/>
      <c r="F87" s="36">
        <f t="shared" si="16"/>
        <v>0</v>
      </c>
      <c r="H87" s="60">
        <v>25</v>
      </c>
      <c r="I87" s="74">
        <v>78.5</v>
      </c>
      <c r="J87" s="62">
        <f t="shared" si="17"/>
        <v>-25</v>
      </c>
      <c r="K87" s="36">
        <f t="shared" si="18"/>
        <v>-78.5</v>
      </c>
    </row>
    <row r="88" spans="1:11" ht="14.25" customHeight="1" x14ac:dyDescent="0.2">
      <c r="A88" s="52" t="s">
        <v>87</v>
      </c>
      <c r="B88" s="34" t="s">
        <v>100</v>
      </c>
      <c r="C88" s="35" t="s">
        <v>59</v>
      </c>
      <c r="D88" s="36"/>
      <c r="E88" s="60"/>
      <c r="F88" s="36">
        <f t="shared" si="16"/>
        <v>0</v>
      </c>
      <c r="H88" s="60">
        <v>20</v>
      </c>
      <c r="I88" s="74">
        <v>320.79999999999995</v>
      </c>
      <c r="J88" s="62">
        <f t="shared" si="17"/>
        <v>-20</v>
      </c>
      <c r="K88" s="36">
        <f t="shared" si="18"/>
        <v>-320.79999999999995</v>
      </c>
    </row>
    <row r="89" spans="1:11" ht="14.25" customHeight="1" x14ac:dyDescent="0.2">
      <c r="A89" s="52" t="s">
        <v>87</v>
      </c>
      <c r="B89" s="34" t="s">
        <v>101</v>
      </c>
      <c r="C89" s="35" t="s">
        <v>59</v>
      </c>
      <c r="D89" s="36"/>
      <c r="E89" s="60"/>
      <c r="F89" s="36">
        <f t="shared" si="16"/>
        <v>0</v>
      </c>
      <c r="H89" s="60">
        <v>11</v>
      </c>
      <c r="I89" s="74">
        <v>106.37</v>
      </c>
      <c r="J89" s="62">
        <f t="shared" si="17"/>
        <v>-11</v>
      </c>
      <c r="K89" s="36">
        <f t="shared" si="18"/>
        <v>-106.37</v>
      </c>
    </row>
    <row r="90" spans="1:11" ht="14.25" customHeight="1" x14ac:dyDescent="0.2">
      <c r="A90" s="52" t="s">
        <v>87</v>
      </c>
      <c r="B90" s="34" t="s">
        <v>102</v>
      </c>
      <c r="C90" s="35" t="s">
        <v>59</v>
      </c>
      <c r="D90" s="36"/>
      <c r="E90" s="60"/>
      <c r="F90" s="36">
        <f t="shared" si="16"/>
        <v>0</v>
      </c>
      <c r="H90" s="60">
        <v>19.5</v>
      </c>
      <c r="I90" s="74">
        <v>292.69499999999999</v>
      </c>
      <c r="J90" s="62">
        <f t="shared" si="17"/>
        <v>-19.5</v>
      </c>
      <c r="K90" s="36">
        <f t="shared" si="18"/>
        <v>-292.69499999999999</v>
      </c>
    </row>
    <row r="91" spans="1:11" ht="14.25" customHeight="1" x14ac:dyDescent="0.2">
      <c r="A91" s="52" t="s">
        <v>87</v>
      </c>
      <c r="B91" s="34" t="s">
        <v>103</v>
      </c>
      <c r="C91" s="35" t="s">
        <v>59</v>
      </c>
      <c r="D91" s="36"/>
      <c r="E91" s="60"/>
      <c r="F91" s="36">
        <f t="shared" si="16"/>
        <v>0</v>
      </c>
      <c r="H91" s="60">
        <v>11.5</v>
      </c>
      <c r="I91" s="74">
        <v>43.354999999999997</v>
      </c>
      <c r="J91" s="62">
        <f t="shared" si="17"/>
        <v>-11.5</v>
      </c>
      <c r="K91" s="36">
        <f t="shared" si="18"/>
        <v>-43.354999999999997</v>
      </c>
    </row>
    <row r="92" spans="1:11" ht="14.25" customHeight="1" x14ac:dyDescent="0.2">
      <c r="A92" s="52" t="s">
        <v>87</v>
      </c>
      <c r="B92" s="34" t="s">
        <v>104</v>
      </c>
      <c r="C92" s="35" t="s">
        <v>59</v>
      </c>
      <c r="D92" s="36"/>
      <c r="E92" s="60"/>
      <c r="F92" s="36">
        <f t="shared" si="16"/>
        <v>0</v>
      </c>
      <c r="H92" s="60">
        <v>10</v>
      </c>
      <c r="I92" s="74">
        <v>116.5</v>
      </c>
      <c r="J92" s="62">
        <f t="shared" si="17"/>
        <v>-10</v>
      </c>
      <c r="K92" s="36">
        <f t="shared" si="18"/>
        <v>-116.5</v>
      </c>
    </row>
    <row r="93" spans="1:11" ht="14.25" customHeight="1" x14ac:dyDescent="0.2">
      <c r="A93" s="52" t="s">
        <v>87</v>
      </c>
      <c r="B93" s="34" t="s">
        <v>105</v>
      </c>
      <c r="C93" s="35" t="s">
        <v>50</v>
      </c>
      <c r="D93" s="36"/>
      <c r="E93" s="60"/>
      <c r="F93" s="36">
        <f t="shared" si="16"/>
        <v>0</v>
      </c>
      <c r="H93" s="60">
        <v>80</v>
      </c>
      <c r="I93" s="61">
        <v>249.60000000000002</v>
      </c>
      <c r="J93" s="62">
        <f t="shared" si="17"/>
        <v>-80</v>
      </c>
      <c r="K93" s="36">
        <f t="shared" si="18"/>
        <v>-249.60000000000002</v>
      </c>
    </row>
    <row r="94" spans="1:11" ht="14.25" customHeight="1" x14ac:dyDescent="0.2">
      <c r="A94" s="52" t="s">
        <v>87</v>
      </c>
      <c r="B94" s="34" t="s">
        <v>106</v>
      </c>
      <c r="C94" s="35" t="s">
        <v>59</v>
      </c>
      <c r="D94" s="36"/>
      <c r="E94" s="60"/>
      <c r="F94" s="36">
        <f t="shared" si="16"/>
        <v>0</v>
      </c>
      <c r="H94" s="60">
        <v>12</v>
      </c>
      <c r="I94" s="61">
        <v>98.88</v>
      </c>
      <c r="J94" s="62">
        <f t="shared" si="17"/>
        <v>-12</v>
      </c>
      <c r="K94" s="36">
        <f t="shared" si="18"/>
        <v>-98.88</v>
      </c>
    </row>
    <row r="95" spans="1:11" ht="14.25" customHeight="1" x14ac:dyDescent="0.2">
      <c r="A95" s="52" t="s">
        <v>87</v>
      </c>
      <c r="B95" s="34" t="s">
        <v>107</v>
      </c>
      <c r="C95" s="35" t="s">
        <v>57</v>
      </c>
      <c r="D95" s="36"/>
      <c r="E95" s="60"/>
      <c r="F95" s="36">
        <f t="shared" si="16"/>
        <v>0</v>
      </c>
      <c r="H95" s="60">
        <v>1.9</v>
      </c>
      <c r="I95" s="61">
        <v>144.36199999999999</v>
      </c>
      <c r="J95" s="62">
        <f t="shared" si="17"/>
        <v>-1.9</v>
      </c>
      <c r="K95" s="36">
        <f t="shared" si="18"/>
        <v>-144.36199999999999</v>
      </c>
    </row>
    <row r="96" spans="1:11" ht="14.25" customHeight="1" x14ac:dyDescent="0.2">
      <c r="A96" s="52" t="s">
        <v>87</v>
      </c>
      <c r="B96" s="34" t="s">
        <v>108</v>
      </c>
      <c r="C96" s="35" t="s">
        <v>59</v>
      </c>
      <c r="D96" s="36"/>
      <c r="E96" s="60"/>
      <c r="F96" s="36">
        <f t="shared" si="16"/>
        <v>0</v>
      </c>
      <c r="H96" s="60">
        <v>11</v>
      </c>
      <c r="I96" s="61">
        <v>132.10999999999999</v>
      </c>
      <c r="J96" s="62">
        <f t="shared" si="17"/>
        <v>-11</v>
      </c>
      <c r="K96" s="36">
        <f t="shared" si="18"/>
        <v>-132.10999999999999</v>
      </c>
    </row>
    <row r="97" spans="1:11" ht="14.25" customHeight="1" x14ac:dyDescent="0.2">
      <c r="A97" s="52" t="s">
        <v>87</v>
      </c>
      <c r="B97" s="34" t="s">
        <v>109</v>
      </c>
      <c r="C97" s="35" t="s">
        <v>57</v>
      </c>
      <c r="D97" s="36"/>
      <c r="E97" s="60"/>
      <c r="F97" s="36">
        <f t="shared" si="16"/>
        <v>0</v>
      </c>
      <c r="H97" s="60">
        <v>1</v>
      </c>
      <c r="I97" s="61">
        <v>20.71</v>
      </c>
      <c r="J97" s="62">
        <f t="shared" si="17"/>
        <v>-1</v>
      </c>
      <c r="K97" s="36">
        <f t="shared" si="18"/>
        <v>-20.71</v>
      </c>
    </row>
    <row r="98" spans="1:11" ht="14.25" customHeight="1" x14ac:dyDescent="0.2">
      <c r="A98" s="52" t="s">
        <v>87</v>
      </c>
      <c r="B98" s="79" t="s">
        <v>110</v>
      </c>
      <c r="C98" s="80"/>
      <c r="D98" s="81"/>
      <c r="E98" s="82"/>
      <c r="F98" s="83"/>
      <c r="H98" s="84"/>
      <c r="I98" s="85"/>
      <c r="J98" s="86"/>
      <c r="K98" s="83"/>
    </row>
    <row r="99" spans="1:11" ht="21" customHeight="1" x14ac:dyDescent="0.2">
      <c r="A99" s="52" t="s">
        <v>110</v>
      </c>
      <c r="B99" s="34" t="s">
        <v>111</v>
      </c>
      <c r="C99" s="35" t="s">
        <v>57</v>
      </c>
      <c r="D99" s="36"/>
      <c r="E99" s="60"/>
      <c r="F99" s="36">
        <f t="shared" ref="F99:F132" si="22">D99*E99</f>
        <v>0</v>
      </c>
      <c r="H99" s="60">
        <v>1.5</v>
      </c>
      <c r="I99" s="61">
        <v>37.799999999999997</v>
      </c>
      <c r="J99" s="62">
        <f t="shared" ref="J99:J132" si="23">E99-H99</f>
        <v>-1.5</v>
      </c>
      <c r="K99" s="36">
        <f t="shared" ref="K99:K132" si="24">F99-I99</f>
        <v>-37.799999999999997</v>
      </c>
    </row>
    <row r="100" spans="1:11" ht="14.25" customHeight="1" x14ac:dyDescent="0.2">
      <c r="A100" s="52" t="s">
        <v>110</v>
      </c>
      <c r="B100" s="34" t="s">
        <v>112</v>
      </c>
      <c r="C100" s="35" t="s">
        <v>57</v>
      </c>
      <c r="D100" s="36"/>
      <c r="E100" s="60"/>
      <c r="F100" s="36">
        <f t="shared" si="22"/>
        <v>0</v>
      </c>
      <c r="H100" s="60">
        <v>2.9</v>
      </c>
      <c r="I100" s="61">
        <v>63.451999999999998</v>
      </c>
      <c r="J100" s="62">
        <f t="shared" si="23"/>
        <v>-2.9</v>
      </c>
      <c r="K100" s="36">
        <f t="shared" si="24"/>
        <v>-63.451999999999998</v>
      </c>
    </row>
    <row r="101" spans="1:11" ht="14.25" customHeight="1" x14ac:dyDescent="0.2">
      <c r="A101" s="52" t="s">
        <v>110</v>
      </c>
      <c r="B101" s="34" t="s">
        <v>113</v>
      </c>
      <c r="C101" s="35" t="s">
        <v>57</v>
      </c>
      <c r="D101" s="37"/>
      <c r="E101" s="60"/>
      <c r="F101" s="36">
        <f t="shared" si="22"/>
        <v>0</v>
      </c>
      <c r="H101" s="63">
        <v>2</v>
      </c>
      <c r="I101" s="87">
        <v>38.44</v>
      </c>
      <c r="J101" s="65">
        <f t="shared" si="23"/>
        <v>-2</v>
      </c>
      <c r="K101" s="43">
        <f t="shared" si="24"/>
        <v>-38.44</v>
      </c>
    </row>
    <row r="102" spans="1:11" ht="14.25" customHeight="1" x14ac:dyDescent="0.2">
      <c r="A102" s="52" t="s">
        <v>110</v>
      </c>
      <c r="B102" s="34" t="s">
        <v>114</v>
      </c>
      <c r="C102" s="35" t="s">
        <v>57</v>
      </c>
      <c r="D102" s="36"/>
      <c r="E102" s="60"/>
      <c r="F102" s="36">
        <f t="shared" si="22"/>
        <v>0</v>
      </c>
      <c r="H102" s="60">
        <v>11</v>
      </c>
      <c r="I102" s="74">
        <v>298.54000000000002</v>
      </c>
      <c r="J102" s="62">
        <f t="shared" si="23"/>
        <v>-11</v>
      </c>
      <c r="K102" s="36">
        <f t="shared" si="24"/>
        <v>-298.54000000000002</v>
      </c>
    </row>
    <row r="103" spans="1:11" ht="14.25" customHeight="1" x14ac:dyDescent="0.2">
      <c r="A103" s="52" t="s">
        <v>110</v>
      </c>
      <c r="B103" s="34" t="s">
        <v>115</v>
      </c>
      <c r="C103" s="35" t="s">
        <v>57</v>
      </c>
      <c r="D103" s="36"/>
      <c r="E103" s="60"/>
      <c r="F103" s="36">
        <f t="shared" si="22"/>
        <v>0</v>
      </c>
      <c r="H103" s="60">
        <v>1.6</v>
      </c>
      <c r="I103" s="61">
        <v>24.463999999999999</v>
      </c>
      <c r="J103" s="62">
        <f t="shared" si="23"/>
        <v>-1.6</v>
      </c>
      <c r="K103" s="36">
        <f t="shared" si="24"/>
        <v>-24.463999999999999</v>
      </c>
    </row>
    <row r="104" spans="1:11" ht="14.25" customHeight="1" x14ac:dyDescent="0.2">
      <c r="A104" s="52" t="s">
        <v>110</v>
      </c>
      <c r="B104" s="34" t="s">
        <v>116</v>
      </c>
      <c r="C104" s="35" t="s">
        <v>57</v>
      </c>
      <c r="D104" s="36"/>
      <c r="E104" s="60"/>
      <c r="F104" s="36">
        <f t="shared" ref="F104" si="25">D104*E104</f>
        <v>0</v>
      </c>
      <c r="H104" s="60"/>
      <c r="I104" s="61">
        <v>0</v>
      </c>
      <c r="J104" s="62">
        <f t="shared" ref="J104" si="26">E104-H104</f>
        <v>0</v>
      </c>
      <c r="K104" s="36">
        <f t="shared" ref="K104" si="27">F104-I104</f>
        <v>0</v>
      </c>
    </row>
    <row r="105" spans="1:11" ht="14.25" customHeight="1" x14ac:dyDescent="0.2">
      <c r="A105" s="52" t="s">
        <v>110</v>
      </c>
      <c r="B105" s="34" t="s">
        <v>117</v>
      </c>
      <c r="C105" s="35" t="s">
        <v>57</v>
      </c>
      <c r="D105" s="36"/>
      <c r="E105" s="60"/>
      <c r="F105" s="36">
        <f t="shared" si="22"/>
        <v>0</v>
      </c>
      <c r="H105" s="60"/>
      <c r="I105" s="61">
        <v>0</v>
      </c>
      <c r="J105" s="62">
        <f t="shared" si="23"/>
        <v>0</v>
      </c>
      <c r="K105" s="36">
        <f t="shared" si="24"/>
        <v>0</v>
      </c>
    </row>
    <row r="106" spans="1:11" ht="14.25" customHeight="1" x14ac:dyDescent="0.2">
      <c r="A106" s="52" t="s">
        <v>110</v>
      </c>
      <c r="B106" s="34" t="s">
        <v>118</v>
      </c>
      <c r="C106" s="35" t="s">
        <v>57</v>
      </c>
      <c r="D106" s="36"/>
      <c r="E106" s="60"/>
      <c r="F106" s="36">
        <f t="shared" si="22"/>
        <v>0</v>
      </c>
      <c r="H106" s="60">
        <v>1.6</v>
      </c>
      <c r="I106" s="61">
        <v>30.352</v>
      </c>
      <c r="J106" s="62">
        <f t="shared" si="23"/>
        <v>-1.6</v>
      </c>
      <c r="K106" s="36">
        <f t="shared" si="24"/>
        <v>-30.352</v>
      </c>
    </row>
    <row r="107" spans="1:11" ht="14.25" customHeight="1" x14ac:dyDescent="0.2">
      <c r="A107" s="52" t="s">
        <v>110</v>
      </c>
      <c r="B107" s="34" t="s">
        <v>119</v>
      </c>
      <c r="C107" s="35" t="s">
        <v>57</v>
      </c>
      <c r="D107" s="36"/>
      <c r="E107" s="60"/>
      <c r="F107" s="36">
        <f t="shared" si="22"/>
        <v>0</v>
      </c>
      <c r="H107" s="60">
        <v>0.5</v>
      </c>
      <c r="I107" s="61">
        <v>13.855</v>
      </c>
      <c r="J107" s="62">
        <f t="shared" si="23"/>
        <v>-0.5</v>
      </c>
      <c r="K107" s="36">
        <f t="shared" si="24"/>
        <v>-13.855</v>
      </c>
    </row>
    <row r="108" spans="1:11" ht="14.25" customHeight="1" x14ac:dyDescent="0.2">
      <c r="A108" s="52" t="s">
        <v>110</v>
      </c>
      <c r="B108" s="34" t="s">
        <v>120</v>
      </c>
      <c r="C108" s="35" t="s">
        <v>57</v>
      </c>
      <c r="D108" s="36"/>
      <c r="E108" s="60"/>
      <c r="F108" s="36">
        <f t="shared" si="22"/>
        <v>0</v>
      </c>
      <c r="H108" s="60">
        <v>0.2</v>
      </c>
      <c r="I108" s="61">
        <v>4.93</v>
      </c>
      <c r="J108" s="62">
        <f t="shared" si="23"/>
        <v>-0.2</v>
      </c>
      <c r="K108" s="36">
        <f t="shared" si="24"/>
        <v>-4.93</v>
      </c>
    </row>
    <row r="109" spans="1:11" ht="14.25" customHeight="1" x14ac:dyDescent="0.2">
      <c r="A109" s="52" t="s">
        <v>110</v>
      </c>
      <c r="B109" s="34" t="s">
        <v>121</v>
      </c>
      <c r="C109" s="35" t="s">
        <v>59</v>
      </c>
      <c r="D109" s="36"/>
      <c r="E109" s="60"/>
      <c r="F109" s="36">
        <f t="shared" si="22"/>
        <v>0</v>
      </c>
      <c r="H109" s="60">
        <v>7</v>
      </c>
      <c r="I109" s="61">
        <v>47.669999999999995</v>
      </c>
      <c r="J109" s="62">
        <f t="shared" si="23"/>
        <v>-7</v>
      </c>
      <c r="K109" s="36">
        <f t="shared" si="24"/>
        <v>-47.669999999999995</v>
      </c>
    </row>
    <row r="110" spans="1:11" ht="14.25" customHeight="1" x14ac:dyDescent="0.2">
      <c r="A110" s="52" t="s">
        <v>54</v>
      </c>
      <c r="B110" s="34" t="s">
        <v>122</v>
      </c>
      <c r="C110" s="35" t="s">
        <v>59</v>
      </c>
      <c r="D110" s="36"/>
      <c r="E110" s="60"/>
      <c r="F110" s="36">
        <f t="shared" si="22"/>
        <v>0</v>
      </c>
      <c r="H110" s="60">
        <v>7.3</v>
      </c>
      <c r="I110" s="74">
        <v>34.529000000000003</v>
      </c>
      <c r="J110" s="62">
        <f t="shared" si="23"/>
        <v>-7.3</v>
      </c>
      <c r="K110" s="36">
        <f t="shared" si="24"/>
        <v>-34.529000000000003</v>
      </c>
    </row>
    <row r="111" spans="1:11" ht="14.25" customHeight="1" x14ac:dyDescent="0.2">
      <c r="A111" s="52" t="s">
        <v>54</v>
      </c>
      <c r="B111" s="34" t="s">
        <v>123</v>
      </c>
      <c r="C111" s="35" t="s">
        <v>59</v>
      </c>
      <c r="D111" s="36"/>
      <c r="E111" s="60"/>
      <c r="F111" s="36">
        <f t="shared" si="22"/>
        <v>0</v>
      </c>
      <c r="H111" s="60">
        <v>2</v>
      </c>
      <c r="I111" s="61">
        <v>40.9</v>
      </c>
      <c r="J111" s="62">
        <f t="shared" si="23"/>
        <v>-2</v>
      </c>
      <c r="K111" s="36">
        <f t="shared" si="24"/>
        <v>-40.9</v>
      </c>
    </row>
    <row r="112" spans="1:11" ht="14.25" customHeight="1" x14ac:dyDescent="0.2">
      <c r="A112" s="52" t="s">
        <v>110</v>
      </c>
      <c r="B112" s="34" t="s">
        <v>124</v>
      </c>
      <c r="C112" s="35" t="s">
        <v>57</v>
      </c>
      <c r="D112" s="36"/>
      <c r="E112" s="60"/>
      <c r="F112" s="36">
        <f t="shared" si="22"/>
        <v>0</v>
      </c>
      <c r="H112" s="60">
        <v>0.5</v>
      </c>
      <c r="I112" s="61">
        <v>8.3249999999999993</v>
      </c>
      <c r="J112" s="62">
        <f t="shared" si="23"/>
        <v>-0.5</v>
      </c>
      <c r="K112" s="36">
        <f t="shared" si="24"/>
        <v>-8.3249999999999993</v>
      </c>
    </row>
    <row r="113" spans="1:11" ht="14.25" customHeight="1" x14ac:dyDescent="0.2">
      <c r="A113" s="52" t="s">
        <v>110</v>
      </c>
      <c r="B113" s="34" t="s">
        <v>125</v>
      </c>
      <c r="C113" s="35" t="s">
        <v>57</v>
      </c>
      <c r="D113" s="36"/>
      <c r="E113" s="60"/>
      <c r="F113" s="36">
        <f t="shared" si="22"/>
        <v>0</v>
      </c>
      <c r="H113" s="60">
        <v>1.75</v>
      </c>
      <c r="I113" s="75">
        <v>32.952500000000001</v>
      </c>
      <c r="J113" s="62">
        <f t="shared" si="23"/>
        <v>-1.75</v>
      </c>
      <c r="K113" s="36">
        <f t="shared" si="24"/>
        <v>-32.952500000000001</v>
      </c>
    </row>
    <row r="114" spans="1:11" ht="14.25" customHeight="1" x14ac:dyDescent="0.2">
      <c r="A114" s="52" t="s">
        <v>110</v>
      </c>
      <c r="B114" s="34" t="s">
        <v>126</v>
      </c>
      <c r="C114" s="35" t="s">
        <v>57</v>
      </c>
      <c r="D114" s="36"/>
      <c r="E114" s="60"/>
      <c r="F114" s="36">
        <f t="shared" si="22"/>
        <v>0</v>
      </c>
      <c r="H114" s="60">
        <v>1.5</v>
      </c>
      <c r="I114" s="61">
        <v>22.86</v>
      </c>
      <c r="J114" s="62">
        <f t="shared" si="23"/>
        <v>-1.5</v>
      </c>
      <c r="K114" s="36">
        <f t="shared" si="24"/>
        <v>-22.86</v>
      </c>
    </row>
    <row r="115" spans="1:11" ht="14.25" customHeight="1" x14ac:dyDescent="0.2">
      <c r="A115" s="52" t="s">
        <v>110</v>
      </c>
      <c r="B115" s="34" t="s">
        <v>127</v>
      </c>
      <c r="C115" s="35" t="s">
        <v>57</v>
      </c>
      <c r="D115" s="36"/>
      <c r="E115" s="60"/>
      <c r="F115" s="36">
        <f t="shared" si="22"/>
        <v>0</v>
      </c>
      <c r="H115" s="60">
        <v>4</v>
      </c>
      <c r="I115" s="61">
        <v>136</v>
      </c>
      <c r="J115" s="62">
        <f t="shared" si="23"/>
        <v>-4</v>
      </c>
      <c r="K115" s="36">
        <f t="shared" si="24"/>
        <v>-136</v>
      </c>
    </row>
    <row r="116" spans="1:11" ht="14.25" customHeight="1" x14ac:dyDescent="0.2">
      <c r="A116" s="52" t="s">
        <v>110</v>
      </c>
      <c r="B116" s="34" t="s">
        <v>128</v>
      </c>
      <c r="C116" s="35" t="s">
        <v>57</v>
      </c>
      <c r="D116" s="36"/>
      <c r="E116" s="60"/>
      <c r="F116" s="36">
        <f t="shared" si="22"/>
        <v>0</v>
      </c>
      <c r="H116" s="60">
        <v>5</v>
      </c>
      <c r="I116" s="61">
        <v>140.9</v>
      </c>
      <c r="J116" s="62">
        <f t="shared" si="23"/>
        <v>-5</v>
      </c>
      <c r="K116" s="36">
        <f t="shared" si="24"/>
        <v>-140.9</v>
      </c>
    </row>
    <row r="117" spans="1:11" ht="14.25" customHeight="1" x14ac:dyDescent="0.2">
      <c r="A117" s="52" t="s">
        <v>110</v>
      </c>
      <c r="B117" s="34" t="s">
        <v>129</v>
      </c>
      <c r="C117" s="35" t="s">
        <v>57</v>
      </c>
      <c r="D117" s="36"/>
      <c r="E117" s="60"/>
      <c r="F117" s="36">
        <f t="shared" si="22"/>
        <v>0</v>
      </c>
      <c r="H117" s="60">
        <v>1.2</v>
      </c>
      <c r="I117" s="61">
        <v>30.936</v>
      </c>
      <c r="J117" s="62">
        <f t="shared" si="23"/>
        <v>-1.2</v>
      </c>
      <c r="K117" s="36">
        <f t="shared" si="24"/>
        <v>-30.936</v>
      </c>
    </row>
    <row r="118" spans="1:11" ht="14.25" customHeight="1" x14ac:dyDescent="0.2">
      <c r="A118" s="52" t="s">
        <v>110</v>
      </c>
      <c r="B118" s="34" t="s">
        <v>130</v>
      </c>
      <c r="C118" s="35" t="s">
        <v>59</v>
      </c>
      <c r="D118" s="36"/>
      <c r="E118" s="60"/>
      <c r="F118" s="36">
        <f t="shared" si="22"/>
        <v>0</v>
      </c>
      <c r="H118" s="60">
        <v>4</v>
      </c>
      <c r="I118" s="61">
        <v>56.16</v>
      </c>
      <c r="J118" s="62">
        <f t="shared" si="23"/>
        <v>-4</v>
      </c>
      <c r="K118" s="36">
        <f t="shared" si="24"/>
        <v>-56.16</v>
      </c>
    </row>
    <row r="119" spans="1:11" ht="14.25" customHeight="1" x14ac:dyDescent="0.2">
      <c r="A119" s="52" t="s">
        <v>110</v>
      </c>
      <c r="B119" s="41" t="s">
        <v>131</v>
      </c>
      <c r="C119" s="42" t="s">
        <v>57</v>
      </c>
      <c r="D119" s="43"/>
      <c r="E119" s="63"/>
      <c r="F119" s="36">
        <f t="shared" si="22"/>
        <v>0</v>
      </c>
      <c r="H119" s="60">
        <v>1.4</v>
      </c>
      <c r="I119" s="61">
        <v>68.501999999999995</v>
      </c>
      <c r="J119" s="62">
        <f t="shared" si="23"/>
        <v>-1.4</v>
      </c>
      <c r="K119" s="36">
        <f t="shared" si="24"/>
        <v>-68.501999999999995</v>
      </c>
    </row>
    <row r="120" spans="1:11" ht="14.25" customHeight="1" x14ac:dyDescent="0.2">
      <c r="A120" s="52" t="s">
        <v>110</v>
      </c>
      <c r="B120" s="34" t="s">
        <v>132</v>
      </c>
      <c r="C120" s="35" t="s">
        <v>59</v>
      </c>
      <c r="D120" s="36"/>
      <c r="E120" s="60"/>
      <c r="F120" s="36">
        <f t="shared" si="22"/>
        <v>0</v>
      </c>
      <c r="H120" s="60">
        <v>2</v>
      </c>
      <c r="I120" s="61">
        <v>32.06</v>
      </c>
      <c r="J120" s="62">
        <f t="shared" si="23"/>
        <v>-2</v>
      </c>
      <c r="K120" s="36">
        <f t="shared" si="24"/>
        <v>-32.06</v>
      </c>
    </row>
    <row r="121" spans="1:11" ht="14.25" customHeight="1" x14ac:dyDescent="0.2">
      <c r="A121" s="52" t="s">
        <v>110</v>
      </c>
      <c r="B121" s="34" t="s">
        <v>133</v>
      </c>
      <c r="C121" s="35" t="s">
        <v>59</v>
      </c>
      <c r="D121" s="36"/>
      <c r="E121" s="60"/>
      <c r="F121" s="36">
        <f t="shared" si="22"/>
        <v>0</v>
      </c>
      <c r="H121" s="60">
        <v>2</v>
      </c>
      <c r="I121" s="61">
        <v>25.54</v>
      </c>
      <c r="J121" s="62">
        <f t="shared" si="23"/>
        <v>-2</v>
      </c>
      <c r="K121" s="36">
        <f t="shared" si="24"/>
        <v>-25.54</v>
      </c>
    </row>
    <row r="122" spans="1:11" ht="14.25" customHeight="1" x14ac:dyDescent="0.2">
      <c r="A122" s="52" t="s">
        <v>110</v>
      </c>
      <c r="B122" s="34" t="s">
        <v>134</v>
      </c>
      <c r="C122" s="35" t="s">
        <v>57</v>
      </c>
      <c r="D122" s="36"/>
      <c r="E122" s="60"/>
      <c r="F122" s="36">
        <f t="shared" si="22"/>
        <v>0</v>
      </c>
      <c r="H122" s="60">
        <v>0.1</v>
      </c>
      <c r="I122" s="61">
        <v>1.9649999999999999</v>
      </c>
      <c r="J122" s="62">
        <f t="shared" si="23"/>
        <v>-0.1</v>
      </c>
      <c r="K122" s="36">
        <f t="shared" si="24"/>
        <v>-1.9649999999999999</v>
      </c>
    </row>
    <row r="123" spans="1:11" ht="14.25" customHeight="1" x14ac:dyDescent="0.2">
      <c r="A123" s="52" t="s">
        <v>110</v>
      </c>
      <c r="B123" s="34" t="s">
        <v>135</v>
      </c>
      <c r="C123" s="35" t="s">
        <v>57</v>
      </c>
      <c r="D123" s="36"/>
      <c r="E123" s="60"/>
      <c r="F123" s="36">
        <f t="shared" si="22"/>
        <v>0</v>
      </c>
      <c r="H123" s="60">
        <v>2.2000000000000002</v>
      </c>
      <c r="I123" s="61">
        <v>64.504000000000005</v>
      </c>
      <c r="J123" s="62">
        <f t="shared" si="23"/>
        <v>-2.2000000000000002</v>
      </c>
      <c r="K123" s="36">
        <f t="shared" si="24"/>
        <v>-64.504000000000005</v>
      </c>
    </row>
    <row r="124" spans="1:11" ht="14.25" customHeight="1" x14ac:dyDescent="0.2">
      <c r="A124" s="52" t="s">
        <v>110</v>
      </c>
      <c r="B124" s="34" t="s">
        <v>136</v>
      </c>
      <c r="C124" s="35" t="s">
        <v>59</v>
      </c>
      <c r="D124" s="36"/>
      <c r="E124" s="60"/>
      <c r="F124" s="36">
        <f t="shared" si="22"/>
        <v>0</v>
      </c>
      <c r="H124" s="60">
        <v>78</v>
      </c>
      <c r="I124" s="61">
        <v>141.18</v>
      </c>
      <c r="J124" s="62">
        <f t="shared" si="23"/>
        <v>-78</v>
      </c>
      <c r="K124" s="36">
        <f t="shared" si="24"/>
        <v>-141.18</v>
      </c>
    </row>
    <row r="125" spans="1:11" ht="14.25" customHeight="1" x14ac:dyDescent="0.2">
      <c r="A125" s="52" t="s">
        <v>110</v>
      </c>
      <c r="B125" s="34" t="s">
        <v>137</v>
      </c>
      <c r="C125" s="35" t="s">
        <v>57</v>
      </c>
      <c r="D125" s="36"/>
      <c r="E125" s="60"/>
      <c r="F125" s="36">
        <f t="shared" si="22"/>
        <v>0</v>
      </c>
      <c r="H125" s="60">
        <v>1</v>
      </c>
      <c r="I125" s="61">
        <v>32.74</v>
      </c>
      <c r="J125" s="62">
        <f t="shared" si="23"/>
        <v>-1</v>
      </c>
      <c r="K125" s="36">
        <f t="shared" si="24"/>
        <v>-32.74</v>
      </c>
    </row>
    <row r="126" spans="1:11" ht="14.25" customHeight="1" x14ac:dyDescent="0.2">
      <c r="A126" s="52" t="s">
        <v>110</v>
      </c>
      <c r="B126" s="34" t="s">
        <v>138</v>
      </c>
      <c r="C126" s="35" t="s">
        <v>57</v>
      </c>
      <c r="D126" s="36"/>
      <c r="E126" s="60"/>
      <c r="F126" s="36">
        <f t="shared" si="22"/>
        <v>0</v>
      </c>
      <c r="H126" s="60">
        <v>0.6</v>
      </c>
      <c r="I126" s="61">
        <v>16.122</v>
      </c>
      <c r="J126" s="62">
        <f t="shared" si="23"/>
        <v>-0.6</v>
      </c>
      <c r="K126" s="36">
        <f t="shared" si="24"/>
        <v>-16.122</v>
      </c>
    </row>
    <row r="127" spans="1:11" ht="14.25" customHeight="1" x14ac:dyDescent="0.2">
      <c r="A127" s="52" t="s">
        <v>110</v>
      </c>
      <c r="B127" s="34" t="s">
        <v>139</v>
      </c>
      <c r="C127" s="35" t="s">
        <v>57</v>
      </c>
      <c r="D127" s="36"/>
      <c r="E127" s="60"/>
      <c r="F127" s="36">
        <f t="shared" si="22"/>
        <v>0</v>
      </c>
      <c r="H127" s="60">
        <v>0.2</v>
      </c>
      <c r="I127" s="61">
        <v>5.43</v>
      </c>
      <c r="J127" s="62">
        <f t="shared" si="23"/>
        <v>-0.2</v>
      </c>
      <c r="K127" s="36">
        <f t="shared" si="24"/>
        <v>-5.43</v>
      </c>
    </row>
    <row r="128" spans="1:11" ht="14.25" customHeight="1" x14ac:dyDescent="0.2">
      <c r="A128" s="52" t="s">
        <v>110</v>
      </c>
      <c r="B128" s="34" t="s">
        <v>140</v>
      </c>
      <c r="C128" s="35" t="s">
        <v>57</v>
      </c>
      <c r="D128" s="36"/>
      <c r="E128" s="60"/>
      <c r="F128" s="36">
        <f t="shared" si="22"/>
        <v>0</v>
      </c>
      <c r="H128" s="60">
        <v>3.6</v>
      </c>
      <c r="I128" s="74">
        <v>100.36799999999999</v>
      </c>
      <c r="J128" s="62">
        <f t="shared" si="23"/>
        <v>-3.6</v>
      </c>
      <c r="K128" s="36">
        <f t="shared" si="24"/>
        <v>-100.36799999999999</v>
      </c>
    </row>
    <row r="129" spans="1:11" ht="14.25" customHeight="1" x14ac:dyDescent="0.2">
      <c r="A129" s="52" t="s">
        <v>110</v>
      </c>
      <c r="B129" s="34" t="s">
        <v>141</v>
      </c>
      <c r="C129" s="42" t="s">
        <v>57</v>
      </c>
      <c r="D129" s="43"/>
      <c r="E129" s="63"/>
      <c r="F129" s="36">
        <f t="shared" ref="F129" si="28">D129*E129</f>
        <v>0</v>
      </c>
      <c r="H129" s="63"/>
      <c r="I129" s="87">
        <v>0</v>
      </c>
      <c r="J129" s="65">
        <f t="shared" ref="J129" si="29">E129-H129</f>
        <v>0</v>
      </c>
      <c r="K129" s="43">
        <f t="shared" ref="K129" si="30">F129-I129</f>
        <v>0</v>
      </c>
    </row>
    <row r="130" spans="1:11" ht="14.25" customHeight="1" x14ac:dyDescent="0.2">
      <c r="A130" s="52" t="s">
        <v>54</v>
      </c>
      <c r="B130" s="34" t="s">
        <v>142</v>
      </c>
      <c r="C130" s="42" t="s">
        <v>57</v>
      </c>
      <c r="D130" s="43"/>
      <c r="E130" s="63"/>
      <c r="F130" s="36">
        <f t="shared" si="22"/>
        <v>0</v>
      </c>
      <c r="H130" s="63"/>
      <c r="I130" s="87">
        <v>0</v>
      </c>
      <c r="J130" s="65">
        <f t="shared" si="23"/>
        <v>0</v>
      </c>
      <c r="K130" s="43">
        <f t="shared" si="24"/>
        <v>0</v>
      </c>
    </row>
    <row r="131" spans="1:11" ht="14.25" customHeight="1" x14ac:dyDescent="0.2">
      <c r="A131" s="52" t="s">
        <v>54</v>
      </c>
      <c r="B131" s="34" t="s">
        <v>143</v>
      </c>
      <c r="C131" s="42" t="s">
        <v>59</v>
      </c>
      <c r="D131" s="43"/>
      <c r="E131" s="63"/>
      <c r="F131" s="36">
        <f t="shared" ref="F131" si="31">D131*E131</f>
        <v>0</v>
      </c>
      <c r="H131" s="63"/>
      <c r="I131" s="87">
        <v>0</v>
      </c>
      <c r="J131" s="65">
        <f t="shared" ref="J131" si="32">E131-H131</f>
        <v>0</v>
      </c>
      <c r="K131" s="43">
        <f t="shared" ref="K131" si="33">F131-I131</f>
        <v>0</v>
      </c>
    </row>
    <row r="132" spans="1:11" ht="14.25" customHeight="1" x14ac:dyDescent="0.2">
      <c r="A132" s="52" t="s">
        <v>54</v>
      </c>
      <c r="B132" s="34" t="s">
        <v>144</v>
      </c>
      <c r="C132" s="42" t="s">
        <v>59</v>
      </c>
      <c r="D132" s="43"/>
      <c r="E132" s="63"/>
      <c r="F132" s="36">
        <f t="shared" si="22"/>
        <v>0</v>
      </c>
      <c r="H132" s="63">
        <v>2</v>
      </c>
      <c r="I132" s="87">
        <v>81.06</v>
      </c>
      <c r="J132" s="65">
        <f t="shared" si="23"/>
        <v>-2</v>
      </c>
      <c r="K132" s="43">
        <f t="shared" si="24"/>
        <v>-81.06</v>
      </c>
    </row>
    <row r="133" spans="1:11" ht="14.25" customHeight="1" x14ac:dyDescent="0.2">
      <c r="A133" s="52" t="s">
        <v>54</v>
      </c>
      <c r="B133" s="79" t="s">
        <v>145</v>
      </c>
      <c r="C133" s="80"/>
      <c r="D133" s="81"/>
      <c r="E133" s="82"/>
      <c r="F133" s="83"/>
      <c r="H133" s="84"/>
      <c r="I133" s="85"/>
      <c r="J133" s="86"/>
      <c r="K133" s="83"/>
    </row>
    <row r="134" spans="1:11" ht="20.25" customHeight="1" x14ac:dyDescent="0.2">
      <c r="A134" s="52" t="s">
        <v>54</v>
      </c>
      <c r="B134" s="34" t="s">
        <v>146</v>
      </c>
      <c r="C134" s="35" t="s">
        <v>57</v>
      </c>
      <c r="D134" s="37"/>
      <c r="E134" s="60"/>
      <c r="F134" s="36">
        <f t="shared" ref="F134:F153" si="34">D134*E134</f>
        <v>0</v>
      </c>
      <c r="H134" s="63">
        <v>8.5</v>
      </c>
      <c r="I134" s="88">
        <v>166.60000000000002</v>
      </c>
      <c r="J134" s="65">
        <f t="shared" ref="J134:J153" si="35">E134-H134</f>
        <v>-8.5</v>
      </c>
      <c r="K134" s="43">
        <f t="shared" ref="K134:K153" si="36">F134-I134</f>
        <v>-166.60000000000002</v>
      </c>
    </row>
    <row r="135" spans="1:11" ht="14.25" customHeight="1" x14ac:dyDescent="0.2">
      <c r="A135" s="52" t="s">
        <v>54</v>
      </c>
      <c r="B135" s="34" t="s">
        <v>147</v>
      </c>
      <c r="C135" s="35" t="s">
        <v>57</v>
      </c>
      <c r="D135" s="36"/>
      <c r="E135" s="60"/>
      <c r="F135" s="36">
        <f t="shared" si="34"/>
        <v>0</v>
      </c>
      <c r="H135" s="63">
        <v>21</v>
      </c>
      <c r="I135" s="88">
        <v>735.42000000000007</v>
      </c>
      <c r="J135" s="65">
        <f t="shared" si="35"/>
        <v>-21</v>
      </c>
      <c r="K135" s="43">
        <f t="shared" si="36"/>
        <v>-735.42000000000007</v>
      </c>
    </row>
    <row r="136" spans="1:11" ht="14.25" customHeight="1" x14ac:dyDescent="0.2">
      <c r="A136" s="52" t="s">
        <v>54</v>
      </c>
      <c r="B136" s="34" t="s">
        <v>148</v>
      </c>
      <c r="C136" s="35" t="s">
        <v>57</v>
      </c>
      <c r="D136" s="36"/>
      <c r="E136" s="60"/>
      <c r="F136" s="36">
        <f t="shared" si="34"/>
        <v>0</v>
      </c>
      <c r="H136" s="60">
        <v>11</v>
      </c>
      <c r="I136" s="75">
        <v>598.06999999999994</v>
      </c>
      <c r="J136" s="62">
        <f t="shared" si="35"/>
        <v>-11</v>
      </c>
      <c r="K136" s="36">
        <f t="shared" si="36"/>
        <v>-598.06999999999994</v>
      </c>
    </row>
    <row r="137" spans="1:11" ht="14.25" customHeight="1" x14ac:dyDescent="0.2">
      <c r="A137" s="52" t="s">
        <v>54</v>
      </c>
      <c r="B137" s="34" t="s">
        <v>150</v>
      </c>
      <c r="C137" s="35" t="s">
        <v>57</v>
      </c>
      <c r="D137" s="37"/>
      <c r="E137" s="60"/>
      <c r="F137" s="36">
        <f t="shared" si="34"/>
        <v>0</v>
      </c>
      <c r="H137" s="60">
        <v>3.5</v>
      </c>
      <c r="I137" s="75">
        <v>115.64</v>
      </c>
      <c r="J137" s="62">
        <f t="shared" si="35"/>
        <v>-3.5</v>
      </c>
      <c r="K137" s="36">
        <f t="shared" si="36"/>
        <v>-115.64</v>
      </c>
    </row>
    <row r="138" spans="1:11" ht="14.25" customHeight="1" x14ac:dyDescent="0.2">
      <c r="A138" s="52" t="s">
        <v>149</v>
      </c>
      <c r="B138" s="41" t="s">
        <v>151</v>
      </c>
      <c r="C138" s="42" t="s">
        <v>57</v>
      </c>
      <c r="D138" s="45"/>
      <c r="E138" s="63"/>
      <c r="F138" s="36">
        <f t="shared" si="34"/>
        <v>0</v>
      </c>
      <c r="H138" s="60">
        <v>18</v>
      </c>
      <c r="I138" s="75">
        <v>866.16</v>
      </c>
      <c r="J138" s="62">
        <f t="shared" si="35"/>
        <v>-18</v>
      </c>
      <c r="K138" s="36">
        <f t="shared" si="36"/>
        <v>-866.16</v>
      </c>
    </row>
    <row r="139" spans="1:11" ht="14.25" customHeight="1" x14ac:dyDescent="0.2">
      <c r="A139" s="52" t="s">
        <v>149</v>
      </c>
      <c r="B139" s="34" t="s">
        <v>152</v>
      </c>
      <c r="C139" s="35" t="s">
        <v>57</v>
      </c>
      <c r="D139" s="36"/>
      <c r="E139" s="60"/>
      <c r="F139" s="36">
        <f t="shared" si="34"/>
        <v>0</v>
      </c>
      <c r="H139" s="60">
        <v>7</v>
      </c>
      <c r="I139" s="74">
        <v>188.29999999999998</v>
      </c>
      <c r="J139" s="62">
        <f t="shared" si="35"/>
        <v>-7</v>
      </c>
      <c r="K139" s="36">
        <f t="shared" si="36"/>
        <v>-188.29999999999998</v>
      </c>
    </row>
    <row r="140" spans="1:11" ht="14.25" customHeight="1" x14ac:dyDescent="0.2">
      <c r="A140" s="52" t="s">
        <v>149</v>
      </c>
      <c r="B140" s="41" t="s">
        <v>153</v>
      </c>
      <c r="C140" s="42" t="s">
        <v>57</v>
      </c>
      <c r="D140" s="48"/>
      <c r="E140" s="63"/>
      <c r="F140" s="36">
        <f t="shared" si="34"/>
        <v>0</v>
      </c>
      <c r="H140" s="60">
        <v>2</v>
      </c>
      <c r="I140" s="74">
        <v>58.7</v>
      </c>
      <c r="J140" s="62">
        <f t="shared" si="35"/>
        <v>-2</v>
      </c>
      <c r="K140" s="36">
        <f t="shared" si="36"/>
        <v>-58.7</v>
      </c>
    </row>
    <row r="141" spans="1:11" ht="14.25" customHeight="1" x14ac:dyDescent="0.2">
      <c r="A141" s="52" t="s">
        <v>149</v>
      </c>
      <c r="B141" s="34" t="s">
        <v>154</v>
      </c>
      <c r="C141" s="35" t="s">
        <v>57</v>
      </c>
      <c r="D141" s="36"/>
      <c r="E141" s="60"/>
      <c r="F141" s="36">
        <f t="shared" si="34"/>
        <v>0</v>
      </c>
      <c r="H141" s="60">
        <v>8</v>
      </c>
      <c r="I141" s="74">
        <v>348.88</v>
      </c>
      <c r="J141" s="62">
        <f t="shared" si="35"/>
        <v>-8</v>
      </c>
      <c r="K141" s="36">
        <f t="shared" si="36"/>
        <v>-348.88</v>
      </c>
    </row>
    <row r="142" spans="1:11" ht="14.25" customHeight="1" x14ac:dyDescent="0.2">
      <c r="A142" s="52" t="s">
        <v>54</v>
      </c>
      <c r="B142" s="34" t="s">
        <v>155</v>
      </c>
      <c r="C142" s="35" t="s">
        <v>57</v>
      </c>
      <c r="D142" s="36"/>
      <c r="E142" s="60"/>
      <c r="F142" s="36">
        <f t="shared" si="34"/>
        <v>0</v>
      </c>
      <c r="H142" s="60">
        <v>11</v>
      </c>
      <c r="I142" s="74">
        <v>319.77</v>
      </c>
      <c r="J142" s="62">
        <f t="shared" si="35"/>
        <v>-11</v>
      </c>
      <c r="K142" s="36">
        <f t="shared" si="36"/>
        <v>-319.77</v>
      </c>
    </row>
    <row r="143" spans="1:11" ht="14.25" customHeight="1" x14ac:dyDescent="0.2">
      <c r="A143" s="52" t="s">
        <v>54</v>
      </c>
      <c r="B143" s="34" t="s">
        <v>156</v>
      </c>
      <c r="C143" s="35" t="s">
        <v>57</v>
      </c>
      <c r="D143" s="36"/>
      <c r="E143" s="60"/>
      <c r="F143" s="36">
        <f t="shared" si="34"/>
        <v>0</v>
      </c>
      <c r="H143" s="60">
        <v>1.2</v>
      </c>
      <c r="I143" s="74">
        <v>31.295999999999996</v>
      </c>
      <c r="J143" s="62">
        <f t="shared" si="35"/>
        <v>-1.2</v>
      </c>
      <c r="K143" s="36">
        <f t="shared" si="36"/>
        <v>-31.295999999999996</v>
      </c>
    </row>
    <row r="144" spans="1:11" ht="14.25" customHeight="1" x14ac:dyDescent="0.2">
      <c r="A144" s="52" t="s">
        <v>54</v>
      </c>
      <c r="B144" s="38" t="s">
        <v>157</v>
      </c>
      <c r="C144" s="39" t="s">
        <v>57</v>
      </c>
      <c r="D144" s="40"/>
      <c r="E144" s="76"/>
      <c r="F144" s="36">
        <f t="shared" si="34"/>
        <v>0</v>
      </c>
      <c r="H144" s="60"/>
      <c r="I144" s="61">
        <v>0</v>
      </c>
      <c r="J144" s="62">
        <f t="shared" si="35"/>
        <v>0</v>
      </c>
      <c r="K144" s="36">
        <f t="shared" si="36"/>
        <v>0</v>
      </c>
    </row>
    <row r="145" spans="1:11" ht="14.25" customHeight="1" x14ac:dyDescent="0.2">
      <c r="A145" s="52" t="s">
        <v>54</v>
      </c>
      <c r="B145" s="34" t="s">
        <v>158</v>
      </c>
      <c r="C145" s="35" t="s">
        <v>59</v>
      </c>
      <c r="D145" s="36"/>
      <c r="E145" s="60"/>
      <c r="F145" s="36">
        <f t="shared" si="34"/>
        <v>0</v>
      </c>
      <c r="H145" s="60">
        <v>30.5</v>
      </c>
      <c r="I145" s="61">
        <v>487.39</v>
      </c>
      <c r="J145" s="62">
        <f t="shared" si="35"/>
        <v>-30.5</v>
      </c>
      <c r="K145" s="36">
        <f t="shared" si="36"/>
        <v>-487.39</v>
      </c>
    </row>
    <row r="146" spans="1:11" ht="14.25" customHeight="1" x14ac:dyDescent="0.2">
      <c r="A146" s="52" t="s">
        <v>48</v>
      </c>
      <c r="B146" s="34" t="s">
        <v>159</v>
      </c>
      <c r="C146" s="35" t="s">
        <v>59</v>
      </c>
      <c r="D146" s="36"/>
      <c r="E146" s="60"/>
      <c r="F146" s="36">
        <f t="shared" si="34"/>
        <v>0</v>
      </c>
      <c r="H146" s="60">
        <v>7</v>
      </c>
      <c r="I146" s="61">
        <v>92.47</v>
      </c>
      <c r="J146" s="62">
        <f t="shared" si="35"/>
        <v>-7</v>
      </c>
      <c r="K146" s="36">
        <f t="shared" si="36"/>
        <v>-92.47</v>
      </c>
    </row>
    <row r="147" spans="1:11" ht="14.25" customHeight="1" x14ac:dyDescent="0.2">
      <c r="A147" s="52" t="s">
        <v>54</v>
      </c>
      <c r="B147" s="34" t="s">
        <v>160</v>
      </c>
      <c r="C147" s="35" t="s">
        <v>57</v>
      </c>
      <c r="D147" s="36"/>
      <c r="E147" s="60"/>
      <c r="F147" s="36">
        <f t="shared" si="34"/>
        <v>0</v>
      </c>
      <c r="H147" s="60">
        <v>1</v>
      </c>
      <c r="I147" s="61">
        <v>76.61</v>
      </c>
      <c r="J147" s="62">
        <f t="shared" si="35"/>
        <v>-1</v>
      </c>
      <c r="K147" s="36">
        <f t="shared" si="36"/>
        <v>-76.61</v>
      </c>
    </row>
    <row r="148" spans="1:11" ht="14.25" customHeight="1" x14ac:dyDescent="0.2">
      <c r="A148" s="52" t="s">
        <v>54</v>
      </c>
      <c r="B148" s="34" t="s">
        <v>162</v>
      </c>
      <c r="C148" s="35" t="s">
        <v>59</v>
      </c>
      <c r="D148" s="36"/>
      <c r="E148" s="60"/>
      <c r="F148" s="36">
        <f t="shared" ref="F148" si="37">D148*E148</f>
        <v>0</v>
      </c>
      <c r="H148" s="60"/>
      <c r="I148" s="61">
        <v>0</v>
      </c>
      <c r="J148" s="62">
        <f t="shared" ref="J148" si="38">E148-H148</f>
        <v>0</v>
      </c>
      <c r="K148" s="36">
        <f t="shared" ref="K148" si="39">F148-I148</f>
        <v>0</v>
      </c>
    </row>
    <row r="149" spans="1:11" ht="14.25" customHeight="1" x14ac:dyDescent="0.2">
      <c r="A149" s="52" t="s">
        <v>161</v>
      </c>
      <c r="B149" s="34" t="s">
        <v>163</v>
      </c>
      <c r="C149" s="35" t="s">
        <v>57</v>
      </c>
      <c r="D149" s="36"/>
      <c r="E149" s="60"/>
      <c r="F149" s="36">
        <f t="shared" si="34"/>
        <v>0</v>
      </c>
      <c r="H149" s="60">
        <v>1.2</v>
      </c>
      <c r="I149" s="61">
        <v>111.288</v>
      </c>
      <c r="J149" s="62">
        <f t="shared" si="35"/>
        <v>-1.2</v>
      </c>
      <c r="K149" s="36">
        <f t="shared" si="36"/>
        <v>-111.288</v>
      </c>
    </row>
    <row r="150" spans="1:11" ht="14.25" customHeight="1" x14ac:dyDescent="0.2">
      <c r="A150" s="52" t="s">
        <v>161</v>
      </c>
      <c r="B150" s="34" t="s">
        <v>164</v>
      </c>
      <c r="C150" s="35" t="s">
        <v>57</v>
      </c>
      <c r="D150" s="36"/>
      <c r="E150" s="60"/>
      <c r="F150" s="36">
        <f t="shared" si="34"/>
        <v>0</v>
      </c>
      <c r="H150" s="60">
        <v>1.7</v>
      </c>
      <c r="I150" s="61">
        <v>81.753</v>
      </c>
      <c r="J150" s="62">
        <f t="shared" si="35"/>
        <v>-1.7</v>
      </c>
      <c r="K150" s="36">
        <f t="shared" si="36"/>
        <v>-81.753</v>
      </c>
    </row>
    <row r="151" spans="1:11" ht="14.25" customHeight="1" x14ac:dyDescent="0.2">
      <c r="A151" s="52" t="s">
        <v>54</v>
      </c>
      <c r="B151" s="34" t="s">
        <v>165</v>
      </c>
      <c r="C151" s="35" t="s">
        <v>57</v>
      </c>
      <c r="D151" s="36"/>
      <c r="E151" s="60"/>
      <c r="F151" s="36">
        <f t="shared" si="34"/>
        <v>0</v>
      </c>
      <c r="H151" s="76">
        <v>1.3</v>
      </c>
      <c r="I151" s="77">
        <v>41.119</v>
      </c>
      <c r="J151" s="78">
        <f t="shared" si="35"/>
        <v>-1.3</v>
      </c>
      <c r="K151" s="40">
        <f t="shared" si="36"/>
        <v>-41.119</v>
      </c>
    </row>
    <row r="152" spans="1:11" ht="14.25" customHeight="1" x14ac:dyDescent="0.2">
      <c r="A152" s="52" t="s">
        <v>161</v>
      </c>
      <c r="B152" s="34" t="s">
        <v>166</v>
      </c>
      <c r="C152" s="35" t="s">
        <v>59</v>
      </c>
      <c r="D152" s="37"/>
      <c r="E152" s="60"/>
      <c r="F152" s="36">
        <f t="shared" si="34"/>
        <v>0</v>
      </c>
      <c r="H152" s="76">
        <v>5</v>
      </c>
      <c r="I152" s="77">
        <v>133.1</v>
      </c>
      <c r="J152" s="78">
        <f t="shared" si="35"/>
        <v>-5</v>
      </c>
      <c r="K152" s="40">
        <f t="shared" si="36"/>
        <v>-133.1</v>
      </c>
    </row>
    <row r="153" spans="1:11" ht="14.25" customHeight="1" x14ac:dyDescent="0.2">
      <c r="A153" s="52" t="s">
        <v>161</v>
      </c>
      <c r="B153" s="34" t="s">
        <v>167</v>
      </c>
      <c r="C153" s="35" t="s">
        <v>59</v>
      </c>
      <c r="D153" s="36"/>
      <c r="E153" s="60"/>
      <c r="F153" s="36">
        <f t="shared" si="34"/>
        <v>0</v>
      </c>
      <c r="H153" s="60">
        <v>4.5</v>
      </c>
      <c r="I153" s="61">
        <v>38.429999999999993</v>
      </c>
      <c r="J153" s="62">
        <f t="shared" si="35"/>
        <v>-4.5</v>
      </c>
      <c r="K153" s="36">
        <f t="shared" si="36"/>
        <v>-38.429999999999993</v>
      </c>
    </row>
    <row r="154" spans="1:11" ht="14.25" customHeight="1" x14ac:dyDescent="0.2">
      <c r="A154" s="52" t="s">
        <v>54</v>
      </c>
      <c r="B154" s="89" t="s">
        <v>168</v>
      </c>
      <c r="C154" s="80"/>
      <c r="D154" s="81"/>
      <c r="E154" s="82"/>
      <c r="F154" s="83"/>
      <c r="H154" s="84"/>
      <c r="I154" s="85"/>
      <c r="J154" s="86"/>
      <c r="K154" s="83"/>
    </row>
    <row r="155" spans="1:11" ht="20.25" customHeight="1" x14ac:dyDescent="0.2">
      <c r="A155" s="52" t="s">
        <v>54</v>
      </c>
      <c r="B155" s="34" t="s">
        <v>169</v>
      </c>
      <c r="C155" s="42" t="s">
        <v>59</v>
      </c>
      <c r="D155" s="36"/>
      <c r="E155" s="63"/>
      <c r="F155" s="36">
        <f t="shared" ref="F155:F224" si="40">D155*E155</f>
        <v>0</v>
      </c>
      <c r="H155" s="63">
        <v>1.9</v>
      </c>
      <c r="I155" s="87">
        <v>28.480999999999998</v>
      </c>
      <c r="J155" s="65">
        <f t="shared" ref="J155:J179" si="41">E155-H155</f>
        <v>-1.9</v>
      </c>
      <c r="K155" s="43">
        <f t="shared" ref="K155:K179" si="42">F155-I155</f>
        <v>-28.480999999999998</v>
      </c>
    </row>
    <row r="156" spans="1:11" ht="14.25" customHeight="1" x14ac:dyDescent="0.2">
      <c r="A156" s="52" t="s">
        <v>54</v>
      </c>
      <c r="B156" s="34" t="s">
        <v>170</v>
      </c>
      <c r="C156" s="35" t="s">
        <v>59</v>
      </c>
      <c r="D156" s="37"/>
      <c r="E156" s="60"/>
      <c r="F156" s="36">
        <f t="shared" si="40"/>
        <v>0</v>
      </c>
      <c r="H156" s="60">
        <v>1.3</v>
      </c>
      <c r="I156" s="74">
        <v>31.902000000000001</v>
      </c>
      <c r="J156" s="62">
        <f t="shared" si="41"/>
        <v>-1.3</v>
      </c>
      <c r="K156" s="36">
        <f t="shared" si="42"/>
        <v>-31.902000000000001</v>
      </c>
    </row>
    <row r="157" spans="1:11" ht="14.25" customHeight="1" x14ac:dyDescent="0.2">
      <c r="A157" s="52" t="s">
        <v>54</v>
      </c>
      <c r="B157" s="34" t="s">
        <v>171</v>
      </c>
      <c r="C157" s="35" t="s">
        <v>59</v>
      </c>
      <c r="D157" s="36"/>
      <c r="E157" s="60"/>
      <c r="F157" s="36">
        <f t="shared" si="40"/>
        <v>0</v>
      </c>
      <c r="H157" s="60">
        <v>2.4</v>
      </c>
      <c r="I157" s="61">
        <v>78.216000000000008</v>
      </c>
      <c r="J157" s="62">
        <f t="shared" si="41"/>
        <v>-2.4</v>
      </c>
      <c r="K157" s="36">
        <f t="shared" si="42"/>
        <v>-78.216000000000008</v>
      </c>
    </row>
    <row r="158" spans="1:11" ht="14.25" customHeight="1" x14ac:dyDescent="0.2">
      <c r="A158" s="52" t="s">
        <v>54</v>
      </c>
      <c r="B158" s="34" t="s">
        <v>172</v>
      </c>
      <c r="C158" s="35" t="s">
        <v>59</v>
      </c>
      <c r="D158" s="36"/>
      <c r="E158" s="60"/>
      <c r="F158" s="36">
        <f t="shared" si="40"/>
        <v>0</v>
      </c>
      <c r="H158" s="60">
        <v>1.4</v>
      </c>
      <c r="I158" s="61">
        <v>28.657999999999998</v>
      </c>
      <c r="J158" s="62">
        <f t="shared" si="41"/>
        <v>-1.4</v>
      </c>
      <c r="K158" s="36">
        <f t="shared" si="42"/>
        <v>-28.657999999999998</v>
      </c>
    </row>
    <row r="159" spans="1:11" ht="14.25" customHeight="1" x14ac:dyDescent="0.2">
      <c r="A159" s="52" t="s">
        <v>54</v>
      </c>
      <c r="B159" s="34" t="s">
        <v>173</v>
      </c>
      <c r="C159" s="35" t="s">
        <v>59</v>
      </c>
      <c r="D159" s="37"/>
      <c r="E159" s="60"/>
      <c r="F159" s="36">
        <f t="shared" si="40"/>
        <v>0</v>
      </c>
      <c r="H159" s="60">
        <v>1.3</v>
      </c>
      <c r="I159" s="61">
        <v>10.542999999999999</v>
      </c>
      <c r="J159" s="62">
        <f t="shared" si="41"/>
        <v>-1.3</v>
      </c>
      <c r="K159" s="36">
        <f t="shared" si="42"/>
        <v>-10.542999999999999</v>
      </c>
    </row>
    <row r="160" spans="1:11" ht="14.25" customHeight="1" x14ac:dyDescent="0.2">
      <c r="A160" s="52" t="s">
        <v>54</v>
      </c>
      <c r="B160" s="34" t="s">
        <v>174</v>
      </c>
      <c r="C160" s="35" t="s">
        <v>59</v>
      </c>
      <c r="D160" s="36"/>
      <c r="E160" s="60"/>
      <c r="F160" s="36">
        <f t="shared" si="40"/>
        <v>0</v>
      </c>
      <c r="H160" s="60">
        <v>2</v>
      </c>
      <c r="I160" s="61">
        <v>56.48</v>
      </c>
      <c r="J160" s="62">
        <f t="shared" si="41"/>
        <v>-2</v>
      </c>
      <c r="K160" s="36">
        <f t="shared" si="42"/>
        <v>-56.48</v>
      </c>
    </row>
    <row r="161" spans="1:11" ht="14.25" customHeight="1" x14ac:dyDescent="0.2">
      <c r="A161" s="52" t="s">
        <v>54</v>
      </c>
      <c r="B161" s="34" t="s">
        <v>175</v>
      </c>
      <c r="C161" s="35" t="s">
        <v>59</v>
      </c>
      <c r="D161" s="36"/>
      <c r="E161" s="60"/>
      <c r="F161" s="36">
        <f t="shared" si="40"/>
        <v>0</v>
      </c>
      <c r="H161" s="60">
        <v>1.6</v>
      </c>
      <c r="I161" s="61">
        <v>193.71199999999999</v>
      </c>
      <c r="J161" s="62">
        <f t="shared" si="41"/>
        <v>-1.6</v>
      </c>
      <c r="K161" s="36">
        <f t="shared" si="42"/>
        <v>-193.71199999999999</v>
      </c>
    </row>
    <row r="162" spans="1:11" ht="14.25" customHeight="1" x14ac:dyDescent="0.2">
      <c r="A162" s="52" t="s">
        <v>54</v>
      </c>
      <c r="B162" s="34" t="s">
        <v>176</v>
      </c>
      <c r="C162" s="35" t="s">
        <v>59</v>
      </c>
      <c r="D162" s="36"/>
      <c r="E162" s="60"/>
      <c r="F162" s="36">
        <f t="shared" si="40"/>
        <v>0</v>
      </c>
      <c r="H162" s="60">
        <v>5.5</v>
      </c>
      <c r="I162" s="61">
        <v>161.92000000000002</v>
      </c>
      <c r="J162" s="62">
        <f t="shared" si="41"/>
        <v>-5.5</v>
      </c>
      <c r="K162" s="36">
        <f t="shared" si="42"/>
        <v>-161.92000000000002</v>
      </c>
    </row>
    <row r="163" spans="1:11" ht="14.25" customHeight="1" x14ac:dyDescent="0.2">
      <c r="A163" s="52" t="s">
        <v>54</v>
      </c>
      <c r="B163" s="34" t="s">
        <v>177</v>
      </c>
      <c r="C163" s="35" t="s">
        <v>59</v>
      </c>
      <c r="D163" s="36"/>
      <c r="E163" s="60"/>
      <c r="F163" s="36">
        <f t="shared" ref="F163" si="43">D163*E163</f>
        <v>0</v>
      </c>
      <c r="H163" s="60"/>
      <c r="I163" s="74">
        <v>0</v>
      </c>
      <c r="J163" s="62">
        <f t="shared" ref="J163" si="44">E163-H163</f>
        <v>0</v>
      </c>
      <c r="K163" s="36">
        <f t="shared" ref="K163" si="45">F163-I163</f>
        <v>0</v>
      </c>
    </row>
    <row r="164" spans="1:11" ht="14.25" customHeight="1" x14ac:dyDescent="0.2">
      <c r="A164" s="52" t="s">
        <v>54</v>
      </c>
      <c r="B164" s="34" t="s">
        <v>178</v>
      </c>
      <c r="C164" s="35" t="s">
        <v>59</v>
      </c>
      <c r="D164" s="36"/>
      <c r="E164" s="60"/>
      <c r="F164" s="36">
        <f t="shared" si="40"/>
        <v>0</v>
      </c>
      <c r="H164" s="60"/>
      <c r="I164" s="74">
        <v>0</v>
      </c>
      <c r="J164" s="62">
        <f t="shared" si="41"/>
        <v>0</v>
      </c>
      <c r="K164" s="36">
        <f t="shared" si="42"/>
        <v>0</v>
      </c>
    </row>
    <row r="165" spans="1:11" ht="14.25" customHeight="1" x14ac:dyDescent="0.2">
      <c r="A165" s="52" t="s">
        <v>54</v>
      </c>
      <c r="B165" s="34" t="s">
        <v>179</v>
      </c>
      <c r="C165" s="35" t="s">
        <v>59</v>
      </c>
      <c r="D165" s="36"/>
      <c r="E165" s="60"/>
      <c r="F165" s="36">
        <f t="shared" si="40"/>
        <v>0</v>
      </c>
      <c r="H165" s="60"/>
      <c r="I165" s="74">
        <v>0</v>
      </c>
      <c r="J165" s="62">
        <f t="shared" si="41"/>
        <v>0</v>
      </c>
      <c r="K165" s="36">
        <f t="shared" si="42"/>
        <v>0</v>
      </c>
    </row>
    <row r="166" spans="1:11" ht="14.25" customHeight="1" x14ac:dyDescent="0.2">
      <c r="A166" s="52" t="s">
        <v>54</v>
      </c>
      <c r="B166" s="34" t="s">
        <v>180</v>
      </c>
      <c r="C166" s="35" t="s">
        <v>59</v>
      </c>
      <c r="D166" s="36"/>
      <c r="E166" s="60"/>
      <c r="F166" s="36">
        <f t="shared" si="40"/>
        <v>0</v>
      </c>
      <c r="H166" s="60">
        <v>0.4</v>
      </c>
      <c r="I166" s="74">
        <v>11.508000000000001</v>
      </c>
      <c r="J166" s="62">
        <f t="shared" si="41"/>
        <v>-0.4</v>
      </c>
      <c r="K166" s="36">
        <f t="shared" si="42"/>
        <v>-11.508000000000001</v>
      </c>
    </row>
    <row r="167" spans="1:11" ht="14.25" customHeight="1" x14ac:dyDescent="0.2">
      <c r="A167" s="52" t="s">
        <v>54</v>
      </c>
      <c r="B167" s="34" t="s">
        <v>181</v>
      </c>
      <c r="C167" s="35" t="s">
        <v>59</v>
      </c>
      <c r="D167" s="36"/>
      <c r="E167" s="60"/>
      <c r="F167" s="36">
        <f t="shared" si="40"/>
        <v>0</v>
      </c>
      <c r="H167" s="60">
        <v>1.5</v>
      </c>
      <c r="I167" s="61">
        <v>17.100000000000001</v>
      </c>
      <c r="J167" s="62">
        <f t="shared" si="41"/>
        <v>-1.5</v>
      </c>
      <c r="K167" s="36">
        <f t="shared" si="42"/>
        <v>-17.100000000000001</v>
      </c>
    </row>
    <row r="168" spans="1:11" ht="14.25" customHeight="1" x14ac:dyDescent="0.2">
      <c r="A168" s="52" t="s">
        <v>54</v>
      </c>
      <c r="B168" s="34" t="s">
        <v>182</v>
      </c>
      <c r="C168" s="35" t="s">
        <v>59</v>
      </c>
      <c r="D168" s="36"/>
      <c r="E168" s="60"/>
      <c r="F168" s="36">
        <f t="shared" si="40"/>
        <v>0</v>
      </c>
      <c r="H168" s="60">
        <v>2.2999999999999998</v>
      </c>
      <c r="I168" s="61">
        <v>28.795999999999996</v>
      </c>
      <c r="J168" s="62">
        <f t="shared" si="41"/>
        <v>-2.2999999999999998</v>
      </c>
      <c r="K168" s="36">
        <f t="shared" si="42"/>
        <v>-28.795999999999996</v>
      </c>
    </row>
    <row r="169" spans="1:11" ht="14.25" customHeight="1" x14ac:dyDescent="0.2">
      <c r="A169" s="52" t="s">
        <v>54</v>
      </c>
      <c r="B169" s="34" t="s">
        <v>183</v>
      </c>
      <c r="C169" s="35" t="s">
        <v>59</v>
      </c>
      <c r="D169" s="36"/>
      <c r="E169" s="60"/>
      <c r="F169" s="36">
        <f t="shared" si="40"/>
        <v>0</v>
      </c>
      <c r="H169" s="60">
        <v>1.2</v>
      </c>
      <c r="I169" s="74">
        <v>11.808</v>
      </c>
      <c r="J169" s="62">
        <f t="shared" si="41"/>
        <v>-1.2</v>
      </c>
      <c r="K169" s="36">
        <f t="shared" si="42"/>
        <v>-11.808</v>
      </c>
    </row>
    <row r="170" spans="1:11" ht="14.25" customHeight="1" x14ac:dyDescent="0.2">
      <c r="A170" s="52" t="s">
        <v>54</v>
      </c>
      <c r="B170" s="34" t="s">
        <v>184</v>
      </c>
      <c r="C170" s="35" t="s">
        <v>59</v>
      </c>
      <c r="D170" s="36"/>
      <c r="E170" s="60"/>
      <c r="F170" s="36">
        <f t="shared" si="40"/>
        <v>0</v>
      </c>
      <c r="H170" s="60">
        <v>5.7</v>
      </c>
      <c r="I170" s="74">
        <v>75.981000000000009</v>
      </c>
      <c r="J170" s="62">
        <f t="shared" si="41"/>
        <v>-5.7</v>
      </c>
      <c r="K170" s="36">
        <f t="shared" si="42"/>
        <v>-75.981000000000009</v>
      </c>
    </row>
    <row r="171" spans="1:11" ht="14.25" customHeight="1" x14ac:dyDescent="0.2">
      <c r="A171" s="52" t="s">
        <v>54</v>
      </c>
      <c r="B171" s="34" t="s">
        <v>185</v>
      </c>
      <c r="C171" s="35" t="s">
        <v>59</v>
      </c>
      <c r="D171" s="36"/>
      <c r="E171" s="60"/>
      <c r="F171" s="36">
        <f t="shared" si="40"/>
        <v>0</v>
      </c>
      <c r="H171" s="60">
        <v>2</v>
      </c>
      <c r="I171" s="74">
        <v>42.74</v>
      </c>
      <c r="J171" s="62">
        <f t="shared" si="41"/>
        <v>-2</v>
      </c>
      <c r="K171" s="36">
        <f t="shared" si="42"/>
        <v>-42.74</v>
      </c>
    </row>
    <row r="172" spans="1:11" ht="14.25" customHeight="1" x14ac:dyDescent="0.2">
      <c r="A172" s="52" t="s">
        <v>54</v>
      </c>
      <c r="B172" s="34" t="s">
        <v>186</v>
      </c>
      <c r="C172" s="35" t="s">
        <v>59</v>
      </c>
      <c r="D172" s="36"/>
      <c r="E172" s="60"/>
      <c r="F172" s="36">
        <f t="shared" si="40"/>
        <v>0</v>
      </c>
      <c r="H172" s="60"/>
      <c r="I172" s="74">
        <v>0</v>
      </c>
      <c r="J172" s="62">
        <f t="shared" si="41"/>
        <v>0</v>
      </c>
      <c r="K172" s="36">
        <f t="shared" si="42"/>
        <v>0</v>
      </c>
    </row>
    <row r="173" spans="1:11" ht="14.25" customHeight="1" x14ac:dyDescent="0.2">
      <c r="A173" s="52" t="s">
        <v>54</v>
      </c>
      <c r="B173" s="34" t="s">
        <v>187</v>
      </c>
      <c r="C173" s="35" t="s">
        <v>59</v>
      </c>
      <c r="D173" s="36"/>
      <c r="E173" s="60"/>
      <c r="F173" s="36">
        <f t="shared" si="40"/>
        <v>0</v>
      </c>
      <c r="H173" s="60">
        <v>2</v>
      </c>
      <c r="I173" s="74">
        <v>27.36</v>
      </c>
      <c r="J173" s="62">
        <f t="shared" si="41"/>
        <v>-2</v>
      </c>
      <c r="K173" s="36">
        <f t="shared" si="42"/>
        <v>-27.36</v>
      </c>
    </row>
    <row r="174" spans="1:11" ht="14.25" customHeight="1" x14ac:dyDescent="0.2">
      <c r="A174" s="52" t="s">
        <v>54</v>
      </c>
      <c r="B174" s="34" t="s">
        <v>188</v>
      </c>
      <c r="C174" s="35" t="s">
        <v>59</v>
      </c>
      <c r="D174" s="36"/>
      <c r="E174" s="60"/>
      <c r="F174" s="36">
        <f t="shared" si="40"/>
        <v>0</v>
      </c>
      <c r="H174" s="60">
        <v>7</v>
      </c>
      <c r="I174" s="61">
        <v>64.12</v>
      </c>
      <c r="J174" s="62">
        <f t="shared" si="41"/>
        <v>-7</v>
      </c>
      <c r="K174" s="36">
        <f t="shared" si="42"/>
        <v>-64.12</v>
      </c>
    </row>
    <row r="175" spans="1:11" ht="14.25" customHeight="1" x14ac:dyDescent="0.2">
      <c r="A175" s="52" t="s">
        <v>54</v>
      </c>
      <c r="B175" s="34" t="s">
        <v>189</v>
      </c>
      <c r="C175" s="35" t="s">
        <v>57</v>
      </c>
      <c r="D175" s="36"/>
      <c r="E175" s="60"/>
      <c r="F175" s="36">
        <f t="shared" ref="F175" si="46">D175*E175</f>
        <v>0</v>
      </c>
      <c r="H175" s="60">
        <v>2.2999999999999998</v>
      </c>
      <c r="I175" s="61">
        <v>42.963999999999999</v>
      </c>
      <c r="J175" s="62">
        <f t="shared" ref="J175" si="47">E175-H175</f>
        <v>-2.2999999999999998</v>
      </c>
      <c r="K175" s="36">
        <f t="shared" ref="K175" si="48">F175-I175</f>
        <v>-42.963999999999999</v>
      </c>
    </row>
    <row r="176" spans="1:11" ht="14.25" customHeight="1" x14ac:dyDescent="0.2">
      <c r="A176" s="52" t="s">
        <v>54</v>
      </c>
      <c r="B176" s="34" t="s">
        <v>190</v>
      </c>
      <c r="C176" s="35" t="s">
        <v>57</v>
      </c>
      <c r="D176" s="36"/>
      <c r="E176" s="60"/>
      <c r="F176" s="36">
        <f t="shared" si="40"/>
        <v>0</v>
      </c>
      <c r="H176" s="60"/>
      <c r="I176" s="61">
        <v>0</v>
      </c>
      <c r="J176" s="62">
        <f t="shared" si="41"/>
        <v>0</v>
      </c>
      <c r="K176" s="36">
        <f t="shared" si="42"/>
        <v>0</v>
      </c>
    </row>
    <row r="177" spans="1:11" ht="14.25" customHeight="1" x14ac:dyDescent="0.2">
      <c r="A177" s="52" t="s">
        <v>54</v>
      </c>
      <c r="B177" s="34" t="s">
        <v>191</v>
      </c>
      <c r="C177" s="35" t="s">
        <v>59</v>
      </c>
      <c r="D177" s="36"/>
      <c r="E177" s="60"/>
      <c r="F177" s="36">
        <f t="shared" si="40"/>
        <v>0</v>
      </c>
      <c r="H177" s="60">
        <v>1.5</v>
      </c>
      <c r="I177" s="74">
        <v>72.989999999999995</v>
      </c>
      <c r="J177" s="62">
        <f t="shared" si="41"/>
        <v>-1.5</v>
      </c>
      <c r="K177" s="36">
        <f t="shared" si="42"/>
        <v>-72.989999999999995</v>
      </c>
    </row>
    <row r="178" spans="1:11" ht="14.25" customHeight="1" x14ac:dyDescent="0.2">
      <c r="A178" s="52" t="s">
        <v>54</v>
      </c>
      <c r="B178" s="34" t="s">
        <v>192</v>
      </c>
      <c r="C178" s="35" t="s">
        <v>59</v>
      </c>
      <c r="D178" s="36"/>
      <c r="E178" s="60"/>
      <c r="F178" s="36">
        <f t="shared" si="40"/>
        <v>0</v>
      </c>
      <c r="H178" s="60">
        <v>3</v>
      </c>
      <c r="I178" s="74">
        <v>121.5</v>
      </c>
      <c r="J178" s="62">
        <f t="shared" si="41"/>
        <v>-3</v>
      </c>
      <c r="K178" s="36">
        <f t="shared" si="42"/>
        <v>-121.5</v>
      </c>
    </row>
    <row r="179" spans="1:11" ht="14.25" customHeight="1" x14ac:dyDescent="0.2">
      <c r="A179" s="52" t="s">
        <v>54</v>
      </c>
      <c r="B179" s="34" t="s">
        <v>193</v>
      </c>
      <c r="C179" s="35" t="s">
        <v>50</v>
      </c>
      <c r="D179" s="36"/>
      <c r="E179" s="60"/>
      <c r="F179" s="36">
        <f t="shared" si="40"/>
        <v>0</v>
      </c>
      <c r="H179" s="60">
        <v>10</v>
      </c>
      <c r="I179" s="74">
        <v>131.80000000000001</v>
      </c>
      <c r="J179" s="62">
        <f t="shared" si="41"/>
        <v>-10</v>
      </c>
      <c r="K179" s="36">
        <f t="shared" si="42"/>
        <v>-131.80000000000001</v>
      </c>
    </row>
    <row r="180" spans="1:11" ht="14.25" customHeight="1" x14ac:dyDescent="0.2">
      <c r="A180" s="52" t="s">
        <v>54</v>
      </c>
      <c r="B180" s="34" t="s">
        <v>194</v>
      </c>
      <c r="C180" s="35" t="s">
        <v>59</v>
      </c>
      <c r="D180" s="36"/>
      <c r="E180" s="60"/>
      <c r="F180" s="36">
        <f t="shared" si="40"/>
        <v>0</v>
      </c>
      <c r="H180" s="60">
        <v>23</v>
      </c>
      <c r="I180" s="87">
        <v>16.329999999999998</v>
      </c>
      <c r="J180" s="62">
        <f t="shared" ref="J180:J204" si="49">E180-H180</f>
        <v>-23</v>
      </c>
      <c r="K180" s="36">
        <f t="shared" ref="K180:K214" si="50">F180-I180</f>
        <v>-16.329999999999998</v>
      </c>
    </row>
    <row r="181" spans="1:11" ht="14.25" customHeight="1" x14ac:dyDescent="0.2">
      <c r="A181" s="52" t="s">
        <v>54</v>
      </c>
      <c r="B181" s="34" t="s">
        <v>195</v>
      </c>
      <c r="C181" s="35" t="s">
        <v>59</v>
      </c>
      <c r="D181" s="36"/>
      <c r="E181" s="60"/>
      <c r="F181" s="36">
        <f t="shared" si="40"/>
        <v>0</v>
      </c>
      <c r="H181" s="60">
        <v>21</v>
      </c>
      <c r="I181" s="61">
        <v>159.6</v>
      </c>
      <c r="J181" s="62">
        <f t="shared" si="49"/>
        <v>-21</v>
      </c>
      <c r="K181" s="36">
        <f t="shared" si="50"/>
        <v>-159.6</v>
      </c>
    </row>
    <row r="182" spans="1:11" ht="14.25" customHeight="1" x14ac:dyDescent="0.2">
      <c r="A182" s="52" t="s">
        <v>54</v>
      </c>
      <c r="B182" s="34" t="s">
        <v>196</v>
      </c>
      <c r="C182" s="35" t="s">
        <v>57</v>
      </c>
      <c r="D182" s="36"/>
      <c r="E182" s="60"/>
      <c r="F182" s="36">
        <f t="shared" si="40"/>
        <v>0</v>
      </c>
      <c r="H182" s="60">
        <v>1.8</v>
      </c>
      <c r="I182" s="61">
        <v>35.406000000000006</v>
      </c>
      <c r="J182" s="62">
        <f t="shared" si="49"/>
        <v>-1.8</v>
      </c>
      <c r="K182" s="36">
        <f t="shared" si="50"/>
        <v>-35.406000000000006</v>
      </c>
    </row>
    <row r="183" spans="1:11" ht="14.25" customHeight="1" x14ac:dyDescent="0.2">
      <c r="A183" s="52" t="s">
        <v>54</v>
      </c>
      <c r="B183" s="34" t="s">
        <v>197</v>
      </c>
      <c r="C183" s="35" t="s">
        <v>59</v>
      </c>
      <c r="D183" s="36"/>
      <c r="E183" s="60"/>
      <c r="F183" s="36">
        <f t="shared" si="40"/>
        <v>0</v>
      </c>
      <c r="H183" s="60">
        <v>43</v>
      </c>
      <c r="I183" s="87">
        <v>84.71</v>
      </c>
      <c r="J183" s="62">
        <f t="shared" si="49"/>
        <v>-43</v>
      </c>
      <c r="K183" s="36">
        <f t="shared" si="50"/>
        <v>-84.71</v>
      </c>
    </row>
    <row r="184" spans="1:11" ht="14.25" customHeight="1" x14ac:dyDescent="0.2">
      <c r="A184" s="52" t="s">
        <v>54</v>
      </c>
      <c r="B184" s="34" t="s">
        <v>198</v>
      </c>
      <c r="C184" s="35" t="s">
        <v>59</v>
      </c>
      <c r="D184" s="36"/>
      <c r="E184" s="60"/>
      <c r="F184" s="36">
        <f t="shared" si="40"/>
        <v>0</v>
      </c>
      <c r="H184" s="60">
        <v>3.6</v>
      </c>
      <c r="I184" s="87">
        <v>85.32</v>
      </c>
      <c r="J184" s="62">
        <f t="shared" si="49"/>
        <v>-3.6</v>
      </c>
      <c r="K184" s="36">
        <f t="shared" si="50"/>
        <v>-85.32</v>
      </c>
    </row>
    <row r="185" spans="1:11" ht="14.25" customHeight="1" x14ac:dyDescent="0.2">
      <c r="A185" s="52" t="s">
        <v>54</v>
      </c>
      <c r="B185" s="34" t="s">
        <v>199</v>
      </c>
      <c r="C185" s="35" t="s">
        <v>59</v>
      </c>
      <c r="D185" s="36"/>
      <c r="E185" s="60"/>
      <c r="F185" s="36">
        <f t="shared" si="40"/>
        <v>0</v>
      </c>
      <c r="H185" s="60">
        <v>5</v>
      </c>
      <c r="I185" s="61">
        <v>56.050000000000004</v>
      </c>
      <c r="J185" s="62">
        <f t="shared" si="49"/>
        <v>-5</v>
      </c>
      <c r="K185" s="36">
        <f t="shared" si="50"/>
        <v>-56.050000000000004</v>
      </c>
    </row>
    <row r="186" spans="1:11" ht="14.25" customHeight="1" x14ac:dyDescent="0.2">
      <c r="A186" s="52" t="s">
        <v>54</v>
      </c>
      <c r="B186" s="34" t="s">
        <v>200</v>
      </c>
      <c r="C186" s="35" t="s">
        <v>59</v>
      </c>
      <c r="D186" s="36"/>
      <c r="E186" s="60"/>
      <c r="F186" s="36">
        <f t="shared" si="40"/>
        <v>0</v>
      </c>
      <c r="H186" s="60">
        <v>8</v>
      </c>
      <c r="I186" s="61">
        <v>42.64</v>
      </c>
      <c r="J186" s="62">
        <f t="shared" si="49"/>
        <v>-8</v>
      </c>
      <c r="K186" s="36">
        <f t="shared" si="50"/>
        <v>-42.64</v>
      </c>
    </row>
    <row r="187" spans="1:11" ht="14.25" customHeight="1" x14ac:dyDescent="0.2">
      <c r="A187" s="52" t="s">
        <v>54</v>
      </c>
      <c r="B187" s="34" t="s">
        <v>201</v>
      </c>
      <c r="C187" s="35" t="s">
        <v>59</v>
      </c>
      <c r="D187" s="36"/>
      <c r="E187" s="60"/>
      <c r="F187" s="36">
        <f t="shared" si="40"/>
        <v>0</v>
      </c>
      <c r="H187" s="60">
        <v>11</v>
      </c>
      <c r="I187" s="87">
        <v>105.16000000000001</v>
      </c>
      <c r="J187" s="62">
        <f t="shared" si="49"/>
        <v>-11</v>
      </c>
      <c r="K187" s="36">
        <f t="shared" si="50"/>
        <v>-105.16000000000001</v>
      </c>
    </row>
    <row r="188" spans="1:11" ht="14.25" customHeight="1" x14ac:dyDescent="0.2">
      <c r="A188" s="52" t="s">
        <v>54</v>
      </c>
      <c r="B188" s="34" t="s">
        <v>202</v>
      </c>
      <c r="C188" s="35" t="s">
        <v>57</v>
      </c>
      <c r="D188" s="36"/>
      <c r="E188" s="90"/>
      <c r="F188" s="36">
        <f t="shared" si="40"/>
        <v>0</v>
      </c>
      <c r="G188" s="91"/>
      <c r="H188" s="60">
        <v>0.5</v>
      </c>
      <c r="I188" s="92">
        <v>6.1150000000000002</v>
      </c>
      <c r="J188" s="62">
        <f t="shared" si="49"/>
        <v>-0.5</v>
      </c>
      <c r="K188" s="36">
        <f t="shared" si="50"/>
        <v>-6.1150000000000002</v>
      </c>
    </row>
    <row r="189" spans="1:11" ht="14.25" customHeight="1" x14ac:dyDescent="0.2">
      <c r="A189" s="52" t="s">
        <v>54</v>
      </c>
      <c r="B189" s="34" t="s">
        <v>203</v>
      </c>
      <c r="C189" s="35" t="s">
        <v>59</v>
      </c>
      <c r="D189" s="36"/>
      <c r="E189" s="60"/>
      <c r="F189" s="36">
        <f t="shared" si="40"/>
        <v>0</v>
      </c>
      <c r="H189" s="60">
        <v>4.5</v>
      </c>
      <c r="I189" s="74">
        <v>14.355</v>
      </c>
      <c r="J189" s="62">
        <f t="shared" si="49"/>
        <v>-4.5</v>
      </c>
      <c r="K189" s="36">
        <f t="shared" si="50"/>
        <v>-14.355</v>
      </c>
    </row>
    <row r="190" spans="1:11" ht="14.25" customHeight="1" x14ac:dyDescent="0.2">
      <c r="A190" s="52" t="s">
        <v>54</v>
      </c>
      <c r="B190" s="34" t="s">
        <v>204</v>
      </c>
      <c r="C190" s="35" t="s">
        <v>59</v>
      </c>
      <c r="D190" s="36"/>
      <c r="E190" s="60"/>
      <c r="F190" s="36">
        <f t="shared" si="40"/>
        <v>0</v>
      </c>
      <c r="H190" s="60">
        <v>5</v>
      </c>
      <c r="I190" s="74">
        <v>109.7</v>
      </c>
      <c r="J190" s="62">
        <f t="shared" si="49"/>
        <v>-5</v>
      </c>
      <c r="K190" s="36">
        <f t="shared" si="50"/>
        <v>-109.7</v>
      </c>
    </row>
    <row r="191" spans="1:11" ht="14.25" customHeight="1" x14ac:dyDescent="0.2">
      <c r="A191" s="52" t="s">
        <v>54</v>
      </c>
      <c r="B191" s="34" t="s">
        <v>205</v>
      </c>
      <c r="C191" s="35" t="s">
        <v>59</v>
      </c>
      <c r="D191" s="36"/>
      <c r="E191" s="60"/>
      <c r="F191" s="36">
        <f t="shared" si="40"/>
        <v>0</v>
      </c>
      <c r="H191" s="60">
        <v>6</v>
      </c>
      <c r="I191" s="74">
        <v>16.5</v>
      </c>
      <c r="J191" s="62">
        <f t="shared" si="49"/>
        <v>-6</v>
      </c>
      <c r="K191" s="36">
        <f t="shared" si="50"/>
        <v>-16.5</v>
      </c>
    </row>
    <row r="192" spans="1:11" ht="14.25" customHeight="1" x14ac:dyDescent="0.2">
      <c r="A192" s="52" t="s">
        <v>54</v>
      </c>
      <c r="B192" s="34" t="s">
        <v>206</v>
      </c>
      <c r="C192" s="35" t="s">
        <v>59</v>
      </c>
      <c r="D192" s="36"/>
      <c r="E192" s="60"/>
      <c r="F192" s="36">
        <f t="shared" si="40"/>
        <v>0</v>
      </c>
      <c r="H192" s="60">
        <v>3.2</v>
      </c>
      <c r="I192" s="74">
        <v>57.408000000000008</v>
      </c>
      <c r="J192" s="62">
        <f t="shared" si="49"/>
        <v>-3.2</v>
      </c>
      <c r="K192" s="36">
        <f t="shared" si="50"/>
        <v>-57.408000000000008</v>
      </c>
    </row>
    <row r="193" spans="1:11" ht="14.25" customHeight="1" x14ac:dyDescent="0.2">
      <c r="A193" s="52" t="s">
        <v>54</v>
      </c>
      <c r="B193" s="34" t="s">
        <v>207</v>
      </c>
      <c r="C193" s="35" t="s">
        <v>59</v>
      </c>
      <c r="D193" s="36"/>
      <c r="E193" s="60"/>
      <c r="F193" s="36">
        <f t="shared" si="40"/>
        <v>0</v>
      </c>
      <c r="H193" s="60">
        <v>2</v>
      </c>
      <c r="I193" s="74">
        <v>74.14</v>
      </c>
      <c r="J193" s="62">
        <f t="shared" si="49"/>
        <v>-2</v>
      </c>
      <c r="K193" s="36">
        <f t="shared" si="50"/>
        <v>-74.14</v>
      </c>
    </row>
    <row r="194" spans="1:11" ht="14.25" customHeight="1" x14ac:dyDescent="0.2">
      <c r="A194" s="52" t="s">
        <v>54</v>
      </c>
      <c r="B194" s="34" t="s">
        <v>208</v>
      </c>
      <c r="C194" s="35" t="s">
        <v>59</v>
      </c>
      <c r="D194" s="36"/>
      <c r="E194" s="60"/>
      <c r="F194" s="36">
        <f t="shared" si="40"/>
        <v>0</v>
      </c>
      <c r="H194" s="60">
        <v>1</v>
      </c>
      <c r="I194" s="61">
        <v>8.0399999999999991</v>
      </c>
      <c r="J194" s="62">
        <f t="shared" si="49"/>
        <v>-1</v>
      </c>
      <c r="K194" s="36">
        <f t="shared" si="50"/>
        <v>-8.0399999999999991</v>
      </c>
    </row>
    <row r="195" spans="1:11" ht="14.25" customHeight="1" x14ac:dyDescent="0.2">
      <c r="A195" s="52" t="s">
        <v>54</v>
      </c>
      <c r="B195" s="34" t="s">
        <v>209</v>
      </c>
      <c r="C195" s="35" t="s">
        <v>59</v>
      </c>
      <c r="D195" s="36"/>
      <c r="E195" s="60"/>
      <c r="F195" s="36">
        <f t="shared" si="40"/>
        <v>0</v>
      </c>
      <c r="H195" s="60"/>
      <c r="I195" s="74">
        <v>0</v>
      </c>
      <c r="J195" s="62">
        <f t="shared" si="49"/>
        <v>0</v>
      </c>
      <c r="K195" s="36">
        <f t="shared" si="50"/>
        <v>0</v>
      </c>
    </row>
    <row r="196" spans="1:11" ht="14.25" customHeight="1" x14ac:dyDescent="0.2">
      <c r="A196" s="52" t="s">
        <v>54</v>
      </c>
      <c r="B196" s="34" t="s">
        <v>210</v>
      </c>
      <c r="C196" s="35" t="s">
        <v>57</v>
      </c>
      <c r="D196" s="36"/>
      <c r="E196" s="60"/>
      <c r="F196" s="36">
        <f t="shared" si="40"/>
        <v>0</v>
      </c>
      <c r="H196" s="60">
        <v>0.9</v>
      </c>
      <c r="I196" s="74">
        <v>17.064</v>
      </c>
      <c r="J196" s="62">
        <f t="shared" si="49"/>
        <v>-0.9</v>
      </c>
      <c r="K196" s="36">
        <f t="shared" si="50"/>
        <v>-17.064</v>
      </c>
    </row>
    <row r="197" spans="1:11" ht="14.25" customHeight="1" x14ac:dyDescent="0.2">
      <c r="A197" s="52" t="s">
        <v>54</v>
      </c>
      <c r="B197" s="34" t="s">
        <v>211</v>
      </c>
      <c r="C197" s="35" t="s">
        <v>59</v>
      </c>
      <c r="D197" s="36"/>
      <c r="E197" s="60"/>
      <c r="F197" s="36">
        <f t="shared" si="40"/>
        <v>0</v>
      </c>
      <c r="H197" s="60">
        <v>1.6</v>
      </c>
      <c r="I197" s="74">
        <v>24.768000000000001</v>
      </c>
      <c r="J197" s="62">
        <f t="shared" si="49"/>
        <v>-1.6</v>
      </c>
      <c r="K197" s="36">
        <f t="shared" si="50"/>
        <v>-24.768000000000001</v>
      </c>
    </row>
    <row r="198" spans="1:11" ht="14.25" customHeight="1" x14ac:dyDescent="0.2">
      <c r="A198" s="52" t="s">
        <v>54</v>
      </c>
      <c r="B198" s="46" t="s">
        <v>212</v>
      </c>
      <c r="C198" s="47" t="s">
        <v>59</v>
      </c>
      <c r="D198" s="36"/>
      <c r="E198" s="60"/>
      <c r="F198" s="36">
        <f t="shared" si="40"/>
        <v>0</v>
      </c>
      <c r="H198" s="60">
        <v>3.7</v>
      </c>
      <c r="I198" s="74">
        <v>47.767000000000003</v>
      </c>
      <c r="J198" s="62">
        <f t="shared" si="49"/>
        <v>-3.7</v>
      </c>
      <c r="K198" s="36">
        <f t="shared" si="50"/>
        <v>-47.767000000000003</v>
      </c>
    </row>
    <row r="199" spans="1:11" ht="14.25" customHeight="1" x14ac:dyDescent="0.2">
      <c r="A199" s="52" t="s">
        <v>54</v>
      </c>
      <c r="B199" s="46" t="s">
        <v>213</v>
      </c>
      <c r="C199" s="47" t="s">
        <v>59</v>
      </c>
      <c r="D199" s="36"/>
      <c r="E199" s="60"/>
      <c r="F199" s="36">
        <f t="shared" si="40"/>
        <v>0</v>
      </c>
      <c r="H199" s="60">
        <v>2</v>
      </c>
      <c r="I199" s="74">
        <v>120.58</v>
      </c>
      <c r="J199" s="62">
        <f t="shared" si="49"/>
        <v>-2</v>
      </c>
      <c r="K199" s="36">
        <f t="shared" si="50"/>
        <v>-120.58</v>
      </c>
    </row>
    <row r="200" spans="1:11" ht="14.25" customHeight="1" x14ac:dyDescent="0.2">
      <c r="A200" s="52" t="s">
        <v>54</v>
      </c>
      <c r="B200" s="46" t="s">
        <v>214</v>
      </c>
      <c r="C200" s="47" t="s">
        <v>59</v>
      </c>
      <c r="D200" s="36"/>
      <c r="E200" s="60"/>
      <c r="F200" s="36">
        <f t="shared" si="40"/>
        <v>0</v>
      </c>
      <c r="H200" s="60">
        <v>22</v>
      </c>
      <c r="I200" s="74">
        <v>70.84</v>
      </c>
      <c r="J200" s="62">
        <f t="shared" si="49"/>
        <v>-22</v>
      </c>
      <c r="K200" s="36">
        <f t="shared" si="50"/>
        <v>-70.84</v>
      </c>
    </row>
    <row r="201" spans="1:11" ht="14.25" customHeight="1" x14ac:dyDescent="0.2">
      <c r="A201" s="52" t="s">
        <v>54</v>
      </c>
      <c r="B201" s="46" t="s">
        <v>215</v>
      </c>
      <c r="C201" s="47" t="s">
        <v>59</v>
      </c>
      <c r="D201" s="36"/>
      <c r="E201" s="60"/>
      <c r="F201" s="36">
        <f t="shared" si="40"/>
        <v>0</v>
      </c>
      <c r="H201" s="60">
        <v>13</v>
      </c>
      <c r="I201" s="74">
        <v>40.17</v>
      </c>
      <c r="J201" s="62">
        <f t="shared" si="49"/>
        <v>-13</v>
      </c>
      <c r="K201" s="36">
        <f t="shared" si="50"/>
        <v>-40.17</v>
      </c>
    </row>
    <row r="202" spans="1:11" ht="14.25" customHeight="1" x14ac:dyDescent="0.2">
      <c r="A202" s="52" t="s">
        <v>54</v>
      </c>
      <c r="B202" s="34" t="s">
        <v>216</v>
      </c>
      <c r="C202" s="35" t="s">
        <v>59</v>
      </c>
      <c r="D202" s="36"/>
      <c r="E202" s="60"/>
      <c r="F202" s="36">
        <f t="shared" si="40"/>
        <v>0</v>
      </c>
      <c r="H202" s="60">
        <v>20</v>
      </c>
      <c r="I202" s="74">
        <v>55</v>
      </c>
      <c r="J202" s="62">
        <f t="shared" si="49"/>
        <v>-20</v>
      </c>
      <c r="K202" s="36">
        <f t="shared" si="50"/>
        <v>-55</v>
      </c>
    </row>
    <row r="203" spans="1:11" ht="14.25" customHeight="1" x14ac:dyDescent="0.2">
      <c r="A203" s="52" t="s">
        <v>54</v>
      </c>
      <c r="B203" s="34" t="s">
        <v>217</v>
      </c>
      <c r="C203" s="35" t="s">
        <v>59</v>
      </c>
      <c r="D203" s="36"/>
      <c r="E203" s="60"/>
      <c r="F203" s="36">
        <f t="shared" si="40"/>
        <v>0</v>
      </c>
      <c r="H203" s="60">
        <v>3</v>
      </c>
      <c r="I203" s="61">
        <v>125.64000000000001</v>
      </c>
      <c r="J203" s="62">
        <f t="shared" si="49"/>
        <v>-3</v>
      </c>
      <c r="K203" s="36">
        <f t="shared" si="50"/>
        <v>-125.64000000000001</v>
      </c>
    </row>
    <row r="204" spans="1:11" ht="14.25" customHeight="1" x14ac:dyDescent="0.2">
      <c r="A204" s="52" t="s">
        <v>54</v>
      </c>
      <c r="B204" s="34" t="s">
        <v>218</v>
      </c>
      <c r="C204" s="35" t="s">
        <v>59</v>
      </c>
      <c r="D204" s="36"/>
      <c r="E204" s="60"/>
      <c r="F204" s="36">
        <f t="shared" si="40"/>
        <v>0</v>
      </c>
      <c r="H204" s="60">
        <v>6.8</v>
      </c>
      <c r="I204" s="61">
        <v>77.384</v>
      </c>
      <c r="J204" s="62">
        <f t="shared" si="49"/>
        <v>-6.8</v>
      </c>
      <c r="K204" s="36">
        <f t="shared" si="50"/>
        <v>-77.384</v>
      </c>
    </row>
    <row r="205" spans="1:11" ht="14.25" customHeight="1" x14ac:dyDescent="0.2">
      <c r="A205" s="52" t="s">
        <v>54</v>
      </c>
      <c r="B205" s="34" t="s">
        <v>219</v>
      </c>
      <c r="C205" s="35" t="s">
        <v>59</v>
      </c>
      <c r="D205" s="36"/>
      <c r="E205" s="60"/>
      <c r="F205" s="36">
        <f t="shared" si="40"/>
        <v>0</v>
      </c>
      <c r="H205" s="60">
        <v>7.3</v>
      </c>
      <c r="I205" s="61">
        <v>108.77</v>
      </c>
      <c r="J205" s="62">
        <f t="shared" ref="J205:J214" si="51">E205-H205</f>
        <v>-7.3</v>
      </c>
      <c r="K205" s="36">
        <f t="shared" si="50"/>
        <v>-108.77</v>
      </c>
    </row>
    <row r="206" spans="1:11" ht="14.25" customHeight="1" x14ac:dyDescent="0.2">
      <c r="A206" s="52" t="s">
        <v>54</v>
      </c>
      <c r="B206" s="34" t="s">
        <v>220</v>
      </c>
      <c r="C206" s="35" t="s">
        <v>59</v>
      </c>
      <c r="D206" s="36"/>
      <c r="E206" s="60"/>
      <c r="F206" s="36">
        <f t="shared" si="40"/>
        <v>0</v>
      </c>
      <c r="H206" s="60">
        <v>2.2999999999999998</v>
      </c>
      <c r="I206" s="61">
        <v>26.035999999999998</v>
      </c>
      <c r="J206" s="62">
        <f t="shared" si="51"/>
        <v>-2.2999999999999998</v>
      </c>
      <c r="K206" s="36">
        <f t="shared" si="50"/>
        <v>-26.035999999999998</v>
      </c>
    </row>
    <row r="207" spans="1:11" ht="14.25" customHeight="1" x14ac:dyDescent="0.2">
      <c r="A207" s="52" t="s">
        <v>54</v>
      </c>
      <c r="B207" s="46" t="s">
        <v>221</v>
      </c>
      <c r="C207" s="47" t="s">
        <v>59</v>
      </c>
      <c r="D207" s="36"/>
      <c r="E207" s="60"/>
      <c r="F207" s="36">
        <f t="shared" si="40"/>
        <v>0</v>
      </c>
      <c r="H207" s="60">
        <v>8.4</v>
      </c>
      <c r="I207" s="61">
        <v>103.40400000000001</v>
      </c>
      <c r="J207" s="62">
        <f t="shared" si="51"/>
        <v>-8.4</v>
      </c>
      <c r="K207" s="36">
        <f t="shared" si="50"/>
        <v>-103.40400000000001</v>
      </c>
    </row>
    <row r="208" spans="1:11" ht="14.25" customHeight="1" x14ac:dyDescent="0.2">
      <c r="A208" s="52" t="s">
        <v>54</v>
      </c>
      <c r="B208" s="46" t="s">
        <v>222</v>
      </c>
      <c r="C208" s="47" t="s">
        <v>59</v>
      </c>
      <c r="D208" s="36"/>
      <c r="E208" s="60"/>
      <c r="F208" s="36">
        <f t="shared" si="40"/>
        <v>0</v>
      </c>
      <c r="H208" s="60">
        <v>45</v>
      </c>
      <c r="I208" s="61">
        <v>139.94999999999999</v>
      </c>
      <c r="J208" s="62">
        <f t="shared" si="51"/>
        <v>-45</v>
      </c>
      <c r="K208" s="36">
        <f t="shared" si="50"/>
        <v>-139.94999999999999</v>
      </c>
    </row>
    <row r="209" spans="1:11" ht="14.25" customHeight="1" x14ac:dyDescent="0.2">
      <c r="A209" s="52" t="s">
        <v>54</v>
      </c>
      <c r="B209" s="34" t="s">
        <v>223</v>
      </c>
      <c r="C209" s="35" t="s">
        <v>59</v>
      </c>
      <c r="D209" s="36"/>
      <c r="E209" s="60"/>
      <c r="F209" s="36">
        <f t="shared" si="40"/>
        <v>0</v>
      </c>
      <c r="H209" s="60">
        <v>14</v>
      </c>
      <c r="I209" s="61">
        <v>32.9</v>
      </c>
      <c r="J209" s="62">
        <f t="shared" si="51"/>
        <v>-14</v>
      </c>
      <c r="K209" s="36">
        <f t="shared" si="50"/>
        <v>-32.9</v>
      </c>
    </row>
    <row r="210" spans="1:11" ht="14.25" customHeight="1" x14ac:dyDescent="0.2">
      <c r="A210" s="52" t="s">
        <v>54</v>
      </c>
      <c r="B210" s="34" t="s">
        <v>224</v>
      </c>
      <c r="C210" s="35" t="s">
        <v>59</v>
      </c>
      <c r="D210" s="36"/>
      <c r="E210" s="60"/>
      <c r="F210" s="36">
        <f t="shared" si="40"/>
        <v>0</v>
      </c>
      <c r="H210" s="60">
        <v>12</v>
      </c>
      <c r="I210" s="61">
        <v>32.160000000000004</v>
      </c>
      <c r="J210" s="62">
        <f t="shared" si="51"/>
        <v>-12</v>
      </c>
      <c r="K210" s="36">
        <f t="shared" si="50"/>
        <v>-32.160000000000004</v>
      </c>
    </row>
    <row r="211" spans="1:11" ht="14.25" customHeight="1" x14ac:dyDescent="0.2">
      <c r="A211" s="52" t="s">
        <v>54</v>
      </c>
      <c r="B211" s="34" t="s">
        <v>225</v>
      </c>
      <c r="C211" s="35" t="s">
        <v>59</v>
      </c>
      <c r="D211" s="36"/>
      <c r="E211" s="60"/>
      <c r="F211" s="36">
        <f t="shared" si="40"/>
        <v>0</v>
      </c>
      <c r="H211" s="60">
        <v>12</v>
      </c>
      <c r="I211" s="61">
        <v>58.199999999999996</v>
      </c>
      <c r="J211" s="62">
        <f t="shared" si="51"/>
        <v>-12</v>
      </c>
      <c r="K211" s="36">
        <f t="shared" si="50"/>
        <v>-58.199999999999996</v>
      </c>
    </row>
    <row r="212" spans="1:11" ht="14.25" customHeight="1" x14ac:dyDescent="0.2">
      <c r="A212" s="52" t="s">
        <v>54</v>
      </c>
      <c r="B212" s="34" t="s">
        <v>226</v>
      </c>
      <c r="C212" s="35" t="s">
        <v>59</v>
      </c>
      <c r="D212" s="36"/>
      <c r="E212" s="60"/>
      <c r="F212" s="36">
        <f t="shared" si="40"/>
        <v>0</v>
      </c>
      <c r="H212" s="60">
        <v>4</v>
      </c>
      <c r="I212" s="61">
        <v>23.56</v>
      </c>
      <c r="J212" s="62">
        <f t="shared" si="51"/>
        <v>-4</v>
      </c>
      <c r="K212" s="36">
        <f t="shared" si="50"/>
        <v>-23.56</v>
      </c>
    </row>
    <row r="213" spans="1:11" ht="14.25" customHeight="1" x14ac:dyDescent="0.2">
      <c r="A213" s="52" t="s">
        <v>54</v>
      </c>
      <c r="B213" s="34" t="s">
        <v>227</v>
      </c>
      <c r="C213" s="35" t="s">
        <v>59</v>
      </c>
      <c r="D213" s="36"/>
      <c r="E213" s="60"/>
      <c r="F213" s="36">
        <f t="shared" si="40"/>
        <v>0</v>
      </c>
      <c r="H213" s="60">
        <v>17</v>
      </c>
      <c r="I213" s="61">
        <v>98.43</v>
      </c>
      <c r="J213" s="62">
        <f t="shared" si="51"/>
        <v>-17</v>
      </c>
      <c r="K213" s="36">
        <f t="shared" si="50"/>
        <v>-98.43</v>
      </c>
    </row>
    <row r="214" spans="1:11" ht="14.25" customHeight="1" x14ac:dyDescent="0.2">
      <c r="A214" s="52" t="s">
        <v>54</v>
      </c>
      <c r="B214" s="34" t="s">
        <v>228</v>
      </c>
      <c r="C214" s="35" t="s">
        <v>59</v>
      </c>
      <c r="D214" s="36"/>
      <c r="E214" s="60"/>
      <c r="F214" s="36">
        <f t="shared" si="40"/>
        <v>0</v>
      </c>
      <c r="H214" s="60">
        <v>3</v>
      </c>
      <c r="I214" s="61">
        <v>21.06</v>
      </c>
      <c r="J214" s="62">
        <f t="shared" si="51"/>
        <v>-3</v>
      </c>
      <c r="K214" s="36">
        <f t="shared" si="50"/>
        <v>-21.06</v>
      </c>
    </row>
    <row r="215" spans="1:11" ht="14.25" customHeight="1" x14ac:dyDescent="0.2">
      <c r="A215" s="52" t="s">
        <v>54</v>
      </c>
      <c r="B215" s="34" t="s">
        <v>229</v>
      </c>
      <c r="C215" s="35" t="s">
        <v>59</v>
      </c>
      <c r="D215" s="36"/>
      <c r="E215" s="60"/>
      <c r="F215" s="36">
        <f t="shared" si="40"/>
        <v>0</v>
      </c>
      <c r="H215" s="60">
        <v>4</v>
      </c>
      <c r="I215" s="74">
        <v>23.08</v>
      </c>
      <c r="J215" s="62">
        <f t="shared" ref="J215:J235" si="52">E215-H215</f>
        <v>-4</v>
      </c>
      <c r="K215" s="36">
        <f t="shared" ref="K215:K235" si="53">F215-I215</f>
        <v>-23.08</v>
      </c>
    </row>
    <row r="216" spans="1:11" ht="14.25" customHeight="1" x14ac:dyDescent="0.2">
      <c r="A216" s="52" t="s">
        <v>54</v>
      </c>
      <c r="B216" s="34" t="s">
        <v>230</v>
      </c>
      <c r="C216" s="35" t="s">
        <v>59</v>
      </c>
      <c r="D216" s="36"/>
      <c r="E216" s="60"/>
      <c r="F216" s="36">
        <f t="shared" ref="F216" si="54">D216*E216</f>
        <v>0</v>
      </c>
      <c r="H216" s="60"/>
      <c r="I216" s="74">
        <v>0</v>
      </c>
      <c r="J216" s="62">
        <f t="shared" ref="J216" si="55">E216-H216</f>
        <v>0</v>
      </c>
      <c r="K216" s="36">
        <f t="shared" ref="K216" si="56">F216-I216</f>
        <v>0</v>
      </c>
    </row>
    <row r="217" spans="1:11" ht="14.25" customHeight="1" x14ac:dyDescent="0.2">
      <c r="A217" s="52" t="s">
        <v>54</v>
      </c>
      <c r="B217" s="34" t="s">
        <v>231</v>
      </c>
      <c r="C217" s="35" t="s">
        <v>59</v>
      </c>
      <c r="D217" s="36"/>
      <c r="E217" s="60"/>
      <c r="F217" s="36">
        <f t="shared" si="40"/>
        <v>0</v>
      </c>
      <c r="H217" s="60">
        <v>12</v>
      </c>
      <c r="I217" s="74">
        <v>20.52</v>
      </c>
      <c r="J217" s="62">
        <f t="shared" si="52"/>
        <v>-12</v>
      </c>
      <c r="K217" s="36">
        <f t="shared" si="53"/>
        <v>-20.52</v>
      </c>
    </row>
    <row r="218" spans="1:11" ht="14.25" customHeight="1" x14ac:dyDescent="0.2">
      <c r="A218" s="52" t="s">
        <v>54</v>
      </c>
      <c r="B218" s="34" t="s">
        <v>232</v>
      </c>
      <c r="C218" s="35" t="s">
        <v>59</v>
      </c>
      <c r="D218" s="37"/>
      <c r="E218" s="60"/>
      <c r="F218" s="36">
        <f t="shared" si="40"/>
        <v>0</v>
      </c>
      <c r="H218" s="60">
        <v>1</v>
      </c>
      <c r="I218" s="74">
        <v>9.51</v>
      </c>
      <c r="J218" s="62">
        <f t="shared" si="52"/>
        <v>-1</v>
      </c>
      <c r="K218" s="36">
        <f t="shared" si="53"/>
        <v>-9.51</v>
      </c>
    </row>
    <row r="219" spans="1:11" ht="14.25" customHeight="1" x14ac:dyDescent="0.2">
      <c r="A219" s="52" t="s">
        <v>54</v>
      </c>
      <c r="B219" s="34" t="s">
        <v>233</v>
      </c>
      <c r="C219" s="35" t="s">
        <v>59</v>
      </c>
      <c r="D219" s="36"/>
      <c r="E219" s="60"/>
      <c r="F219" s="36">
        <f t="shared" si="40"/>
        <v>0</v>
      </c>
      <c r="H219" s="60">
        <v>3</v>
      </c>
      <c r="I219" s="74">
        <v>20.37</v>
      </c>
      <c r="J219" s="62">
        <f t="shared" si="52"/>
        <v>-3</v>
      </c>
      <c r="K219" s="36">
        <f t="shared" si="53"/>
        <v>-20.37</v>
      </c>
    </row>
    <row r="220" spans="1:11" ht="14.25" customHeight="1" x14ac:dyDescent="0.2">
      <c r="A220" s="52" t="s">
        <v>54</v>
      </c>
      <c r="B220" s="34" t="s">
        <v>234</v>
      </c>
      <c r="C220" s="35" t="s">
        <v>59</v>
      </c>
      <c r="D220" s="36"/>
      <c r="E220" s="60"/>
      <c r="F220" s="36">
        <f t="shared" si="40"/>
        <v>0</v>
      </c>
      <c r="H220" s="60"/>
      <c r="I220" s="75">
        <v>0</v>
      </c>
      <c r="J220" s="62">
        <f t="shared" si="52"/>
        <v>0</v>
      </c>
      <c r="K220" s="36">
        <f t="shared" si="53"/>
        <v>0</v>
      </c>
    </row>
    <row r="221" spans="1:11" ht="14.25" customHeight="1" x14ac:dyDescent="0.2">
      <c r="A221" s="52" t="s">
        <v>54</v>
      </c>
      <c r="B221" s="34" t="s">
        <v>235</v>
      </c>
      <c r="C221" s="35" t="s">
        <v>59</v>
      </c>
      <c r="D221" s="36"/>
      <c r="E221" s="60"/>
      <c r="F221" s="36">
        <f t="shared" ref="F221" si="57">D221*E221</f>
        <v>0</v>
      </c>
      <c r="H221" s="60"/>
      <c r="I221" s="75">
        <v>0</v>
      </c>
      <c r="J221" s="62">
        <f t="shared" ref="J221" si="58">E221-H221</f>
        <v>0</v>
      </c>
      <c r="K221" s="36">
        <f t="shared" ref="K221" si="59">F221-I221</f>
        <v>0</v>
      </c>
    </row>
    <row r="222" spans="1:11" ht="14.25" customHeight="1" x14ac:dyDescent="0.2">
      <c r="A222" s="52" t="s">
        <v>54</v>
      </c>
      <c r="B222" s="34" t="s">
        <v>236</v>
      </c>
      <c r="C222" s="35" t="s">
        <v>59</v>
      </c>
      <c r="D222" s="36"/>
      <c r="E222" s="60"/>
      <c r="F222" s="36">
        <f t="shared" si="40"/>
        <v>0</v>
      </c>
      <c r="H222" s="60">
        <v>17</v>
      </c>
      <c r="I222" s="75">
        <v>44.03</v>
      </c>
      <c r="J222" s="62">
        <f t="shared" si="52"/>
        <v>-17</v>
      </c>
      <c r="K222" s="36">
        <f t="shared" si="53"/>
        <v>-44.03</v>
      </c>
    </row>
    <row r="223" spans="1:11" ht="14.25" customHeight="1" x14ac:dyDescent="0.2">
      <c r="A223" s="52" t="s">
        <v>54</v>
      </c>
      <c r="B223" s="46" t="s">
        <v>237</v>
      </c>
      <c r="C223" s="47" t="s">
        <v>59</v>
      </c>
      <c r="D223" s="36"/>
      <c r="E223" s="60"/>
      <c r="F223" s="36">
        <f t="shared" si="40"/>
        <v>0</v>
      </c>
      <c r="H223" s="60"/>
      <c r="I223" s="61">
        <v>0</v>
      </c>
      <c r="J223" s="62">
        <f t="shared" si="52"/>
        <v>0</v>
      </c>
      <c r="K223" s="36">
        <f t="shared" si="53"/>
        <v>0</v>
      </c>
    </row>
    <row r="224" spans="1:11" ht="14.25" customHeight="1" x14ac:dyDescent="0.2">
      <c r="A224" s="52" t="s">
        <v>54</v>
      </c>
      <c r="B224" s="34" t="s">
        <v>238</v>
      </c>
      <c r="C224" s="35" t="s">
        <v>59</v>
      </c>
      <c r="D224" s="36"/>
      <c r="E224" s="60"/>
      <c r="F224" s="36">
        <f t="shared" si="40"/>
        <v>0</v>
      </c>
      <c r="H224" s="60">
        <v>2</v>
      </c>
      <c r="I224" s="61">
        <v>31.26</v>
      </c>
      <c r="J224" s="62">
        <f t="shared" si="52"/>
        <v>-2</v>
      </c>
      <c r="K224" s="36">
        <f t="shared" si="53"/>
        <v>-31.26</v>
      </c>
    </row>
    <row r="225" spans="1:11" ht="14.25" customHeight="1" x14ac:dyDescent="0.2">
      <c r="A225" s="52" t="s">
        <v>54</v>
      </c>
      <c r="B225" s="46" t="s">
        <v>239</v>
      </c>
      <c r="C225" s="47" t="s">
        <v>59</v>
      </c>
      <c r="D225" s="36"/>
      <c r="E225" s="60"/>
      <c r="F225" s="36">
        <f t="shared" ref="F225:F261" si="60">D225*E225</f>
        <v>0</v>
      </c>
      <c r="H225" s="60">
        <v>4</v>
      </c>
      <c r="I225" s="61">
        <v>50.88</v>
      </c>
      <c r="J225" s="62">
        <f t="shared" si="52"/>
        <v>-4</v>
      </c>
      <c r="K225" s="36">
        <f t="shared" si="53"/>
        <v>-50.88</v>
      </c>
    </row>
    <row r="226" spans="1:11" ht="14.25" customHeight="1" x14ac:dyDescent="0.2">
      <c r="A226" s="52" t="s">
        <v>54</v>
      </c>
      <c r="B226" s="46" t="s">
        <v>240</v>
      </c>
      <c r="C226" s="47" t="s">
        <v>57</v>
      </c>
      <c r="D226" s="36"/>
      <c r="E226" s="60"/>
      <c r="F226" s="36">
        <f t="shared" si="60"/>
        <v>0</v>
      </c>
      <c r="H226" s="60">
        <v>2</v>
      </c>
      <c r="I226" s="61">
        <v>86.76</v>
      </c>
      <c r="J226" s="62">
        <f t="shared" si="52"/>
        <v>-2</v>
      </c>
      <c r="K226" s="36">
        <f t="shared" si="53"/>
        <v>-86.76</v>
      </c>
    </row>
    <row r="227" spans="1:11" ht="14.25" customHeight="1" x14ac:dyDescent="0.2">
      <c r="A227" s="52" t="s">
        <v>54</v>
      </c>
      <c r="B227" s="46" t="s">
        <v>241</v>
      </c>
      <c r="C227" s="47" t="s">
        <v>59</v>
      </c>
      <c r="D227" s="36"/>
      <c r="E227" s="60"/>
      <c r="F227" s="36">
        <f t="shared" si="60"/>
        <v>0</v>
      </c>
      <c r="H227" s="60">
        <v>35</v>
      </c>
      <c r="I227" s="61">
        <v>176.4</v>
      </c>
      <c r="J227" s="62">
        <f t="shared" si="52"/>
        <v>-35</v>
      </c>
      <c r="K227" s="36">
        <f t="shared" si="53"/>
        <v>-176.4</v>
      </c>
    </row>
    <row r="228" spans="1:11" ht="14.25" customHeight="1" x14ac:dyDescent="0.2">
      <c r="A228" s="52" t="s">
        <v>54</v>
      </c>
      <c r="B228" s="46" t="s">
        <v>242</v>
      </c>
      <c r="C228" s="47" t="s">
        <v>59</v>
      </c>
      <c r="D228" s="36"/>
      <c r="E228" s="60"/>
      <c r="F228" s="36">
        <f t="shared" si="60"/>
        <v>0</v>
      </c>
      <c r="H228" s="60">
        <v>25</v>
      </c>
      <c r="I228" s="61">
        <v>79.75</v>
      </c>
      <c r="J228" s="62">
        <f t="shared" si="52"/>
        <v>-25</v>
      </c>
      <c r="K228" s="36">
        <f t="shared" si="53"/>
        <v>-79.75</v>
      </c>
    </row>
    <row r="229" spans="1:11" ht="14.25" customHeight="1" x14ac:dyDescent="0.2">
      <c r="A229" s="52" t="s">
        <v>54</v>
      </c>
      <c r="B229" s="34" t="s">
        <v>243</v>
      </c>
      <c r="C229" s="35" t="s">
        <v>59</v>
      </c>
      <c r="D229" s="36"/>
      <c r="E229" s="60"/>
      <c r="F229" s="36">
        <f t="shared" si="60"/>
        <v>0</v>
      </c>
      <c r="H229" s="60">
        <v>33</v>
      </c>
      <c r="I229" s="61">
        <v>82.5</v>
      </c>
      <c r="J229" s="62">
        <f t="shared" si="52"/>
        <v>-33</v>
      </c>
      <c r="K229" s="36">
        <f t="shared" si="53"/>
        <v>-82.5</v>
      </c>
    </row>
    <row r="230" spans="1:11" ht="14.25" customHeight="1" x14ac:dyDescent="0.2">
      <c r="A230" s="52" t="s">
        <v>54</v>
      </c>
      <c r="B230" s="34" t="s">
        <v>244</v>
      </c>
      <c r="C230" s="35" t="s">
        <v>59</v>
      </c>
      <c r="D230" s="36"/>
      <c r="E230" s="60"/>
      <c r="F230" s="36">
        <f t="shared" si="60"/>
        <v>0</v>
      </c>
      <c r="H230" s="60">
        <v>30</v>
      </c>
      <c r="I230" s="61">
        <v>89.100000000000009</v>
      </c>
      <c r="J230" s="62">
        <f t="shared" si="52"/>
        <v>-30</v>
      </c>
      <c r="K230" s="36">
        <f t="shared" si="53"/>
        <v>-89.100000000000009</v>
      </c>
    </row>
    <row r="231" spans="1:11" ht="14.25" customHeight="1" x14ac:dyDescent="0.2">
      <c r="A231" s="52" t="s">
        <v>54</v>
      </c>
      <c r="B231" s="34" t="s">
        <v>245</v>
      </c>
      <c r="C231" s="35" t="s">
        <v>59</v>
      </c>
      <c r="D231" s="36"/>
      <c r="E231" s="60"/>
      <c r="F231" s="36">
        <f t="shared" si="60"/>
        <v>0</v>
      </c>
      <c r="H231" s="60">
        <v>58</v>
      </c>
      <c r="I231" s="74">
        <v>242.44</v>
      </c>
      <c r="J231" s="62">
        <f t="shared" si="52"/>
        <v>-58</v>
      </c>
      <c r="K231" s="36">
        <f t="shared" si="53"/>
        <v>-242.44</v>
      </c>
    </row>
    <row r="232" spans="1:11" ht="14.25" customHeight="1" x14ac:dyDescent="0.2">
      <c r="A232" s="52" t="s">
        <v>54</v>
      </c>
      <c r="B232" s="34" t="s">
        <v>246</v>
      </c>
      <c r="C232" s="35" t="s">
        <v>59</v>
      </c>
      <c r="D232" s="36"/>
      <c r="E232" s="60"/>
      <c r="F232" s="36">
        <f t="shared" si="60"/>
        <v>0</v>
      </c>
      <c r="H232" s="60">
        <v>58</v>
      </c>
      <c r="I232" s="61">
        <v>89.9</v>
      </c>
      <c r="J232" s="62">
        <f t="shared" si="52"/>
        <v>-58</v>
      </c>
      <c r="K232" s="36">
        <f t="shared" si="53"/>
        <v>-89.9</v>
      </c>
    </row>
    <row r="233" spans="1:11" ht="14.25" customHeight="1" x14ac:dyDescent="0.2">
      <c r="A233" s="52" t="s">
        <v>54</v>
      </c>
      <c r="B233" s="34" t="s">
        <v>247</v>
      </c>
      <c r="C233" s="35" t="s">
        <v>57</v>
      </c>
      <c r="D233" s="36"/>
      <c r="E233" s="60"/>
      <c r="F233" s="36">
        <f t="shared" si="60"/>
        <v>0</v>
      </c>
      <c r="H233" s="60">
        <v>2.2999999999999998</v>
      </c>
      <c r="I233" s="61">
        <v>73.668999999999997</v>
      </c>
      <c r="J233" s="62">
        <f t="shared" si="52"/>
        <v>-2.2999999999999998</v>
      </c>
      <c r="K233" s="36">
        <f t="shared" si="53"/>
        <v>-73.668999999999997</v>
      </c>
    </row>
    <row r="234" spans="1:11" ht="14.25" customHeight="1" x14ac:dyDescent="0.2">
      <c r="A234" s="52" t="s">
        <v>54</v>
      </c>
      <c r="B234" s="46" t="s">
        <v>248</v>
      </c>
      <c r="C234" s="47" t="s">
        <v>57</v>
      </c>
      <c r="D234" s="36"/>
      <c r="E234" s="60"/>
      <c r="F234" s="36">
        <f t="shared" si="60"/>
        <v>0</v>
      </c>
      <c r="H234" s="60">
        <v>2.1</v>
      </c>
      <c r="I234" s="61">
        <v>35.427000000000007</v>
      </c>
      <c r="J234" s="62">
        <f t="shared" si="52"/>
        <v>-2.1</v>
      </c>
      <c r="K234" s="36">
        <f t="shared" si="53"/>
        <v>-35.427000000000007</v>
      </c>
    </row>
    <row r="235" spans="1:11" ht="14.25" customHeight="1" x14ac:dyDescent="0.2">
      <c r="A235" s="52" t="s">
        <v>54</v>
      </c>
      <c r="B235" s="46" t="s">
        <v>249</v>
      </c>
      <c r="C235" s="47" t="s">
        <v>57</v>
      </c>
      <c r="D235" s="36"/>
      <c r="E235" s="60"/>
      <c r="F235" s="36">
        <f t="shared" si="60"/>
        <v>0</v>
      </c>
      <c r="H235" s="60">
        <v>1.8</v>
      </c>
      <c r="I235" s="61">
        <v>56.988</v>
      </c>
      <c r="J235" s="62">
        <f t="shared" si="52"/>
        <v>-1.8</v>
      </c>
      <c r="K235" s="36">
        <f t="shared" si="53"/>
        <v>-56.988</v>
      </c>
    </row>
    <row r="236" spans="1:11" ht="14.25" customHeight="1" x14ac:dyDescent="0.2">
      <c r="A236" s="52" t="s">
        <v>54</v>
      </c>
      <c r="B236" s="34" t="s">
        <v>250</v>
      </c>
      <c r="C236" s="35" t="s">
        <v>59</v>
      </c>
      <c r="D236" s="36"/>
      <c r="E236" s="60"/>
      <c r="F236" s="36">
        <f t="shared" si="60"/>
        <v>0</v>
      </c>
      <c r="H236" s="60">
        <v>87</v>
      </c>
      <c r="I236" s="74">
        <v>181.82999999999998</v>
      </c>
      <c r="J236" s="62">
        <f t="shared" ref="J236:J261" si="61">E236-H236</f>
        <v>-87</v>
      </c>
      <c r="K236" s="36">
        <f t="shared" ref="K236:K261" si="62">F236-I236</f>
        <v>-181.82999999999998</v>
      </c>
    </row>
    <row r="237" spans="1:11" ht="14.25" customHeight="1" x14ac:dyDescent="0.2">
      <c r="A237" s="52" t="s">
        <v>54</v>
      </c>
      <c r="B237" s="34" t="s">
        <v>252</v>
      </c>
      <c r="C237" s="35" t="s">
        <v>57</v>
      </c>
      <c r="D237" s="36"/>
      <c r="E237" s="60"/>
      <c r="F237" s="36">
        <f t="shared" si="60"/>
        <v>0</v>
      </c>
      <c r="H237" s="60">
        <v>5.6</v>
      </c>
      <c r="I237" s="74">
        <v>199.35999999999999</v>
      </c>
      <c r="J237" s="62">
        <f t="shared" si="61"/>
        <v>-5.6</v>
      </c>
      <c r="K237" s="36">
        <f t="shared" si="62"/>
        <v>-199.35999999999999</v>
      </c>
    </row>
    <row r="238" spans="1:11" ht="14.25" customHeight="1" x14ac:dyDescent="0.2">
      <c r="A238" s="52" t="s">
        <v>251</v>
      </c>
      <c r="B238" s="34" t="s">
        <v>253</v>
      </c>
      <c r="C238" s="35" t="s">
        <v>57</v>
      </c>
      <c r="D238" s="36"/>
      <c r="E238" s="60"/>
      <c r="F238" s="36">
        <f t="shared" si="60"/>
        <v>0</v>
      </c>
      <c r="H238" s="60">
        <v>3.3</v>
      </c>
      <c r="I238" s="74">
        <v>103.94999999999999</v>
      </c>
      <c r="J238" s="62">
        <f t="shared" si="61"/>
        <v>-3.3</v>
      </c>
      <c r="K238" s="36">
        <f t="shared" si="62"/>
        <v>-103.94999999999999</v>
      </c>
    </row>
    <row r="239" spans="1:11" ht="14.25" customHeight="1" x14ac:dyDescent="0.2">
      <c r="A239" s="52" t="s">
        <v>251</v>
      </c>
      <c r="B239" s="34" t="s">
        <v>254</v>
      </c>
      <c r="C239" s="35" t="s">
        <v>57</v>
      </c>
      <c r="D239" s="36"/>
      <c r="E239" s="60"/>
      <c r="F239" s="36">
        <f t="shared" si="60"/>
        <v>0</v>
      </c>
      <c r="H239" s="60">
        <v>2</v>
      </c>
      <c r="I239" s="74">
        <v>38.92</v>
      </c>
      <c r="J239" s="62">
        <f t="shared" si="61"/>
        <v>-2</v>
      </c>
      <c r="K239" s="36">
        <f t="shared" si="62"/>
        <v>-38.92</v>
      </c>
    </row>
    <row r="240" spans="1:11" ht="14.25" customHeight="1" x14ac:dyDescent="0.2">
      <c r="A240" s="52" t="s">
        <v>54</v>
      </c>
      <c r="B240" s="34" t="s">
        <v>255</v>
      </c>
      <c r="C240" s="35" t="s">
        <v>57</v>
      </c>
      <c r="D240" s="36"/>
      <c r="E240" s="60"/>
      <c r="F240" s="36">
        <f t="shared" si="60"/>
        <v>0</v>
      </c>
      <c r="H240" s="60">
        <v>1.9</v>
      </c>
      <c r="I240" s="74">
        <v>58.253999999999998</v>
      </c>
      <c r="J240" s="62">
        <f t="shared" si="61"/>
        <v>-1.9</v>
      </c>
      <c r="K240" s="36">
        <f t="shared" si="62"/>
        <v>-58.253999999999998</v>
      </c>
    </row>
    <row r="241" spans="1:11" ht="14.25" customHeight="1" x14ac:dyDescent="0.2">
      <c r="A241" s="52" t="s">
        <v>54</v>
      </c>
      <c r="B241" s="34" t="s">
        <v>256</v>
      </c>
      <c r="C241" s="35" t="s">
        <v>57</v>
      </c>
      <c r="D241" s="36"/>
      <c r="E241" s="60"/>
      <c r="F241" s="36">
        <f t="shared" si="60"/>
        <v>0</v>
      </c>
      <c r="H241" s="60">
        <v>1.1000000000000001</v>
      </c>
      <c r="I241" s="74">
        <v>35.024000000000001</v>
      </c>
      <c r="J241" s="62">
        <f t="shared" si="61"/>
        <v>-1.1000000000000001</v>
      </c>
      <c r="K241" s="36">
        <f t="shared" si="62"/>
        <v>-35.024000000000001</v>
      </c>
    </row>
    <row r="242" spans="1:11" ht="14.25" customHeight="1" x14ac:dyDescent="0.2">
      <c r="A242" s="52" t="s">
        <v>54</v>
      </c>
      <c r="B242" s="34" t="s">
        <v>257</v>
      </c>
      <c r="C242" s="35" t="s">
        <v>57</v>
      </c>
      <c r="D242" s="36"/>
      <c r="E242" s="60"/>
      <c r="F242" s="36">
        <f t="shared" si="60"/>
        <v>0</v>
      </c>
      <c r="H242" s="60">
        <v>1.8</v>
      </c>
      <c r="I242" s="74">
        <v>30.906000000000002</v>
      </c>
      <c r="J242" s="62">
        <f t="shared" si="61"/>
        <v>-1.8</v>
      </c>
      <c r="K242" s="36">
        <f t="shared" si="62"/>
        <v>-30.906000000000002</v>
      </c>
    </row>
    <row r="243" spans="1:11" ht="14.25" customHeight="1" x14ac:dyDescent="0.2">
      <c r="A243" s="52" t="s">
        <v>54</v>
      </c>
      <c r="B243" s="34" t="s">
        <v>258</v>
      </c>
      <c r="C243" s="35" t="s">
        <v>59</v>
      </c>
      <c r="D243" s="36"/>
      <c r="E243" s="60"/>
      <c r="F243" s="36">
        <f t="shared" si="60"/>
        <v>0</v>
      </c>
      <c r="H243" s="60">
        <v>27</v>
      </c>
      <c r="I243" s="74">
        <v>767.88</v>
      </c>
      <c r="J243" s="62">
        <f t="shared" si="61"/>
        <v>-27</v>
      </c>
      <c r="K243" s="36">
        <f t="shared" si="62"/>
        <v>-767.88</v>
      </c>
    </row>
    <row r="244" spans="1:11" ht="14.25" customHeight="1" x14ac:dyDescent="0.2">
      <c r="A244" s="52" t="s">
        <v>54</v>
      </c>
      <c r="B244" s="34" t="s">
        <v>259</v>
      </c>
      <c r="C244" s="35" t="s">
        <v>59</v>
      </c>
      <c r="D244" s="36"/>
      <c r="E244" s="60"/>
      <c r="F244" s="36">
        <f t="shared" si="60"/>
        <v>0</v>
      </c>
      <c r="H244" s="60">
        <v>5</v>
      </c>
      <c r="I244" s="74">
        <v>52.300000000000004</v>
      </c>
      <c r="J244" s="62">
        <f t="shared" si="61"/>
        <v>-5</v>
      </c>
      <c r="K244" s="36">
        <f t="shared" si="62"/>
        <v>-52.300000000000004</v>
      </c>
    </row>
    <row r="245" spans="1:11" ht="14.25" customHeight="1" x14ac:dyDescent="0.2">
      <c r="A245" s="52" t="s">
        <v>54</v>
      </c>
      <c r="B245" s="34" t="s">
        <v>260</v>
      </c>
      <c r="C245" s="35" t="s">
        <v>261</v>
      </c>
      <c r="D245" s="36"/>
      <c r="E245" s="60"/>
      <c r="F245" s="36">
        <f t="shared" si="60"/>
        <v>0</v>
      </c>
      <c r="H245" s="60">
        <v>0.95</v>
      </c>
      <c r="I245" s="74">
        <v>42.94</v>
      </c>
      <c r="J245" s="62">
        <f t="shared" si="61"/>
        <v>-0.95</v>
      </c>
      <c r="K245" s="36">
        <f t="shared" si="62"/>
        <v>-42.94</v>
      </c>
    </row>
    <row r="246" spans="1:11" ht="14.25" customHeight="1" x14ac:dyDescent="0.2">
      <c r="A246" s="52" t="s">
        <v>54</v>
      </c>
      <c r="B246" s="34" t="s">
        <v>262</v>
      </c>
      <c r="C246" s="35" t="s">
        <v>59</v>
      </c>
      <c r="D246" s="36"/>
      <c r="E246" s="60"/>
      <c r="F246" s="36">
        <f t="shared" si="60"/>
        <v>0</v>
      </c>
      <c r="H246" s="60">
        <v>27</v>
      </c>
      <c r="I246" s="61">
        <v>90.72</v>
      </c>
      <c r="J246" s="62">
        <f t="shared" si="61"/>
        <v>-27</v>
      </c>
      <c r="K246" s="36">
        <f t="shared" si="62"/>
        <v>-90.72</v>
      </c>
    </row>
    <row r="247" spans="1:11" ht="14.25" customHeight="1" x14ac:dyDescent="0.2">
      <c r="A247" s="52" t="s">
        <v>54</v>
      </c>
      <c r="B247" s="46" t="s">
        <v>263</v>
      </c>
      <c r="C247" s="47" t="s">
        <v>50</v>
      </c>
      <c r="D247" s="36"/>
      <c r="E247" s="60"/>
      <c r="F247" s="36">
        <f t="shared" si="60"/>
        <v>0</v>
      </c>
      <c r="G247" s="93"/>
      <c r="H247" s="60">
        <v>10</v>
      </c>
      <c r="I247" s="61">
        <v>23.599999999999998</v>
      </c>
      <c r="J247" s="62">
        <f t="shared" si="61"/>
        <v>-10</v>
      </c>
      <c r="K247" s="36">
        <f t="shared" si="62"/>
        <v>-23.599999999999998</v>
      </c>
    </row>
    <row r="248" spans="1:11" ht="14.25" customHeight="1" x14ac:dyDescent="0.2">
      <c r="A248" s="52" t="s">
        <v>54</v>
      </c>
      <c r="B248" s="46" t="s">
        <v>264</v>
      </c>
      <c r="C248" s="47" t="s">
        <v>50</v>
      </c>
      <c r="D248" s="36"/>
      <c r="E248" s="60"/>
      <c r="F248" s="36">
        <f t="shared" si="60"/>
        <v>0</v>
      </c>
      <c r="H248" s="60"/>
      <c r="I248" s="61">
        <v>0</v>
      </c>
      <c r="J248" s="62">
        <f t="shared" si="61"/>
        <v>0</v>
      </c>
      <c r="K248" s="36">
        <f t="shared" si="62"/>
        <v>0</v>
      </c>
    </row>
    <row r="249" spans="1:11" ht="14.25" customHeight="1" x14ac:dyDescent="0.2">
      <c r="A249" s="52" t="s">
        <v>54</v>
      </c>
      <c r="B249" s="34" t="s">
        <v>265</v>
      </c>
      <c r="C249" s="42" t="s">
        <v>59</v>
      </c>
      <c r="D249" s="43"/>
      <c r="E249" s="63"/>
      <c r="F249" s="36">
        <f t="shared" si="60"/>
        <v>0</v>
      </c>
      <c r="H249" s="60">
        <v>1</v>
      </c>
      <c r="I249" s="61">
        <v>44.3</v>
      </c>
      <c r="J249" s="62">
        <f t="shared" si="61"/>
        <v>-1</v>
      </c>
      <c r="K249" s="36">
        <f t="shared" si="62"/>
        <v>-44.3</v>
      </c>
    </row>
    <row r="250" spans="1:11" ht="14.25" customHeight="1" x14ac:dyDescent="0.2">
      <c r="A250" s="52" t="s">
        <v>54</v>
      </c>
      <c r="B250" s="34" t="s">
        <v>266</v>
      </c>
      <c r="C250" s="35" t="s">
        <v>59</v>
      </c>
      <c r="D250" s="36"/>
      <c r="E250" s="60"/>
      <c r="F250" s="36">
        <f t="shared" ref="F250" si="63">D250*E250</f>
        <v>0</v>
      </c>
      <c r="H250" s="60"/>
      <c r="I250" s="61">
        <v>0</v>
      </c>
      <c r="J250" s="62">
        <f t="shared" ref="J250" si="64">E250-H250</f>
        <v>0</v>
      </c>
      <c r="K250" s="36">
        <f t="shared" ref="K250" si="65">F250-I250</f>
        <v>0</v>
      </c>
    </row>
    <row r="251" spans="1:11" ht="14.25" customHeight="1" x14ac:dyDescent="0.2">
      <c r="A251" s="52" t="s">
        <v>54</v>
      </c>
      <c r="B251" s="34" t="s">
        <v>267</v>
      </c>
      <c r="C251" s="35" t="s">
        <v>59</v>
      </c>
      <c r="D251" s="36"/>
      <c r="E251" s="60"/>
      <c r="F251" s="36">
        <f t="shared" si="60"/>
        <v>0</v>
      </c>
      <c r="H251" s="60">
        <v>3.5</v>
      </c>
      <c r="I251" s="61">
        <v>52.43</v>
      </c>
      <c r="J251" s="62">
        <f t="shared" si="61"/>
        <v>-3.5</v>
      </c>
      <c r="K251" s="36">
        <f t="shared" si="62"/>
        <v>-52.43</v>
      </c>
    </row>
    <row r="252" spans="1:11" ht="14.25" customHeight="1" x14ac:dyDescent="0.2">
      <c r="A252" s="52" t="s">
        <v>54</v>
      </c>
      <c r="B252" s="34" t="s">
        <v>268</v>
      </c>
      <c r="C252" s="35" t="s">
        <v>59</v>
      </c>
      <c r="D252" s="36"/>
      <c r="E252" s="60"/>
      <c r="F252" s="36">
        <f t="shared" si="60"/>
        <v>0</v>
      </c>
      <c r="H252" s="60">
        <v>4.8</v>
      </c>
      <c r="I252" s="61">
        <v>60.72</v>
      </c>
      <c r="J252" s="62">
        <f t="shared" si="61"/>
        <v>-4.8</v>
      </c>
      <c r="K252" s="36">
        <f t="shared" si="62"/>
        <v>-60.72</v>
      </c>
    </row>
    <row r="253" spans="1:11" ht="14.25" customHeight="1" x14ac:dyDescent="0.2">
      <c r="A253" s="52" t="s">
        <v>54</v>
      </c>
      <c r="B253" s="34" t="s">
        <v>269</v>
      </c>
      <c r="C253" s="35" t="s">
        <v>59</v>
      </c>
      <c r="D253" s="36"/>
      <c r="E253" s="60"/>
      <c r="F253" s="36">
        <f t="shared" si="60"/>
        <v>0</v>
      </c>
      <c r="H253" s="60">
        <v>3.3</v>
      </c>
      <c r="I253" s="61">
        <v>44.912999999999997</v>
      </c>
      <c r="J253" s="62">
        <f t="shared" si="61"/>
        <v>-3.3</v>
      </c>
      <c r="K253" s="36">
        <f t="shared" si="62"/>
        <v>-44.912999999999997</v>
      </c>
    </row>
    <row r="254" spans="1:11" ht="14.25" customHeight="1" x14ac:dyDescent="0.2">
      <c r="A254" s="52" t="s">
        <v>54</v>
      </c>
      <c r="B254" s="34" t="s">
        <v>270</v>
      </c>
      <c r="C254" s="35" t="s">
        <v>59</v>
      </c>
      <c r="D254" s="36"/>
      <c r="E254" s="60"/>
      <c r="F254" s="36">
        <f t="shared" si="60"/>
        <v>0</v>
      </c>
      <c r="H254" s="60">
        <v>3.1</v>
      </c>
      <c r="I254" s="61">
        <v>44.019999999999996</v>
      </c>
      <c r="J254" s="62">
        <f t="shared" si="61"/>
        <v>-3.1</v>
      </c>
      <c r="K254" s="36">
        <f t="shared" si="62"/>
        <v>-44.019999999999996</v>
      </c>
    </row>
    <row r="255" spans="1:11" ht="14.25" customHeight="1" x14ac:dyDescent="0.2">
      <c r="A255" s="52" t="s">
        <v>54</v>
      </c>
      <c r="B255" s="34" t="s">
        <v>271</v>
      </c>
      <c r="C255" s="35" t="s">
        <v>59</v>
      </c>
      <c r="D255" s="36"/>
      <c r="E255" s="60"/>
      <c r="F255" s="36">
        <f t="shared" si="60"/>
        <v>0</v>
      </c>
      <c r="H255" s="60">
        <v>4</v>
      </c>
      <c r="I255" s="61">
        <v>69.680000000000007</v>
      </c>
      <c r="J255" s="62">
        <f t="shared" si="61"/>
        <v>-4</v>
      </c>
      <c r="K255" s="36">
        <f t="shared" si="62"/>
        <v>-69.680000000000007</v>
      </c>
    </row>
    <row r="256" spans="1:11" ht="14.25" customHeight="1" x14ac:dyDescent="0.2">
      <c r="A256" s="52" t="s">
        <v>54</v>
      </c>
      <c r="B256" s="34" t="s">
        <v>272</v>
      </c>
      <c r="C256" s="35" t="s">
        <v>59</v>
      </c>
      <c r="D256" s="36"/>
      <c r="E256" s="60"/>
      <c r="F256" s="36">
        <f t="shared" si="60"/>
        <v>0</v>
      </c>
      <c r="H256" s="60">
        <v>5</v>
      </c>
      <c r="I256" s="61">
        <v>108.35000000000001</v>
      </c>
      <c r="J256" s="62"/>
      <c r="K256" s="36">
        <f t="shared" si="62"/>
        <v>-108.35000000000001</v>
      </c>
    </row>
    <row r="257" spans="1:11" ht="14.25" customHeight="1" x14ac:dyDescent="0.2">
      <c r="B257" s="34" t="s">
        <v>273</v>
      </c>
      <c r="C257" s="35" t="s">
        <v>59</v>
      </c>
      <c r="D257" s="36"/>
      <c r="E257" s="60"/>
      <c r="F257" s="36">
        <f t="shared" si="60"/>
        <v>0</v>
      </c>
      <c r="H257" s="60"/>
      <c r="I257" s="61">
        <v>0</v>
      </c>
      <c r="J257" s="62">
        <f t="shared" si="61"/>
        <v>0</v>
      </c>
      <c r="K257" s="36">
        <f t="shared" si="62"/>
        <v>0</v>
      </c>
    </row>
    <row r="258" spans="1:11" ht="14.25" customHeight="1" x14ac:dyDescent="0.2">
      <c r="A258" s="52" t="s">
        <v>54</v>
      </c>
      <c r="B258" s="34" t="s">
        <v>274</v>
      </c>
      <c r="C258" s="35" t="s">
        <v>59</v>
      </c>
      <c r="D258" s="36"/>
      <c r="E258" s="60"/>
      <c r="F258" s="36">
        <f t="shared" si="60"/>
        <v>0</v>
      </c>
      <c r="H258" s="60">
        <v>3.5</v>
      </c>
      <c r="I258" s="61">
        <v>71.259999999999991</v>
      </c>
      <c r="J258" s="62">
        <f t="shared" si="61"/>
        <v>-3.5</v>
      </c>
      <c r="K258" s="36">
        <f t="shared" si="62"/>
        <v>-71.259999999999991</v>
      </c>
    </row>
    <row r="259" spans="1:11" ht="14.25" customHeight="1" x14ac:dyDescent="0.2">
      <c r="A259" s="52" t="s">
        <v>54</v>
      </c>
      <c r="B259" s="34" t="s">
        <v>275</v>
      </c>
      <c r="C259" s="35" t="s">
        <v>59</v>
      </c>
      <c r="D259" s="36"/>
      <c r="E259" s="60"/>
      <c r="F259" s="36">
        <f t="shared" si="60"/>
        <v>0</v>
      </c>
      <c r="H259" s="60">
        <v>6</v>
      </c>
      <c r="I259" s="61">
        <v>133.80000000000001</v>
      </c>
      <c r="J259" s="62">
        <f t="shared" si="61"/>
        <v>-6</v>
      </c>
      <c r="K259" s="36">
        <f t="shared" si="62"/>
        <v>-133.80000000000001</v>
      </c>
    </row>
    <row r="260" spans="1:11" ht="14.25" customHeight="1" x14ac:dyDescent="0.2">
      <c r="A260" s="52" t="s">
        <v>54</v>
      </c>
      <c r="B260" s="34" t="s">
        <v>276</v>
      </c>
      <c r="C260" s="35" t="s">
        <v>59</v>
      </c>
      <c r="D260" s="36"/>
      <c r="E260" s="60"/>
      <c r="F260" s="36">
        <f t="shared" si="60"/>
        <v>0</v>
      </c>
      <c r="H260" s="60">
        <v>5.5</v>
      </c>
      <c r="I260" s="61">
        <v>74.965000000000003</v>
      </c>
      <c r="J260" s="62">
        <f t="shared" si="61"/>
        <v>-5.5</v>
      </c>
      <c r="K260" s="36">
        <f t="shared" si="62"/>
        <v>-74.965000000000003</v>
      </c>
    </row>
    <row r="261" spans="1:11" ht="14.25" customHeight="1" x14ac:dyDescent="0.2">
      <c r="A261" s="52" t="s">
        <v>54</v>
      </c>
      <c r="B261" s="34" t="s">
        <v>277</v>
      </c>
      <c r="C261" s="35" t="s">
        <v>59</v>
      </c>
      <c r="D261" s="36"/>
      <c r="E261" s="60"/>
      <c r="F261" s="36">
        <f t="shared" si="60"/>
        <v>0</v>
      </c>
      <c r="H261" s="60">
        <v>2.5</v>
      </c>
      <c r="I261" s="61">
        <v>20.325000000000003</v>
      </c>
      <c r="J261" s="62">
        <f t="shared" si="61"/>
        <v>-2.5</v>
      </c>
      <c r="K261" s="36">
        <f t="shared" si="62"/>
        <v>-20.325000000000003</v>
      </c>
    </row>
    <row r="262" spans="1:11" ht="14.25" customHeight="1" x14ac:dyDescent="0.2">
      <c r="A262" s="52" t="s">
        <v>54</v>
      </c>
      <c r="B262" s="89" t="s">
        <v>278</v>
      </c>
      <c r="C262" s="80"/>
      <c r="D262" s="81"/>
      <c r="E262" s="82"/>
      <c r="F262" s="83"/>
      <c r="H262" s="84"/>
      <c r="I262" s="85"/>
      <c r="J262" s="86"/>
      <c r="K262" s="83"/>
    </row>
    <row r="263" spans="1:11" ht="20.25" customHeight="1" x14ac:dyDescent="0.2">
      <c r="A263" s="52" t="s">
        <v>54</v>
      </c>
      <c r="B263" s="34" t="s">
        <v>279</v>
      </c>
      <c r="C263" s="42" t="s">
        <v>91</v>
      </c>
      <c r="D263" s="43"/>
      <c r="E263" s="63"/>
      <c r="F263" s="36">
        <f t="shared" ref="F263:F306" si="66">D263*E263</f>
        <v>0</v>
      </c>
      <c r="H263" s="60">
        <v>40</v>
      </c>
      <c r="I263" s="61">
        <v>96</v>
      </c>
      <c r="J263" s="65">
        <f t="shared" ref="J263:J306" si="67">E263-H263</f>
        <v>-40</v>
      </c>
      <c r="K263" s="43">
        <f t="shared" ref="K263:K306" si="68">F263-I263</f>
        <v>-96</v>
      </c>
    </row>
    <row r="264" spans="1:11" ht="14.25" customHeight="1" x14ac:dyDescent="0.2">
      <c r="A264" s="52" t="s">
        <v>48</v>
      </c>
      <c r="B264" s="34" t="s">
        <v>280</v>
      </c>
      <c r="C264" s="42" t="s">
        <v>91</v>
      </c>
      <c r="D264" s="43"/>
      <c r="E264" s="63"/>
      <c r="F264" s="36">
        <f t="shared" si="66"/>
        <v>0</v>
      </c>
      <c r="H264" s="60">
        <v>69</v>
      </c>
      <c r="I264" s="61">
        <v>386.4</v>
      </c>
      <c r="J264" s="65">
        <f t="shared" si="67"/>
        <v>-69</v>
      </c>
      <c r="K264" s="43">
        <f t="shared" si="68"/>
        <v>-386.4</v>
      </c>
    </row>
    <row r="265" spans="1:11" ht="14.25" customHeight="1" x14ac:dyDescent="0.2">
      <c r="A265" s="52" t="s">
        <v>48</v>
      </c>
      <c r="B265" s="34" t="s">
        <v>281</v>
      </c>
      <c r="C265" s="42" t="s">
        <v>282</v>
      </c>
      <c r="D265" s="43"/>
      <c r="E265" s="63"/>
      <c r="F265" s="36">
        <f t="shared" si="66"/>
        <v>0</v>
      </c>
      <c r="H265" s="60"/>
      <c r="I265" s="61">
        <v>0</v>
      </c>
      <c r="J265" s="65">
        <f t="shared" si="67"/>
        <v>0</v>
      </c>
      <c r="K265" s="43">
        <f t="shared" si="68"/>
        <v>0</v>
      </c>
    </row>
    <row r="266" spans="1:11" ht="14.25" customHeight="1" x14ac:dyDescent="0.2">
      <c r="A266" s="52" t="s">
        <v>48</v>
      </c>
      <c r="B266" s="34" t="s">
        <v>283</v>
      </c>
      <c r="C266" s="42" t="s">
        <v>91</v>
      </c>
      <c r="D266" s="43"/>
      <c r="E266" s="63"/>
      <c r="F266" s="36">
        <f t="shared" si="66"/>
        <v>0</v>
      </c>
      <c r="H266" s="60">
        <v>6</v>
      </c>
      <c r="I266" s="61">
        <v>24.96</v>
      </c>
      <c r="J266" s="65">
        <f t="shared" si="67"/>
        <v>-6</v>
      </c>
      <c r="K266" s="43">
        <f t="shared" si="68"/>
        <v>-24.96</v>
      </c>
    </row>
    <row r="267" spans="1:11" ht="14.25" customHeight="1" x14ac:dyDescent="0.2">
      <c r="A267" s="52" t="s">
        <v>54</v>
      </c>
      <c r="B267" s="34" t="s">
        <v>284</v>
      </c>
      <c r="C267" s="42" t="s">
        <v>282</v>
      </c>
      <c r="D267" s="43"/>
      <c r="E267" s="63"/>
      <c r="F267" s="36">
        <f t="shared" si="66"/>
        <v>0</v>
      </c>
      <c r="H267" s="60">
        <v>3.5</v>
      </c>
      <c r="I267" s="61">
        <v>69.964999999999989</v>
      </c>
      <c r="J267" s="65">
        <f t="shared" si="67"/>
        <v>-3.5</v>
      </c>
      <c r="K267" s="43">
        <f t="shared" si="68"/>
        <v>-69.964999999999989</v>
      </c>
    </row>
    <row r="268" spans="1:11" ht="14.25" customHeight="1" x14ac:dyDescent="0.2">
      <c r="A268" s="52" t="s">
        <v>54</v>
      </c>
      <c r="B268" s="34" t="s">
        <v>285</v>
      </c>
      <c r="C268" s="42" t="s">
        <v>282</v>
      </c>
      <c r="D268" s="43"/>
      <c r="E268" s="63"/>
      <c r="F268" s="36">
        <f t="shared" si="66"/>
        <v>0</v>
      </c>
      <c r="H268" s="60">
        <v>3</v>
      </c>
      <c r="I268" s="61">
        <v>30.03</v>
      </c>
      <c r="J268" s="65">
        <f t="shared" si="67"/>
        <v>-3</v>
      </c>
      <c r="K268" s="43">
        <f t="shared" si="68"/>
        <v>-30.03</v>
      </c>
    </row>
    <row r="269" spans="1:11" ht="14.25" customHeight="1" x14ac:dyDescent="0.2">
      <c r="A269" s="52" t="s">
        <v>54</v>
      </c>
      <c r="B269" s="34" t="s">
        <v>286</v>
      </c>
      <c r="C269" s="42" t="s">
        <v>282</v>
      </c>
      <c r="D269" s="43"/>
      <c r="E269" s="63"/>
      <c r="F269" s="36">
        <f t="shared" si="66"/>
        <v>0</v>
      </c>
      <c r="H269" s="60">
        <v>3</v>
      </c>
      <c r="I269" s="61">
        <v>43.2</v>
      </c>
      <c r="J269" s="65">
        <f t="shared" si="67"/>
        <v>-3</v>
      </c>
      <c r="K269" s="43">
        <f t="shared" si="68"/>
        <v>-43.2</v>
      </c>
    </row>
    <row r="270" spans="1:11" ht="14.25" customHeight="1" x14ac:dyDescent="0.2">
      <c r="A270" s="52" t="s">
        <v>54</v>
      </c>
      <c r="B270" s="34" t="s">
        <v>287</v>
      </c>
      <c r="C270" s="42" t="s">
        <v>282</v>
      </c>
      <c r="D270" s="43"/>
      <c r="E270" s="63"/>
      <c r="F270" s="36">
        <f t="shared" si="66"/>
        <v>0</v>
      </c>
      <c r="H270" s="60">
        <v>2</v>
      </c>
      <c r="I270" s="61">
        <v>31.56</v>
      </c>
      <c r="J270" s="65">
        <f t="shared" si="67"/>
        <v>-2</v>
      </c>
      <c r="K270" s="43">
        <f t="shared" si="68"/>
        <v>-31.56</v>
      </c>
    </row>
    <row r="271" spans="1:11" ht="14.25" customHeight="1" x14ac:dyDescent="0.2">
      <c r="A271" s="52" t="s">
        <v>54</v>
      </c>
      <c r="B271" s="34" t="s">
        <v>288</v>
      </c>
      <c r="C271" s="42" t="s">
        <v>282</v>
      </c>
      <c r="D271" s="43"/>
      <c r="E271" s="63"/>
      <c r="F271" s="36">
        <f t="shared" si="66"/>
        <v>0</v>
      </c>
      <c r="H271" s="60">
        <v>4</v>
      </c>
      <c r="I271" s="61">
        <v>55.56</v>
      </c>
      <c r="J271" s="65">
        <f t="shared" si="67"/>
        <v>-4</v>
      </c>
      <c r="K271" s="43">
        <f t="shared" si="68"/>
        <v>-55.56</v>
      </c>
    </row>
    <row r="272" spans="1:11" ht="14.25" customHeight="1" x14ac:dyDescent="0.2">
      <c r="A272" s="52" t="s">
        <v>54</v>
      </c>
      <c r="B272" s="34" t="s">
        <v>289</v>
      </c>
      <c r="C272" s="42" t="s">
        <v>91</v>
      </c>
      <c r="D272" s="43"/>
      <c r="E272" s="63"/>
      <c r="F272" s="36">
        <f t="shared" si="66"/>
        <v>0</v>
      </c>
      <c r="H272" s="60">
        <v>10</v>
      </c>
      <c r="I272" s="61">
        <v>49.6</v>
      </c>
      <c r="J272" s="65">
        <f t="shared" si="67"/>
        <v>-10</v>
      </c>
      <c r="K272" s="43">
        <f t="shared" si="68"/>
        <v>-49.6</v>
      </c>
    </row>
    <row r="273" spans="1:11" ht="14.25" customHeight="1" x14ac:dyDescent="0.2">
      <c r="A273" s="52" t="s">
        <v>87</v>
      </c>
      <c r="B273" s="34" t="s">
        <v>290</v>
      </c>
      <c r="C273" s="42" t="s">
        <v>91</v>
      </c>
      <c r="D273" s="43"/>
      <c r="E273" s="63"/>
      <c r="F273" s="36">
        <f t="shared" si="66"/>
        <v>0</v>
      </c>
      <c r="H273" s="60">
        <v>24</v>
      </c>
      <c r="I273" s="61">
        <v>38.400000000000006</v>
      </c>
      <c r="J273" s="65">
        <f t="shared" si="67"/>
        <v>-24</v>
      </c>
      <c r="K273" s="43">
        <f t="shared" si="68"/>
        <v>-38.400000000000006</v>
      </c>
    </row>
    <row r="274" spans="1:11" ht="14.25" customHeight="1" x14ac:dyDescent="0.2">
      <c r="A274" s="52" t="s">
        <v>54</v>
      </c>
      <c r="B274" s="34" t="s">
        <v>291</v>
      </c>
      <c r="C274" s="42" t="s">
        <v>91</v>
      </c>
      <c r="D274" s="43"/>
      <c r="E274" s="63"/>
      <c r="F274" s="36">
        <f t="shared" si="66"/>
        <v>0</v>
      </c>
      <c r="H274" s="60">
        <v>15</v>
      </c>
      <c r="I274" s="61">
        <v>25.65</v>
      </c>
      <c r="J274" s="65">
        <f t="shared" si="67"/>
        <v>-15</v>
      </c>
      <c r="K274" s="43">
        <f t="shared" si="68"/>
        <v>-25.65</v>
      </c>
    </row>
    <row r="275" spans="1:11" ht="14.25" customHeight="1" x14ac:dyDescent="0.2">
      <c r="A275" s="52" t="s">
        <v>54</v>
      </c>
      <c r="B275" s="34" t="s">
        <v>292</v>
      </c>
      <c r="C275" s="42" t="s">
        <v>91</v>
      </c>
      <c r="D275" s="43"/>
      <c r="E275" s="63"/>
      <c r="F275" s="36">
        <f t="shared" si="66"/>
        <v>0</v>
      </c>
      <c r="H275" s="60">
        <v>15</v>
      </c>
      <c r="I275" s="61">
        <v>67.2</v>
      </c>
      <c r="J275" s="65">
        <f t="shared" si="67"/>
        <v>-15</v>
      </c>
      <c r="K275" s="43">
        <f t="shared" si="68"/>
        <v>-67.2</v>
      </c>
    </row>
    <row r="276" spans="1:11" ht="14.25" customHeight="1" x14ac:dyDescent="0.2">
      <c r="A276" s="52" t="s">
        <v>54</v>
      </c>
      <c r="B276" s="34" t="s">
        <v>293</v>
      </c>
      <c r="C276" s="42" t="s">
        <v>294</v>
      </c>
      <c r="D276" s="43"/>
      <c r="E276" s="63"/>
      <c r="F276" s="36">
        <f t="shared" si="66"/>
        <v>0</v>
      </c>
      <c r="H276" s="60">
        <v>6</v>
      </c>
      <c r="I276" s="61">
        <v>78.300000000000011</v>
      </c>
      <c r="J276" s="65">
        <f t="shared" si="67"/>
        <v>-6</v>
      </c>
      <c r="K276" s="43">
        <f t="shared" si="68"/>
        <v>-78.300000000000011</v>
      </c>
    </row>
    <row r="277" spans="1:11" ht="14.25" customHeight="1" x14ac:dyDescent="0.2">
      <c r="A277" s="52" t="s">
        <v>54</v>
      </c>
      <c r="B277" s="34" t="s">
        <v>295</v>
      </c>
      <c r="C277" s="42" t="s">
        <v>91</v>
      </c>
      <c r="D277" s="43"/>
      <c r="E277" s="63"/>
      <c r="F277" s="36">
        <f t="shared" si="66"/>
        <v>0</v>
      </c>
      <c r="H277" s="60">
        <v>18</v>
      </c>
      <c r="I277" s="61">
        <v>63.36</v>
      </c>
      <c r="J277" s="65">
        <f t="shared" si="67"/>
        <v>-18</v>
      </c>
      <c r="K277" s="43">
        <f t="shared" si="68"/>
        <v>-63.36</v>
      </c>
    </row>
    <row r="278" spans="1:11" ht="14.25" customHeight="1" x14ac:dyDescent="0.2">
      <c r="A278" s="52" t="s">
        <v>110</v>
      </c>
      <c r="B278" s="34" t="s">
        <v>296</v>
      </c>
      <c r="C278" s="42" t="s">
        <v>91</v>
      </c>
      <c r="D278" s="43"/>
      <c r="E278" s="63"/>
      <c r="F278" s="36">
        <f t="shared" si="66"/>
        <v>0</v>
      </c>
      <c r="H278" s="60">
        <v>28</v>
      </c>
      <c r="I278" s="61">
        <v>26.88</v>
      </c>
      <c r="J278" s="65">
        <f t="shared" si="67"/>
        <v>-28</v>
      </c>
      <c r="K278" s="43">
        <f t="shared" si="68"/>
        <v>-26.88</v>
      </c>
    </row>
    <row r="279" spans="1:11" ht="14.25" customHeight="1" x14ac:dyDescent="0.2">
      <c r="A279" s="52" t="s">
        <v>54</v>
      </c>
      <c r="B279" s="34" t="s">
        <v>297</v>
      </c>
      <c r="C279" s="42" t="s">
        <v>294</v>
      </c>
      <c r="D279" s="43"/>
      <c r="E279" s="63"/>
      <c r="F279" s="36">
        <f t="shared" si="66"/>
        <v>0</v>
      </c>
      <c r="H279" s="60">
        <v>7</v>
      </c>
      <c r="I279" s="61">
        <v>69.160000000000011</v>
      </c>
      <c r="J279" s="65">
        <f t="shared" si="67"/>
        <v>-7</v>
      </c>
      <c r="K279" s="43">
        <f t="shared" si="68"/>
        <v>-69.160000000000011</v>
      </c>
    </row>
    <row r="280" spans="1:11" ht="14.25" customHeight="1" x14ac:dyDescent="0.2">
      <c r="A280" s="52" t="s">
        <v>54</v>
      </c>
      <c r="B280" s="34" t="s">
        <v>298</v>
      </c>
      <c r="C280" s="42" t="s">
        <v>91</v>
      </c>
      <c r="D280" s="43"/>
      <c r="E280" s="63"/>
      <c r="F280" s="36">
        <f t="shared" si="66"/>
        <v>0</v>
      </c>
      <c r="H280" s="60">
        <v>6</v>
      </c>
      <c r="I280" s="61">
        <v>11.52</v>
      </c>
      <c r="J280" s="65">
        <f t="shared" si="67"/>
        <v>-6</v>
      </c>
      <c r="K280" s="43">
        <f t="shared" si="68"/>
        <v>-11.52</v>
      </c>
    </row>
    <row r="281" spans="1:11" ht="14.25" customHeight="1" x14ac:dyDescent="0.2">
      <c r="A281" s="52" t="s">
        <v>54</v>
      </c>
      <c r="B281" s="34" t="s">
        <v>299</v>
      </c>
      <c r="C281" s="42" t="s">
        <v>282</v>
      </c>
      <c r="D281" s="43"/>
      <c r="E281" s="63"/>
      <c r="F281" s="36">
        <f t="shared" si="66"/>
        <v>0</v>
      </c>
      <c r="H281" s="60">
        <v>32</v>
      </c>
      <c r="I281" s="61">
        <v>36.799999999999997</v>
      </c>
      <c r="J281" s="65">
        <f t="shared" si="67"/>
        <v>-32</v>
      </c>
      <c r="K281" s="43">
        <f t="shared" si="68"/>
        <v>-36.799999999999997</v>
      </c>
    </row>
    <row r="282" spans="1:11" ht="14.25" customHeight="1" x14ac:dyDescent="0.2">
      <c r="A282" s="52" t="s">
        <v>161</v>
      </c>
      <c r="B282" s="34" t="s">
        <v>300</v>
      </c>
      <c r="C282" s="42" t="s">
        <v>282</v>
      </c>
      <c r="D282" s="43"/>
      <c r="E282" s="63"/>
      <c r="F282" s="36">
        <f t="shared" si="66"/>
        <v>0</v>
      </c>
      <c r="H282" s="60"/>
      <c r="I282" s="61">
        <v>0</v>
      </c>
      <c r="J282" s="65">
        <f t="shared" si="67"/>
        <v>0</v>
      </c>
      <c r="K282" s="43">
        <f t="shared" si="68"/>
        <v>0</v>
      </c>
    </row>
    <row r="283" spans="1:11" ht="14.25" customHeight="1" x14ac:dyDescent="0.2">
      <c r="A283" s="52" t="s">
        <v>110</v>
      </c>
      <c r="B283" s="34" t="s">
        <v>301</v>
      </c>
      <c r="C283" s="42" t="s">
        <v>282</v>
      </c>
      <c r="D283" s="43"/>
      <c r="E283" s="63"/>
      <c r="F283" s="36">
        <f t="shared" si="66"/>
        <v>0</v>
      </c>
      <c r="H283" s="60">
        <v>24</v>
      </c>
      <c r="I283" s="61">
        <v>36</v>
      </c>
      <c r="J283" s="65">
        <f t="shared" si="67"/>
        <v>-24</v>
      </c>
      <c r="K283" s="43">
        <f t="shared" si="68"/>
        <v>-36</v>
      </c>
    </row>
    <row r="284" spans="1:11" ht="14.25" customHeight="1" x14ac:dyDescent="0.2">
      <c r="A284" s="52" t="s">
        <v>54</v>
      </c>
      <c r="B284" s="34" t="s">
        <v>302</v>
      </c>
      <c r="C284" s="42" t="s">
        <v>282</v>
      </c>
      <c r="D284" s="43"/>
      <c r="E284" s="63"/>
      <c r="F284" s="36">
        <f t="shared" si="66"/>
        <v>0</v>
      </c>
      <c r="H284" s="60">
        <v>14</v>
      </c>
      <c r="I284" s="61">
        <v>40.32</v>
      </c>
      <c r="J284" s="65">
        <f t="shared" si="67"/>
        <v>-14</v>
      </c>
      <c r="K284" s="43">
        <f t="shared" si="68"/>
        <v>-40.32</v>
      </c>
    </row>
    <row r="285" spans="1:11" ht="14.25" customHeight="1" x14ac:dyDescent="0.2">
      <c r="A285" s="52" t="s">
        <v>48</v>
      </c>
      <c r="B285" s="34" t="s">
        <v>303</v>
      </c>
      <c r="C285" s="42" t="s">
        <v>282</v>
      </c>
      <c r="D285" s="43"/>
      <c r="E285" s="63"/>
      <c r="F285" s="36">
        <f t="shared" si="66"/>
        <v>0</v>
      </c>
      <c r="H285" s="60">
        <v>11</v>
      </c>
      <c r="I285" s="61">
        <v>325.93</v>
      </c>
      <c r="J285" s="65">
        <f t="shared" si="67"/>
        <v>-11</v>
      </c>
      <c r="K285" s="43">
        <f t="shared" si="68"/>
        <v>-325.93</v>
      </c>
    </row>
    <row r="286" spans="1:11" ht="14.25" customHeight="1" x14ac:dyDescent="0.2">
      <c r="A286" s="52" t="s">
        <v>54</v>
      </c>
      <c r="B286" s="34" t="s">
        <v>304</v>
      </c>
      <c r="C286" s="35" t="s">
        <v>282</v>
      </c>
      <c r="D286" s="36"/>
      <c r="E286" s="60"/>
      <c r="F286" s="36">
        <f t="shared" si="66"/>
        <v>0</v>
      </c>
      <c r="H286" s="60">
        <v>8</v>
      </c>
      <c r="I286" s="61">
        <v>69.12</v>
      </c>
      <c r="J286" s="62">
        <f t="shared" si="67"/>
        <v>-8</v>
      </c>
      <c r="K286" s="43">
        <f t="shared" si="68"/>
        <v>-69.12</v>
      </c>
    </row>
    <row r="287" spans="1:11" ht="14.25" customHeight="1" x14ac:dyDescent="0.2">
      <c r="A287" s="52" t="s">
        <v>87</v>
      </c>
      <c r="B287" s="34" t="s">
        <v>305</v>
      </c>
      <c r="C287" s="35" t="s">
        <v>282</v>
      </c>
      <c r="D287" s="36"/>
      <c r="E287" s="60"/>
      <c r="F287" s="36">
        <f t="shared" si="66"/>
        <v>0</v>
      </c>
      <c r="H287" s="60">
        <v>4</v>
      </c>
      <c r="I287" s="61">
        <v>69.64</v>
      </c>
      <c r="J287" s="62">
        <f t="shared" si="67"/>
        <v>-4</v>
      </c>
      <c r="K287" s="43">
        <f t="shared" si="68"/>
        <v>-69.64</v>
      </c>
    </row>
    <row r="288" spans="1:11" ht="14.25" customHeight="1" x14ac:dyDescent="0.2">
      <c r="A288" s="52" t="s">
        <v>54</v>
      </c>
      <c r="B288" s="34" t="s">
        <v>306</v>
      </c>
      <c r="C288" s="35" t="s">
        <v>282</v>
      </c>
      <c r="D288" s="36"/>
      <c r="E288" s="60"/>
      <c r="F288" s="36">
        <f t="shared" si="66"/>
        <v>0</v>
      </c>
      <c r="H288" s="60">
        <v>29</v>
      </c>
      <c r="I288" s="61">
        <v>77.72</v>
      </c>
      <c r="J288" s="62">
        <f t="shared" si="67"/>
        <v>-29</v>
      </c>
      <c r="K288" s="43">
        <f t="shared" si="68"/>
        <v>-77.72</v>
      </c>
    </row>
    <row r="289" spans="1:11" ht="14.25" customHeight="1" x14ac:dyDescent="0.2">
      <c r="A289" s="52" t="s">
        <v>54</v>
      </c>
      <c r="B289" s="34" t="s">
        <v>307</v>
      </c>
      <c r="C289" s="35" t="s">
        <v>308</v>
      </c>
      <c r="D289" s="36"/>
      <c r="E289" s="60"/>
      <c r="F289" s="36">
        <f t="shared" si="66"/>
        <v>0</v>
      </c>
      <c r="H289" s="60">
        <v>8</v>
      </c>
      <c r="I289" s="61">
        <v>94.24</v>
      </c>
      <c r="J289" s="62">
        <f t="shared" si="67"/>
        <v>-8</v>
      </c>
      <c r="K289" s="43">
        <f t="shared" si="68"/>
        <v>-94.24</v>
      </c>
    </row>
    <row r="290" spans="1:11" ht="14.25" customHeight="1" x14ac:dyDescent="0.2">
      <c r="A290" s="52" t="s">
        <v>54</v>
      </c>
      <c r="B290" s="34" t="s">
        <v>309</v>
      </c>
      <c r="C290" s="35" t="s">
        <v>308</v>
      </c>
      <c r="D290" s="36"/>
      <c r="E290" s="60"/>
      <c r="F290" s="36">
        <f t="shared" si="66"/>
        <v>0</v>
      </c>
      <c r="H290" s="60">
        <v>4</v>
      </c>
      <c r="I290" s="61">
        <v>92.16</v>
      </c>
      <c r="J290" s="62">
        <f t="shared" si="67"/>
        <v>-4</v>
      </c>
      <c r="K290" s="43">
        <f t="shared" si="68"/>
        <v>-92.16</v>
      </c>
    </row>
    <row r="291" spans="1:11" ht="14.25" customHeight="1" x14ac:dyDescent="0.2">
      <c r="A291" s="52" t="s">
        <v>54</v>
      </c>
      <c r="B291" s="34" t="s">
        <v>310</v>
      </c>
      <c r="C291" s="35" t="s">
        <v>311</v>
      </c>
      <c r="D291" s="36"/>
      <c r="E291" s="60"/>
      <c r="F291" s="36">
        <f t="shared" si="66"/>
        <v>0</v>
      </c>
      <c r="H291" s="60">
        <v>5</v>
      </c>
      <c r="I291" s="61">
        <v>14.399999999999999</v>
      </c>
      <c r="J291" s="62">
        <f t="shared" si="67"/>
        <v>-5</v>
      </c>
      <c r="K291" s="43">
        <f t="shared" si="68"/>
        <v>-14.399999999999999</v>
      </c>
    </row>
    <row r="292" spans="1:11" ht="14.25" customHeight="1" x14ac:dyDescent="0.2">
      <c r="A292" s="52" t="s">
        <v>54</v>
      </c>
      <c r="B292" s="34" t="s">
        <v>312</v>
      </c>
      <c r="C292" s="35" t="s">
        <v>282</v>
      </c>
      <c r="D292" s="36"/>
      <c r="E292" s="60"/>
      <c r="F292" s="36">
        <f t="shared" si="66"/>
        <v>0</v>
      </c>
      <c r="H292" s="60"/>
      <c r="I292" s="61">
        <v>0</v>
      </c>
      <c r="J292" s="62">
        <f t="shared" si="67"/>
        <v>0</v>
      </c>
      <c r="K292" s="43">
        <f t="shared" si="68"/>
        <v>0</v>
      </c>
    </row>
    <row r="293" spans="1:11" ht="14.25" customHeight="1" x14ac:dyDescent="0.2">
      <c r="A293" s="52" t="s">
        <v>54</v>
      </c>
      <c r="B293" s="34" t="s">
        <v>204</v>
      </c>
      <c r="C293" s="35" t="s">
        <v>91</v>
      </c>
      <c r="D293" s="36"/>
      <c r="E293" s="60"/>
      <c r="F293" s="36">
        <f t="shared" ref="F293" si="69">D293*E293</f>
        <v>0</v>
      </c>
      <c r="H293" s="60"/>
      <c r="I293" s="61">
        <v>0</v>
      </c>
      <c r="J293" s="62">
        <f t="shared" ref="J293" si="70">E293-H293</f>
        <v>0</v>
      </c>
      <c r="K293" s="43">
        <f t="shared" ref="K293" si="71">F293-I293</f>
        <v>0</v>
      </c>
    </row>
    <row r="294" spans="1:11" ht="14.25" customHeight="1" x14ac:dyDescent="0.2">
      <c r="A294" s="52" t="s">
        <v>54</v>
      </c>
      <c r="B294" s="34" t="s">
        <v>313</v>
      </c>
      <c r="C294" s="35" t="s">
        <v>282</v>
      </c>
      <c r="D294" s="36"/>
      <c r="E294" s="60"/>
      <c r="F294" s="36">
        <f t="shared" si="66"/>
        <v>0</v>
      </c>
      <c r="H294" s="60"/>
      <c r="I294" s="61">
        <v>0</v>
      </c>
      <c r="J294" s="62">
        <f t="shared" si="67"/>
        <v>0</v>
      </c>
      <c r="K294" s="43">
        <f t="shared" si="68"/>
        <v>0</v>
      </c>
    </row>
    <row r="295" spans="1:11" ht="14.25" customHeight="1" x14ac:dyDescent="0.2">
      <c r="A295" s="52" t="s">
        <v>54</v>
      </c>
      <c r="B295" s="34" t="s">
        <v>314</v>
      </c>
      <c r="C295" s="35" t="s">
        <v>282</v>
      </c>
      <c r="D295" s="36"/>
      <c r="E295" s="60"/>
      <c r="F295" s="36">
        <f t="shared" ref="F295" si="72">D295*E295</f>
        <v>0</v>
      </c>
      <c r="H295" s="60"/>
      <c r="I295" s="61">
        <v>0</v>
      </c>
      <c r="J295" s="62">
        <f t="shared" ref="J295" si="73">E295-H295</f>
        <v>0</v>
      </c>
      <c r="K295" s="43">
        <f t="shared" ref="K295" si="74">F295-I295</f>
        <v>0</v>
      </c>
    </row>
    <row r="296" spans="1:11" ht="14.25" customHeight="1" x14ac:dyDescent="0.2">
      <c r="A296" s="52" t="s">
        <v>54</v>
      </c>
      <c r="B296" s="34" t="s">
        <v>315</v>
      </c>
      <c r="C296" s="35" t="s">
        <v>308</v>
      </c>
      <c r="D296" s="36"/>
      <c r="E296" s="60"/>
      <c r="F296" s="36">
        <f t="shared" si="66"/>
        <v>0</v>
      </c>
      <c r="H296" s="60"/>
      <c r="I296" s="61">
        <v>0</v>
      </c>
      <c r="J296" s="62">
        <f t="shared" si="67"/>
        <v>0</v>
      </c>
      <c r="K296" s="43">
        <f t="shared" si="68"/>
        <v>0</v>
      </c>
    </row>
    <row r="297" spans="1:11" ht="14.25" customHeight="1" x14ac:dyDescent="0.2">
      <c r="A297" s="52" t="s">
        <v>54</v>
      </c>
      <c r="B297" s="34" t="s">
        <v>316</v>
      </c>
      <c r="C297" s="35" t="s">
        <v>282</v>
      </c>
      <c r="D297" s="36"/>
      <c r="E297" s="60"/>
      <c r="F297" s="36">
        <f t="shared" ref="F297" si="75">D297*E297</f>
        <v>0</v>
      </c>
      <c r="H297" s="60"/>
      <c r="I297" s="61">
        <v>0</v>
      </c>
      <c r="J297" s="62">
        <f t="shared" ref="J297" si="76">E297-H297</f>
        <v>0</v>
      </c>
      <c r="K297" s="43">
        <f t="shared" ref="K297" si="77">F297-I297</f>
        <v>0</v>
      </c>
    </row>
    <row r="298" spans="1:11" ht="14.25" customHeight="1" x14ac:dyDescent="0.2">
      <c r="A298" s="52" t="s">
        <v>54</v>
      </c>
      <c r="B298" s="34" t="s">
        <v>317</v>
      </c>
      <c r="C298" s="35" t="s">
        <v>282</v>
      </c>
      <c r="D298" s="36"/>
      <c r="E298" s="60"/>
      <c r="F298" s="36">
        <f t="shared" si="66"/>
        <v>0</v>
      </c>
      <c r="H298" s="60"/>
      <c r="I298" s="61">
        <v>0</v>
      </c>
      <c r="J298" s="62">
        <f t="shared" si="67"/>
        <v>0</v>
      </c>
      <c r="K298" s="43">
        <f t="shared" si="68"/>
        <v>0</v>
      </c>
    </row>
    <row r="299" spans="1:11" ht="14.25" customHeight="1" x14ac:dyDescent="0.2">
      <c r="A299" s="52" t="s">
        <v>54</v>
      </c>
      <c r="B299" s="34" t="s">
        <v>318</v>
      </c>
      <c r="C299" s="35" t="s">
        <v>282</v>
      </c>
      <c r="D299" s="36"/>
      <c r="E299" s="60"/>
      <c r="F299" s="36">
        <f t="shared" ref="F299" si="78">D299*E299</f>
        <v>0</v>
      </c>
      <c r="H299" s="60"/>
      <c r="I299" s="61">
        <v>0</v>
      </c>
      <c r="J299" s="62">
        <f t="shared" ref="J299" si="79">E299-H299</f>
        <v>0</v>
      </c>
      <c r="K299" s="43">
        <f t="shared" ref="K299" si="80">F299-I299</f>
        <v>0</v>
      </c>
    </row>
    <row r="300" spans="1:11" ht="14.25" customHeight="1" x14ac:dyDescent="0.2">
      <c r="A300" s="52" t="s">
        <v>54</v>
      </c>
      <c r="B300" s="34" t="s">
        <v>319</v>
      </c>
      <c r="C300" s="35" t="s">
        <v>311</v>
      </c>
      <c r="D300" s="36"/>
      <c r="E300" s="60"/>
      <c r="F300" s="36">
        <f t="shared" si="66"/>
        <v>0</v>
      </c>
      <c r="H300" s="60"/>
      <c r="I300" s="61">
        <v>0</v>
      </c>
      <c r="J300" s="62">
        <f t="shared" si="67"/>
        <v>0</v>
      </c>
      <c r="K300" s="43">
        <f t="shared" si="68"/>
        <v>0</v>
      </c>
    </row>
    <row r="301" spans="1:11" ht="14.25" customHeight="1" x14ac:dyDescent="0.2">
      <c r="A301" s="52" t="s">
        <v>54</v>
      </c>
      <c r="B301" s="34" t="s">
        <v>320</v>
      </c>
      <c r="C301" s="35" t="s">
        <v>91</v>
      </c>
      <c r="D301" s="36"/>
      <c r="E301" s="60"/>
      <c r="F301" s="36">
        <f t="shared" ref="F301" si="81">D301*E301</f>
        <v>0</v>
      </c>
      <c r="H301" s="60"/>
      <c r="I301" s="61">
        <v>0</v>
      </c>
      <c r="J301" s="62">
        <f t="shared" ref="J301" si="82">E301-H301</f>
        <v>0</v>
      </c>
      <c r="K301" s="43">
        <f t="shared" ref="K301" si="83">F301-I301</f>
        <v>0</v>
      </c>
    </row>
    <row r="302" spans="1:11" ht="14.25" customHeight="1" x14ac:dyDescent="0.2">
      <c r="A302" s="52" t="s">
        <v>54</v>
      </c>
      <c r="B302" s="34" t="s">
        <v>321</v>
      </c>
      <c r="C302" s="35" t="s">
        <v>282</v>
      </c>
      <c r="D302" s="36"/>
      <c r="E302" s="60"/>
      <c r="F302" s="36">
        <f t="shared" si="66"/>
        <v>0</v>
      </c>
      <c r="H302" s="60"/>
      <c r="I302" s="61">
        <v>0</v>
      </c>
      <c r="J302" s="62">
        <f t="shared" si="67"/>
        <v>0</v>
      </c>
      <c r="K302" s="43">
        <f t="shared" si="68"/>
        <v>0</v>
      </c>
    </row>
    <row r="303" spans="1:11" ht="14.25" customHeight="1" x14ac:dyDescent="0.2">
      <c r="A303" s="52" t="s">
        <v>54</v>
      </c>
      <c r="B303" s="34" t="s">
        <v>322</v>
      </c>
      <c r="C303" s="35" t="s">
        <v>282</v>
      </c>
      <c r="D303" s="36"/>
      <c r="E303" s="60"/>
      <c r="F303" s="36">
        <f t="shared" ref="F303:F305" si="84">D303*E303</f>
        <v>0</v>
      </c>
      <c r="H303" s="60"/>
      <c r="I303" s="61">
        <v>0</v>
      </c>
      <c r="J303" s="62">
        <f t="shared" ref="J303" si="85">E303-H303</f>
        <v>0</v>
      </c>
      <c r="K303" s="43">
        <f t="shared" ref="K303" si="86">F303-I303</f>
        <v>0</v>
      </c>
    </row>
    <row r="304" spans="1:11" ht="14.25" customHeight="1" x14ac:dyDescent="0.2">
      <c r="A304" s="52" t="s">
        <v>54</v>
      </c>
      <c r="B304" s="34" t="s">
        <v>323</v>
      </c>
      <c r="C304" s="35" t="s">
        <v>282</v>
      </c>
      <c r="D304" s="36"/>
      <c r="E304" s="60"/>
      <c r="F304" s="36">
        <f t="shared" si="84"/>
        <v>0</v>
      </c>
      <c r="H304" s="60"/>
      <c r="I304" s="61"/>
      <c r="J304" s="62"/>
      <c r="K304" s="43"/>
    </row>
    <row r="305" spans="1:11" ht="14.25" customHeight="1" x14ac:dyDescent="0.2">
      <c r="B305" s="34" t="s">
        <v>324</v>
      </c>
      <c r="C305" s="35" t="s">
        <v>282</v>
      </c>
      <c r="D305" s="36"/>
      <c r="E305" s="60"/>
      <c r="F305" s="36">
        <f t="shared" si="84"/>
        <v>0</v>
      </c>
      <c r="H305" s="60"/>
      <c r="I305" s="61"/>
      <c r="J305" s="62"/>
      <c r="K305" s="43"/>
    </row>
    <row r="306" spans="1:11" ht="14.25" customHeight="1" x14ac:dyDescent="0.2">
      <c r="B306" s="34" t="s">
        <v>325</v>
      </c>
      <c r="C306" s="35" t="s">
        <v>308</v>
      </c>
      <c r="D306" s="36"/>
      <c r="E306" s="60"/>
      <c r="F306" s="36">
        <f t="shared" si="66"/>
        <v>0</v>
      </c>
      <c r="H306" s="60">
        <v>2</v>
      </c>
      <c r="I306" s="61">
        <v>6.98</v>
      </c>
      <c r="J306" s="62">
        <f t="shared" si="67"/>
        <v>-2</v>
      </c>
      <c r="K306" s="43">
        <f t="shared" si="68"/>
        <v>-6.98</v>
      </c>
    </row>
    <row r="307" spans="1:11" ht="14.25" customHeight="1" x14ac:dyDescent="0.2">
      <c r="A307" s="52" t="s">
        <v>54</v>
      </c>
      <c r="B307" s="94"/>
      <c r="C307" s="95"/>
      <c r="D307" s="96"/>
      <c r="E307" s="97"/>
      <c r="F307" s="98"/>
      <c r="H307" s="97"/>
      <c r="I307" s="99"/>
      <c r="J307" s="100"/>
      <c r="K307" s="98"/>
    </row>
    <row r="308" spans="1:11" ht="13.5" thickBot="1" x14ac:dyDescent="0.25">
      <c r="B308" s="91"/>
      <c r="C308" s="95"/>
      <c r="D308" s="96"/>
      <c r="E308" s="97"/>
      <c r="F308" s="96"/>
      <c r="H308" s="97"/>
      <c r="I308" s="99"/>
      <c r="J308" s="100"/>
      <c r="K308" s="96"/>
    </row>
    <row r="309" spans="1:11" ht="15.75" customHeight="1" x14ac:dyDescent="0.2">
      <c r="B309" s="101" t="s">
        <v>326</v>
      </c>
      <c r="C309" s="102"/>
      <c r="D309" s="103"/>
      <c r="E309" s="104"/>
      <c r="F309" s="103">
        <f>SUM(F42:F75)</f>
        <v>0</v>
      </c>
      <c r="G309" s="105"/>
      <c r="H309" s="104"/>
      <c r="I309" s="106"/>
      <c r="J309" s="107"/>
      <c r="K309" s="108">
        <f>SUM(K42:K73)</f>
        <v>-16724.82</v>
      </c>
    </row>
    <row r="310" spans="1:11" ht="15.75" customHeight="1" x14ac:dyDescent="0.2">
      <c r="B310" s="109" t="s">
        <v>327</v>
      </c>
      <c r="C310" s="95"/>
      <c r="D310" s="96"/>
      <c r="E310" s="97"/>
      <c r="F310" s="96">
        <f>SUM(F77:F97)</f>
        <v>0</v>
      </c>
      <c r="H310" s="97"/>
      <c r="I310" s="99"/>
      <c r="J310" s="100"/>
      <c r="K310" s="110">
        <f>SUM(K77:K97)</f>
        <v>-2903.61</v>
      </c>
    </row>
    <row r="311" spans="1:11" ht="15.75" customHeight="1" x14ac:dyDescent="0.2">
      <c r="B311" s="109" t="s">
        <v>328</v>
      </c>
      <c r="C311" s="95"/>
      <c r="D311" s="96"/>
      <c r="E311" s="97"/>
      <c r="F311" s="96">
        <f>SUM(F99:F132)</f>
        <v>0</v>
      </c>
      <c r="H311" s="97"/>
      <c r="I311" s="99"/>
      <c r="J311" s="100"/>
      <c r="K311" s="110">
        <f>SUM(K99:K132)</f>
        <v>-1632.5364999999999</v>
      </c>
    </row>
    <row r="312" spans="1:11" ht="15.75" customHeight="1" x14ac:dyDescent="0.2">
      <c r="B312" s="109" t="s">
        <v>329</v>
      </c>
      <c r="C312" s="95"/>
      <c r="D312" s="96"/>
      <c r="E312" s="97"/>
      <c r="F312" s="96">
        <f>SUM(F134:F153)</f>
        <v>0</v>
      </c>
      <c r="H312" s="97"/>
      <c r="I312" s="99"/>
      <c r="J312" s="100"/>
      <c r="K312" s="110">
        <f>SUM(K134:K153)</f>
        <v>-4490.9960000000001</v>
      </c>
    </row>
    <row r="313" spans="1:11" ht="15.75" customHeight="1" x14ac:dyDescent="0.2">
      <c r="B313" s="109" t="s">
        <v>330</v>
      </c>
      <c r="C313" s="95"/>
      <c r="D313" s="96"/>
      <c r="E313" s="97"/>
      <c r="F313" s="96">
        <f>SUM(F155:F261)</f>
        <v>0</v>
      </c>
      <c r="H313" s="97"/>
      <c r="I313" s="99"/>
      <c r="J313" s="100"/>
      <c r="K313" s="110">
        <f>SUM(K155:K261)</f>
        <v>-6896.7670000000007</v>
      </c>
    </row>
    <row r="314" spans="1:11" ht="15.75" customHeight="1" x14ac:dyDescent="0.2">
      <c r="B314" s="109" t="s">
        <v>331</v>
      </c>
      <c r="C314" s="95"/>
      <c r="D314" s="96"/>
      <c r="E314" s="97"/>
      <c r="F314" s="96">
        <f>SUM(F263:F306)</f>
        <v>0</v>
      </c>
      <c r="H314" s="97"/>
      <c r="I314" s="99"/>
      <c r="J314" s="100"/>
      <c r="K314" s="110">
        <f>SUM(K263:K306)</f>
        <v>-2031.0550000000003</v>
      </c>
    </row>
    <row r="315" spans="1:11" ht="15.75" customHeight="1" thickBot="1" x14ac:dyDescent="0.25">
      <c r="B315" s="111"/>
      <c r="C315" s="95"/>
      <c r="D315" s="96"/>
      <c r="E315" s="97"/>
      <c r="F315" s="96"/>
      <c r="H315" s="97"/>
      <c r="I315" s="99"/>
      <c r="J315" s="100"/>
      <c r="K315" s="110"/>
    </row>
    <row r="316" spans="1:11" ht="13.5" thickBot="1" x14ac:dyDescent="0.25">
      <c r="B316" s="112" t="s">
        <v>332</v>
      </c>
      <c r="C316" s="95"/>
      <c r="D316" s="96"/>
      <c r="E316" s="140">
        <f>SUM(F309:F314)</f>
        <v>0</v>
      </c>
      <c r="F316" s="141"/>
      <c r="H316" s="97"/>
      <c r="I316" s="99"/>
      <c r="J316" s="138">
        <f>SUM(K309:K314)</f>
        <v>-34679.784499999994</v>
      </c>
      <c r="K316" s="139"/>
    </row>
    <row r="317" spans="1:11" ht="13.5" thickBot="1" x14ac:dyDescent="0.25">
      <c r="B317" s="113"/>
      <c r="C317" s="114"/>
      <c r="D317" s="115"/>
      <c r="E317" s="116"/>
      <c r="F317" s="115"/>
      <c r="G317" s="117"/>
      <c r="H317" s="116"/>
      <c r="I317" s="118"/>
      <c r="J317" s="119"/>
      <c r="K317" s="120"/>
    </row>
    <row r="318" spans="1:11" x14ac:dyDescent="0.2">
      <c r="B318" s="91"/>
      <c r="C318" s="95"/>
      <c r="D318" s="96"/>
      <c r="E318" s="97"/>
      <c r="F318" s="96"/>
      <c r="H318" s="97"/>
      <c r="I318" s="99"/>
      <c r="J318" s="100"/>
      <c r="K318" s="96"/>
    </row>
    <row r="319" spans="1:11" x14ac:dyDescent="0.2">
      <c r="B319" s="91"/>
      <c r="C319" s="95"/>
      <c r="D319" s="96"/>
      <c r="E319" s="97"/>
      <c r="F319" s="96"/>
      <c r="H319" s="97"/>
      <c r="I319" s="99"/>
      <c r="J319" s="100"/>
      <c r="K319" s="96"/>
    </row>
  </sheetData>
  <sortState xmlns:xlrd2="http://schemas.microsoft.com/office/spreadsheetml/2017/richdata2" ref="A216:K320">
    <sortCondition ref="B216:B320"/>
  </sortState>
  <mergeCells count="2">
    <mergeCell ref="J316:K316"/>
    <mergeCell ref="E316:F316"/>
  </mergeCells>
  <phoneticPr fontId="0" type="noConversion"/>
  <pageMargins left="0.25" right="0.25" top="0.75" bottom="0.75" header="0.3" footer="0.3"/>
  <pageSetup fitToHeight="0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"/>
  <sheetViews>
    <sheetView zoomScale="80" zoomScaleNormal="80" workbookViewId="0">
      <selection activeCell="B8" sqref="B8"/>
    </sheetView>
  </sheetViews>
  <sheetFormatPr defaultColWidth="9.140625" defaultRowHeight="15.75" x14ac:dyDescent="0.25"/>
  <cols>
    <col min="1" max="1" width="25.5703125" style="28" customWidth="1"/>
    <col min="2" max="2" width="25.28515625" style="28" customWidth="1"/>
    <col min="3" max="3" width="13" style="28" bestFit="1" customWidth="1"/>
    <col min="4" max="4" width="14.42578125" style="28" bestFit="1" customWidth="1"/>
    <col min="5" max="5" width="14.28515625" style="28" bestFit="1" customWidth="1"/>
    <col min="6" max="6" width="16.140625" style="28" bestFit="1" customWidth="1"/>
    <col min="7" max="7" width="9.42578125" style="28" bestFit="1" customWidth="1"/>
    <col min="8" max="8" width="10.140625" style="28" bestFit="1" customWidth="1"/>
    <col min="9" max="9" width="14.42578125" style="28" bestFit="1" customWidth="1"/>
    <col min="10" max="10" width="9.28515625" style="28" bestFit="1" customWidth="1"/>
    <col min="11" max="11" width="12.42578125" style="28" bestFit="1" customWidth="1"/>
    <col min="12" max="12" width="23.42578125" style="28" bestFit="1" customWidth="1"/>
    <col min="13" max="13" width="11.28515625" style="28" bestFit="1" customWidth="1"/>
    <col min="14" max="14" width="12.42578125" style="28" bestFit="1" customWidth="1"/>
    <col min="15" max="15" width="15.5703125" style="28" bestFit="1" customWidth="1"/>
    <col min="16" max="16" width="11.28515625" style="28" bestFit="1" customWidth="1"/>
    <col min="17" max="17" width="18.42578125" style="28" bestFit="1" customWidth="1"/>
    <col min="18" max="18" width="21.140625" style="28" bestFit="1" customWidth="1"/>
    <col min="19" max="19" width="17.5703125" style="28" bestFit="1" customWidth="1"/>
    <col min="20" max="20" width="6.7109375" style="28" bestFit="1" customWidth="1"/>
    <col min="21" max="21" width="16.5703125" style="28" bestFit="1" customWidth="1"/>
    <col min="22" max="22" width="9.5703125" style="28" bestFit="1" customWidth="1"/>
    <col min="23" max="16384" width="9.140625" style="28"/>
  </cols>
  <sheetData>
    <row r="1" spans="1:4" x14ac:dyDescent="0.25">
      <c r="A1" s="50" t="s">
        <v>333</v>
      </c>
      <c r="B1" s="51" t="e">
        <f>TKR!#REF!</f>
        <v>#REF!</v>
      </c>
    </row>
    <row r="3" spans="1:4" x14ac:dyDescent="0.25">
      <c r="A3" s="128" t="s">
        <v>334</v>
      </c>
      <c r="B3" s="129" t="s">
        <v>335</v>
      </c>
      <c r="C3"/>
    </row>
    <row r="4" spans="1:4" x14ac:dyDescent="0.25">
      <c r="A4" s="130" t="s">
        <v>251</v>
      </c>
      <c r="B4" s="131"/>
      <c r="C4"/>
    </row>
    <row r="5" spans="1:4" x14ac:dyDescent="0.25">
      <c r="A5" s="130" t="s">
        <v>149</v>
      </c>
      <c r="B5" s="131"/>
      <c r="C5"/>
    </row>
    <row r="6" spans="1:4" x14ac:dyDescent="0.25">
      <c r="A6" s="130" t="s">
        <v>87</v>
      </c>
      <c r="B6" s="131"/>
      <c r="C6"/>
    </row>
    <row r="7" spans="1:4" x14ac:dyDescent="0.25">
      <c r="A7" s="130" t="s">
        <v>161</v>
      </c>
      <c r="B7" s="131"/>
      <c r="C7"/>
    </row>
    <row r="8" spans="1:4" x14ac:dyDescent="0.25">
      <c r="A8" s="130" t="s">
        <v>54</v>
      </c>
      <c r="B8" s="131"/>
      <c r="C8"/>
    </row>
    <row r="9" spans="1:4" x14ac:dyDescent="0.25">
      <c r="A9" s="130" t="s">
        <v>48</v>
      </c>
      <c r="B9" s="131"/>
      <c r="C9"/>
    </row>
    <row r="10" spans="1:4" x14ac:dyDescent="0.25">
      <c r="A10" s="130" t="s">
        <v>110</v>
      </c>
      <c r="B10" s="131"/>
      <c r="C10"/>
    </row>
    <row r="11" spans="1:4" x14ac:dyDescent="0.25">
      <c r="A11" s="130" t="s">
        <v>8</v>
      </c>
      <c r="B11" s="131"/>
      <c r="C11"/>
    </row>
    <row r="12" spans="1:4" x14ac:dyDescent="0.25">
      <c r="A12" s="130" t="s">
        <v>336</v>
      </c>
      <c r="B12" s="131"/>
      <c r="C12"/>
    </row>
    <row r="13" spans="1:4" x14ac:dyDescent="0.25">
      <c r="A13"/>
      <c r="B13"/>
    </row>
    <row r="15" spans="1:4" x14ac:dyDescent="0.25">
      <c r="A15" s="29"/>
      <c r="B15" s="30" t="s">
        <v>337</v>
      </c>
      <c r="C15" s="28" t="s">
        <v>338</v>
      </c>
      <c r="D15" s="31"/>
    </row>
    <row r="16" spans="1:4" x14ac:dyDescent="0.25">
      <c r="A16" s="28" t="s">
        <v>339</v>
      </c>
    </row>
    <row r="17" spans="1:22" x14ac:dyDescent="0.25">
      <c r="A17" s="28" t="s">
        <v>340</v>
      </c>
      <c r="B17" s="28" t="s">
        <v>341</v>
      </c>
      <c r="C17" s="28" t="s">
        <v>342</v>
      </c>
      <c r="D17" s="28" t="s">
        <v>343</v>
      </c>
      <c r="E17" s="28" t="s">
        <v>344</v>
      </c>
      <c r="F17" s="28" t="s">
        <v>345</v>
      </c>
      <c r="G17" s="28" t="s">
        <v>346</v>
      </c>
      <c r="H17" s="28" t="s">
        <v>347</v>
      </c>
      <c r="I17" s="28" t="s">
        <v>348</v>
      </c>
      <c r="J17" s="28" t="s">
        <v>349</v>
      </c>
      <c r="K17" s="28" t="s">
        <v>350</v>
      </c>
      <c r="L17" s="28" t="s">
        <v>351</v>
      </c>
      <c r="M17" s="28" t="s">
        <v>352</v>
      </c>
      <c r="N17" s="28" t="s">
        <v>353</v>
      </c>
      <c r="O17" s="28" t="s">
        <v>354</v>
      </c>
      <c r="P17" s="28" t="s">
        <v>355</v>
      </c>
      <c r="Q17" s="28" t="s">
        <v>356</v>
      </c>
      <c r="R17" s="28" t="s">
        <v>357</v>
      </c>
      <c r="S17" s="28" t="s">
        <v>358</v>
      </c>
      <c r="T17" s="28" t="s">
        <v>359</v>
      </c>
      <c r="U17" s="28" t="s">
        <v>360</v>
      </c>
      <c r="V17" s="28" t="s">
        <v>361</v>
      </c>
    </row>
    <row r="18" spans="1:22" x14ac:dyDescent="0.25">
      <c r="B18" s="28" t="s">
        <v>362</v>
      </c>
      <c r="C18" s="49" t="e">
        <f>$B$1</f>
        <v>#REF!</v>
      </c>
      <c r="D18" s="49" t="e">
        <f>C18+1</f>
        <v>#REF!</v>
      </c>
      <c r="E18" s="28" t="str">
        <f>$B$15</f>
        <v>TKR INV ADJ</v>
      </c>
      <c r="F18" s="28" t="str">
        <f>E18</f>
        <v>TKR INV ADJ</v>
      </c>
      <c r="G18" s="28">
        <v>1</v>
      </c>
      <c r="H18" s="28">
        <v>5010</v>
      </c>
      <c r="I18" s="28" t="str">
        <f>$C$15</f>
        <v>TKR</v>
      </c>
      <c r="L18" s="28" t="str">
        <f>CONCATENATE($B$15," ",A4)</f>
        <v>TKR INV ADJ BEVERAGE</v>
      </c>
      <c r="N18" s="28">
        <f>GETPIVOTDATA("extended",$A$3,"Cat","BEVERAGE")</f>
        <v>0</v>
      </c>
      <c r="O18" s="28" t="s">
        <v>363</v>
      </c>
    </row>
    <row r="19" spans="1:22" x14ac:dyDescent="0.25">
      <c r="B19" s="28" t="s">
        <v>362</v>
      </c>
      <c r="C19" s="49" t="e">
        <f t="shared" ref="C19:C26" si="0">$B$1</f>
        <v>#REF!</v>
      </c>
      <c r="D19" s="49" t="e">
        <f t="shared" ref="D19:D26" si="1">C19+1</f>
        <v>#REF!</v>
      </c>
      <c r="E19" s="28" t="str">
        <f t="shared" ref="E19:E26" si="2">$B$15</f>
        <v>TKR INV ADJ</v>
      </c>
      <c r="F19" s="28" t="str">
        <f t="shared" ref="F19:F26" si="3">E19</f>
        <v>TKR INV ADJ</v>
      </c>
      <c r="G19" s="28">
        <v>2</v>
      </c>
      <c r="H19" s="28">
        <v>5050</v>
      </c>
      <c r="I19" s="28" t="str">
        <f t="shared" ref="I19:I26" si="4">$C$15</f>
        <v>TKR</v>
      </c>
      <c r="L19" s="28" t="str">
        <f t="shared" ref="L19:L25" si="5">CONCATENATE($B$15," ",A5)</f>
        <v>TKR INV ADJ BREAD</v>
      </c>
      <c r="N19" s="28">
        <f>GETPIVOTDATA("extended",$A$3,"Cat","BREAD")</f>
        <v>0</v>
      </c>
      <c r="O19" s="28" t="s">
        <v>363</v>
      </c>
    </row>
    <row r="20" spans="1:22" x14ac:dyDescent="0.25">
      <c r="B20" s="28" t="s">
        <v>362</v>
      </c>
      <c r="C20" s="49" t="e">
        <f t="shared" si="0"/>
        <v>#REF!</v>
      </c>
      <c r="D20" s="49" t="e">
        <f t="shared" si="1"/>
        <v>#REF!</v>
      </c>
      <c r="E20" s="28" t="str">
        <f t="shared" si="2"/>
        <v>TKR INV ADJ</v>
      </c>
      <c r="F20" s="28" t="str">
        <f t="shared" si="3"/>
        <v>TKR INV ADJ</v>
      </c>
      <c r="G20" s="28">
        <v>3</v>
      </c>
      <c r="H20" s="28">
        <v>5050</v>
      </c>
      <c r="I20" s="28" t="str">
        <f t="shared" si="4"/>
        <v>TKR</v>
      </c>
      <c r="L20" s="28" t="str">
        <f t="shared" si="5"/>
        <v>TKR INV ADJ DAIRY</v>
      </c>
      <c r="N20" s="28">
        <f>GETPIVOTDATA("extended",$A$3,"Cat","DAIRY")</f>
        <v>0</v>
      </c>
      <c r="O20" s="28" t="s">
        <v>363</v>
      </c>
    </row>
    <row r="21" spans="1:22" x14ac:dyDescent="0.25">
      <c r="B21" s="28" t="s">
        <v>362</v>
      </c>
      <c r="C21" s="49" t="e">
        <f t="shared" si="0"/>
        <v>#REF!</v>
      </c>
      <c r="D21" s="49" t="e">
        <f t="shared" si="1"/>
        <v>#REF!</v>
      </c>
      <c r="E21" s="28" t="str">
        <f t="shared" si="2"/>
        <v>TKR INV ADJ</v>
      </c>
      <c r="F21" s="28" t="str">
        <f t="shared" si="3"/>
        <v>TKR INV ADJ</v>
      </c>
      <c r="G21" s="28">
        <v>4</v>
      </c>
      <c r="H21" s="28">
        <v>5050</v>
      </c>
      <c r="I21" s="28" t="str">
        <f t="shared" si="4"/>
        <v>TKR</v>
      </c>
      <c r="L21" s="28" t="str">
        <f t="shared" si="5"/>
        <v>TKR INV ADJ DESSERT</v>
      </c>
      <c r="N21" s="28">
        <f>GETPIVOTDATA("extended",$A$3,"Cat","DESSERT")</f>
        <v>0</v>
      </c>
      <c r="O21" s="28" t="s">
        <v>363</v>
      </c>
    </row>
    <row r="22" spans="1:22" x14ac:dyDescent="0.25">
      <c r="B22" s="28" t="s">
        <v>362</v>
      </c>
      <c r="C22" s="49" t="e">
        <f t="shared" si="0"/>
        <v>#REF!</v>
      </c>
      <c r="D22" s="49" t="e">
        <f t="shared" si="1"/>
        <v>#REF!</v>
      </c>
      <c r="E22" s="28" t="str">
        <f t="shared" si="2"/>
        <v>TKR INV ADJ</v>
      </c>
      <c r="F22" s="28" t="str">
        <f t="shared" si="3"/>
        <v>TKR INV ADJ</v>
      </c>
      <c r="G22" s="28">
        <v>5</v>
      </c>
      <c r="H22" s="28">
        <v>5050</v>
      </c>
      <c r="I22" s="28" t="str">
        <f t="shared" si="4"/>
        <v>TKR</v>
      </c>
      <c r="L22" s="28" t="str">
        <f t="shared" si="5"/>
        <v>TKR INV ADJ GROCERY</v>
      </c>
      <c r="N22" s="28">
        <f>GETPIVOTDATA("extended",$A$3,"Cat","GROCERY")</f>
        <v>0</v>
      </c>
      <c r="O22" s="28" t="s">
        <v>363</v>
      </c>
    </row>
    <row r="23" spans="1:22" x14ac:dyDescent="0.25">
      <c r="B23" s="28" t="s">
        <v>362</v>
      </c>
      <c r="C23" s="49" t="e">
        <f t="shared" si="0"/>
        <v>#REF!</v>
      </c>
      <c r="D23" s="49" t="e">
        <f t="shared" si="1"/>
        <v>#REF!</v>
      </c>
      <c r="E23" s="28" t="str">
        <f t="shared" si="2"/>
        <v>TKR INV ADJ</v>
      </c>
      <c r="F23" s="28" t="str">
        <f t="shared" si="3"/>
        <v>TKR INV ADJ</v>
      </c>
      <c r="G23" s="28">
        <v>6</v>
      </c>
      <c r="H23" s="28">
        <v>5050</v>
      </c>
      <c r="I23" s="28" t="str">
        <f t="shared" si="4"/>
        <v>TKR</v>
      </c>
      <c r="L23" s="28" t="str">
        <f t="shared" si="5"/>
        <v>TKR INV ADJ MEAT</v>
      </c>
      <c r="N23" s="28">
        <f>GETPIVOTDATA("extended",$A$3,"Cat","MEAT")</f>
        <v>0</v>
      </c>
      <c r="O23" s="28" t="s">
        <v>363</v>
      </c>
    </row>
    <row r="24" spans="1:22" x14ac:dyDescent="0.25">
      <c r="B24" s="28" t="s">
        <v>362</v>
      </c>
      <c r="C24" s="49" t="e">
        <f t="shared" si="0"/>
        <v>#REF!</v>
      </c>
      <c r="D24" s="49" t="e">
        <f t="shared" si="1"/>
        <v>#REF!</v>
      </c>
      <c r="E24" s="28" t="str">
        <f t="shared" si="2"/>
        <v>TKR INV ADJ</v>
      </c>
      <c r="F24" s="28" t="str">
        <f t="shared" si="3"/>
        <v>TKR INV ADJ</v>
      </c>
      <c r="G24" s="28">
        <v>7</v>
      </c>
      <c r="H24" s="28">
        <v>5050</v>
      </c>
      <c r="I24" s="28" t="str">
        <f t="shared" si="4"/>
        <v>TKR</v>
      </c>
      <c r="L24" s="28" t="str">
        <f t="shared" si="5"/>
        <v>TKR INV ADJ PRODUCE</v>
      </c>
      <c r="N24" s="28">
        <f>GETPIVOTDATA("extended",$A$3,"Cat","PRODUCE")</f>
        <v>0</v>
      </c>
      <c r="O24" s="28" t="s">
        <v>363</v>
      </c>
    </row>
    <row r="25" spans="1:22" x14ac:dyDescent="0.25">
      <c r="B25" s="28" t="s">
        <v>362</v>
      </c>
      <c r="C25" s="49" t="e">
        <f t="shared" si="0"/>
        <v>#REF!</v>
      </c>
      <c r="D25" s="49" t="e">
        <f t="shared" si="1"/>
        <v>#REF!</v>
      </c>
      <c r="E25" s="28" t="str">
        <f t="shared" si="2"/>
        <v>TKR INV ADJ</v>
      </c>
      <c r="F25" s="28" t="str">
        <f t="shared" si="3"/>
        <v>TKR INV ADJ</v>
      </c>
      <c r="G25" s="28">
        <v>8</v>
      </c>
      <c r="H25" s="28">
        <v>5070</v>
      </c>
      <c r="I25" s="28" t="str">
        <f t="shared" si="4"/>
        <v>TKR</v>
      </c>
      <c r="L25" s="28" t="str">
        <f t="shared" si="5"/>
        <v>TKR INV ADJ RETAIL</v>
      </c>
      <c r="N25" s="28">
        <f>GETPIVOTDATA("extended",$A$3,"Cat","RETAIL")</f>
        <v>0</v>
      </c>
      <c r="O25" s="28" t="s">
        <v>363</v>
      </c>
    </row>
    <row r="26" spans="1:22" x14ac:dyDescent="0.25">
      <c r="B26" s="28" t="s">
        <v>362</v>
      </c>
      <c r="C26" s="49" t="e">
        <f t="shared" si="0"/>
        <v>#REF!</v>
      </c>
      <c r="D26" s="49" t="e">
        <f t="shared" si="1"/>
        <v>#REF!</v>
      </c>
      <c r="E26" s="28" t="str">
        <f t="shared" si="2"/>
        <v>TKR INV ADJ</v>
      </c>
      <c r="F26" s="28" t="str">
        <f t="shared" si="3"/>
        <v>TKR INV ADJ</v>
      </c>
      <c r="G26" s="28">
        <v>9</v>
      </c>
      <c r="H26" s="28">
        <v>1300</v>
      </c>
      <c r="I26" s="28" t="str">
        <f t="shared" si="4"/>
        <v>TKR</v>
      </c>
      <c r="L26" s="28" t="str">
        <f>CONCATENATE($B$15)</f>
        <v>TKR INV ADJ</v>
      </c>
      <c r="M26" s="28">
        <f>GETPIVOTDATA("extended",$A$3)</f>
        <v>0</v>
      </c>
      <c r="O26" s="28" t="s">
        <v>363</v>
      </c>
    </row>
  </sheetData>
  <pageMargins left="0.7" right="0.7" top="0.75" bottom="0.75" header="0.3" footer="0.3"/>
  <pageSetup scale="58" orientation="landscape" r:id="rId2"/>
  <headerFooter>
    <oddFooter>&amp;C&amp;Z&amp;F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2" sqref="B2"/>
    </sheetView>
  </sheetViews>
  <sheetFormatPr defaultRowHeight="15" x14ac:dyDescent="0.25"/>
  <cols>
    <col min="1" max="1" width="13.140625" customWidth="1"/>
    <col min="2" max="2" width="16.28515625" customWidth="1"/>
    <col min="6" max="7" width="16.7109375" customWidth="1"/>
  </cols>
  <sheetData>
    <row r="1" spans="1:2" ht="18.75" x14ac:dyDescent="0.3">
      <c r="A1" s="26" t="s">
        <v>364</v>
      </c>
      <c r="B1" s="27" t="e">
        <f>TKR!#REF!</f>
        <v>#REF!</v>
      </c>
    </row>
    <row r="3" spans="1:2" x14ac:dyDescent="0.25">
      <c r="A3" s="9" t="s">
        <v>334</v>
      </c>
      <c r="B3" t="s">
        <v>335</v>
      </c>
    </row>
    <row r="4" spans="1:2" x14ac:dyDescent="0.25">
      <c r="A4" s="10" t="s">
        <v>365</v>
      </c>
      <c r="B4" s="11">
        <v>621.84999999999991</v>
      </c>
    </row>
    <row r="5" spans="1:2" x14ac:dyDescent="0.25">
      <c r="A5" s="10" t="s">
        <v>149</v>
      </c>
      <c r="B5" s="11">
        <v>1137.7224999999999</v>
      </c>
    </row>
    <row r="6" spans="1:2" x14ac:dyDescent="0.25">
      <c r="A6" s="10" t="s">
        <v>87</v>
      </c>
      <c r="B6" s="11">
        <v>840.75658333333354</v>
      </c>
    </row>
    <row r="7" spans="1:2" x14ac:dyDescent="0.25">
      <c r="A7" s="10" t="s">
        <v>161</v>
      </c>
      <c r="B7" s="11">
        <v>43.7</v>
      </c>
    </row>
    <row r="8" spans="1:2" x14ac:dyDescent="0.25">
      <c r="A8" s="10" t="s">
        <v>366</v>
      </c>
      <c r="B8" s="11">
        <v>4167.302999999999</v>
      </c>
    </row>
    <row r="9" spans="1:2" x14ac:dyDescent="0.25">
      <c r="A9" s="10" t="s">
        <v>48</v>
      </c>
      <c r="B9" s="11">
        <v>5379.994999999999</v>
      </c>
    </row>
    <row r="10" spans="1:2" x14ac:dyDescent="0.25">
      <c r="A10" s="10" t="s">
        <v>367</v>
      </c>
      <c r="B10" s="11">
        <v>828.38</v>
      </c>
    </row>
    <row r="11" spans="1:2" x14ac:dyDescent="0.25">
      <c r="A11" s="10" t="s">
        <v>368</v>
      </c>
      <c r="B11" s="11"/>
    </row>
    <row r="12" spans="1:2" x14ac:dyDescent="0.25">
      <c r="A12" s="10" t="s">
        <v>336</v>
      </c>
      <c r="B12" s="11">
        <v>13019.707083333329</v>
      </c>
    </row>
  </sheetData>
  <pageMargins left="0.25" right="0.25" top="0.75" bottom="0.75" header="0.3" footer="0.3"/>
  <pageSetup orientation="portrait" r:id="rId2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6"/>
  <sheetViews>
    <sheetView topLeftCell="A157" zoomScale="70" zoomScaleNormal="70" workbookViewId="0">
      <selection activeCell="B24" sqref="B24"/>
    </sheetView>
  </sheetViews>
  <sheetFormatPr defaultColWidth="9.140625" defaultRowHeight="15.75" x14ac:dyDescent="0.25"/>
  <cols>
    <col min="1" max="1" width="9.140625" style="1"/>
    <col min="2" max="2" width="39.85546875" style="1" customWidth="1"/>
    <col min="3" max="3" width="11.5703125" style="1" bestFit="1" customWidth="1"/>
    <col min="4" max="4" width="13.42578125" style="14" customWidth="1"/>
    <col min="5" max="5" width="11.5703125" style="8" customWidth="1"/>
    <col min="6" max="6" width="15.28515625" style="2" customWidth="1"/>
    <col min="7" max="7" width="7.28515625" style="1" customWidth="1"/>
    <col min="8" max="16384" width="9.140625" style="1"/>
  </cols>
  <sheetData>
    <row r="1" spans="1:6" ht="82.5" customHeight="1" x14ac:dyDescent="0.25">
      <c r="A1" s="1" t="s">
        <v>369</v>
      </c>
      <c r="B1" s="3" t="s">
        <v>370</v>
      </c>
      <c r="C1" s="3" t="s">
        <v>0</v>
      </c>
      <c r="D1" s="12" t="s">
        <v>1</v>
      </c>
      <c r="E1" s="4" t="s">
        <v>2</v>
      </c>
      <c r="F1" s="5" t="s">
        <v>3</v>
      </c>
    </row>
    <row r="2" spans="1:6" ht="24.95" customHeight="1" x14ac:dyDescent="0.25">
      <c r="A2" s="1" t="s">
        <v>87</v>
      </c>
      <c r="B2" s="16" t="s">
        <v>371</v>
      </c>
      <c r="C2" s="17" t="s">
        <v>372</v>
      </c>
      <c r="D2" s="18">
        <v>3.6263333333333336</v>
      </c>
      <c r="E2" s="6">
        <v>34</v>
      </c>
      <c r="F2" s="7">
        <f t="shared" ref="F2:F7" si="0">D2*E2</f>
        <v>123.29533333333335</v>
      </c>
    </row>
    <row r="3" spans="1:6" ht="24.95" customHeight="1" x14ac:dyDescent="0.25">
      <c r="A3" s="1" t="s">
        <v>87</v>
      </c>
      <c r="B3" s="16" t="s">
        <v>373</v>
      </c>
      <c r="C3" s="17" t="s">
        <v>374</v>
      </c>
      <c r="D3" s="18">
        <v>2.2999999999999998</v>
      </c>
      <c r="E3" s="6">
        <v>21</v>
      </c>
      <c r="F3" s="7">
        <f t="shared" si="0"/>
        <v>48.3</v>
      </c>
    </row>
    <row r="4" spans="1:6" ht="24.95" customHeight="1" x14ac:dyDescent="0.25">
      <c r="A4" s="1" t="s">
        <v>87</v>
      </c>
      <c r="B4" s="16" t="s">
        <v>375</v>
      </c>
      <c r="C4" s="17" t="s">
        <v>57</v>
      </c>
      <c r="D4" s="18">
        <v>39.83</v>
      </c>
      <c r="E4" s="6">
        <v>3.5</v>
      </c>
      <c r="F4" s="7">
        <f t="shared" si="0"/>
        <v>139.405</v>
      </c>
    </row>
    <row r="5" spans="1:6" ht="24.95" customHeight="1" x14ac:dyDescent="0.25">
      <c r="A5" s="1" t="s">
        <v>87</v>
      </c>
      <c r="B5" s="16" t="s">
        <v>376</v>
      </c>
      <c r="C5" s="17" t="s">
        <v>50</v>
      </c>
      <c r="D5" s="18">
        <v>2.0699999999999998</v>
      </c>
      <c r="E5" s="6">
        <v>25.25</v>
      </c>
      <c r="F5" s="7">
        <f t="shared" si="0"/>
        <v>52.267499999999998</v>
      </c>
    </row>
    <row r="6" spans="1:6" ht="24.95" customHeight="1" x14ac:dyDescent="0.25">
      <c r="A6" s="1" t="s">
        <v>87</v>
      </c>
      <c r="B6" s="16" t="s">
        <v>377</v>
      </c>
      <c r="C6" s="17" t="s">
        <v>59</v>
      </c>
      <c r="D6" s="18">
        <v>6.4424999999999999</v>
      </c>
      <c r="E6" s="6">
        <v>3.75</v>
      </c>
      <c r="F6" s="7">
        <f t="shared" si="0"/>
        <v>24.159375000000001</v>
      </c>
    </row>
    <row r="7" spans="1:6" ht="24.95" customHeight="1" x14ac:dyDescent="0.25">
      <c r="A7" s="1" t="s">
        <v>87</v>
      </c>
      <c r="B7" s="16" t="s">
        <v>378</v>
      </c>
      <c r="C7" s="17" t="s">
        <v>57</v>
      </c>
      <c r="D7" s="18">
        <v>41.67</v>
      </c>
      <c r="E7" s="6">
        <v>4</v>
      </c>
      <c r="F7" s="7">
        <f t="shared" si="0"/>
        <v>166.68</v>
      </c>
    </row>
    <row r="8" spans="1:6" ht="24.95" customHeight="1" x14ac:dyDescent="0.25">
      <c r="A8" s="1" t="s">
        <v>87</v>
      </c>
      <c r="B8" s="16" t="s">
        <v>379</v>
      </c>
      <c r="C8" s="17" t="s">
        <v>59</v>
      </c>
      <c r="D8" s="18">
        <v>9.17</v>
      </c>
      <c r="E8" s="6">
        <v>2</v>
      </c>
      <c r="F8" s="7">
        <f t="shared" ref="F8:F19" si="1">D8*E8</f>
        <v>18.34</v>
      </c>
    </row>
    <row r="9" spans="1:6" ht="24.95" customHeight="1" x14ac:dyDescent="0.25">
      <c r="A9" s="1" t="s">
        <v>87</v>
      </c>
      <c r="B9" s="16" t="s">
        <v>380</v>
      </c>
      <c r="C9" s="17" t="s">
        <v>59</v>
      </c>
      <c r="D9" s="18">
        <v>4.12</v>
      </c>
      <c r="E9" s="6">
        <v>8</v>
      </c>
      <c r="F9" s="7">
        <f t="shared" si="1"/>
        <v>32.96</v>
      </c>
    </row>
    <row r="10" spans="1:6" ht="24.95" customHeight="1" x14ac:dyDescent="0.25">
      <c r="A10" s="1" t="s">
        <v>87</v>
      </c>
      <c r="B10" s="16" t="s">
        <v>381</v>
      </c>
      <c r="C10" s="17" t="s">
        <v>59</v>
      </c>
      <c r="D10" s="18">
        <v>2.2799999999999998</v>
      </c>
      <c r="E10" s="6">
        <v>10</v>
      </c>
      <c r="F10" s="7">
        <f t="shared" si="1"/>
        <v>22.799999999999997</v>
      </c>
    </row>
    <row r="11" spans="1:6" ht="24.95" customHeight="1" x14ac:dyDescent="0.25">
      <c r="A11" s="1" t="s">
        <v>87</v>
      </c>
      <c r="B11" s="16" t="s">
        <v>382</v>
      </c>
      <c r="C11" s="17" t="s">
        <v>57</v>
      </c>
      <c r="D11" s="18">
        <v>17.600000000000001</v>
      </c>
      <c r="E11" s="6">
        <v>1</v>
      </c>
      <c r="F11" s="7">
        <f t="shared" si="1"/>
        <v>17.600000000000001</v>
      </c>
    </row>
    <row r="12" spans="1:6" ht="24.95" customHeight="1" x14ac:dyDescent="0.25">
      <c r="A12" s="1" t="s">
        <v>87</v>
      </c>
      <c r="B12" s="16" t="s">
        <v>383</v>
      </c>
      <c r="C12" s="17" t="s">
        <v>57</v>
      </c>
      <c r="D12" s="18">
        <v>21.37</v>
      </c>
      <c r="E12" s="6">
        <v>2</v>
      </c>
      <c r="F12" s="7">
        <f t="shared" si="1"/>
        <v>42.74</v>
      </c>
    </row>
    <row r="13" spans="1:6" ht="24.95" customHeight="1" x14ac:dyDescent="0.25">
      <c r="A13" s="1" t="s">
        <v>87</v>
      </c>
      <c r="B13" s="16" t="s">
        <v>384</v>
      </c>
      <c r="C13" s="17" t="s">
        <v>57</v>
      </c>
      <c r="D13" s="18">
        <v>49.33</v>
      </c>
      <c r="E13" s="6">
        <v>0</v>
      </c>
      <c r="F13" s="7">
        <f t="shared" si="1"/>
        <v>0</v>
      </c>
    </row>
    <row r="14" spans="1:6" ht="24.95" customHeight="1" x14ac:dyDescent="0.25">
      <c r="A14" s="1" t="s">
        <v>87</v>
      </c>
      <c r="B14" s="16" t="s">
        <v>385</v>
      </c>
      <c r="C14" s="17" t="s">
        <v>57</v>
      </c>
      <c r="D14" s="18">
        <v>23.25</v>
      </c>
      <c r="E14" s="6">
        <v>2.25</v>
      </c>
      <c r="F14" s="7">
        <f t="shared" si="1"/>
        <v>52.3125</v>
      </c>
    </row>
    <row r="15" spans="1:6" ht="24.95" customHeight="1" x14ac:dyDescent="0.25">
      <c r="A15" s="1" t="s">
        <v>87</v>
      </c>
      <c r="B15" s="16" t="s">
        <v>386</v>
      </c>
      <c r="C15" s="17" t="s">
        <v>59</v>
      </c>
      <c r="D15" s="18">
        <v>3.86</v>
      </c>
      <c r="E15" s="6">
        <v>10</v>
      </c>
      <c r="F15" s="7">
        <f t="shared" si="1"/>
        <v>38.6</v>
      </c>
    </row>
    <row r="16" spans="1:6" ht="24.95" customHeight="1" x14ac:dyDescent="0.25">
      <c r="A16" s="1" t="s">
        <v>87</v>
      </c>
      <c r="B16" s="16" t="s">
        <v>387</v>
      </c>
      <c r="C16" s="17" t="s">
        <v>59</v>
      </c>
      <c r="D16" s="18">
        <v>6.86</v>
      </c>
      <c r="E16" s="6">
        <v>4</v>
      </c>
      <c r="F16" s="7">
        <f t="shared" si="1"/>
        <v>27.44</v>
      </c>
    </row>
    <row r="17" spans="1:7" ht="24.95" customHeight="1" x14ac:dyDescent="0.25">
      <c r="A17" s="1" t="s">
        <v>87</v>
      </c>
      <c r="B17" s="16" t="s">
        <v>388</v>
      </c>
      <c r="C17" s="17" t="s">
        <v>389</v>
      </c>
      <c r="D17" s="18">
        <v>0.88000000000000012</v>
      </c>
      <c r="E17" s="6">
        <v>19</v>
      </c>
      <c r="F17" s="7">
        <f t="shared" si="1"/>
        <v>16.720000000000002</v>
      </c>
    </row>
    <row r="18" spans="1:7" ht="24.95" customHeight="1" x14ac:dyDescent="0.25">
      <c r="A18" s="1" t="s">
        <v>87</v>
      </c>
      <c r="B18" s="16" t="s">
        <v>390</v>
      </c>
      <c r="C18" s="17" t="s">
        <v>389</v>
      </c>
      <c r="D18" s="18">
        <v>0.74</v>
      </c>
      <c r="E18" s="6">
        <v>1</v>
      </c>
      <c r="F18" s="7">
        <f t="shared" si="1"/>
        <v>0.74</v>
      </c>
    </row>
    <row r="19" spans="1:7" ht="24.95" customHeight="1" x14ac:dyDescent="0.25">
      <c r="A19" s="1" t="s">
        <v>87</v>
      </c>
      <c r="B19" s="16" t="s">
        <v>391</v>
      </c>
      <c r="C19" s="17" t="s">
        <v>392</v>
      </c>
      <c r="D19" s="18">
        <v>4.3724999999999996</v>
      </c>
      <c r="E19" s="6">
        <v>3.75</v>
      </c>
      <c r="F19" s="7">
        <f t="shared" si="1"/>
        <v>16.396874999999998</v>
      </c>
    </row>
    <row r="20" spans="1:7" ht="24.95" customHeight="1" x14ac:dyDescent="0.25">
      <c r="A20" s="1" t="s">
        <v>48</v>
      </c>
      <c r="B20" s="16" t="s">
        <v>393</v>
      </c>
      <c r="C20" s="17" t="s">
        <v>394</v>
      </c>
      <c r="D20" s="13">
        <v>53.34</v>
      </c>
      <c r="E20" s="19">
        <v>2</v>
      </c>
      <c r="F20" s="7">
        <f t="shared" ref="F20:F30" si="2">D20*E20</f>
        <v>106.68</v>
      </c>
    </row>
    <row r="21" spans="1:7" ht="24.95" customHeight="1" x14ac:dyDescent="0.25">
      <c r="A21" s="1" t="s">
        <v>48</v>
      </c>
      <c r="B21" s="16" t="s">
        <v>395</v>
      </c>
      <c r="C21" s="17" t="s">
        <v>57</v>
      </c>
      <c r="D21" s="13">
        <v>35.19</v>
      </c>
      <c r="E21" s="19">
        <v>30.5</v>
      </c>
      <c r="F21" s="7">
        <f t="shared" si="2"/>
        <v>1073.2949999999998</v>
      </c>
    </row>
    <row r="22" spans="1:7" ht="24.95" customHeight="1" x14ac:dyDescent="0.25">
      <c r="A22" s="1" t="s">
        <v>48</v>
      </c>
      <c r="B22" s="16" t="s">
        <v>396</v>
      </c>
      <c r="C22" s="17" t="s">
        <v>50</v>
      </c>
      <c r="D22" s="13">
        <v>5.09</v>
      </c>
      <c r="E22" s="6">
        <v>125</v>
      </c>
      <c r="F22" s="7">
        <f t="shared" si="2"/>
        <v>636.25</v>
      </c>
      <c r="G22" s="20"/>
    </row>
    <row r="23" spans="1:7" ht="24.95" customHeight="1" x14ac:dyDescent="0.25">
      <c r="A23" s="1" t="s">
        <v>48</v>
      </c>
      <c r="B23" s="16" t="s">
        <v>397</v>
      </c>
      <c r="C23" s="17" t="s">
        <v>57</v>
      </c>
      <c r="D23" s="13">
        <v>34.75</v>
      </c>
      <c r="E23" s="19">
        <v>7.25</v>
      </c>
      <c r="F23" s="7">
        <f t="shared" si="2"/>
        <v>251.9375</v>
      </c>
      <c r="G23" s="20"/>
    </row>
    <row r="24" spans="1:7" ht="24.95" customHeight="1" x14ac:dyDescent="0.25">
      <c r="A24" s="1" t="s">
        <v>48</v>
      </c>
      <c r="B24" s="16" t="s">
        <v>398</v>
      </c>
      <c r="C24" s="17" t="s">
        <v>57</v>
      </c>
      <c r="D24" s="13">
        <v>61.01</v>
      </c>
      <c r="E24" s="19">
        <v>13.5</v>
      </c>
      <c r="F24" s="7">
        <f t="shared" si="2"/>
        <v>823.63499999999999</v>
      </c>
      <c r="G24" s="20"/>
    </row>
    <row r="25" spans="1:7" ht="24.95" customHeight="1" x14ac:dyDescent="0.25">
      <c r="A25" s="1" t="s">
        <v>48</v>
      </c>
      <c r="B25" s="16" t="s">
        <v>399</v>
      </c>
      <c r="C25" s="17" t="s">
        <v>57</v>
      </c>
      <c r="D25" s="13">
        <v>39</v>
      </c>
      <c r="E25" s="19">
        <v>4</v>
      </c>
      <c r="F25" s="7">
        <f t="shared" si="2"/>
        <v>156</v>
      </c>
      <c r="G25" s="20"/>
    </row>
    <row r="26" spans="1:7" ht="24.95" customHeight="1" x14ac:dyDescent="0.25">
      <c r="A26" s="1" t="s">
        <v>48</v>
      </c>
      <c r="B26" s="16" t="s">
        <v>400</v>
      </c>
      <c r="C26" s="17" t="s">
        <v>57</v>
      </c>
      <c r="D26" s="13">
        <v>56.91</v>
      </c>
      <c r="E26" s="19">
        <v>3</v>
      </c>
      <c r="F26" s="7">
        <f t="shared" si="2"/>
        <v>170.73</v>
      </c>
      <c r="G26" s="20"/>
    </row>
    <row r="27" spans="1:7" ht="24.95" customHeight="1" x14ac:dyDescent="0.25">
      <c r="A27" s="1" t="s">
        <v>48</v>
      </c>
      <c r="B27" s="16" t="s">
        <v>401</v>
      </c>
      <c r="C27" s="17" t="s">
        <v>57</v>
      </c>
      <c r="D27" s="13">
        <v>41.22</v>
      </c>
      <c r="E27" s="19">
        <v>4</v>
      </c>
      <c r="F27" s="7">
        <f t="shared" si="2"/>
        <v>164.88</v>
      </c>
      <c r="G27" s="20"/>
    </row>
    <row r="28" spans="1:7" ht="24.95" customHeight="1" x14ac:dyDescent="0.25">
      <c r="A28" s="1" t="s">
        <v>48</v>
      </c>
      <c r="B28" s="16" t="s">
        <v>402</v>
      </c>
      <c r="C28" s="17" t="s">
        <v>59</v>
      </c>
      <c r="D28" s="13">
        <v>4.93</v>
      </c>
      <c r="E28" s="6">
        <v>35</v>
      </c>
      <c r="F28" s="21">
        <f t="shared" si="2"/>
        <v>172.54999999999998</v>
      </c>
      <c r="G28" s="20"/>
    </row>
    <row r="29" spans="1:7" ht="24.95" customHeight="1" x14ac:dyDescent="0.25">
      <c r="A29" s="1" t="s">
        <v>48</v>
      </c>
      <c r="B29" s="16" t="s">
        <v>403</v>
      </c>
      <c r="C29" s="17" t="s">
        <v>57</v>
      </c>
      <c r="D29" s="13">
        <v>27.8</v>
      </c>
      <c r="E29" s="6">
        <v>4</v>
      </c>
      <c r="F29" s="21">
        <f t="shared" si="2"/>
        <v>111.2</v>
      </c>
      <c r="G29" s="20"/>
    </row>
    <row r="30" spans="1:7" ht="24.95" customHeight="1" thickBot="1" x14ac:dyDescent="0.3">
      <c r="A30" s="1" t="s">
        <v>48</v>
      </c>
      <c r="B30" s="16" t="s">
        <v>404</v>
      </c>
      <c r="C30" s="17" t="s">
        <v>57</v>
      </c>
      <c r="D30" s="13">
        <v>55.8</v>
      </c>
      <c r="E30" s="19">
        <v>5</v>
      </c>
      <c r="F30" s="22">
        <f t="shared" si="2"/>
        <v>279</v>
      </c>
      <c r="G30" s="20"/>
    </row>
    <row r="31" spans="1:7" ht="24.95" customHeight="1" x14ac:dyDescent="0.25">
      <c r="A31" s="1" t="s">
        <v>48</v>
      </c>
      <c r="B31" s="16" t="s">
        <v>405</v>
      </c>
      <c r="C31" s="17" t="s">
        <v>57</v>
      </c>
      <c r="D31" s="13">
        <v>64.56</v>
      </c>
      <c r="E31" s="6">
        <v>2.75</v>
      </c>
      <c r="F31" s="7">
        <f>D31*E31</f>
        <v>177.54000000000002</v>
      </c>
    </row>
    <row r="32" spans="1:7" ht="24.95" customHeight="1" x14ac:dyDescent="0.25">
      <c r="A32" s="1" t="s">
        <v>48</v>
      </c>
      <c r="B32" s="16" t="s">
        <v>406</v>
      </c>
      <c r="C32" s="17" t="s">
        <v>57</v>
      </c>
      <c r="D32" s="13">
        <v>61.1</v>
      </c>
      <c r="E32" s="6">
        <v>1</v>
      </c>
      <c r="F32" s="7">
        <f>D32*E32</f>
        <v>61.1</v>
      </c>
    </row>
    <row r="33" spans="1:6" ht="24.95" customHeight="1" x14ac:dyDescent="0.25">
      <c r="A33" s="1" t="s">
        <v>48</v>
      </c>
      <c r="B33" s="16" t="s">
        <v>407</v>
      </c>
      <c r="C33" s="17" t="s">
        <v>57</v>
      </c>
      <c r="D33" s="13">
        <v>42.95</v>
      </c>
      <c r="E33" s="6">
        <v>3.25</v>
      </c>
      <c r="F33" s="7">
        <f t="shared" ref="F33:F38" si="3">D33*E33</f>
        <v>139.58750000000001</v>
      </c>
    </row>
    <row r="34" spans="1:6" ht="24.95" customHeight="1" x14ac:dyDescent="0.25">
      <c r="A34" s="1" t="s">
        <v>48</v>
      </c>
      <c r="B34" s="16" t="s">
        <v>408</v>
      </c>
      <c r="C34" s="17" t="s">
        <v>57</v>
      </c>
      <c r="D34" s="13">
        <v>29.78</v>
      </c>
      <c r="E34" s="6">
        <v>10.5</v>
      </c>
      <c r="F34" s="7">
        <f t="shared" si="3"/>
        <v>312.69</v>
      </c>
    </row>
    <row r="35" spans="1:6" ht="24.95" customHeight="1" x14ac:dyDescent="0.25">
      <c r="A35" s="1" t="s">
        <v>48</v>
      </c>
      <c r="B35" s="16" t="s">
        <v>409</v>
      </c>
      <c r="C35" s="17" t="s">
        <v>57</v>
      </c>
      <c r="D35" s="13">
        <v>50.72</v>
      </c>
      <c r="E35" s="6">
        <v>2</v>
      </c>
      <c r="F35" s="7">
        <f t="shared" si="3"/>
        <v>101.44</v>
      </c>
    </row>
    <row r="36" spans="1:6" ht="24.95" customHeight="1" x14ac:dyDescent="0.25">
      <c r="A36" s="1" t="s">
        <v>48</v>
      </c>
      <c r="B36" s="16" t="s">
        <v>410</v>
      </c>
      <c r="C36" s="17" t="s">
        <v>57</v>
      </c>
      <c r="D36" s="13">
        <v>28.53</v>
      </c>
      <c r="E36" s="6">
        <v>10.5</v>
      </c>
      <c r="F36" s="7">
        <f t="shared" si="3"/>
        <v>299.565</v>
      </c>
    </row>
    <row r="37" spans="1:6" ht="24.95" customHeight="1" x14ac:dyDescent="0.25">
      <c r="A37" s="1" t="s">
        <v>48</v>
      </c>
      <c r="B37" s="16" t="s">
        <v>411</v>
      </c>
      <c r="C37" s="17" t="s">
        <v>57</v>
      </c>
      <c r="D37" s="13">
        <v>27.51</v>
      </c>
      <c r="E37" s="6">
        <v>4</v>
      </c>
      <c r="F37" s="7">
        <f t="shared" si="3"/>
        <v>110.04</v>
      </c>
    </row>
    <row r="38" spans="1:6" ht="24.95" customHeight="1" x14ac:dyDescent="0.25">
      <c r="A38" s="1" t="s">
        <v>48</v>
      </c>
      <c r="B38" s="16" t="s">
        <v>412</v>
      </c>
      <c r="C38" s="17" t="s">
        <v>57</v>
      </c>
      <c r="D38" s="13">
        <v>37.1</v>
      </c>
      <c r="E38" s="6">
        <v>6.25</v>
      </c>
      <c r="F38" s="7">
        <f t="shared" si="3"/>
        <v>231.875</v>
      </c>
    </row>
    <row r="39" spans="1:6" ht="24.95" customHeight="1" x14ac:dyDescent="0.25">
      <c r="A39" s="1" t="s">
        <v>366</v>
      </c>
      <c r="B39" s="16" t="s">
        <v>413</v>
      </c>
      <c r="C39" s="17" t="s">
        <v>57</v>
      </c>
      <c r="D39" s="13">
        <v>58.87</v>
      </c>
      <c r="E39" s="6">
        <v>0.5</v>
      </c>
      <c r="F39" s="7">
        <f t="shared" ref="F39:F56" si="4">D39*E39</f>
        <v>29.434999999999999</v>
      </c>
    </row>
    <row r="40" spans="1:6" ht="24.95" customHeight="1" x14ac:dyDescent="0.25">
      <c r="A40" s="1" t="s">
        <v>149</v>
      </c>
      <c r="B40" s="16" t="s">
        <v>414</v>
      </c>
      <c r="C40" s="17" t="s">
        <v>57</v>
      </c>
      <c r="D40" s="13">
        <v>20.38</v>
      </c>
      <c r="E40" s="6">
        <v>11.25</v>
      </c>
      <c r="F40" s="7">
        <f t="shared" si="4"/>
        <v>229.27499999999998</v>
      </c>
    </row>
    <row r="41" spans="1:6" ht="24.95" customHeight="1" x14ac:dyDescent="0.25">
      <c r="A41" s="1" t="s">
        <v>149</v>
      </c>
      <c r="B41" s="16" t="s">
        <v>415</v>
      </c>
      <c r="C41" s="17" t="s">
        <v>57</v>
      </c>
      <c r="D41" s="13">
        <v>17.59</v>
      </c>
      <c r="E41" s="6">
        <v>5</v>
      </c>
      <c r="F41" s="7">
        <f t="shared" si="4"/>
        <v>87.95</v>
      </c>
    </row>
    <row r="42" spans="1:6" ht="24.95" customHeight="1" x14ac:dyDescent="0.25">
      <c r="A42" s="1" t="s">
        <v>149</v>
      </c>
      <c r="B42" s="16" t="s">
        <v>416</v>
      </c>
      <c r="C42" s="17" t="s">
        <v>57</v>
      </c>
      <c r="D42" s="13">
        <v>19.3</v>
      </c>
      <c r="E42" s="6">
        <v>25</v>
      </c>
      <c r="F42" s="7">
        <f t="shared" si="4"/>
        <v>482.5</v>
      </c>
    </row>
    <row r="43" spans="1:6" ht="24.95" customHeight="1" x14ac:dyDescent="0.25">
      <c r="A43" s="1" t="s">
        <v>366</v>
      </c>
      <c r="B43" s="16" t="s">
        <v>417</v>
      </c>
      <c r="C43" s="17" t="s">
        <v>57</v>
      </c>
      <c r="D43" s="13">
        <v>27.06</v>
      </c>
      <c r="E43" s="6">
        <v>3.5</v>
      </c>
      <c r="F43" s="7">
        <f t="shared" si="4"/>
        <v>94.71</v>
      </c>
    </row>
    <row r="44" spans="1:6" ht="24.95" customHeight="1" x14ac:dyDescent="0.25">
      <c r="A44" s="1" t="s">
        <v>366</v>
      </c>
      <c r="B44" s="16" t="s">
        <v>418</v>
      </c>
      <c r="C44" s="17" t="s">
        <v>57</v>
      </c>
      <c r="D44" s="13">
        <v>41.52</v>
      </c>
      <c r="E44" s="6">
        <v>0</v>
      </c>
      <c r="F44" s="7">
        <f t="shared" si="4"/>
        <v>0</v>
      </c>
    </row>
    <row r="45" spans="1:6" ht="24.95" customHeight="1" x14ac:dyDescent="0.25">
      <c r="A45" s="1" t="s">
        <v>366</v>
      </c>
      <c r="B45" s="16" t="s">
        <v>419</v>
      </c>
      <c r="C45" s="17" t="s">
        <v>57</v>
      </c>
      <c r="D45" s="13">
        <v>43.65</v>
      </c>
      <c r="E45" s="6">
        <v>7.25</v>
      </c>
      <c r="F45" s="7">
        <f t="shared" si="4"/>
        <v>316.46249999999998</v>
      </c>
    </row>
    <row r="46" spans="1:6" ht="24.95" customHeight="1" x14ac:dyDescent="0.25">
      <c r="A46" s="1" t="s">
        <v>149</v>
      </c>
      <c r="B46" s="16" t="s">
        <v>420</v>
      </c>
      <c r="C46" s="17" t="s">
        <v>57</v>
      </c>
      <c r="D46" s="13">
        <v>36.19</v>
      </c>
      <c r="E46" s="6">
        <v>5.25</v>
      </c>
      <c r="F46" s="7">
        <f t="shared" si="4"/>
        <v>189.9975</v>
      </c>
    </row>
    <row r="47" spans="1:6" ht="24.95" customHeight="1" x14ac:dyDescent="0.25">
      <c r="A47" s="1" t="s">
        <v>366</v>
      </c>
      <c r="B47" s="16" t="s">
        <v>421</v>
      </c>
      <c r="C47" s="17" t="s">
        <v>57</v>
      </c>
      <c r="D47" s="18">
        <v>40.909999999999997</v>
      </c>
      <c r="E47" s="6">
        <v>3.5</v>
      </c>
      <c r="F47" s="7">
        <f t="shared" si="4"/>
        <v>143.185</v>
      </c>
    </row>
    <row r="48" spans="1:6" ht="24.95" customHeight="1" x14ac:dyDescent="0.25">
      <c r="A48" s="1" t="s">
        <v>366</v>
      </c>
      <c r="B48" s="16" t="s">
        <v>422</v>
      </c>
      <c r="C48" s="17" t="s">
        <v>57</v>
      </c>
      <c r="D48" s="18">
        <v>27.45</v>
      </c>
      <c r="E48" s="6">
        <v>3.25</v>
      </c>
      <c r="F48" s="7">
        <f t="shared" si="4"/>
        <v>89.212499999999991</v>
      </c>
    </row>
    <row r="49" spans="1:6" ht="24.95" customHeight="1" x14ac:dyDescent="0.25">
      <c r="A49" s="1" t="s">
        <v>366</v>
      </c>
      <c r="B49" s="16" t="s">
        <v>423</v>
      </c>
      <c r="C49" s="17" t="s">
        <v>57</v>
      </c>
      <c r="D49" s="18">
        <v>20.64</v>
      </c>
      <c r="E49" s="6">
        <v>1.75</v>
      </c>
      <c r="F49" s="7">
        <f t="shared" si="4"/>
        <v>36.120000000000005</v>
      </c>
    </row>
    <row r="50" spans="1:6" ht="24.95" customHeight="1" x14ac:dyDescent="0.25">
      <c r="A50" s="1" t="s">
        <v>366</v>
      </c>
      <c r="B50" s="16" t="s">
        <v>424</v>
      </c>
      <c r="C50" s="17" t="s">
        <v>57</v>
      </c>
      <c r="D50" s="18">
        <v>35.659999999999997</v>
      </c>
      <c r="E50" s="6">
        <v>3.25</v>
      </c>
      <c r="F50" s="7">
        <f t="shared" si="4"/>
        <v>115.89499999999998</v>
      </c>
    </row>
    <row r="51" spans="1:6" ht="24.95" customHeight="1" x14ac:dyDescent="0.25">
      <c r="A51" s="1" t="s">
        <v>161</v>
      </c>
      <c r="B51" s="23" t="s">
        <v>425</v>
      </c>
      <c r="C51" s="15" t="s">
        <v>57</v>
      </c>
      <c r="D51" s="7">
        <v>17.48</v>
      </c>
      <c r="E51" s="6">
        <v>2.5</v>
      </c>
      <c r="F51" s="7">
        <f t="shared" si="4"/>
        <v>43.7</v>
      </c>
    </row>
    <row r="52" spans="1:6" ht="24.95" customHeight="1" x14ac:dyDescent="0.25">
      <c r="A52" s="1" t="s">
        <v>366</v>
      </c>
      <c r="B52" s="16" t="s">
        <v>426</v>
      </c>
      <c r="C52" s="17" t="s">
        <v>57</v>
      </c>
      <c r="D52" s="13">
        <v>46.65</v>
      </c>
      <c r="E52" s="6">
        <v>3.5</v>
      </c>
      <c r="F52" s="7">
        <f t="shared" si="4"/>
        <v>163.27500000000001</v>
      </c>
    </row>
    <row r="53" spans="1:6" ht="24.95" customHeight="1" x14ac:dyDescent="0.25">
      <c r="A53" s="1" t="s">
        <v>366</v>
      </c>
      <c r="B53" s="16" t="s">
        <v>427</v>
      </c>
      <c r="C53" s="17" t="s">
        <v>57</v>
      </c>
      <c r="D53" s="13">
        <v>20.03</v>
      </c>
      <c r="E53" s="6">
        <v>21.5</v>
      </c>
      <c r="F53" s="7">
        <f t="shared" si="4"/>
        <v>430.64500000000004</v>
      </c>
    </row>
    <row r="54" spans="1:6" ht="24.95" customHeight="1" x14ac:dyDescent="0.25">
      <c r="A54" s="1" t="s">
        <v>366</v>
      </c>
      <c r="B54" s="16" t="s">
        <v>428</v>
      </c>
      <c r="C54" s="17" t="s">
        <v>57</v>
      </c>
      <c r="D54" s="13">
        <v>23.57</v>
      </c>
      <c r="E54" s="6">
        <v>10</v>
      </c>
      <c r="F54" s="7">
        <f t="shared" si="4"/>
        <v>235.7</v>
      </c>
    </row>
    <row r="55" spans="1:6" ht="24.95" customHeight="1" x14ac:dyDescent="0.25">
      <c r="A55" s="1" t="s">
        <v>366</v>
      </c>
      <c r="B55" s="16" t="s">
        <v>429</v>
      </c>
      <c r="C55" s="17" t="s">
        <v>57</v>
      </c>
      <c r="D55" s="13">
        <v>20.61</v>
      </c>
      <c r="E55" s="6">
        <v>9.75</v>
      </c>
      <c r="F55" s="7">
        <f t="shared" si="4"/>
        <v>200.94749999999999</v>
      </c>
    </row>
    <row r="56" spans="1:6" ht="24.95" customHeight="1" x14ac:dyDescent="0.25">
      <c r="A56" s="1" t="s">
        <v>366</v>
      </c>
      <c r="B56" s="23" t="s">
        <v>430</v>
      </c>
      <c r="C56" s="15" t="s">
        <v>57</v>
      </c>
      <c r="D56" s="7">
        <v>31.8</v>
      </c>
      <c r="E56" s="6">
        <v>1.25</v>
      </c>
      <c r="F56" s="7">
        <f t="shared" si="4"/>
        <v>39.75</v>
      </c>
    </row>
    <row r="57" spans="1:6" ht="24.95" customHeight="1" x14ac:dyDescent="0.25">
      <c r="A57" s="1" t="s">
        <v>366</v>
      </c>
      <c r="B57" s="16" t="s">
        <v>431</v>
      </c>
      <c r="C57" s="17" t="s">
        <v>432</v>
      </c>
      <c r="D57" s="13">
        <v>3.79</v>
      </c>
      <c r="E57" s="6">
        <v>6</v>
      </c>
      <c r="F57" s="7">
        <f t="shared" ref="F57:F120" si="5">D57*E57</f>
        <v>22.740000000000002</v>
      </c>
    </row>
    <row r="58" spans="1:6" ht="24.95" customHeight="1" x14ac:dyDescent="0.25">
      <c r="A58" s="1" t="s">
        <v>366</v>
      </c>
      <c r="B58" s="16" t="s">
        <v>433</v>
      </c>
      <c r="C58" s="17" t="s">
        <v>432</v>
      </c>
      <c r="D58" s="13">
        <v>4.3899999999999997</v>
      </c>
      <c r="E58" s="6">
        <v>5</v>
      </c>
      <c r="F58" s="7">
        <f t="shared" si="5"/>
        <v>21.95</v>
      </c>
    </row>
    <row r="59" spans="1:6" ht="24.95" customHeight="1" x14ac:dyDescent="0.25">
      <c r="A59" s="1" t="s">
        <v>366</v>
      </c>
      <c r="B59" s="16" t="s">
        <v>434</v>
      </c>
      <c r="C59" s="17" t="s">
        <v>57</v>
      </c>
      <c r="D59" s="13">
        <v>24.94</v>
      </c>
      <c r="E59" s="6">
        <v>0.5</v>
      </c>
      <c r="F59" s="7">
        <f t="shared" si="5"/>
        <v>12.47</v>
      </c>
    </row>
    <row r="60" spans="1:6" ht="24.95" customHeight="1" x14ac:dyDescent="0.25">
      <c r="A60" s="1" t="s">
        <v>366</v>
      </c>
      <c r="B60" s="16" t="s">
        <v>435</v>
      </c>
      <c r="C60" s="17" t="s">
        <v>432</v>
      </c>
      <c r="D60" s="13">
        <v>13.14</v>
      </c>
      <c r="E60" s="6">
        <v>3.25</v>
      </c>
      <c r="F60" s="7">
        <f t="shared" si="5"/>
        <v>42.704999999999998</v>
      </c>
    </row>
    <row r="61" spans="1:6" ht="24.95" customHeight="1" x14ac:dyDescent="0.25">
      <c r="A61" s="1" t="s">
        <v>366</v>
      </c>
      <c r="B61" s="16" t="s">
        <v>436</v>
      </c>
      <c r="C61" s="17" t="s">
        <v>57</v>
      </c>
      <c r="D61" s="13">
        <v>28.91</v>
      </c>
      <c r="E61" s="6">
        <v>1</v>
      </c>
      <c r="F61" s="7">
        <f t="shared" si="5"/>
        <v>28.91</v>
      </c>
    </row>
    <row r="62" spans="1:6" ht="24.95" customHeight="1" x14ac:dyDescent="0.25">
      <c r="A62" s="1" t="s">
        <v>366</v>
      </c>
      <c r="B62" s="16" t="s">
        <v>437</v>
      </c>
      <c r="C62" s="17" t="s">
        <v>57</v>
      </c>
      <c r="D62" s="13">
        <v>24.63</v>
      </c>
      <c r="E62" s="6">
        <v>2</v>
      </c>
      <c r="F62" s="7">
        <f t="shared" si="5"/>
        <v>49.26</v>
      </c>
    </row>
    <row r="63" spans="1:6" ht="24.95" customHeight="1" x14ac:dyDescent="0.25">
      <c r="A63" s="1" t="s">
        <v>366</v>
      </c>
      <c r="B63" s="16" t="s">
        <v>438</v>
      </c>
      <c r="C63" s="17" t="s">
        <v>57</v>
      </c>
      <c r="D63" s="13">
        <v>19.43</v>
      </c>
      <c r="E63" s="6">
        <v>0.75</v>
      </c>
      <c r="F63" s="7">
        <f t="shared" si="5"/>
        <v>14.5725</v>
      </c>
    </row>
    <row r="64" spans="1:6" ht="24.95" customHeight="1" x14ac:dyDescent="0.25">
      <c r="A64" s="1" t="s">
        <v>366</v>
      </c>
      <c r="B64" s="16" t="s">
        <v>439</v>
      </c>
      <c r="C64" s="17" t="s">
        <v>57</v>
      </c>
      <c r="D64" s="13">
        <v>62.47</v>
      </c>
      <c r="E64" s="6">
        <v>1</v>
      </c>
      <c r="F64" s="7">
        <f t="shared" si="5"/>
        <v>62.47</v>
      </c>
    </row>
    <row r="65" spans="1:6" ht="24.95" customHeight="1" x14ac:dyDescent="0.25">
      <c r="A65" s="1" t="s">
        <v>366</v>
      </c>
      <c r="B65" s="16" t="s">
        <v>440</v>
      </c>
      <c r="C65" s="17" t="s">
        <v>432</v>
      </c>
      <c r="D65" s="13">
        <v>3.37</v>
      </c>
      <c r="E65" s="6">
        <v>1</v>
      </c>
      <c r="F65" s="7">
        <f t="shared" si="5"/>
        <v>3.37</v>
      </c>
    </row>
    <row r="66" spans="1:6" ht="24.95" customHeight="1" x14ac:dyDescent="0.25">
      <c r="A66" s="1" t="s">
        <v>366</v>
      </c>
      <c r="B66" s="16" t="s">
        <v>441</v>
      </c>
      <c r="C66" s="17" t="s">
        <v>432</v>
      </c>
      <c r="D66" s="13">
        <v>4.38</v>
      </c>
      <c r="E66" s="6">
        <v>5</v>
      </c>
      <c r="F66" s="7">
        <f t="shared" si="5"/>
        <v>21.9</v>
      </c>
    </row>
    <row r="67" spans="1:6" ht="24.95" customHeight="1" x14ac:dyDescent="0.25">
      <c r="A67" s="1" t="s">
        <v>366</v>
      </c>
      <c r="B67" s="16" t="s">
        <v>442</v>
      </c>
      <c r="C67" s="17" t="s">
        <v>432</v>
      </c>
      <c r="D67" s="13">
        <v>0.7</v>
      </c>
      <c r="E67" s="6">
        <v>23</v>
      </c>
      <c r="F67" s="7">
        <f t="shared" si="5"/>
        <v>16.099999999999998</v>
      </c>
    </row>
    <row r="68" spans="1:6" ht="24.95" customHeight="1" x14ac:dyDescent="0.25">
      <c r="A68" s="1" t="s">
        <v>366</v>
      </c>
      <c r="B68" s="16" t="s">
        <v>443</v>
      </c>
      <c r="C68" s="17" t="s">
        <v>57</v>
      </c>
      <c r="D68" s="13">
        <v>26.27</v>
      </c>
      <c r="E68" s="6">
        <v>1</v>
      </c>
      <c r="F68" s="7">
        <f t="shared" si="5"/>
        <v>26.27</v>
      </c>
    </row>
    <row r="69" spans="1:6" ht="24.95" customHeight="1" x14ac:dyDescent="0.25">
      <c r="A69" s="1" t="s">
        <v>366</v>
      </c>
      <c r="B69" s="16" t="s">
        <v>444</v>
      </c>
      <c r="C69" s="17" t="s">
        <v>57</v>
      </c>
      <c r="D69" s="13">
        <v>13.4</v>
      </c>
      <c r="E69" s="6">
        <v>1</v>
      </c>
      <c r="F69" s="7">
        <f t="shared" si="5"/>
        <v>13.4</v>
      </c>
    </row>
    <row r="70" spans="1:6" ht="24.95" customHeight="1" x14ac:dyDescent="0.25">
      <c r="A70" s="1" t="s">
        <v>366</v>
      </c>
      <c r="B70" s="16" t="s">
        <v>445</v>
      </c>
      <c r="C70" s="17" t="s">
        <v>57</v>
      </c>
      <c r="D70" s="13">
        <v>11.94</v>
      </c>
      <c r="E70" s="6">
        <v>1</v>
      </c>
      <c r="F70" s="7">
        <f t="shared" si="5"/>
        <v>11.94</v>
      </c>
    </row>
    <row r="71" spans="1:6" ht="24.95" customHeight="1" x14ac:dyDescent="0.25">
      <c r="A71" s="1" t="s">
        <v>366</v>
      </c>
      <c r="B71" s="16" t="s">
        <v>446</v>
      </c>
      <c r="C71" s="17" t="s">
        <v>432</v>
      </c>
      <c r="D71" s="13">
        <v>4.8</v>
      </c>
      <c r="E71" s="6">
        <v>7</v>
      </c>
      <c r="F71" s="7">
        <f t="shared" si="5"/>
        <v>33.6</v>
      </c>
    </row>
    <row r="72" spans="1:6" ht="24.95" customHeight="1" x14ac:dyDescent="0.25">
      <c r="A72" s="1" t="s">
        <v>366</v>
      </c>
      <c r="B72" s="16" t="s">
        <v>447</v>
      </c>
      <c r="C72" s="17" t="s">
        <v>432</v>
      </c>
      <c r="D72" s="13">
        <v>11.27</v>
      </c>
      <c r="E72" s="6">
        <v>3</v>
      </c>
      <c r="F72" s="7">
        <f t="shared" si="5"/>
        <v>33.81</v>
      </c>
    </row>
    <row r="73" spans="1:6" ht="24.95" customHeight="1" x14ac:dyDescent="0.25">
      <c r="A73" s="1" t="s">
        <v>366</v>
      </c>
      <c r="B73" s="16" t="s">
        <v>448</v>
      </c>
      <c r="C73" s="17" t="s">
        <v>432</v>
      </c>
      <c r="D73" s="13">
        <v>18.079999999999998</v>
      </c>
      <c r="E73" s="6">
        <v>2.75</v>
      </c>
      <c r="F73" s="7">
        <f t="shared" si="5"/>
        <v>49.72</v>
      </c>
    </row>
    <row r="74" spans="1:6" ht="24.95" customHeight="1" x14ac:dyDescent="0.25">
      <c r="A74" s="1" t="s">
        <v>366</v>
      </c>
      <c r="B74" s="16" t="s">
        <v>449</v>
      </c>
      <c r="C74" s="17" t="s">
        <v>432</v>
      </c>
      <c r="D74" s="13">
        <v>14.47</v>
      </c>
      <c r="E74" s="6">
        <v>3.5</v>
      </c>
      <c r="F74" s="7">
        <f t="shared" si="5"/>
        <v>50.645000000000003</v>
      </c>
    </row>
    <row r="75" spans="1:6" ht="24.95" customHeight="1" x14ac:dyDescent="0.25">
      <c r="A75" s="1" t="s">
        <v>366</v>
      </c>
      <c r="B75" s="16" t="s">
        <v>450</v>
      </c>
      <c r="C75" s="17" t="s">
        <v>432</v>
      </c>
      <c r="D75" s="13">
        <v>12.27</v>
      </c>
      <c r="E75" s="6">
        <v>3.5</v>
      </c>
      <c r="F75" s="7">
        <f t="shared" si="5"/>
        <v>42.945</v>
      </c>
    </row>
    <row r="76" spans="1:6" ht="24.95" customHeight="1" x14ac:dyDescent="0.25">
      <c r="A76" s="1" t="s">
        <v>366</v>
      </c>
      <c r="B76" s="16" t="s">
        <v>451</v>
      </c>
      <c r="C76" s="17" t="s">
        <v>432</v>
      </c>
      <c r="D76" s="13">
        <v>1.78</v>
      </c>
      <c r="E76" s="6">
        <v>32</v>
      </c>
      <c r="F76" s="7">
        <f t="shared" si="5"/>
        <v>56.96</v>
      </c>
    </row>
    <row r="77" spans="1:6" ht="24.95" customHeight="1" x14ac:dyDescent="0.25">
      <c r="A77" s="1" t="s">
        <v>366</v>
      </c>
      <c r="B77" s="16" t="s">
        <v>452</v>
      </c>
      <c r="C77" s="17" t="s">
        <v>432</v>
      </c>
      <c r="D77" s="13">
        <v>11.66</v>
      </c>
      <c r="E77" s="6">
        <v>3</v>
      </c>
      <c r="F77" s="7">
        <f t="shared" si="5"/>
        <v>34.980000000000004</v>
      </c>
    </row>
    <row r="78" spans="1:6" ht="24.95" customHeight="1" x14ac:dyDescent="0.25">
      <c r="A78" s="1" t="s">
        <v>366</v>
      </c>
      <c r="B78" s="16" t="s">
        <v>453</v>
      </c>
      <c r="C78" s="17" t="s">
        <v>432</v>
      </c>
      <c r="D78" s="13">
        <v>1.8</v>
      </c>
      <c r="E78" s="6">
        <v>1</v>
      </c>
      <c r="F78" s="7">
        <f t="shared" si="5"/>
        <v>1.8</v>
      </c>
    </row>
    <row r="79" spans="1:6" ht="24.95" customHeight="1" x14ac:dyDescent="0.25">
      <c r="A79" s="1" t="s">
        <v>366</v>
      </c>
      <c r="B79" s="16" t="s">
        <v>454</v>
      </c>
      <c r="C79" s="17" t="s">
        <v>432</v>
      </c>
      <c r="D79" s="13">
        <v>6.06</v>
      </c>
      <c r="E79" s="6">
        <v>0.25</v>
      </c>
      <c r="F79" s="7">
        <f t="shared" si="5"/>
        <v>1.5149999999999999</v>
      </c>
    </row>
    <row r="80" spans="1:6" ht="24.95" customHeight="1" x14ac:dyDescent="0.25">
      <c r="A80" s="1" t="s">
        <v>366</v>
      </c>
      <c r="B80" s="16" t="s">
        <v>455</v>
      </c>
      <c r="C80" s="17" t="s">
        <v>432</v>
      </c>
      <c r="D80" s="13">
        <v>5.98</v>
      </c>
      <c r="E80" s="6">
        <v>4.25</v>
      </c>
      <c r="F80" s="7">
        <f t="shared" si="5"/>
        <v>25.415000000000003</v>
      </c>
    </row>
    <row r="81" spans="1:6" ht="24.95" customHeight="1" x14ac:dyDescent="0.25">
      <c r="A81" s="1" t="s">
        <v>366</v>
      </c>
      <c r="B81" s="16" t="s">
        <v>456</v>
      </c>
      <c r="C81" s="17" t="s">
        <v>432</v>
      </c>
      <c r="D81" s="13">
        <v>9.35</v>
      </c>
      <c r="E81" s="6">
        <v>0</v>
      </c>
      <c r="F81" s="7">
        <f t="shared" si="5"/>
        <v>0</v>
      </c>
    </row>
    <row r="82" spans="1:6" ht="24.95" customHeight="1" x14ac:dyDescent="0.25">
      <c r="A82" s="1" t="s">
        <v>366</v>
      </c>
      <c r="B82" s="16" t="s">
        <v>457</v>
      </c>
      <c r="C82" s="17" t="s">
        <v>432</v>
      </c>
      <c r="D82" s="13">
        <v>15.78</v>
      </c>
      <c r="E82" s="6">
        <v>4.75</v>
      </c>
      <c r="F82" s="7">
        <f t="shared" si="5"/>
        <v>74.954999999999998</v>
      </c>
    </row>
    <row r="83" spans="1:6" ht="24.95" customHeight="1" x14ac:dyDescent="0.25">
      <c r="A83" s="1" t="s">
        <v>366</v>
      </c>
      <c r="B83" s="16" t="s">
        <v>458</v>
      </c>
      <c r="C83" s="17" t="s">
        <v>57</v>
      </c>
      <c r="D83" s="13">
        <v>13.28</v>
      </c>
      <c r="E83" s="6">
        <v>2.5</v>
      </c>
      <c r="F83" s="7">
        <f t="shared" si="5"/>
        <v>33.199999999999996</v>
      </c>
    </row>
    <row r="84" spans="1:6" ht="24.95" customHeight="1" x14ac:dyDescent="0.25">
      <c r="A84" s="1" t="s">
        <v>365</v>
      </c>
      <c r="B84" s="16" t="s">
        <v>459</v>
      </c>
      <c r="C84" s="17" t="s">
        <v>432</v>
      </c>
      <c r="D84" s="13">
        <v>1.18</v>
      </c>
      <c r="E84" s="6">
        <v>34</v>
      </c>
      <c r="F84" s="7">
        <f t="shared" si="5"/>
        <v>40.119999999999997</v>
      </c>
    </row>
    <row r="85" spans="1:6" ht="24.95" customHeight="1" x14ac:dyDescent="0.25">
      <c r="A85" s="1" t="s">
        <v>365</v>
      </c>
      <c r="B85" s="16" t="s">
        <v>460</v>
      </c>
      <c r="C85" s="17" t="s">
        <v>432</v>
      </c>
      <c r="D85" s="13">
        <v>1.18</v>
      </c>
      <c r="E85" s="6">
        <v>53</v>
      </c>
      <c r="F85" s="7">
        <f t="shared" si="5"/>
        <v>62.54</v>
      </c>
    </row>
    <row r="86" spans="1:6" ht="24.95" customHeight="1" x14ac:dyDescent="0.25">
      <c r="A86" s="1" t="s">
        <v>366</v>
      </c>
      <c r="B86" s="16" t="s">
        <v>461</v>
      </c>
      <c r="C86" s="17" t="s">
        <v>432</v>
      </c>
      <c r="D86" s="13">
        <v>16.100000000000001</v>
      </c>
      <c r="E86" s="6">
        <v>0</v>
      </c>
      <c r="F86" s="7">
        <v>0</v>
      </c>
    </row>
    <row r="87" spans="1:6" ht="24.95" customHeight="1" x14ac:dyDescent="0.25">
      <c r="A87" s="1" t="s">
        <v>366</v>
      </c>
      <c r="B87" s="16" t="s">
        <v>462</v>
      </c>
      <c r="C87" s="17" t="s">
        <v>57</v>
      </c>
      <c r="D87" s="13">
        <v>17.13</v>
      </c>
      <c r="E87" s="6">
        <v>2.25</v>
      </c>
      <c r="F87" s="7">
        <f t="shared" si="5"/>
        <v>38.542499999999997</v>
      </c>
    </row>
    <row r="88" spans="1:6" ht="24.95" customHeight="1" x14ac:dyDescent="0.25">
      <c r="A88" s="1" t="s">
        <v>366</v>
      </c>
      <c r="B88" s="16" t="s">
        <v>463</v>
      </c>
      <c r="C88" s="17" t="s">
        <v>432</v>
      </c>
      <c r="D88" s="13">
        <v>5.91</v>
      </c>
      <c r="E88" s="6">
        <v>5.25</v>
      </c>
      <c r="F88" s="7">
        <f t="shared" si="5"/>
        <v>31.0275</v>
      </c>
    </row>
    <row r="89" spans="1:6" ht="24.95" customHeight="1" x14ac:dyDescent="0.25">
      <c r="A89" s="1" t="s">
        <v>366</v>
      </c>
      <c r="B89" s="16" t="s">
        <v>464</v>
      </c>
      <c r="C89" s="17" t="s">
        <v>432</v>
      </c>
      <c r="D89" s="13">
        <v>3.91</v>
      </c>
      <c r="E89" s="6">
        <v>4</v>
      </c>
      <c r="F89" s="7">
        <f t="shared" si="5"/>
        <v>15.64</v>
      </c>
    </row>
    <row r="90" spans="1:6" ht="24.95" customHeight="1" x14ac:dyDescent="0.25">
      <c r="A90" s="1" t="s">
        <v>366</v>
      </c>
      <c r="B90" s="16" t="s">
        <v>465</v>
      </c>
      <c r="C90" s="17" t="s">
        <v>432</v>
      </c>
      <c r="D90" s="13">
        <v>3.27</v>
      </c>
      <c r="E90" s="6">
        <v>12</v>
      </c>
      <c r="F90" s="7">
        <f t="shared" si="5"/>
        <v>39.24</v>
      </c>
    </row>
    <row r="91" spans="1:6" ht="24.95" customHeight="1" x14ac:dyDescent="0.25">
      <c r="A91" s="1" t="s">
        <v>366</v>
      </c>
      <c r="B91" s="16" t="s">
        <v>466</v>
      </c>
      <c r="C91" s="17" t="s">
        <v>432</v>
      </c>
      <c r="D91" s="13">
        <v>4.42</v>
      </c>
      <c r="E91" s="6">
        <v>6.5</v>
      </c>
      <c r="F91" s="7">
        <f t="shared" si="5"/>
        <v>28.73</v>
      </c>
    </row>
    <row r="92" spans="1:6" ht="24.95" customHeight="1" x14ac:dyDescent="0.25">
      <c r="A92" s="1" t="s">
        <v>366</v>
      </c>
      <c r="B92" s="16" t="s">
        <v>467</v>
      </c>
      <c r="C92" s="17" t="s">
        <v>432</v>
      </c>
      <c r="D92" s="13">
        <v>2.74</v>
      </c>
      <c r="E92" s="6">
        <v>4.25</v>
      </c>
      <c r="F92" s="7">
        <f t="shared" si="5"/>
        <v>11.645000000000001</v>
      </c>
    </row>
    <row r="93" spans="1:6" ht="24.95" customHeight="1" x14ac:dyDescent="0.25">
      <c r="A93" s="1" t="s">
        <v>366</v>
      </c>
      <c r="B93" s="16" t="s">
        <v>468</v>
      </c>
      <c r="C93" s="17" t="s">
        <v>432</v>
      </c>
      <c r="D93" s="13">
        <v>10.86</v>
      </c>
      <c r="E93" s="6">
        <v>4.75</v>
      </c>
      <c r="F93" s="7">
        <f t="shared" si="5"/>
        <v>51.584999999999994</v>
      </c>
    </row>
    <row r="94" spans="1:6" ht="24.95" customHeight="1" x14ac:dyDescent="0.25">
      <c r="A94" s="1" t="s">
        <v>366</v>
      </c>
      <c r="B94" s="16" t="s">
        <v>469</v>
      </c>
      <c r="C94" s="17" t="s">
        <v>432</v>
      </c>
      <c r="D94" s="13">
        <v>3.2</v>
      </c>
      <c r="E94" s="6">
        <v>3</v>
      </c>
      <c r="F94" s="7">
        <f t="shared" si="5"/>
        <v>9.6000000000000014</v>
      </c>
    </row>
    <row r="95" spans="1:6" ht="24.95" customHeight="1" x14ac:dyDescent="0.25">
      <c r="A95" s="1" t="s">
        <v>366</v>
      </c>
      <c r="B95" s="16" t="s">
        <v>470</v>
      </c>
      <c r="C95" s="17" t="s">
        <v>432</v>
      </c>
      <c r="D95" s="13">
        <v>10.28</v>
      </c>
      <c r="E95" s="6">
        <v>5.5</v>
      </c>
      <c r="F95" s="7">
        <f t="shared" si="5"/>
        <v>56.54</v>
      </c>
    </row>
    <row r="96" spans="1:6" ht="24.95" customHeight="1" x14ac:dyDescent="0.25">
      <c r="A96" s="1" t="s">
        <v>366</v>
      </c>
      <c r="B96" s="16" t="s">
        <v>471</v>
      </c>
      <c r="C96" s="17" t="s">
        <v>432</v>
      </c>
      <c r="D96" s="13">
        <v>25.79</v>
      </c>
      <c r="E96" s="6">
        <v>1</v>
      </c>
      <c r="F96" s="7">
        <f t="shared" si="5"/>
        <v>25.79</v>
      </c>
    </row>
    <row r="97" spans="1:6" ht="24.95" customHeight="1" x14ac:dyDescent="0.25">
      <c r="A97" s="1" t="s">
        <v>366</v>
      </c>
      <c r="B97" s="16" t="s">
        <v>472</v>
      </c>
      <c r="C97" s="17" t="s">
        <v>432</v>
      </c>
      <c r="D97" s="13">
        <v>1.5</v>
      </c>
      <c r="E97" s="6">
        <v>22</v>
      </c>
      <c r="F97" s="7">
        <f t="shared" si="5"/>
        <v>33</v>
      </c>
    </row>
    <row r="98" spans="1:6" ht="24.95" customHeight="1" x14ac:dyDescent="0.25">
      <c r="A98" s="1" t="s">
        <v>366</v>
      </c>
      <c r="B98" s="16" t="s">
        <v>473</v>
      </c>
      <c r="C98" s="17" t="s">
        <v>432</v>
      </c>
      <c r="D98" s="13">
        <v>1.31</v>
      </c>
      <c r="E98" s="6">
        <v>7</v>
      </c>
      <c r="F98" s="7">
        <f t="shared" si="5"/>
        <v>9.17</v>
      </c>
    </row>
    <row r="99" spans="1:6" ht="24.95" customHeight="1" x14ac:dyDescent="0.25">
      <c r="A99" s="1" t="s">
        <v>366</v>
      </c>
      <c r="B99" s="16" t="s">
        <v>474</v>
      </c>
      <c r="C99" s="17" t="s">
        <v>432</v>
      </c>
      <c r="D99" s="13">
        <v>5.12</v>
      </c>
      <c r="E99" s="6">
        <v>8</v>
      </c>
      <c r="F99" s="7">
        <f t="shared" si="5"/>
        <v>40.96</v>
      </c>
    </row>
    <row r="100" spans="1:6" ht="24.95" customHeight="1" x14ac:dyDescent="0.25">
      <c r="A100" s="1" t="s">
        <v>366</v>
      </c>
      <c r="B100" s="16" t="s">
        <v>475</v>
      </c>
      <c r="C100" s="17" t="s">
        <v>432</v>
      </c>
      <c r="D100" s="13">
        <v>29.65</v>
      </c>
      <c r="E100" s="6">
        <v>1.5</v>
      </c>
      <c r="F100" s="7">
        <f t="shared" si="5"/>
        <v>44.474999999999994</v>
      </c>
    </row>
    <row r="101" spans="1:6" ht="24.95" customHeight="1" x14ac:dyDescent="0.25">
      <c r="A101" s="1" t="s">
        <v>366</v>
      </c>
      <c r="B101" s="16" t="s">
        <v>476</v>
      </c>
      <c r="C101" s="17" t="s">
        <v>432</v>
      </c>
      <c r="D101" s="13">
        <v>5.75</v>
      </c>
      <c r="E101" s="6">
        <v>4</v>
      </c>
      <c r="F101" s="7">
        <f t="shared" si="5"/>
        <v>23</v>
      </c>
    </row>
    <row r="102" spans="1:6" ht="24.95" customHeight="1" x14ac:dyDescent="0.25">
      <c r="A102" s="1" t="s">
        <v>366</v>
      </c>
      <c r="B102" s="16" t="s">
        <v>477</v>
      </c>
      <c r="C102" s="17" t="s">
        <v>432</v>
      </c>
      <c r="D102" s="13">
        <v>2.86</v>
      </c>
      <c r="E102" s="6">
        <v>9</v>
      </c>
      <c r="F102" s="7">
        <f t="shared" si="5"/>
        <v>25.74</v>
      </c>
    </row>
    <row r="103" spans="1:6" ht="24.95" customHeight="1" x14ac:dyDescent="0.25">
      <c r="A103" s="1" t="s">
        <v>366</v>
      </c>
      <c r="B103" s="16" t="s">
        <v>478</v>
      </c>
      <c r="C103" s="17" t="s">
        <v>432</v>
      </c>
      <c r="D103" s="13">
        <v>4.09</v>
      </c>
      <c r="E103" s="6">
        <v>0.25</v>
      </c>
      <c r="F103" s="7">
        <f t="shared" si="5"/>
        <v>1.0225</v>
      </c>
    </row>
    <row r="104" spans="1:6" ht="24.95" customHeight="1" x14ac:dyDescent="0.25">
      <c r="A104" s="1" t="s">
        <v>366</v>
      </c>
      <c r="B104" s="16" t="s">
        <v>479</v>
      </c>
      <c r="C104" s="17" t="s">
        <v>432</v>
      </c>
      <c r="D104" s="13">
        <v>2.04</v>
      </c>
      <c r="E104" s="6">
        <v>8</v>
      </c>
      <c r="F104" s="7">
        <f t="shared" si="5"/>
        <v>16.32</v>
      </c>
    </row>
    <row r="105" spans="1:6" ht="24.95" customHeight="1" x14ac:dyDescent="0.25">
      <c r="A105" s="1" t="s">
        <v>366</v>
      </c>
      <c r="B105" s="16" t="s">
        <v>480</v>
      </c>
      <c r="C105" s="17" t="s">
        <v>432</v>
      </c>
      <c r="D105" s="13">
        <v>3.3450000000000002</v>
      </c>
      <c r="E105" s="6">
        <v>1</v>
      </c>
      <c r="F105" s="7">
        <f t="shared" si="5"/>
        <v>3.3450000000000002</v>
      </c>
    </row>
    <row r="106" spans="1:6" ht="24.95" customHeight="1" x14ac:dyDescent="0.25">
      <c r="A106" s="1" t="s">
        <v>366</v>
      </c>
      <c r="B106" s="16" t="s">
        <v>481</v>
      </c>
      <c r="C106" s="17" t="s">
        <v>432</v>
      </c>
      <c r="D106" s="13">
        <v>10.67</v>
      </c>
      <c r="E106" s="19">
        <v>8</v>
      </c>
      <c r="F106" s="7">
        <f t="shared" si="5"/>
        <v>85.36</v>
      </c>
    </row>
    <row r="107" spans="1:6" ht="24.95" customHeight="1" x14ac:dyDescent="0.25">
      <c r="A107" s="1" t="s">
        <v>366</v>
      </c>
      <c r="B107" s="16" t="s">
        <v>482</v>
      </c>
      <c r="C107" s="17" t="s">
        <v>432</v>
      </c>
      <c r="D107" s="13">
        <v>2.84</v>
      </c>
      <c r="E107" s="19">
        <v>8</v>
      </c>
      <c r="F107" s="7">
        <f t="shared" si="5"/>
        <v>22.72</v>
      </c>
    </row>
    <row r="108" spans="1:6" ht="24.95" customHeight="1" x14ac:dyDescent="0.25">
      <c r="A108" s="1" t="s">
        <v>366</v>
      </c>
      <c r="B108" s="16" t="s">
        <v>483</v>
      </c>
      <c r="C108" s="17" t="s">
        <v>432</v>
      </c>
      <c r="D108" s="13">
        <v>0.68</v>
      </c>
      <c r="E108" s="6">
        <v>8</v>
      </c>
      <c r="F108" s="7">
        <f t="shared" si="5"/>
        <v>5.44</v>
      </c>
    </row>
    <row r="109" spans="1:6" ht="24.95" customHeight="1" x14ac:dyDescent="0.25">
      <c r="A109" s="1" t="s">
        <v>366</v>
      </c>
      <c r="B109" s="16" t="s">
        <v>484</v>
      </c>
      <c r="C109" s="17" t="s">
        <v>432</v>
      </c>
      <c r="D109" s="13">
        <v>14.01</v>
      </c>
      <c r="E109" s="6">
        <v>1.5</v>
      </c>
      <c r="F109" s="7">
        <f t="shared" si="5"/>
        <v>21.015000000000001</v>
      </c>
    </row>
    <row r="110" spans="1:6" ht="24.95" customHeight="1" x14ac:dyDescent="0.25">
      <c r="A110" s="1" t="s">
        <v>366</v>
      </c>
      <c r="B110" s="16" t="s">
        <v>485</v>
      </c>
      <c r="C110" s="17" t="s">
        <v>432</v>
      </c>
      <c r="D110" s="13">
        <v>11.16</v>
      </c>
      <c r="E110" s="6">
        <v>0</v>
      </c>
      <c r="F110" s="7">
        <f t="shared" si="5"/>
        <v>0</v>
      </c>
    </row>
    <row r="111" spans="1:6" ht="24.95" customHeight="1" x14ac:dyDescent="0.25">
      <c r="A111" s="1" t="s">
        <v>366</v>
      </c>
      <c r="B111" s="16" t="s">
        <v>486</v>
      </c>
      <c r="C111" s="17" t="s">
        <v>57</v>
      </c>
      <c r="D111" s="13">
        <v>23.59</v>
      </c>
      <c r="E111" s="6">
        <v>0.75</v>
      </c>
      <c r="F111" s="7">
        <f t="shared" si="5"/>
        <v>17.692499999999999</v>
      </c>
    </row>
    <row r="112" spans="1:6" ht="24.95" customHeight="1" x14ac:dyDescent="0.25">
      <c r="A112" s="1" t="s">
        <v>366</v>
      </c>
      <c r="B112" s="16" t="s">
        <v>487</v>
      </c>
      <c r="C112" s="17" t="s">
        <v>57</v>
      </c>
      <c r="D112" s="13">
        <v>27.72</v>
      </c>
      <c r="E112" s="6">
        <v>1.5</v>
      </c>
      <c r="F112" s="7">
        <f t="shared" si="5"/>
        <v>41.58</v>
      </c>
    </row>
    <row r="113" spans="1:6" ht="24.95" customHeight="1" x14ac:dyDescent="0.25">
      <c r="A113" s="1" t="s">
        <v>366</v>
      </c>
      <c r="B113" s="16" t="s">
        <v>488</v>
      </c>
      <c r="C113" s="17" t="s">
        <v>57</v>
      </c>
      <c r="D113" s="13">
        <v>18.82</v>
      </c>
      <c r="E113" s="6">
        <v>0.25</v>
      </c>
      <c r="F113" s="7">
        <f t="shared" si="5"/>
        <v>4.7050000000000001</v>
      </c>
    </row>
    <row r="114" spans="1:6" ht="24.95" customHeight="1" x14ac:dyDescent="0.25">
      <c r="A114" s="1" t="s">
        <v>366</v>
      </c>
      <c r="B114" s="16" t="s">
        <v>489</v>
      </c>
      <c r="C114" s="17" t="s">
        <v>432</v>
      </c>
      <c r="D114" s="13">
        <v>16.66</v>
      </c>
      <c r="E114" s="6">
        <v>3.75</v>
      </c>
      <c r="F114" s="7">
        <f t="shared" si="5"/>
        <v>62.475000000000001</v>
      </c>
    </row>
    <row r="115" spans="1:6" ht="24.95" customHeight="1" x14ac:dyDescent="0.25">
      <c r="A115" s="1" t="s">
        <v>366</v>
      </c>
      <c r="B115" s="16" t="s">
        <v>490</v>
      </c>
      <c r="C115" s="17" t="s">
        <v>432</v>
      </c>
      <c r="D115" s="13">
        <v>6.92</v>
      </c>
      <c r="E115" s="6">
        <v>0.9</v>
      </c>
      <c r="F115" s="7">
        <f t="shared" si="5"/>
        <v>6.2279999999999998</v>
      </c>
    </row>
    <row r="116" spans="1:6" ht="24.95" customHeight="1" x14ac:dyDescent="0.25">
      <c r="A116" s="1" t="s">
        <v>366</v>
      </c>
      <c r="B116" s="16" t="s">
        <v>491</v>
      </c>
      <c r="C116" s="17" t="s">
        <v>432</v>
      </c>
      <c r="D116" s="13">
        <v>8.42</v>
      </c>
      <c r="E116" s="6">
        <v>1</v>
      </c>
      <c r="F116" s="7">
        <f t="shared" si="5"/>
        <v>8.42</v>
      </c>
    </row>
    <row r="117" spans="1:6" ht="24.95" customHeight="1" x14ac:dyDescent="0.25">
      <c r="A117" s="1" t="s">
        <v>366</v>
      </c>
      <c r="B117" s="16" t="s">
        <v>492</v>
      </c>
      <c r="C117" s="17" t="s">
        <v>432</v>
      </c>
      <c r="D117" s="13">
        <v>21.04</v>
      </c>
      <c r="E117" s="6">
        <v>1</v>
      </c>
      <c r="F117" s="7">
        <f t="shared" si="5"/>
        <v>21.04</v>
      </c>
    </row>
    <row r="118" spans="1:6" ht="24.95" customHeight="1" x14ac:dyDescent="0.25">
      <c r="A118" s="1" t="s">
        <v>366</v>
      </c>
      <c r="B118" s="16" t="s">
        <v>493</v>
      </c>
      <c r="C118" s="17" t="s">
        <v>432</v>
      </c>
      <c r="D118" s="13">
        <v>37.909999999999997</v>
      </c>
      <c r="E118" s="6">
        <v>0.75</v>
      </c>
      <c r="F118" s="7">
        <f t="shared" si="5"/>
        <v>28.432499999999997</v>
      </c>
    </row>
    <row r="119" spans="1:6" ht="24.95" customHeight="1" x14ac:dyDescent="0.25">
      <c r="A119" s="1" t="s">
        <v>366</v>
      </c>
      <c r="B119" s="16" t="s">
        <v>494</v>
      </c>
      <c r="C119" s="17" t="s">
        <v>432</v>
      </c>
      <c r="D119" s="13">
        <v>31.38</v>
      </c>
      <c r="E119" s="6">
        <v>2</v>
      </c>
      <c r="F119" s="7">
        <f t="shared" si="5"/>
        <v>62.76</v>
      </c>
    </row>
    <row r="120" spans="1:6" ht="24.95" customHeight="1" x14ac:dyDescent="0.25">
      <c r="A120" s="1" t="s">
        <v>366</v>
      </c>
      <c r="B120" s="16" t="s">
        <v>495</v>
      </c>
      <c r="C120" s="17" t="s">
        <v>432</v>
      </c>
      <c r="D120" s="13">
        <v>36.020000000000003</v>
      </c>
      <c r="E120" s="6">
        <v>0.5</v>
      </c>
      <c r="F120" s="7">
        <f t="shared" si="5"/>
        <v>18.010000000000002</v>
      </c>
    </row>
    <row r="121" spans="1:6" ht="24.95" customHeight="1" x14ac:dyDescent="0.25">
      <c r="A121" s="1" t="s">
        <v>366</v>
      </c>
      <c r="B121" s="16" t="s">
        <v>496</v>
      </c>
      <c r="C121" s="17" t="s">
        <v>432</v>
      </c>
      <c r="D121" s="13">
        <v>42.97</v>
      </c>
      <c r="E121" s="6">
        <v>1</v>
      </c>
      <c r="F121" s="7">
        <f t="shared" ref="F121:F142" si="6">D121*E121</f>
        <v>42.97</v>
      </c>
    </row>
    <row r="122" spans="1:6" ht="24.95" customHeight="1" x14ac:dyDescent="0.25">
      <c r="A122" s="1" t="s">
        <v>366</v>
      </c>
      <c r="B122" s="16" t="s">
        <v>497</v>
      </c>
      <c r="C122" s="17" t="s">
        <v>57</v>
      </c>
      <c r="D122" s="13">
        <v>73.819999999999993</v>
      </c>
      <c r="E122" s="6">
        <v>0.5</v>
      </c>
      <c r="F122" s="7">
        <f t="shared" si="6"/>
        <v>36.909999999999997</v>
      </c>
    </row>
    <row r="123" spans="1:6" ht="24.95" customHeight="1" x14ac:dyDescent="0.25">
      <c r="A123" s="1" t="s">
        <v>366</v>
      </c>
      <c r="B123" s="16" t="s">
        <v>498</v>
      </c>
      <c r="C123" s="17" t="s">
        <v>432</v>
      </c>
      <c r="D123" s="13">
        <v>6.12</v>
      </c>
      <c r="E123" s="6">
        <v>2</v>
      </c>
      <c r="F123" s="7">
        <f t="shared" si="6"/>
        <v>12.24</v>
      </c>
    </row>
    <row r="124" spans="1:6" ht="24.95" customHeight="1" x14ac:dyDescent="0.25">
      <c r="A124" s="1" t="s">
        <v>366</v>
      </c>
      <c r="B124" s="16" t="s">
        <v>499</v>
      </c>
      <c r="C124" s="17" t="s">
        <v>432</v>
      </c>
      <c r="D124" s="13">
        <v>9.4</v>
      </c>
      <c r="E124" s="6">
        <v>0.5</v>
      </c>
      <c r="F124" s="7">
        <f t="shared" si="6"/>
        <v>4.7</v>
      </c>
    </row>
    <row r="125" spans="1:6" ht="24.95" customHeight="1" x14ac:dyDescent="0.25">
      <c r="A125" s="1" t="s">
        <v>366</v>
      </c>
      <c r="B125" s="16" t="s">
        <v>500</v>
      </c>
      <c r="C125" s="17" t="s">
        <v>432</v>
      </c>
      <c r="D125" s="13">
        <v>7.77</v>
      </c>
      <c r="E125" s="6">
        <v>0.5</v>
      </c>
      <c r="F125" s="7">
        <f t="shared" si="6"/>
        <v>3.8849999999999998</v>
      </c>
    </row>
    <row r="126" spans="1:6" ht="24.95" customHeight="1" x14ac:dyDescent="0.25">
      <c r="A126" s="1" t="s">
        <v>366</v>
      </c>
      <c r="B126" s="16" t="s">
        <v>501</v>
      </c>
      <c r="C126" s="17" t="s">
        <v>432</v>
      </c>
      <c r="D126" s="13">
        <v>196.3</v>
      </c>
      <c r="E126" s="6">
        <v>0.75</v>
      </c>
      <c r="F126" s="7">
        <f t="shared" si="6"/>
        <v>147.22500000000002</v>
      </c>
    </row>
    <row r="127" spans="1:6" ht="24.95" customHeight="1" x14ac:dyDescent="0.25">
      <c r="A127" s="1" t="s">
        <v>366</v>
      </c>
      <c r="B127" s="16" t="s">
        <v>502</v>
      </c>
      <c r="C127" s="17" t="s">
        <v>432</v>
      </c>
      <c r="D127" s="13">
        <v>10.969999999999999</v>
      </c>
      <c r="E127" s="6">
        <v>1.5</v>
      </c>
      <c r="F127" s="7">
        <f t="shared" si="6"/>
        <v>16.454999999999998</v>
      </c>
    </row>
    <row r="128" spans="1:6" ht="24.95" customHeight="1" x14ac:dyDescent="0.25">
      <c r="A128" s="1" t="s">
        <v>366</v>
      </c>
      <c r="B128" s="16" t="s">
        <v>503</v>
      </c>
      <c r="C128" s="17" t="s">
        <v>432</v>
      </c>
      <c r="D128" s="13">
        <v>27.24</v>
      </c>
      <c r="E128" s="6">
        <v>0.5</v>
      </c>
      <c r="F128" s="7">
        <f t="shared" si="6"/>
        <v>13.62</v>
      </c>
    </row>
    <row r="129" spans="1:6" ht="24.95" customHeight="1" x14ac:dyDescent="0.25">
      <c r="A129" s="1" t="s">
        <v>366</v>
      </c>
      <c r="B129" s="16" t="s">
        <v>504</v>
      </c>
      <c r="C129" s="17" t="s">
        <v>432</v>
      </c>
      <c r="D129" s="13">
        <v>12.82</v>
      </c>
      <c r="E129" s="6">
        <v>1</v>
      </c>
      <c r="F129" s="7">
        <f t="shared" si="6"/>
        <v>12.82</v>
      </c>
    </row>
    <row r="130" spans="1:6" ht="24.95" customHeight="1" x14ac:dyDescent="0.25">
      <c r="A130" s="1" t="s">
        <v>366</v>
      </c>
      <c r="B130" s="16" t="s">
        <v>505</v>
      </c>
      <c r="C130" s="17" t="s">
        <v>432</v>
      </c>
      <c r="D130" s="13">
        <v>19.27</v>
      </c>
      <c r="E130" s="6">
        <v>1</v>
      </c>
      <c r="F130" s="7">
        <f t="shared" si="6"/>
        <v>19.27</v>
      </c>
    </row>
    <row r="131" spans="1:6" ht="24.95" customHeight="1" x14ac:dyDescent="0.25">
      <c r="A131" s="1" t="s">
        <v>366</v>
      </c>
      <c r="B131" s="16" t="s">
        <v>506</v>
      </c>
      <c r="C131" s="17" t="s">
        <v>432</v>
      </c>
      <c r="D131" s="13">
        <v>26.39</v>
      </c>
      <c r="E131" s="6">
        <v>0.25</v>
      </c>
      <c r="F131" s="7">
        <f t="shared" si="6"/>
        <v>6.5975000000000001</v>
      </c>
    </row>
    <row r="132" spans="1:6" ht="24.95" customHeight="1" x14ac:dyDescent="0.25">
      <c r="A132" s="1" t="s">
        <v>366</v>
      </c>
      <c r="B132" s="16" t="s">
        <v>507</v>
      </c>
      <c r="C132" s="17" t="s">
        <v>57</v>
      </c>
      <c r="D132" s="13">
        <v>17.329999999999998</v>
      </c>
      <c r="E132" s="6">
        <v>0.75</v>
      </c>
      <c r="F132" s="7">
        <f t="shared" si="6"/>
        <v>12.997499999999999</v>
      </c>
    </row>
    <row r="133" spans="1:6" ht="24.95" customHeight="1" x14ac:dyDescent="0.25">
      <c r="A133" s="1" t="s">
        <v>366</v>
      </c>
      <c r="B133" s="16" t="s">
        <v>508</v>
      </c>
      <c r="C133" s="17" t="s">
        <v>57</v>
      </c>
      <c r="D133" s="13">
        <v>23.69</v>
      </c>
      <c r="E133" s="6">
        <v>0.75</v>
      </c>
      <c r="F133" s="7">
        <f t="shared" si="6"/>
        <v>17.767500000000002</v>
      </c>
    </row>
    <row r="134" spans="1:6" ht="24.95" customHeight="1" x14ac:dyDescent="0.25">
      <c r="A134" s="1" t="s">
        <v>366</v>
      </c>
      <c r="B134" s="16" t="s">
        <v>509</v>
      </c>
      <c r="C134" s="17" t="s">
        <v>57</v>
      </c>
      <c r="D134" s="13">
        <v>15.26</v>
      </c>
      <c r="E134" s="6">
        <v>0.75</v>
      </c>
      <c r="F134" s="7">
        <f t="shared" si="6"/>
        <v>11.445</v>
      </c>
    </row>
    <row r="135" spans="1:6" ht="24.95" customHeight="1" x14ac:dyDescent="0.25">
      <c r="A135" s="1" t="s">
        <v>366</v>
      </c>
      <c r="B135" s="16" t="s">
        <v>510</v>
      </c>
      <c r="C135" s="17" t="s">
        <v>57</v>
      </c>
      <c r="D135" s="13">
        <v>25.32</v>
      </c>
      <c r="E135" s="6">
        <v>0.75</v>
      </c>
      <c r="F135" s="7">
        <f t="shared" si="6"/>
        <v>18.990000000000002</v>
      </c>
    </row>
    <row r="136" spans="1:6" ht="24.95" customHeight="1" x14ac:dyDescent="0.25">
      <c r="A136" s="1" t="s">
        <v>366</v>
      </c>
      <c r="B136" s="16" t="s">
        <v>511</v>
      </c>
      <c r="C136" s="17" t="s">
        <v>432</v>
      </c>
      <c r="D136" s="13">
        <v>5.86</v>
      </c>
      <c r="E136" s="6">
        <v>5</v>
      </c>
      <c r="F136" s="7">
        <f t="shared" si="6"/>
        <v>29.3</v>
      </c>
    </row>
    <row r="137" spans="1:6" ht="24.95" customHeight="1" x14ac:dyDescent="0.25">
      <c r="A137" s="1" t="s">
        <v>366</v>
      </c>
      <c r="B137" s="16" t="s">
        <v>512</v>
      </c>
      <c r="C137" s="17" t="s">
        <v>432</v>
      </c>
      <c r="D137" s="13">
        <v>3.45</v>
      </c>
      <c r="E137" s="6">
        <v>4</v>
      </c>
      <c r="F137" s="7">
        <f t="shared" si="6"/>
        <v>13.8</v>
      </c>
    </row>
    <row r="138" spans="1:6" ht="24.95" customHeight="1" x14ac:dyDescent="0.25">
      <c r="A138" s="1" t="s">
        <v>149</v>
      </c>
      <c r="B138" s="16" t="s">
        <v>513</v>
      </c>
      <c r="C138" s="17" t="s">
        <v>57</v>
      </c>
      <c r="D138" s="13">
        <v>24.43</v>
      </c>
      <c r="E138" s="6">
        <v>3.75</v>
      </c>
      <c r="F138" s="7">
        <f t="shared" si="6"/>
        <v>91.612499999999997</v>
      </c>
    </row>
    <row r="139" spans="1:6" ht="24.95" customHeight="1" x14ac:dyDescent="0.25">
      <c r="A139" s="1" t="s">
        <v>149</v>
      </c>
      <c r="B139" s="16" t="s">
        <v>514</v>
      </c>
      <c r="C139" s="17" t="s">
        <v>57</v>
      </c>
      <c r="D139" s="13">
        <v>17.350000000000001</v>
      </c>
      <c r="E139" s="6">
        <v>3.25</v>
      </c>
      <c r="F139" s="7">
        <f t="shared" si="6"/>
        <v>56.387500000000003</v>
      </c>
    </row>
    <row r="140" spans="1:6" ht="24.95" customHeight="1" x14ac:dyDescent="0.25">
      <c r="A140" s="1" t="s">
        <v>366</v>
      </c>
      <c r="B140" s="16" t="s">
        <v>515</v>
      </c>
      <c r="C140" s="17" t="s">
        <v>432</v>
      </c>
      <c r="D140" s="13">
        <v>10.84</v>
      </c>
      <c r="E140" s="6">
        <v>13</v>
      </c>
      <c r="F140" s="7">
        <f t="shared" si="6"/>
        <v>140.91999999999999</v>
      </c>
    </row>
    <row r="141" spans="1:6" ht="24.95" customHeight="1" x14ac:dyDescent="0.25">
      <c r="A141" s="1" t="s">
        <v>366</v>
      </c>
      <c r="B141" s="16" t="s">
        <v>516</v>
      </c>
      <c r="C141" s="17" t="s">
        <v>432</v>
      </c>
      <c r="D141" s="13">
        <v>2.8</v>
      </c>
      <c r="E141" s="6">
        <v>4</v>
      </c>
      <c r="F141" s="7">
        <f t="shared" si="6"/>
        <v>11.2</v>
      </c>
    </row>
    <row r="142" spans="1:6" ht="24.95" customHeight="1" thickBot="1" x14ac:dyDescent="0.3">
      <c r="A142" s="1" t="s">
        <v>365</v>
      </c>
      <c r="B142" s="16" t="s">
        <v>517</v>
      </c>
      <c r="C142" s="17" t="s">
        <v>57</v>
      </c>
      <c r="D142" s="13">
        <v>3.54</v>
      </c>
      <c r="E142" s="6">
        <v>15.25</v>
      </c>
      <c r="F142" s="24">
        <f t="shared" si="6"/>
        <v>53.984999999999999</v>
      </c>
    </row>
    <row r="143" spans="1:6" ht="24.95" customHeight="1" x14ac:dyDescent="0.25">
      <c r="A143" s="1" t="s">
        <v>367</v>
      </c>
      <c r="B143" s="16" t="s">
        <v>518</v>
      </c>
      <c r="C143" s="17" t="s">
        <v>57</v>
      </c>
      <c r="D143" s="13">
        <v>12.3</v>
      </c>
      <c r="E143" s="6">
        <v>0</v>
      </c>
      <c r="F143" s="7">
        <f t="shared" ref="F143:F165" si="7">D143*E143</f>
        <v>0</v>
      </c>
    </row>
    <row r="144" spans="1:6" ht="24.95" customHeight="1" x14ac:dyDescent="0.25">
      <c r="A144" s="1" t="s">
        <v>367</v>
      </c>
      <c r="B144" s="23" t="s">
        <v>519</v>
      </c>
      <c r="C144" s="15" t="s">
        <v>57</v>
      </c>
      <c r="D144" s="7">
        <v>29.48</v>
      </c>
      <c r="E144" s="6">
        <v>3.5</v>
      </c>
      <c r="F144" s="7">
        <f t="shared" si="7"/>
        <v>103.18</v>
      </c>
    </row>
    <row r="145" spans="1:6" ht="24.95" customHeight="1" x14ac:dyDescent="0.25">
      <c r="A145" s="1" t="s">
        <v>367</v>
      </c>
      <c r="B145" s="23" t="s">
        <v>520</v>
      </c>
      <c r="C145" s="15" t="s">
        <v>57</v>
      </c>
      <c r="D145" s="7">
        <v>30.9</v>
      </c>
      <c r="E145" s="6">
        <v>0</v>
      </c>
      <c r="F145" s="7">
        <f t="shared" si="7"/>
        <v>0</v>
      </c>
    </row>
    <row r="146" spans="1:6" ht="24.95" customHeight="1" x14ac:dyDescent="0.25">
      <c r="A146" s="1" t="s">
        <v>367</v>
      </c>
      <c r="B146" s="16" t="s">
        <v>521</v>
      </c>
      <c r="C146" s="17" t="s">
        <v>57</v>
      </c>
      <c r="D146" s="13">
        <v>26.68</v>
      </c>
      <c r="E146" s="6">
        <v>0.25</v>
      </c>
      <c r="F146" s="7">
        <f t="shared" si="7"/>
        <v>6.67</v>
      </c>
    </row>
    <row r="147" spans="1:6" ht="24.95" customHeight="1" x14ac:dyDescent="0.25">
      <c r="A147" s="1" t="s">
        <v>367</v>
      </c>
      <c r="B147" s="16" t="s">
        <v>522</v>
      </c>
      <c r="C147" s="17" t="s">
        <v>57</v>
      </c>
      <c r="D147" s="13">
        <v>5.05</v>
      </c>
      <c r="E147" s="6">
        <v>1</v>
      </c>
      <c r="F147" s="7">
        <f t="shared" si="7"/>
        <v>5.05</v>
      </c>
    </row>
    <row r="148" spans="1:6" ht="24.95" customHeight="1" x14ac:dyDescent="0.25">
      <c r="A148" s="1" t="s">
        <v>367</v>
      </c>
      <c r="B148" s="16" t="s">
        <v>523</v>
      </c>
      <c r="C148" s="17" t="s">
        <v>57</v>
      </c>
      <c r="D148" s="13">
        <v>33.229999999999997</v>
      </c>
      <c r="E148" s="6">
        <v>0.75</v>
      </c>
      <c r="F148" s="7">
        <f t="shared" si="7"/>
        <v>24.922499999999999</v>
      </c>
    </row>
    <row r="149" spans="1:6" ht="24.95" customHeight="1" x14ac:dyDescent="0.25">
      <c r="A149" s="1" t="s">
        <v>367</v>
      </c>
      <c r="B149" s="16" t="s">
        <v>524</v>
      </c>
      <c r="C149" s="17" t="s">
        <v>57</v>
      </c>
      <c r="D149" s="13">
        <v>23.72</v>
      </c>
      <c r="E149" s="6">
        <v>1</v>
      </c>
      <c r="F149" s="7">
        <f t="shared" si="7"/>
        <v>23.72</v>
      </c>
    </row>
    <row r="150" spans="1:6" ht="24.95" customHeight="1" x14ac:dyDescent="0.25">
      <c r="A150" s="1" t="s">
        <v>367</v>
      </c>
      <c r="B150" s="16" t="s">
        <v>525</v>
      </c>
      <c r="C150" s="17" t="s">
        <v>57</v>
      </c>
      <c r="D150" s="13">
        <v>51.46</v>
      </c>
      <c r="E150" s="6">
        <v>0</v>
      </c>
      <c r="F150" s="7">
        <f t="shared" si="7"/>
        <v>0</v>
      </c>
    </row>
    <row r="151" spans="1:6" ht="24.95" customHeight="1" x14ac:dyDescent="0.25">
      <c r="A151" s="1" t="s">
        <v>367</v>
      </c>
      <c r="B151" s="16" t="s">
        <v>526</v>
      </c>
      <c r="C151" s="17" t="s">
        <v>57</v>
      </c>
      <c r="D151" s="13">
        <v>17.75</v>
      </c>
      <c r="E151" s="6">
        <v>3</v>
      </c>
      <c r="F151" s="7">
        <f t="shared" si="7"/>
        <v>53.25</v>
      </c>
    </row>
    <row r="152" spans="1:6" ht="24.95" customHeight="1" x14ac:dyDescent="0.25">
      <c r="A152" s="1" t="s">
        <v>367</v>
      </c>
      <c r="B152" s="16" t="s">
        <v>527</v>
      </c>
      <c r="C152" s="17" t="s">
        <v>57</v>
      </c>
      <c r="D152" s="13">
        <v>20.03</v>
      </c>
      <c r="E152" s="6">
        <v>3.25</v>
      </c>
      <c r="F152" s="7">
        <f t="shared" si="7"/>
        <v>65.097499999999997</v>
      </c>
    </row>
    <row r="153" spans="1:6" ht="24.95" customHeight="1" x14ac:dyDescent="0.25">
      <c r="A153" s="1" t="s">
        <v>367</v>
      </c>
      <c r="B153" s="16" t="s">
        <v>528</v>
      </c>
      <c r="C153" s="17" t="s">
        <v>57</v>
      </c>
      <c r="D153" s="13">
        <v>10.02</v>
      </c>
      <c r="E153" s="6">
        <v>1</v>
      </c>
      <c r="F153" s="7">
        <f t="shared" si="7"/>
        <v>10.02</v>
      </c>
    </row>
    <row r="154" spans="1:6" ht="24.95" customHeight="1" x14ac:dyDescent="0.25">
      <c r="A154" s="1" t="s">
        <v>367</v>
      </c>
      <c r="B154" s="16" t="s">
        <v>529</v>
      </c>
      <c r="C154" s="17" t="s">
        <v>57</v>
      </c>
      <c r="D154" s="13">
        <v>17.34</v>
      </c>
      <c r="E154" s="19">
        <v>1.75</v>
      </c>
      <c r="F154" s="7">
        <f t="shared" si="7"/>
        <v>30.344999999999999</v>
      </c>
    </row>
    <row r="155" spans="1:6" ht="24.95" customHeight="1" x14ac:dyDescent="0.25">
      <c r="A155" s="1" t="s">
        <v>367</v>
      </c>
      <c r="B155" s="16" t="s">
        <v>530</v>
      </c>
      <c r="C155" s="17" t="s">
        <v>432</v>
      </c>
      <c r="D155" s="13">
        <v>5.32</v>
      </c>
      <c r="E155" s="6">
        <v>1</v>
      </c>
      <c r="F155" s="7">
        <f t="shared" si="7"/>
        <v>5.32</v>
      </c>
    </row>
    <row r="156" spans="1:6" ht="24.95" customHeight="1" x14ac:dyDescent="0.25">
      <c r="A156" s="1" t="s">
        <v>367</v>
      </c>
      <c r="B156" s="16" t="s">
        <v>531</v>
      </c>
      <c r="C156" s="17" t="s">
        <v>57</v>
      </c>
      <c r="D156" s="13">
        <v>16.2</v>
      </c>
      <c r="E156" s="6">
        <v>0.25</v>
      </c>
      <c r="F156" s="7">
        <f t="shared" si="7"/>
        <v>4.05</v>
      </c>
    </row>
    <row r="157" spans="1:6" ht="24.95" customHeight="1" x14ac:dyDescent="0.25">
      <c r="A157" s="1" t="s">
        <v>367</v>
      </c>
      <c r="B157" s="16" t="s">
        <v>532</v>
      </c>
      <c r="C157" s="17" t="s">
        <v>57</v>
      </c>
      <c r="D157" s="13">
        <v>14.33</v>
      </c>
      <c r="E157" s="6">
        <v>0.5</v>
      </c>
      <c r="F157" s="7">
        <f t="shared" si="7"/>
        <v>7.165</v>
      </c>
    </row>
    <row r="158" spans="1:6" ht="24.95" customHeight="1" x14ac:dyDescent="0.25">
      <c r="A158" s="1" t="s">
        <v>367</v>
      </c>
      <c r="B158" s="16" t="s">
        <v>533</v>
      </c>
      <c r="C158" s="17" t="s">
        <v>57</v>
      </c>
      <c r="D158" s="13">
        <v>17.23</v>
      </c>
      <c r="E158" s="6">
        <v>1.25</v>
      </c>
      <c r="F158" s="7">
        <f t="shared" si="7"/>
        <v>21.537500000000001</v>
      </c>
    </row>
    <row r="159" spans="1:6" ht="24.95" customHeight="1" x14ac:dyDescent="0.25">
      <c r="A159" s="1" t="s">
        <v>367</v>
      </c>
      <c r="B159" s="16" t="s">
        <v>534</v>
      </c>
      <c r="C159" s="17" t="s">
        <v>57</v>
      </c>
      <c r="D159" s="13">
        <v>31.37</v>
      </c>
      <c r="E159" s="6">
        <v>0.75</v>
      </c>
      <c r="F159" s="7">
        <f t="shared" si="7"/>
        <v>23.5275</v>
      </c>
    </row>
    <row r="160" spans="1:6" ht="24.95" customHeight="1" x14ac:dyDescent="0.25">
      <c r="A160" s="1" t="s">
        <v>367</v>
      </c>
      <c r="B160" s="16" t="s">
        <v>535</v>
      </c>
      <c r="C160" s="17" t="s">
        <v>57</v>
      </c>
      <c r="D160" s="13">
        <v>32.15</v>
      </c>
      <c r="E160" s="6">
        <v>4</v>
      </c>
      <c r="F160" s="7">
        <f t="shared" si="7"/>
        <v>128.6</v>
      </c>
    </row>
    <row r="161" spans="1:6" ht="24.95" customHeight="1" x14ac:dyDescent="0.25">
      <c r="A161" s="1" t="s">
        <v>367</v>
      </c>
      <c r="B161" s="16" t="s">
        <v>536</v>
      </c>
      <c r="C161" s="17" t="s">
        <v>57</v>
      </c>
      <c r="D161" s="13">
        <v>22.78</v>
      </c>
      <c r="E161" s="6">
        <v>3</v>
      </c>
      <c r="F161" s="7">
        <f t="shared" si="7"/>
        <v>68.34</v>
      </c>
    </row>
    <row r="162" spans="1:6" ht="24.95" customHeight="1" x14ac:dyDescent="0.25">
      <c r="A162" s="1" t="s">
        <v>367</v>
      </c>
      <c r="B162" s="16" t="s">
        <v>537</v>
      </c>
      <c r="C162" s="17" t="s">
        <v>57</v>
      </c>
      <c r="D162" s="13">
        <v>26.54</v>
      </c>
      <c r="E162" s="6">
        <v>1</v>
      </c>
      <c r="F162" s="7">
        <f t="shared" si="7"/>
        <v>26.54</v>
      </c>
    </row>
    <row r="163" spans="1:6" ht="24.95" customHeight="1" x14ac:dyDescent="0.25">
      <c r="A163" s="1" t="s">
        <v>367</v>
      </c>
      <c r="B163" s="16" t="s">
        <v>538</v>
      </c>
      <c r="C163" s="17" t="s">
        <v>57</v>
      </c>
      <c r="D163" s="13">
        <v>33.72</v>
      </c>
      <c r="E163" s="6">
        <v>4</v>
      </c>
      <c r="F163" s="7">
        <f t="shared" si="7"/>
        <v>134.88</v>
      </c>
    </row>
    <row r="164" spans="1:6" ht="24.95" customHeight="1" x14ac:dyDescent="0.25">
      <c r="A164" s="1" t="s">
        <v>367</v>
      </c>
      <c r="B164" s="16" t="s">
        <v>539</v>
      </c>
      <c r="C164" s="17" t="s">
        <v>57</v>
      </c>
      <c r="D164" s="13">
        <v>10.87</v>
      </c>
      <c r="E164" s="6">
        <v>3.5</v>
      </c>
      <c r="F164" s="7">
        <f t="shared" si="7"/>
        <v>38.044999999999995</v>
      </c>
    </row>
    <row r="165" spans="1:6" ht="24.95" customHeight="1" x14ac:dyDescent="0.25">
      <c r="A165" s="1" t="s">
        <v>367</v>
      </c>
      <c r="B165" s="16" t="s">
        <v>540</v>
      </c>
      <c r="C165" s="17" t="s">
        <v>57</v>
      </c>
      <c r="D165" s="13">
        <v>32.08</v>
      </c>
      <c r="E165" s="6">
        <v>1.5</v>
      </c>
      <c r="F165" s="7">
        <f t="shared" si="7"/>
        <v>48.12</v>
      </c>
    </row>
    <row r="166" spans="1:6" ht="24.95" customHeight="1" x14ac:dyDescent="0.25">
      <c r="A166" s="1" t="s">
        <v>365</v>
      </c>
      <c r="B166" s="16" t="s">
        <v>541</v>
      </c>
      <c r="C166" s="17" t="s">
        <v>57</v>
      </c>
      <c r="D166" s="13">
        <v>23.19</v>
      </c>
      <c r="E166" s="25">
        <v>0.75</v>
      </c>
      <c r="F166" s="21">
        <f t="shared" ref="F166:F176" si="8">D166*E166</f>
        <v>17.392500000000002</v>
      </c>
    </row>
    <row r="167" spans="1:6" ht="24.95" customHeight="1" x14ac:dyDescent="0.25">
      <c r="A167" s="1" t="s">
        <v>365</v>
      </c>
      <c r="B167" s="16" t="s">
        <v>542</v>
      </c>
      <c r="C167" s="17" t="s">
        <v>57</v>
      </c>
      <c r="D167" s="13">
        <v>62.03</v>
      </c>
      <c r="E167" s="25">
        <v>1.5</v>
      </c>
      <c r="F167" s="21">
        <f t="shared" si="8"/>
        <v>93.045000000000002</v>
      </c>
    </row>
    <row r="168" spans="1:6" ht="24.95" customHeight="1" x14ac:dyDescent="0.25">
      <c r="A168" s="1" t="s">
        <v>365</v>
      </c>
      <c r="B168" s="16" t="s">
        <v>543</v>
      </c>
      <c r="C168" s="17" t="s">
        <v>544</v>
      </c>
      <c r="D168" s="13">
        <v>67.3</v>
      </c>
      <c r="E168" s="25">
        <v>0.25</v>
      </c>
      <c r="F168" s="21">
        <f t="shared" si="8"/>
        <v>16.824999999999999</v>
      </c>
    </row>
    <row r="169" spans="1:6" ht="24.95" customHeight="1" x14ac:dyDescent="0.25">
      <c r="A169" s="1" t="s">
        <v>365</v>
      </c>
      <c r="B169" s="16" t="s">
        <v>545</v>
      </c>
      <c r="C169" s="17" t="s">
        <v>544</v>
      </c>
      <c r="D169" s="13">
        <v>67.3</v>
      </c>
      <c r="E169" s="25">
        <v>0.5</v>
      </c>
      <c r="F169" s="21">
        <f t="shared" si="8"/>
        <v>33.65</v>
      </c>
    </row>
    <row r="170" spans="1:6" ht="24.95" customHeight="1" x14ac:dyDescent="0.25">
      <c r="A170" s="1" t="s">
        <v>365</v>
      </c>
      <c r="B170" s="16" t="s">
        <v>546</v>
      </c>
      <c r="C170" s="17" t="s">
        <v>544</v>
      </c>
      <c r="D170" s="13">
        <v>67.44</v>
      </c>
      <c r="E170" s="25">
        <v>0.75</v>
      </c>
      <c r="F170" s="21">
        <f t="shared" si="8"/>
        <v>50.58</v>
      </c>
    </row>
    <row r="171" spans="1:6" ht="24.95" customHeight="1" x14ac:dyDescent="0.25">
      <c r="A171" s="1" t="s">
        <v>365</v>
      </c>
      <c r="B171" s="16" t="s">
        <v>547</v>
      </c>
      <c r="C171" s="17" t="s">
        <v>544</v>
      </c>
      <c r="D171" s="13">
        <v>67.45</v>
      </c>
      <c r="E171" s="25">
        <v>0.5</v>
      </c>
      <c r="F171" s="21">
        <f t="shared" si="8"/>
        <v>33.725000000000001</v>
      </c>
    </row>
    <row r="172" spans="1:6" ht="24.95" customHeight="1" x14ac:dyDescent="0.25">
      <c r="A172" s="1" t="s">
        <v>365</v>
      </c>
      <c r="B172" s="16" t="s">
        <v>548</v>
      </c>
      <c r="C172" s="17" t="s">
        <v>544</v>
      </c>
      <c r="D172" s="13">
        <v>67.3</v>
      </c>
      <c r="E172" s="25">
        <v>0.5</v>
      </c>
      <c r="F172" s="21">
        <f t="shared" si="8"/>
        <v>33.65</v>
      </c>
    </row>
    <row r="173" spans="1:6" ht="24.95" customHeight="1" x14ac:dyDescent="0.25">
      <c r="A173" s="1" t="s">
        <v>365</v>
      </c>
      <c r="B173" s="16" t="s">
        <v>549</v>
      </c>
      <c r="C173" s="17" t="s">
        <v>544</v>
      </c>
      <c r="D173" s="13">
        <v>67.45</v>
      </c>
      <c r="E173" s="25">
        <v>0.75</v>
      </c>
      <c r="F173" s="21">
        <f t="shared" si="8"/>
        <v>50.587500000000006</v>
      </c>
    </row>
    <row r="174" spans="1:6" ht="24.95" customHeight="1" x14ac:dyDescent="0.25">
      <c r="A174" s="1" t="s">
        <v>365</v>
      </c>
      <c r="B174" s="16" t="s">
        <v>550</v>
      </c>
      <c r="C174" s="17" t="s">
        <v>544</v>
      </c>
      <c r="D174" s="13">
        <v>67.45</v>
      </c>
      <c r="E174" s="25">
        <v>0.75</v>
      </c>
      <c r="F174" s="21">
        <f t="shared" si="8"/>
        <v>50.587500000000006</v>
      </c>
    </row>
    <row r="175" spans="1:6" ht="24.95" customHeight="1" x14ac:dyDescent="0.25">
      <c r="A175" s="1" t="s">
        <v>365</v>
      </c>
      <c r="B175" s="16" t="s">
        <v>551</v>
      </c>
      <c r="C175" s="17" t="s">
        <v>544</v>
      </c>
      <c r="D175" s="13">
        <v>67.45</v>
      </c>
      <c r="E175" s="25">
        <v>0.75</v>
      </c>
      <c r="F175" s="21">
        <f t="shared" si="8"/>
        <v>50.587500000000006</v>
      </c>
    </row>
    <row r="176" spans="1:6" ht="24.95" customHeight="1" x14ac:dyDescent="0.25">
      <c r="A176" s="1" t="s">
        <v>365</v>
      </c>
      <c r="B176" s="16" t="s">
        <v>552</v>
      </c>
      <c r="C176" s="17" t="s">
        <v>57</v>
      </c>
      <c r="D176" s="13">
        <v>27.66</v>
      </c>
      <c r="E176" s="25">
        <v>1.25</v>
      </c>
      <c r="F176" s="7">
        <f t="shared" si="8"/>
        <v>34.575000000000003</v>
      </c>
    </row>
  </sheetData>
  <autoFilter ref="A1:F176" xr:uid="{00000000-0009-0000-0000-000003000000}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E7609D3B2E6A48A13E0AB7CABD2009" ma:contentTypeVersion="13" ma:contentTypeDescription="Create a new document." ma:contentTypeScope="" ma:versionID="a8c83fade220e32fb22969fef2db1831">
  <xsd:schema xmlns:xsd="http://www.w3.org/2001/XMLSchema" xmlns:xs="http://www.w3.org/2001/XMLSchema" xmlns:p="http://schemas.microsoft.com/office/2006/metadata/properties" xmlns:ns2="4e5c829d-07b5-4364-97c7-e23175007ad1" xmlns:ns3="d955ad42-ff72-4cd6-ac37-e19fbeb2e734" targetNamespace="http://schemas.microsoft.com/office/2006/metadata/properties" ma:root="true" ma:fieldsID="27b934bad883f67e25d12cb82c21ed7a" ns2:_="" ns3:_="">
    <xsd:import namespace="4e5c829d-07b5-4364-97c7-e23175007ad1"/>
    <xsd:import namespace="d955ad42-ff72-4cd6-ac37-e19fbeb2e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c829d-07b5-4364-97c7-e23175007a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de68208-5558-4d09-a031-c11df79e12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5ad42-ff72-4cd6-ac37-e19fbeb2e734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da3ca95-bc8b-427a-bd65-4dec55241eba}" ma:internalName="TaxCatchAll" ma:showField="CatchAllData" ma:web="d955ad42-ff72-4cd6-ac37-e19fbeb2e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5c829d-07b5-4364-97c7-e23175007ad1">
      <Terms xmlns="http://schemas.microsoft.com/office/infopath/2007/PartnerControls"/>
    </lcf76f155ced4ddcb4097134ff3c332f>
    <TaxCatchAll xmlns="d955ad42-ff72-4cd6-ac37-e19fbeb2e734" xsi:nil="true"/>
    <SharedWithUsers xmlns="d955ad42-ff72-4cd6-ac37-e19fbeb2e734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2B11773-F1FB-4C6B-B3D1-7C55ED3E9B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65FE41-0C76-4830-88D2-CCC276BCB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5c829d-07b5-4364-97c7-e23175007ad1"/>
    <ds:schemaRef ds:uri="d955ad42-ff72-4cd6-ac37-e19fbeb2e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1CBDDB-F63B-4ACC-8D46-4A7CCD792FF8}">
  <ds:schemaRefs>
    <ds:schemaRef ds:uri="http://schemas.microsoft.com/office/2006/metadata/properties"/>
    <ds:schemaRef ds:uri="http://schemas.microsoft.com/office/infopath/2007/PartnerControls"/>
    <ds:schemaRef ds:uri="4e5c829d-07b5-4364-97c7-e23175007ad1"/>
    <ds:schemaRef ds:uri="d955ad42-ff72-4cd6-ac37-e19fbeb2e7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TKR</vt:lpstr>
      <vt:lpstr>Pivot for JE</vt:lpstr>
      <vt:lpstr>Totals</vt:lpstr>
      <vt:lpstr>PivotInfo</vt:lpstr>
      <vt:lpstr>'Pivot for JE'!Print_Area</vt:lpstr>
      <vt:lpstr>TKR!Print_Area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scravens</dc:creator>
  <cp:keywords/>
  <dc:description/>
  <cp:lastModifiedBy>Morgan Griffin</cp:lastModifiedBy>
  <cp:revision/>
  <dcterms:created xsi:type="dcterms:W3CDTF">2009-05-01T13:02:47Z</dcterms:created>
  <dcterms:modified xsi:type="dcterms:W3CDTF">2024-11-09T10:54:23Z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0x01010036E7609D3B2E6A48A13E0AB7CABD2009</vt:lpwstr>
  </property>
  <property fmtid="{D5CDD505-2E9C-101B-9397-08002B2CF9AE}" pid="3" name="MediaServiceImageTags">
    <vt:lpwstr/>
  </property>
  <property fmtid="{D5CDD505-2E9C-101B-9397-08002B2CF9AE}" pid="4" name="Order">
    <vt:r8>110100</vt:r8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