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640" windowHeight="11160" firstSheet="3" activeTab="3"/>
  </bookViews>
  <sheets>
    <sheet name="SRC INVOICE NEW" sheetId="3" r:id="rId1"/>
    <sheet name="Item" sheetId="4" r:id="rId2"/>
    <sheet name="RANE 711" sheetId="11" r:id="rId3"/>
    <sheet name="RANE 001" sheetId="17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17"/>
  <c r="L31"/>
  <c r="L29"/>
  <c r="L24"/>
  <c r="L25"/>
  <c r="L26"/>
  <c r="L27"/>
  <c r="L32"/>
  <c r="L40"/>
  <c r="L37"/>
  <c r="L35"/>
  <c r="L38"/>
  <c r="L36"/>
  <c r="L34"/>
  <c r="L33"/>
  <c r="L30"/>
  <c r="L28"/>
  <c r="L23"/>
  <c r="L22"/>
  <c r="L21"/>
  <c r="L20"/>
  <c r="L19"/>
  <c r="L18"/>
  <c r="H18" i="3"/>
  <c r="H19"/>
  <c r="H20"/>
  <c r="H21"/>
  <c r="H22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G17"/>
  <c r="H17" s="1"/>
  <c r="G18"/>
  <c r="G19"/>
  <c r="G20"/>
  <c r="G21"/>
  <c r="G22"/>
  <c r="G23"/>
  <c r="H23" s="1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F52"/>
  <c r="L46" i="11"/>
  <c r="L53"/>
  <c r="L51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7"/>
  <c r="L48"/>
  <c r="L49"/>
  <c r="L50"/>
  <c r="L52"/>
  <c r="L18"/>
  <c r="L41" i="17" l="1"/>
  <c r="L43" s="1"/>
  <c r="H52" i="3"/>
  <c r="L54" i="11"/>
  <c r="L55"/>
  <c r="L42" i="17" l="1"/>
  <c r="L44" s="1"/>
  <c r="L56" i="11"/>
  <c r="H54" i="3"/>
  <c r="H55"/>
  <c r="H57" l="1"/>
</calcChain>
</file>

<file path=xl/sharedStrings.xml><?xml version="1.0" encoding="utf-8"?>
<sst xmlns="http://schemas.openxmlformats.org/spreadsheetml/2006/main" count="275" uniqueCount="141">
  <si>
    <t>TO</t>
  </si>
  <si>
    <t xml:space="preserve">      THE MANAGER,</t>
  </si>
  <si>
    <t xml:space="preserve">       M/s. ZF RANE AUTOMOTIVE INDIA PVT LTD,</t>
  </si>
  <si>
    <t xml:space="preserve">       GSTin No: 33AAACR3147C1ZY</t>
  </si>
  <si>
    <t>QTY</t>
  </si>
  <si>
    <t>RATE</t>
  </si>
  <si>
    <t>AMOUNT</t>
  </si>
  <si>
    <t xml:space="preserve">TOTAL </t>
  </si>
  <si>
    <t>SNO</t>
  </si>
  <si>
    <t>ITEM DESCRIPTION</t>
  </si>
  <si>
    <t>PART No</t>
  </si>
  <si>
    <t>HSN CD</t>
  </si>
  <si>
    <t>64 W/S RH COPPER PLATING</t>
  </si>
  <si>
    <t>59051101-140</t>
  </si>
  <si>
    <t>64 W/S RH COPPER STRIPPING</t>
  </si>
  <si>
    <t>59051101-180</t>
  </si>
  <si>
    <t>59051104-140</t>
  </si>
  <si>
    <t>59051104-180</t>
  </si>
  <si>
    <t>59051105-140</t>
  </si>
  <si>
    <t>59051105-180</t>
  </si>
  <si>
    <t>590515D01-140</t>
  </si>
  <si>
    <t>590515D01-180</t>
  </si>
  <si>
    <t>590515H01-140</t>
  </si>
  <si>
    <t>590515H01-180</t>
  </si>
  <si>
    <t>GSTin No:33ALQPK2156A1ZG                                                                                                                                     E-mail: kasinathanrm@yahoo.in</t>
  </si>
  <si>
    <t xml:space="preserve">                                    AMBAL NAGAR, BOOTHAKUDI VILLAGE, VIRALIMALAI - 621 316.</t>
  </si>
  <si>
    <t xml:space="preserve">                           SRIRAM   COATERS</t>
  </si>
  <si>
    <t xml:space="preserve">       BOOTHAKUDI VILLAGE, VIRALIMALAI - 621 316.</t>
  </si>
  <si>
    <t xml:space="preserve">                 INV.DATE                          12-Sep-2023</t>
  </si>
  <si>
    <t>PONO:</t>
  </si>
  <si>
    <t>5800007250;</t>
  </si>
  <si>
    <r>
      <t xml:space="preserve">SSI No.332213072/26-12-03                                           </t>
    </r>
    <r>
      <rPr>
        <b/>
        <sz val="11"/>
        <color theme="1"/>
        <rFont val="Times New Roman"/>
        <family val="1"/>
      </rPr>
      <t>LABOUR BILL INVOICE</t>
    </r>
    <r>
      <rPr>
        <sz val="11"/>
        <color theme="1"/>
        <rFont val="Times New Roman"/>
        <family val="1"/>
      </rPr>
      <t xml:space="preserve">                                                                   Mob:94434 10161</t>
    </r>
  </si>
  <si>
    <t>CGST 6%</t>
  </si>
  <si>
    <t>SGST 6%</t>
  </si>
  <si>
    <t>GRAND TOTAL</t>
  </si>
  <si>
    <t xml:space="preserve">Amount in Words : </t>
  </si>
  <si>
    <t>SIXTY NINE THOUSAND AND TEN RUPEES AND EIGHTY PAISE ONLY.</t>
  </si>
  <si>
    <t>For  SRIRAM COATERS</t>
  </si>
  <si>
    <t xml:space="preserve">                  PROPRIETOR</t>
  </si>
  <si>
    <t xml:space="preserve">INVOICE No. 703                                                                          </t>
  </si>
  <si>
    <t>PART NO</t>
  </si>
  <si>
    <t>HGR W/S RH COPPER PLATING</t>
  </si>
  <si>
    <t>HFB 64 W/S 11MM LEAD COPPER PLATING</t>
  </si>
  <si>
    <t>HFB 51 W/S COPPER PLATING</t>
  </si>
  <si>
    <t>HFB 46 W/S COPPER PLATING</t>
  </si>
  <si>
    <t>HFB 82 W/S COPPER PLATING</t>
  </si>
  <si>
    <t>590517E01-140</t>
  </si>
  <si>
    <t>HFB 64 S/S 20MnCr 5LONGER COPPER PLATING</t>
  </si>
  <si>
    <t>59200109-120</t>
  </si>
  <si>
    <t>WT.REDU LONGER S/S COPPER PLATING</t>
  </si>
  <si>
    <t>59200109W-120</t>
  </si>
  <si>
    <t>HFB 64 S/S 20MnCr SHORTER COPPER PLATING</t>
  </si>
  <si>
    <t>59200110-120</t>
  </si>
  <si>
    <t>WT.REDU SHORTER S/S COPPER PLATING</t>
  </si>
  <si>
    <t>59200110W-120</t>
  </si>
  <si>
    <t>592005A06-120</t>
  </si>
  <si>
    <t>RT 250 - 1 S/S COPPER PLATING OPN</t>
  </si>
  <si>
    <t>RT 250 W.REDUCED S/S COPPER PLATING</t>
  </si>
  <si>
    <t>592005A08-120</t>
  </si>
  <si>
    <t>HFB 51 S/S COPPER PLATING</t>
  </si>
  <si>
    <t>592005D01-120</t>
  </si>
  <si>
    <t>HFB 55 S/S COPPER PLATING</t>
  </si>
  <si>
    <t>592005E01-120</t>
  </si>
  <si>
    <t>HFB 46 S/S COPPER PLATING</t>
  </si>
  <si>
    <t>592005H01-120</t>
  </si>
  <si>
    <t>HFB 72 S/S 20MNCRS COPPER PLATING</t>
  </si>
  <si>
    <t>592007C01-120</t>
  </si>
  <si>
    <t>HFB 72 1 S/S COPPER PLATING</t>
  </si>
  <si>
    <t>592007C09-120</t>
  </si>
  <si>
    <t>HFB 72 1 S/S DVR COPPER PLATING</t>
  </si>
  <si>
    <t>590517C12-120</t>
  </si>
  <si>
    <t>HFB 82 S/S COPPER PLATING</t>
  </si>
  <si>
    <t>592007E01F-120</t>
  </si>
  <si>
    <t>HFB 68 S/S COPPER PLATING</t>
  </si>
  <si>
    <t>592007F01-120</t>
  </si>
  <si>
    <t>HGR W/S RH COPPER STRIPPING</t>
  </si>
  <si>
    <t>HFB 64 W/S 11MM LEAD COPPER STRIPPING</t>
  </si>
  <si>
    <t>HFB 51 W/S COPPER STRIPPING</t>
  </si>
  <si>
    <t>HFB 46 W/S COPPER STRIPPING</t>
  </si>
  <si>
    <t>590517C10-180</t>
  </si>
  <si>
    <t>HFB 72 1 W/S COPPER STRIPPING</t>
  </si>
  <si>
    <t>HFB 82 W/S COPPER STRIPPING</t>
  </si>
  <si>
    <t>590517E01-180</t>
  </si>
  <si>
    <t>HFB R/P WT REDUCED SGT 2-TURNING</t>
  </si>
  <si>
    <t>591001101F1-030</t>
  </si>
  <si>
    <t>TURING-HFB 68 R/P LONG  V FORGED-RH</t>
  </si>
  <si>
    <t>591017F01F-030</t>
  </si>
  <si>
    <t>GEAR MPG BKD-M/CD ARMADA GRAND</t>
  </si>
  <si>
    <t>SSI NO . 332213072/26-12-03</t>
  </si>
  <si>
    <t>GSTin NO: 33ALQPK2156A1ZG</t>
  </si>
  <si>
    <t>LABOUR BILL INVOICE</t>
  </si>
  <si>
    <t>MOB:9443410161</t>
  </si>
  <si>
    <t>E-MAIL: kasinathanrm@yahoo.in</t>
  </si>
  <si>
    <t>COATERS</t>
  </si>
  <si>
    <t>AMBAL NAGAR, BOOTHAKUDI VILLAGE, VIRALIMALAI-621316</t>
  </si>
  <si>
    <t>INV. DATE</t>
  </si>
  <si>
    <t>ITEM DESCRIPTIOPN</t>
  </si>
  <si>
    <t>TOTAL</t>
  </si>
  <si>
    <t>GRN LISTING DATE BETWEEN</t>
  </si>
  <si>
    <t>AMOUNT IN WORDS:</t>
  </si>
  <si>
    <t>INVOICE NO :711</t>
  </si>
  <si>
    <t>HFB 72 A/L W/S COPPER PLATING</t>
  </si>
  <si>
    <t>590517C02-140</t>
  </si>
  <si>
    <t>HFB 72 A/L W/S COPPER STRIPPING</t>
  </si>
  <si>
    <t>590517C02-180</t>
  </si>
  <si>
    <t>HGR W/S COPPER STRIPPING</t>
  </si>
  <si>
    <t>HFB 64 W/S COPPER PLATING</t>
  </si>
  <si>
    <t>HFB 64 W/S COPPER STRIPPING</t>
  </si>
  <si>
    <t>HFB 72 1 W/S COPPER PLATING</t>
  </si>
  <si>
    <t>590517C10-140</t>
  </si>
  <si>
    <t>HFB 72 B/CONCEPT COPPER PLATING</t>
  </si>
  <si>
    <t>590517C12-140</t>
  </si>
  <si>
    <t>HFB 72 B/CONCEPT COPPER STRIPPING</t>
  </si>
  <si>
    <t>590517C12-180</t>
  </si>
  <si>
    <t>HFB  R/P WT REDUCED SGT 2 TURING</t>
  </si>
  <si>
    <t>59101101F1-030</t>
  </si>
  <si>
    <t>HFB  68 R/P LONG V FORGED RH TURING</t>
  </si>
  <si>
    <t>HFB 64 S/S LONGER COPPER PLATING</t>
  </si>
  <si>
    <t>WT. REDU.  LONGER S/S COPPER PLATING</t>
  </si>
  <si>
    <t>HFB 64 S/S SHORTER COPPER PLATING</t>
  </si>
  <si>
    <t>WT. REDU.  S/S SHORTER COPPER PLATING</t>
  </si>
  <si>
    <t>RT 250- 1 S/S COPPER PLATING</t>
  </si>
  <si>
    <t>HFB 72 S/S SHORTER COPPER PLATING</t>
  </si>
  <si>
    <t>592007C06-120</t>
  </si>
  <si>
    <t>592007C12-120</t>
  </si>
  <si>
    <t>HFB 82 S/S COPPPER PLATING</t>
  </si>
  <si>
    <t>GEAR MTG BKT- M/CD ARMADA GRAND</t>
  </si>
  <si>
    <t>HFB 72 S/S COPPER PLATING</t>
  </si>
  <si>
    <t>11-09-2023 TO 27-09-2023</t>
  </si>
  <si>
    <t xml:space="preserve">  FOR SRIRAM COATERS</t>
  </si>
  <si>
    <t xml:space="preserve">          SRIRAM           </t>
  </si>
  <si>
    <t>FOUR LAKSH TWENTY EIGHT THOUSAND FOUR HINDRED SIXTY THREE AND SIXTY THREE PAISE ONLY.</t>
  </si>
  <si>
    <t>INVOICE NO :001</t>
  </si>
  <si>
    <t>WT. REDU.  SHORTER S/S COPPER PLATING</t>
  </si>
  <si>
    <t>HFB 46 M UPP W/S COPPER PLATING</t>
  </si>
  <si>
    <t>590515J01-140</t>
  </si>
  <si>
    <t>HFB 46 M UPP W/S COPPER STRIPPING</t>
  </si>
  <si>
    <t>590515J01-180</t>
  </si>
  <si>
    <t>TURING - HFB 68 R/P LONG V FORGED-RH</t>
  </si>
  <si>
    <t>TWO LAKSH EIGHTY SIX THOUSAND SEVEN HUNDRED NINTY SIX AND  PAISE THREE ONLY.</t>
  </si>
  <si>
    <t>01-04-2025 TO 15-04-2025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</si>
</sst>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5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9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4"/>
      <color theme="1"/>
      <name val="Times New Roman"/>
      <family val="1"/>
    </font>
    <font>
      <sz val="24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2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6" fillId="0" borderId="0" xfId="0" applyFo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0" fillId="0" borderId="0" xfId="0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2" xfId="0" applyBorder="1"/>
    <xf numFmtId="0" fontId="8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/>
    <xf numFmtId="0" fontId="10" fillId="0" borderId="23" xfId="0" applyFont="1" applyBorder="1"/>
    <xf numFmtId="0" fontId="11" fillId="0" borderId="0" xfId="0" applyFont="1"/>
    <xf numFmtId="0" fontId="4" fillId="0" borderId="25" xfId="0" applyFont="1" applyBorder="1"/>
    <xf numFmtId="0" fontId="4" fillId="0" borderId="0" xfId="0" applyFont="1" applyBorder="1"/>
    <xf numFmtId="0" fontId="5" fillId="0" borderId="0" xfId="0" applyFont="1" applyBorder="1"/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5" fillId="0" borderId="25" xfId="0" applyFont="1" applyBorder="1"/>
    <xf numFmtId="0" fontId="5" fillId="0" borderId="0" xfId="0" applyNumberFormat="1" applyFont="1" applyBorder="1"/>
    <xf numFmtId="0" fontId="5" fillId="0" borderId="26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2" fontId="5" fillId="0" borderId="2" xfId="0" applyNumberFormat="1" applyFont="1" applyBorder="1"/>
    <xf numFmtId="2" fontId="5" fillId="0" borderId="2" xfId="0" applyNumberFormat="1" applyFont="1" applyBorder="1" applyAlignment="1">
      <alignment horizontal="center"/>
    </xf>
    <xf numFmtId="0" fontId="15" fillId="0" borderId="0" xfId="0" applyFont="1" applyBorder="1"/>
    <xf numFmtId="0" fontId="11" fillId="0" borderId="0" xfId="0" applyFont="1" applyBorder="1"/>
    <xf numFmtId="0" fontId="15" fillId="0" borderId="0" xfId="0" applyFont="1" applyBorder="1" applyAlignment="1"/>
    <xf numFmtId="2" fontId="9" fillId="0" borderId="0" xfId="0" applyNumberFormat="1" applyFont="1" applyBorder="1"/>
    <xf numFmtId="2" fontId="9" fillId="0" borderId="2" xfId="0" applyNumberFormat="1" applyFont="1" applyBorder="1"/>
    <xf numFmtId="0" fontId="16" fillId="0" borderId="0" xfId="0" applyFont="1" applyAlignment="1"/>
    <xf numFmtId="0" fontId="4" fillId="0" borderId="0" xfId="0" applyFont="1" applyAlignment="1"/>
    <xf numFmtId="2" fontId="10" fillId="0" borderId="2" xfId="0" applyNumberFormat="1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17" fillId="0" borderId="0" xfId="0" applyFont="1"/>
    <xf numFmtId="0" fontId="18" fillId="0" borderId="0" xfId="0" applyFont="1" applyBorder="1"/>
    <xf numFmtId="0" fontId="9" fillId="0" borderId="0" xfId="0" applyFont="1" applyAlignment="1">
      <alignment horizontal="left"/>
    </xf>
    <xf numFmtId="0" fontId="14" fillId="0" borderId="0" xfId="0" applyFont="1"/>
    <xf numFmtId="0" fontId="10" fillId="0" borderId="0" xfId="0" applyFont="1" applyAlignment="1">
      <alignment vertical="top"/>
    </xf>
    <xf numFmtId="0" fontId="0" fillId="0" borderId="18" xfId="0" applyBorder="1"/>
    <xf numFmtId="2" fontId="0" fillId="0" borderId="18" xfId="0" applyNumberFormat="1" applyBorder="1"/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22" xfId="0" applyNumberFormat="1" applyBorder="1"/>
    <xf numFmtId="0" fontId="11" fillId="0" borderId="0" xfId="0" applyFont="1" applyBorder="1"/>
    <xf numFmtId="0" fontId="15" fillId="0" borderId="0" xfId="0" applyFont="1" applyBorder="1"/>
    <xf numFmtId="0" fontId="5" fillId="0" borderId="25" xfId="0" applyFont="1" applyBorder="1"/>
    <xf numFmtId="0" fontId="5" fillId="0" borderId="0" xfId="0" applyFont="1" applyBorder="1"/>
    <xf numFmtId="0" fontId="5" fillId="0" borderId="26" xfId="0" applyFont="1" applyBorder="1"/>
    <xf numFmtId="0" fontId="4" fillId="0" borderId="25" xfId="0" applyFont="1" applyBorder="1"/>
    <xf numFmtId="0" fontId="4" fillId="0" borderId="0" xfId="0" applyFont="1" applyBorder="1"/>
    <xf numFmtId="0" fontId="5" fillId="0" borderId="1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11" fillId="0" borderId="0" xfId="0" applyFont="1" applyBorder="1"/>
    <xf numFmtId="0" fontId="15" fillId="0" borderId="0" xfId="0" applyFont="1" applyBorder="1"/>
    <xf numFmtId="0" fontId="5" fillId="0" borderId="25" xfId="0" applyFont="1" applyBorder="1"/>
    <xf numFmtId="0" fontId="5" fillId="0" borderId="0" xfId="0" applyFont="1" applyBorder="1"/>
    <xf numFmtId="0" fontId="5" fillId="0" borderId="26" xfId="0" applyFont="1" applyBorder="1"/>
    <xf numFmtId="0" fontId="4" fillId="0" borderId="2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5" fillId="0" borderId="25" xfId="0" applyFont="1" applyBorder="1" applyAlignment="1"/>
    <xf numFmtId="0" fontId="5" fillId="0" borderId="0" xfId="0" applyFont="1" applyBorder="1" applyAlignment="1"/>
    <xf numFmtId="0" fontId="5" fillId="0" borderId="26" xfId="0" applyFont="1" applyBorder="1" applyAlignment="1"/>
    <xf numFmtId="0" fontId="5" fillId="0" borderId="27" xfId="0" applyFont="1" applyBorder="1" applyAlignment="1"/>
    <xf numFmtId="0" fontId="5" fillId="0" borderId="21" xfId="0" applyFont="1" applyBorder="1" applyAlignment="1"/>
    <xf numFmtId="0" fontId="5" fillId="0" borderId="28" xfId="0" applyFont="1" applyBorder="1" applyAlignment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0" xfId="0" applyFont="1" applyBorder="1"/>
    <xf numFmtId="0" fontId="9" fillId="0" borderId="26" xfId="0" applyFont="1" applyBorder="1"/>
    <xf numFmtId="0" fontId="4" fillId="0" borderId="25" xfId="0" applyFont="1" applyBorder="1"/>
    <xf numFmtId="0" fontId="4" fillId="0" borderId="0" xfId="0" applyFont="1" applyBorder="1"/>
    <xf numFmtId="0" fontId="4" fillId="0" borderId="26" xfId="0" applyFont="1" applyBorder="1"/>
    <xf numFmtId="0" fontId="5" fillId="0" borderId="27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14" fillId="0" borderId="22" xfId="0" applyFont="1" applyBorder="1" applyAlignment="1">
      <alignment horizontal="left"/>
    </xf>
    <xf numFmtId="0" fontId="14" fillId="0" borderId="23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2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15" fontId="14" fillId="0" borderId="22" xfId="0" applyNumberFormat="1" applyFont="1" applyBorder="1" applyAlignment="1">
      <alignment horizontal="center"/>
    </xf>
    <xf numFmtId="15" fontId="14" fillId="0" borderId="24" xfId="0" applyNumberFormat="1" applyFont="1" applyBorder="1" applyAlignment="1">
      <alignment horizontal="center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20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B16:H51" totalsRowShown="0" headerRowDxfId="19" dataDxfId="17" headerRowBorderDxfId="18" tableBorderDxfId="16" totalsRowBorderDxfId="15">
  <autoFilter ref="B16:H51"/>
  <tableColumns count="7">
    <tableColumn id="1" name="SNO" dataDxfId="14"/>
    <tableColumn id="2" name="ITEM DESCRIPTION" dataDxfId="13"/>
    <tableColumn id="3" name="PART No" dataDxfId="12">
      <calculatedColumnFormula>IFERROR(VLOOKUP(Table4[[#This Row],[ITEM DESCRIPTION]],Table3[#All],2,0),"")</calculatedColumnFormula>
    </tableColumn>
    <tableColumn id="4" name="HSN CD" dataDxfId="11">
      <calculatedColumnFormula>IFERROR(VLOOKUP(Table4[[#This Row],[ITEM DESCRIPTION]],Table3[#All],3,0),"")</calculatedColumnFormula>
    </tableColumn>
    <tableColumn id="5" name="QTY" dataDxfId="10"/>
    <tableColumn id="6" name="RATE" dataDxfId="9">
      <calculatedColumnFormula>IFERROR(VLOOKUP(Table4[[#This Row],[ITEM DESCRIPTION]],Table3[#All],4,0),"")</calculatedColumnFormula>
    </tableColumn>
    <tableColumn id="7" name="AMOUNT" dataDxfId="8">
      <calculatedColumnFormula>Table4[[#This Row],[RATE]]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3" name="Table3" displayName="Table3" ref="C3:F41" totalsRowShown="0" headerRowDxfId="7" headerRowBorderDxfId="6" tableBorderDxfId="5" totalsRowBorderDxfId="4">
  <autoFilter ref="C3:F41"/>
  <tableColumns count="4">
    <tableColumn id="1" name="ITEM DESCRIPTION" dataDxfId="3"/>
    <tableColumn id="2" name="PART NO" dataDxfId="2"/>
    <tableColumn id="3" name="HSN CD" dataDxfId="1"/>
    <tableColumn id="4" name="RATE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65"/>
  <sheetViews>
    <sheetView workbookViewId="0">
      <selection activeCell="J61" sqref="J61"/>
    </sheetView>
  </sheetViews>
  <sheetFormatPr defaultRowHeight="15"/>
  <cols>
    <col min="2" max="2" width="8" customWidth="1"/>
    <col min="3" max="3" width="54.28515625" customWidth="1"/>
    <col min="4" max="4" width="16.5703125" customWidth="1"/>
    <col min="5" max="5" width="11.5703125" customWidth="1"/>
    <col min="6" max="6" width="10.140625" customWidth="1"/>
    <col min="7" max="7" width="12.140625" customWidth="1"/>
    <col min="8" max="8" width="21.140625" customWidth="1"/>
    <col min="9" max="9" width="6.140625" customWidth="1"/>
  </cols>
  <sheetData>
    <row r="1" spans="2:8" ht="15.75" thickBot="1"/>
    <row r="2" spans="2:8">
      <c r="B2" s="12" t="s">
        <v>31</v>
      </c>
      <c r="C2" s="13"/>
      <c r="D2" s="13"/>
      <c r="E2" s="13"/>
      <c r="F2" s="13"/>
      <c r="G2" s="13"/>
      <c r="H2" s="14"/>
    </row>
    <row r="3" spans="2:8">
      <c r="B3" s="15" t="s">
        <v>24</v>
      </c>
      <c r="C3" s="16"/>
      <c r="D3" s="16"/>
      <c r="E3" s="16"/>
      <c r="F3" s="16"/>
      <c r="G3" s="16"/>
      <c r="H3" s="17"/>
    </row>
    <row r="4" spans="2:8">
      <c r="B4" s="15"/>
      <c r="C4" s="16"/>
      <c r="D4" s="16"/>
      <c r="E4" s="16"/>
      <c r="F4" s="16"/>
      <c r="G4" s="16"/>
      <c r="H4" s="17"/>
    </row>
    <row r="5" spans="2:8" ht="30.75">
      <c r="B5" s="15"/>
      <c r="C5" s="21" t="s">
        <v>26</v>
      </c>
      <c r="D5" s="16"/>
      <c r="E5" s="16"/>
      <c r="F5" s="16"/>
      <c r="G5" s="16"/>
      <c r="H5" s="17"/>
    </row>
    <row r="6" spans="2:8" ht="15.75" thickBot="1">
      <c r="B6" s="18"/>
      <c r="C6" s="19" t="s">
        <v>25</v>
      </c>
      <c r="D6" s="19"/>
      <c r="E6" s="19"/>
      <c r="F6" s="19"/>
      <c r="G6" s="19"/>
      <c r="H6" s="20"/>
    </row>
    <row r="7" spans="2:8" ht="15.75" thickBot="1">
      <c r="B7" s="22" t="s">
        <v>39</v>
      </c>
      <c r="C7" s="23"/>
      <c r="D7" s="23" t="s">
        <v>28</v>
      </c>
      <c r="E7" s="23"/>
      <c r="F7" s="23"/>
      <c r="G7" s="23"/>
      <c r="H7" s="24"/>
    </row>
    <row r="8" spans="2:8">
      <c r="B8" s="5" t="s">
        <v>0</v>
      </c>
      <c r="C8" s="6"/>
      <c r="D8" s="7"/>
      <c r="E8" s="5"/>
      <c r="F8" s="6"/>
      <c r="G8" s="6"/>
      <c r="H8" s="7"/>
    </row>
    <row r="9" spans="2:8">
      <c r="B9" s="8" t="s">
        <v>1</v>
      </c>
      <c r="D9" s="1"/>
      <c r="E9" s="8"/>
      <c r="H9" s="1"/>
    </row>
    <row r="10" spans="2:8">
      <c r="B10" s="8" t="s">
        <v>2</v>
      </c>
      <c r="D10" s="1"/>
      <c r="E10" s="8"/>
      <c r="F10" t="s">
        <v>29</v>
      </c>
      <c r="G10" t="s">
        <v>30</v>
      </c>
      <c r="H10" s="1"/>
    </row>
    <row r="11" spans="2:8">
      <c r="B11" s="8" t="s">
        <v>27</v>
      </c>
      <c r="D11" s="1"/>
      <c r="E11" s="8"/>
      <c r="G11" s="25">
        <v>5800006750</v>
      </c>
      <c r="H11" s="1"/>
    </row>
    <row r="12" spans="2:8">
      <c r="B12" s="8"/>
      <c r="D12" s="1"/>
      <c r="E12" s="8"/>
      <c r="H12" s="1"/>
    </row>
    <row r="13" spans="2:8">
      <c r="B13" s="8"/>
      <c r="D13" s="1"/>
      <c r="E13" s="8"/>
      <c r="H13" s="1"/>
    </row>
    <row r="14" spans="2:8">
      <c r="B14" s="8" t="s">
        <v>3</v>
      </c>
      <c r="D14" s="1"/>
      <c r="E14" s="8"/>
      <c r="H14" s="1"/>
    </row>
    <row r="15" spans="2:8" ht="15.75" thickBot="1">
      <c r="B15" s="2"/>
      <c r="C15" s="3"/>
      <c r="D15" s="4"/>
      <c r="E15" s="2"/>
      <c r="F15" s="3"/>
      <c r="G15" s="3"/>
      <c r="H15" s="4"/>
    </row>
    <row r="16" spans="2:8" ht="18.75">
      <c r="B16" s="77" t="s">
        <v>8</v>
      </c>
      <c r="C16" s="78" t="s">
        <v>9</v>
      </c>
      <c r="D16" s="78" t="s">
        <v>10</v>
      </c>
      <c r="E16" s="78" t="s">
        <v>11</v>
      </c>
      <c r="F16" s="78" t="s">
        <v>4</v>
      </c>
      <c r="G16" s="78" t="s">
        <v>5</v>
      </c>
      <c r="H16" s="79" t="s">
        <v>6</v>
      </c>
    </row>
    <row r="17" spans="2:8">
      <c r="B17" s="38">
        <v>1</v>
      </c>
      <c r="C17" s="10" t="s">
        <v>101</v>
      </c>
      <c r="D17" s="82" t="str">
        <f>IFERROR(VLOOKUP(Table4[[#This Row],[ITEM DESCRIPTION]],Table3[#All],2,0),"")</f>
        <v>590517C02-140</v>
      </c>
      <c r="E17" s="82">
        <f>IFERROR(VLOOKUP(Table4[[#This Row],[ITEM DESCRIPTION]],Table3[#All],3,0),"")</f>
        <v>998898</v>
      </c>
      <c r="F17" s="10"/>
      <c r="G17" s="82">
        <f>IFERROR(VLOOKUP(Table4[[#This Row],[ITEM DESCRIPTION]],Table3[#All],4,0),"")</f>
        <v>15.63</v>
      </c>
      <c r="H17" s="76">
        <f>Table4[[#This Row],[RATE]]</f>
        <v>15.63</v>
      </c>
    </row>
    <row r="18" spans="2:8">
      <c r="B18" s="38"/>
      <c r="C18" s="10"/>
      <c r="D18" s="82" t="str">
        <f>IFERROR(VLOOKUP(Table4[[#This Row],[ITEM DESCRIPTION]],Table3[#All],2,0),"")</f>
        <v/>
      </c>
      <c r="E18" s="82" t="str">
        <f>IFERROR(VLOOKUP(Table4[[#This Row],[ITEM DESCRIPTION]],Table3[#All],3,0),"")</f>
        <v/>
      </c>
      <c r="F18" s="10"/>
      <c r="G18" s="82" t="str">
        <f>IFERROR(VLOOKUP(Table4[[#This Row],[ITEM DESCRIPTION]],Table3[#All],4,0),"")</f>
        <v/>
      </c>
      <c r="H18" s="76" t="str">
        <f>Table4[[#This Row],[RATE]]</f>
        <v/>
      </c>
    </row>
    <row r="19" spans="2:8">
      <c r="B19" s="38"/>
      <c r="C19" s="10"/>
      <c r="D19" s="82" t="str">
        <f>IFERROR(VLOOKUP(Table4[[#This Row],[ITEM DESCRIPTION]],Table3[#All],2,0),"")</f>
        <v/>
      </c>
      <c r="E19" s="82" t="str">
        <f>IFERROR(VLOOKUP(Table4[[#This Row],[ITEM DESCRIPTION]],Table3[#All],3,0),"")</f>
        <v/>
      </c>
      <c r="F19" s="10"/>
      <c r="G19" s="82" t="str">
        <f>IFERROR(VLOOKUP(Table4[[#This Row],[ITEM DESCRIPTION]],Table3[#All],4,0),"")</f>
        <v/>
      </c>
      <c r="H19" s="76" t="str">
        <f>Table4[[#This Row],[RATE]]</f>
        <v/>
      </c>
    </row>
    <row r="20" spans="2:8">
      <c r="B20" s="38"/>
      <c r="C20" s="10"/>
      <c r="D20" s="82" t="str">
        <f>IFERROR(VLOOKUP(Table4[[#This Row],[ITEM DESCRIPTION]],Table3[#All],2,0),"")</f>
        <v/>
      </c>
      <c r="E20" s="82" t="str">
        <f>IFERROR(VLOOKUP(Table4[[#This Row],[ITEM DESCRIPTION]],Table3[#All],3,0),"")</f>
        <v/>
      </c>
      <c r="F20" s="10"/>
      <c r="G20" s="82" t="str">
        <f>IFERROR(VLOOKUP(Table4[[#This Row],[ITEM DESCRIPTION]],Table3[#All],4,0),"")</f>
        <v/>
      </c>
      <c r="H20" s="76" t="str">
        <f>Table4[[#This Row],[RATE]]</f>
        <v/>
      </c>
    </row>
    <row r="21" spans="2:8">
      <c r="B21" s="38"/>
      <c r="C21" s="10"/>
      <c r="D21" s="82" t="str">
        <f>IFERROR(VLOOKUP(Table4[[#This Row],[ITEM DESCRIPTION]],Table3[#All],2,0),"")</f>
        <v/>
      </c>
      <c r="E21" s="82" t="str">
        <f>IFERROR(VLOOKUP(Table4[[#This Row],[ITEM DESCRIPTION]],Table3[#All],3,0),"")</f>
        <v/>
      </c>
      <c r="F21" s="10"/>
      <c r="G21" s="82" t="str">
        <f>IFERROR(VLOOKUP(Table4[[#This Row],[ITEM DESCRIPTION]],Table3[#All],4,0),"")</f>
        <v/>
      </c>
      <c r="H21" s="76" t="str">
        <f>Table4[[#This Row],[RATE]]</f>
        <v/>
      </c>
    </row>
    <row r="22" spans="2:8">
      <c r="B22" s="38"/>
      <c r="C22" s="10"/>
      <c r="D22" s="82" t="str">
        <f>IFERROR(VLOOKUP(Table4[[#This Row],[ITEM DESCRIPTION]],Table3[#All],2,0),"")</f>
        <v/>
      </c>
      <c r="E22" s="82" t="str">
        <f>IFERROR(VLOOKUP(Table4[[#This Row],[ITEM DESCRIPTION]],Table3[#All],3,0),"")</f>
        <v/>
      </c>
      <c r="F22" s="10"/>
      <c r="G22" s="82" t="str">
        <f>IFERROR(VLOOKUP(Table4[[#This Row],[ITEM DESCRIPTION]],Table3[#All],4,0),"")</f>
        <v/>
      </c>
      <c r="H22" s="76" t="str">
        <f>Table4[[#This Row],[RATE]]</f>
        <v/>
      </c>
    </row>
    <row r="23" spans="2:8">
      <c r="B23" s="38"/>
      <c r="C23" s="10"/>
      <c r="D23" s="82" t="str">
        <f>IFERROR(VLOOKUP(Table4[[#This Row],[ITEM DESCRIPTION]],Table3[#All],2,0),"")</f>
        <v/>
      </c>
      <c r="E23" s="82" t="str">
        <f>IFERROR(VLOOKUP(Table4[[#This Row],[ITEM DESCRIPTION]],Table3[#All],3,0),"")</f>
        <v/>
      </c>
      <c r="F23" s="10"/>
      <c r="G23" s="82" t="str">
        <f>IFERROR(VLOOKUP(Table4[[#This Row],[ITEM DESCRIPTION]],Table3[#All],4,0),"")</f>
        <v/>
      </c>
      <c r="H23" s="76" t="str">
        <f>Table4[[#This Row],[RATE]]</f>
        <v/>
      </c>
    </row>
    <row r="24" spans="2:8">
      <c r="B24" s="38"/>
      <c r="C24" s="10"/>
      <c r="D24" s="82" t="str">
        <f>IFERROR(VLOOKUP(Table4[[#This Row],[ITEM DESCRIPTION]],Table3[#All],2,0),"")</f>
        <v/>
      </c>
      <c r="E24" s="82" t="str">
        <f>IFERROR(VLOOKUP(Table4[[#This Row],[ITEM DESCRIPTION]],Table3[#All],3,0),"")</f>
        <v/>
      </c>
      <c r="F24" s="10"/>
      <c r="G24" s="82" t="str">
        <f>IFERROR(VLOOKUP(Table4[[#This Row],[ITEM DESCRIPTION]],Table3[#All],4,0),"")</f>
        <v/>
      </c>
      <c r="H24" s="76" t="str">
        <f>Table4[[#This Row],[RATE]]</f>
        <v/>
      </c>
    </row>
    <row r="25" spans="2:8">
      <c r="B25" s="38"/>
      <c r="C25" s="10"/>
      <c r="D25" s="82" t="str">
        <f>IFERROR(VLOOKUP(Table4[[#This Row],[ITEM DESCRIPTION]],Table3[#All],2,0),"")</f>
        <v/>
      </c>
      <c r="E25" s="82" t="str">
        <f>IFERROR(VLOOKUP(Table4[[#This Row],[ITEM DESCRIPTION]],Table3[#All],3,0),"")</f>
        <v/>
      </c>
      <c r="F25" s="10"/>
      <c r="G25" s="82" t="str">
        <f>IFERROR(VLOOKUP(Table4[[#This Row],[ITEM DESCRIPTION]],Table3[#All],4,0),"")</f>
        <v/>
      </c>
      <c r="H25" s="76" t="str">
        <f>Table4[[#This Row],[RATE]]</f>
        <v/>
      </c>
    </row>
    <row r="26" spans="2:8">
      <c r="B26" s="38"/>
      <c r="C26" s="10"/>
      <c r="D26" s="82" t="str">
        <f>IFERROR(VLOOKUP(Table4[[#This Row],[ITEM DESCRIPTION]],Table3[#All],2,0),"")</f>
        <v/>
      </c>
      <c r="E26" s="82" t="str">
        <f>IFERROR(VLOOKUP(Table4[[#This Row],[ITEM DESCRIPTION]],Table3[#All],3,0),"")</f>
        <v/>
      </c>
      <c r="F26" s="10"/>
      <c r="G26" s="82" t="str">
        <f>IFERROR(VLOOKUP(Table4[[#This Row],[ITEM DESCRIPTION]],Table3[#All],4,0),"")</f>
        <v/>
      </c>
      <c r="H26" s="76" t="str">
        <f>Table4[[#This Row],[RATE]]</f>
        <v/>
      </c>
    </row>
    <row r="27" spans="2:8">
      <c r="B27" s="38"/>
      <c r="C27" s="10"/>
      <c r="D27" s="82" t="str">
        <f>IFERROR(VLOOKUP(Table4[[#This Row],[ITEM DESCRIPTION]],Table3[#All],2,0),"")</f>
        <v/>
      </c>
      <c r="E27" s="82" t="str">
        <f>IFERROR(VLOOKUP(Table4[[#This Row],[ITEM DESCRIPTION]],Table3[#All],3,0),"")</f>
        <v/>
      </c>
      <c r="F27" s="10"/>
      <c r="G27" s="82" t="str">
        <f>IFERROR(VLOOKUP(Table4[[#This Row],[ITEM DESCRIPTION]],Table3[#All],4,0),"")</f>
        <v/>
      </c>
      <c r="H27" s="76" t="str">
        <f>Table4[[#This Row],[RATE]]</f>
        <v/>
      </c>
    </row>
    <row r="28" spans="2:8">
      <c r="B28" s="38"/>
      <c r="C28" s="10"/>
      <c r="D28" s="82" t="str">
        <f>IFERROR(VLOOKUP(Table4[[#This Row],[ITEM DESCRIPTION]],Table3[#All],2,0),"")</f>
        <v/>
      </c>
      <c r="E28" s="82" t="str">
        <f>IFERROR(VLOOKUP(Table4[[#This Row],[ITEM DESCRIPTION]],Table3[#All],3,0),"")</f>
        <v/>
      </c>
      <c r="F28" s="10"/>
      <c r="G28" s="82" t="str">
        <f>IFERROR(VLOOKUP(Table4[[#This Row],[ITEM DESCRIPTION]],Table3[#All],4,0),"")</f>
        <v/>
      </c>
      <c r="H28" s="76" t="str">
        <f>Table4[[#This Row],[RATE]]</f>
        <v/>
      </c>
    </row>
    <row r="29" spans="2:8">
      <c r="B29" s="38"/>
      <c r="C29" s="10"/>
      <c r="D29" s="82" t="str">
        <f>IFERROR(VLOOKUP(Table4[[#This Row],[ITEM DESCRIPTION]],Table3[#All],2,0),"")</f>
        <v/>
      </c>
      <c r="E29" s="82" t="str">
        <f>IFERROR(VLOOKUP(Table4[[#This Row],[ITEM DESCRIPTION]],Table3[#All],3,0),"")</f>
        <v/>
      </c>
      <c r="F29" s="10"/>
      <c r="G29" s="82" t="str">
        <f>IFERROR(VLOOKUP(Table4[[#This Row],[ITEM DESCRIPTION]],Table3[#All],4,0),"")</f>
        <v/>
      </c>
      <c r="H29" s="76" t="str">
        <f>Table4[[#This Row],[RATE]]</f>
        <v/>
      </c>
    </row>
    <row r="30" spans="2:8">
      <c r="B30" s="38"/>
      <c r="C30" s="10"/>
      <c r="D30" s="82" t="str">
        <f>IFERROR(VLOOKUP(Table4[[#This Row],[ITEM DESCRIPTION]],Table3[#All],2,0),"")</f>
        <v/>
      </c>
      <c r="E30" s="82" t="str">
        <f>IFERROR(VLOOKUP(Table4[[#This Row],[ITEM DESCRIPTION]],Table3[#All],3,0),"")</f>
        <v/>
      </c>
      <c r="F30" s="10"/>
      <c r="G30" s="82" t="str">
        <f>IFERROR(VLOOKUP(Table4[[#This Row],[ITEM DESCRIPTION]],Table3[#All],4,0),"")</f>
        <v/>
      </c>
      <c r="H30" s="76" t="str">
        <f>Table4[[#This Row],[RATE]]</f>
        <v/>
      </c>
    </row>
    <row r="31" spans="2:8">
      <c r="B31" s="38"/>
      <c r="C31" s="10"/>
      <c r="D31" s="82" t="str">
        <f>IFERROR(VLOOKUP(Table4[[#This Row],[ITEM DESCRIPTION]],Table3[#All],2,0),"")</f>
        <v/>
      </c>
      <c r="E31" s="82" t="str">
        <f>IFERROR(VLOOKUP(Table4[[#This Row],[ITEM DESCRIPTION]],Table3[#All],3,0),"")</f>
        <v/>
      </c>
      <c r="F31" s="10"/>
      <c r="G31" s="82" t="str">
        <f>IFERROR(VLOOKUP(Table4[[#This Row],[ITEM DESCRIPTION]],Table3[#All],4,0),"")</f>
        <v/>
      </c>
      <c r="H31" s="76" t="str">
        <f>Table4[[#This Row],[RATE]]</f>
        <v/>
      </c>
    </row>
    <row r="32" spans="2:8">
      <c r="B32" s="38"/>
      <c r="C32" s="10"/>
      <c r="D32" s="82" t="str">
        <f>IFERROR(VLOOKUP(Table4[[#This Row],[ITEM DESCRIPTION]],Table3[#All],2,0),"")</f>
        <v/>
      </c>
      <c r="E32" s="82" t="str">
        <f>IFERROR(VLOOKUP(Table4[[#This Row],[ITEM DESCRIPTION]],Table3[#All],3,0),"")</f>
        <v/>
      </c>
      <c r="F32" s="10"/>
      <c r="G32" s="82" t="str">
        <f>IFERROR(VLOOKUP(Table4[[#This Row],[ITEM DESCRIPTION]],Table3[#All],4,0),"")</f>
        <v/>
      </c>
      <c r="H32" s="76" t="str">
        <f>Table4[[#This Row],[RATE]]</f>
        <v/>
      </c>
    </row>
    <row r="33" spans="2:8">
      <c r="B33" s="38"/>
      <c r="C33" s="10"/>
      <c r="D33" s="82" t="str">
        <f>IFERROR(VLOOKUP(Table4[[#This Row],[ITEM DESCRIPTION]],Table3[#All],2,0),"")</f>
        <v/>
      </c>
      <c r="E33" s="82" t="str">
        <f>IFERROR(VLOOKUP(Table4[[#This Row],[ITEM DESCRIPTION]],Table3[#All],3,0),"")</f>
        <v/>
      </c>
      <c r="F33" s="10"/>
      <c r="G33" s="82" t="str">
        <f>IFERROR(VLOOKUP(Table4[[#This Row],[ITEM DESCRIPTION]],Table3[#All],4,0),"")</f>
        <v/>
      </c>
      <c r="H33" s="76" t="str">
        <f>Table4[[#This Row],[RATE]]</f>
        <v/>
      </c>
    </row>
    <row r="34" spans="2:8">
      <c r="B34" s="38"/>
      <c r="C34" s="10"/>
      <c r="D34" s="82" t="str">
        <f>IFERROR(VLOOKUP(Table4[[#This Row],[ITEM DESCRIPTION]],Table3[#All],2,0),"")</f>
        <v/>
      </c>
      <c r="E34" s="82" t="str">
        <f>IFERROR(VLOOKUP(Table4[[#This Row],[ITEM DESCRIPTION]],Table3[#All],3,0),"")</f>
        <v/>
      </c>
      <c r="F34" s="10"/>
      <c r="G34" s="82" t="str">
        <f>IFERROR(VLOOKUP(Table4[[#This Row],[ITEM DESCRIPTION]],Table3[#All],4,0),"")</f>
        <v/>
      </c>
      <c r="H34" s="76" t="str">
        <f>Table4[[#This Row],[RATE]]</f>
        <v/>
      </c>
    </row>
    <row r="35" spans="2:8">
      <c r="B35" s="38"/>
      <c r="C35" s="10"/>
      <c r="D35" s="82" t="str">
        <f>IFERROR(VLOOKUP(Table4[[#This Row],[ITEM DESCRIPTION]],Table3[#All],2,0),"")</f>
        <v/>
      </c>
      <c r="E35" s="82" t="str">
        <f>IFERROR(VLOOKUP(Table4[[#This Row],[ITEM DESCRIPTION]],Table3[#All],3,0),"")</f>
        <v/>
      </c>
      <c r="F35" s="10"/>
      <c r="G35" s="82" t="str">
        <f>IFERROR(VLOOKUP(Table4[[#This Row],[ITEM DESCRIPTION]],Table3[#All],4,0),"")</f>
        <v/>
      </c>
      <c r="H35" s="76" t="str">
        <f>Table4[[#This Row],[RATE]]</f>
        <v/>
      </c>
    </row>
    <row r="36" spans="2:8">
      <c r="B36" s="38"/>
      <c r="C36" s="10"/>
      <c r="D36" s="82" t="str">
        <f>IFERROR(VLOOKUP(Table4[[#This Row],[ITEM DESCRIPTION]],Table3[#All],2,0),"")</f>
        <v/>
      </c>
      <c r="E36" s="82" t="str">
        <f>IFERROR(VLOOKUP(Table4[[#This Row],[ITEM DESCRIPTION]],Table3[#All],3,0),"")</f>
        <v/>
      </c>
      <c r="F36" s="10"/>
      <c r="G36" s="82" t="str">
        <f>IFERROR(VLOOKUP(Table4[[#This Row],[ITEM DESCRIPTION]],Table3[#All],4,0),"")</f>
        <v/>
      </c>
      <c r="H36" s="76" t="str">
        <f>Table4[[#This Row],[RATE]]</f>
        <v/>
      </c>
    </row>
    <row r="37" spans="2:8">
      <c r="B37" s="38"/>
      <c r="C37" s="10"/>
      <c r="D37" s="82" t="str">
        <f>IFERROR(VLOOKUP(Table4[[#This Row],[ITEM DESCRIPTION]],Table3[#All],2,0),"")</f>
        <v/>
      </c>
      <c r="E37" s="82" t="str">
        <f>IFERROR(VLOOKUP(Table4[[#This Row],[ITEM DESCRIPTION]],Table3[#All],3,0),"")</f>
        <v/>
      </c>
      <c r="F37" s="10"/>
      <c r="G37" s="82" t="str">
        <f>IFERROR(VLOOKUP(Table4[[#This Row],[ITEM DESCRIPTION]],Table3[#All],4,0),"")</f>
        <v/>
      </c>
      <c r="H37" s="76" t="str">
        <f>Table4[[#This Row],[RATE]]</f>
        <v/>
      </c>
    </row>
    <row r="38" spans="2:8">
      <c r="B38" s="38"/>
      <c r="C38" s="10"/>
      <c r="D38" s="82" t="str">
        <f>IFERROR(VLOOKUP(Table4[[#This Row],[ITEM DESCRIPTION]],Table3[#All],2,0),"")</f>
        <v/>
      </c>
      <c r="E38" s="82" t="str">
        <f>IFERROR(VLOOKUP(Table4[[#This Row],[ITEM DESCRIPTION]],Table3[#All],3,0),"")</f>
        <v/>
      </c>
      <c r="F38" s="10"/>
      <c r="G38" s="82" t="str">
        <f>IFERROR(VLOOKUP(Table4[[#This Row],[ITEM DESCRIPTION]],Table3[#All],4,0),"")</f>
        <v/>
      </c>
      <c r="H38" s="76" t="str">
        <f>Table4[[#This Row],[RATE]]</f>
        <v/>
      </c>
    </row>
    <row r="39" spans="2:8">
      <c r="B39" s="38"/>
      <c r="C39" s="10"/>
      <c r="D39" s="82" t="str">
        <f>IFERROR(VLOOKUP(Table4[[#This Row],[ITEM DESCRIPTION]],Table3[#All],2,0),"")</f>
        <v/>
      </c>
      <c r="E39" s="82" t="str">
        <f>IFERROR(VLOOKUP(Table4[[#This Row],[ITEM DESCRIPTION]],Table3[#All],3,0),"")</f>
        <v/>
      </c>
      <c r="F39" s="10"/>
      <c r="G39" s="82" t="str">
        <f>IFERROR(VLOOKUP(Table4[[#This Row],[ITEM DESCRIPTION]],Table3[#All],4,0),"")</f>
        <v/>
      </c>
      <c r="H39" s="76" t="str">
        <f>Table4[[#This Row],[RATE]]</f>
        <v/>
      </c>
    </row>
    <row r="40" spans="2:8">
      <c r="B40" s="38"/>
      <c r="C40" s="10"/>
      <c r="D40" s="82" t="str">
        <f>IFERROR(VLOOKUP(Table4[[#This Row],[ITEM DESCRIPTION]],Table3[#All],2,0),"")</f>
        <v/>
      </c>
      <c r="E40" s="82" t="str">
        <f>IFERROR(VLOOKUP(Table4[[#This Row],[ITEM DESCRIPTION]],Table3[#All],3,0),"")</f>
        <v/>
      </c>
      <c r="F40" s="10"/>
      <c r="G40" s="82" t="str">
        <f>IFERROR(VLOOKUP(Table4[[#This Row],[ITEM DESCRIPTION]],Table3[#All],4,0),"")</f>
        <v/>
      </c>
      <c r="H40" s="76" t="str">
        <f>Table4[[#This Row],[RATE]]</f>
        <v/>
      </c>
    </row>
    <row r="41" spans="2:8">
      <c r="B41" s="38"/>
      <c r="C41" s="10"/>
      <c r="D41" s="82" t="str">
        <f>IFERROR(VLOOKUP(Table4[[#This Row],[ITEM DESCRIPTION]],Table3[#All],2,0),"")</f>
        <v/>
      </c>
      <c r="E41" s="82" t="str">
        <f>IFERROR(VLOOKUP(Table4[[#This Row],[ITEM DESCRIPTION]],Table3[#All],3,0),"")</f>
        <v/>
      </c>
      <c r="F41" s="10"/>
      <c r="G41" s="82" t="str">
        <f>IFERROR(VLOOKUP(Table4[[#This Row],[ITEM DESCRIPTION]],Table3[#All],4,0),"")</f>
        <v/>
      </c>
      <c r="H41" s="76" t="str">
        <f>Table4[[#This Row],[RATE]]</f>
        <v/>
      </c>
    </row>
    <row r="42" spans="2:8">
      <c r="B42" s="38"/>
      <c r="C42" s="10"/>
      <c r="D42" s="82" t="str">
        <f>IFERROR(VLOOKUP(Table4[[#This Row],[ITEM DESCRIPTION]],Table3[#All],2,0),"")</f>
        <v/>
      </c>
      <c r="E42" s="82" t="str">
        <f>IFERROR(VLOOKUP(Table4[[#This Row],[ITEM DESCRIPTION]],Table3[#All],3,0),"")</f>
        <v/>
      </c>
      <c r="F42" s="10"/>
      <c r="G42" s="82" t="str">
        <f>IFERROR(VLOOKUP(Table4[[#This Row],[ITEM DESCRIPTION]],Table3[#All],4,0),"")</f>
        <v/>
      </c>
      <c r="H42" s="76" t="str">
        <f>Table4[[#This Row],[RATE]]</f>
        <v/>
      </c>
    </row>
    <row r="43" spans="2:8">
      <c r="B43" s="38"/>
      <c r="C43" s="10"/>
      <c r="D43" s="82" t="str">
        <f>IFERROR(VLOOKUP(Table4[[#This Row],[ITEM DESCRIPTION]],Table3[#All],2,0),"")</f>
        <v/>
      </c>
      <c r="E43" s="82" t="str">
        <f>IFERROR(VLOOKUP(Table4[[#This Row],[ITEM DESCRIPTION]],Table3[#All],3,0),"")</f>
        <v/>
      </c>
      <c r="F43" s="10"/>
      <c r="G43" s="82" t="str">
        <f>IFERROR(VLOOKUP(Table4[[#This Row],[ITEM DESCRIPTION]],Table3[#All],4,0),"")</f>
        <v/>
      </c>
      <c r="H43" s="76" t="str">
        <f>Table4[[#This Row],[RATE]]</f>
        <v/>
      </c>
    </row>
    <row r="44" spans="2:8">
      <c r="B44" s="38"/>
      <c r="C44" s="10"/>
      <c r="D44" s="82" t="str">
        <f>IFERROR(VLOOKUP(Table4[[#This Row],[ITEM DESCRIPTION]],Table3[#All],2,0),"")</f>
        <v/>
      </c>
      <c r="E44" s="82" t="str">
        <f>IFERROR(VLOOKUP(Table4[[#This Row],[ITEM DESCRIPTION]],Table3[#All],3,0),"")</f>
        <v/>
      </c>
      <c r="F44" s="10"/>
      <c r="G44" s="82" t="str">
        <f>IFERROR(VLOOKUP(Table4[[#This Row],[ITEM DESCRIPTION]],Table3[#All],4,0),"")</f>
        <v/>
      </c>
      <c r="H44" s="76" t="str">
        <f>Table4[[#This Row],[RATE]]</f>
        <v/>
      </c>
    </row>
    <row r="45" spans="2:8">
      <c r="B45" s="38"/>
      <c r="C45" s="10"/>
      <c r="D45" s="82" t="str">
        <f>IFERROR(VLOOKUP(Table4[[#This Row],[ITEM DESCRIPTION]],Table3[#All],2,0),"")</f>
        <v/>
      </c>
      <c r="E45" s="82" t="str">
        <f>IFERROR(VLOOKUP(Table4[[#This Row],[ITEM DESCRIPTION]],Table3[#All],3,0),"")</f>
        <v/>
      </c>
      <c r="F45" s="10"/>
      <c r="G45" s="82" t="str">
        <f>IFERROR(VLOOKUP(Table4[[#This Row],[ITEM DESCRIPTION]],Table3[#All],4,0),"")</f>
        <v/>
      </c>
      <c r="H45" s="76" t="str">
        <f>Table4[[#This Row],[RATE]]</f>
        <v/>
      </c>
    </row>
    <row r="46" spans="2:8">
      <c r="B46" s="38"/>
      <c r="C46" s="10"/>
      <c r="D46" s="82" t="str">
        <f>IFERROR(VLOOKUP(Table4[[#This Row],[ITEM DESCRIPTION]],Table3[#All],2,0),"")</f>
        <v/>
      </c>
      <c r="E46" s="82" t="str">
        <f>IFERROR(VLOOKUP(Table4[[#This Row],[ITEM DESCRIPTION]],Table3[#All],3,0),"")</f>
        <v/>
      </c>
      <c r="F46" s="10"/>
      <c r="G46" s="82" t="str">
        <f>IFERROR(VLOOKUP(Table4[[#This Row],[ITEM DESCRIPTION]],Table3[#All],4,0),"")</f>
        <v/>
      </c>
      <c r="H46" s="76" t="str">
        <f>Table4[[#This Row],[RATE]]</f>
        <v/>
      </c>
    </row>
    <row r="47" spans="2:8">
      <c r="B47" s="38"/>
      <c r="C47" s="10"/>
      <c r="D47" s="82" t="str">
        <f>IFERROR(VLOOKUP(Table4[[#This Row],[ITEM DESCRIPTION]],Table3[#All],2,0),"")</f>
        <v/>
      </c>
      <c r="E47" s="82" t="str">
        <f>IFERROR(VLOOKUP(Table4[[#This Row],[ITEM DESCRIPTION]],Table3[#All],3,0),"")</f>
        <v/>
      </c>
      <c r="F47" s="10"/>
      <c r="G47" s="82" t="str">
        <f>IFERROR(VLOOKUP(Table4[[#This Row],[ITEM DESCRIPTION]],Table3[#All],4,0),"")</f>
        <v/>
      </c>
      <c r="H47" s="76" t="str">
        <f>Table4[[#This Row],[RATE]]</f>
        <v/>
      </c>
    </row>
    <row r="48" spans="2:8">
      <c r="B48" s="38"/>
      <c r="C48" s="10"/>
      <c r="D48" s="82" t="str">
        <f>IFERROR(VLOOKUP(Table4[[#This Row],[ITEM DESCRIPTION]],Table3[#All],2,0),"")</f>
        <v/>
      </c>
      <c r="E48" s="82" t="str">
        <f>IFERROR(VLOOKUP(Table4[[#This Row],[ITEM DESCRIPTION]],Table3[#All],3,0),"")</f>
        <v/>
      </c>
      <c r="F48" s="10"/>
      <c r="G48" s="82" t="str">
        <f>IFERROR(VLOOKUP(Table4[[#This Row],[ITEM DESCRIPTION]],Table3[#All],4,0),"")</f>
        <v/>
      </c>
      <c r="H48" s="76" t="str">
        <f>Table4[[#This Row],[RATE]]</f>
        <v/>
      </c>
    </row>
    <row r="49" spans="2:8">
      <c r="B49" s="38"/>
      <c r="C49" s="10"/>
      <c r="D49" s="82" t="str">
        <f>IFERROR(VLOOKUP(Table4[[#This Row],[ITEM DESCRIPTION]],Table3[#All],2,0),"")</f>
        <v/>
      </c>
      <c r="E49" s="82" t="str">
        <f>IFERROR(VLOOKUP(Table4[[#This Row],[ITEM DESCRIPTION]],Table3[#All],3,0),"")</f>
        <v/>
      </c>
      <c r="F49" s="10"/>
      <c r="G49" s="82" t="str">
        <f>IFERROR(VLOOKUP(Table4[[#This Row],[ITEM DESCRIPTION]],Table3[#All],4,0),"")</f>
        <v/>
      </c>
      <c r="H49" s="76" t="str">
        <f>Table4[[#This Row],[RATE]]</f>
        <v/>
      </c>
    </row>
    <row r="50" spans="2:8">
      <c r="B50" s="38"/>
      <c r="C50" s="10"/>
      <c r="D50" s="82" t="str">
        <f>IFERROR(VLOOKUP(Table4[[#This Row],[ITEM DESCRIPTION]],Table3[#All],2,0),"")</f>
        <v/>
      </c>
      <c r="E50" s="82" t="str">
        <f>IFERROR(VLOOKUP(Table4[[#This Row],[ITEM DESCRIPTION]],Table3[#All],3,0),"")</f>
        <v/>
      </c>
      <c r="F50" s="10"/>
      <c r="G50" s="82" t="str">
        <f>IFERROR(VLOOKUP(Table4[[#This Row],[ITEM DESCRIPTION]],Table3[#All],4,0),"")</f>
        <v/>
      </c>
      <c r="H50" s="76" t="str">
        <f>Table4[[#This Row],[RATE]]</f>
        <v/>
      </c>
    </row>
    <row r="51" spans="2:8">
      <c r="B51" s="80"/>
      <c r="C51" s="29"/>
      <c r="D51" s="83" t="str">
        <f>IFERROR(VLOOKUP(Table4[[#This Row],[ITEM DESCRIPTION]],Table3[#All],2,0),"")</f>
        <v/>
      </c>
      <c r="E51" s="83" t="str">
        <f>IFERROR(VLOOKUP(Table4[[#This Row],[ITEM DESCRIPTION]],Table3[#All],3,0),"")</f>
        <v/>
      </c>
      <c r="F51" s="29"/>
      <c r="G51" s="83" t="str">
        <f>IFERROR(VLOOKUP(Table4[[#This Row],[ITEM DESCRIPTION]],Table3[#All],4,0),"")</f>
        <v/>
      </c>
      <c r="H51" s="81" t="str">
        <f>Table4[[#This Row],[RATE]]</f>
        <v/>
      </c>
    </row>
    <row r="52" spans="2:8" ht="15.75">
      <c r="B52" s="9"/>
      <c r="C52" s="10"/>
      <c r="D52" s="10"/>
      <c r="E52" s="26" t="s">
        <v>7</v>
      </c>
      <c r="F52" s="10">
        <f>SUM(F17:F50)</f>
        <v>0</v>
      </c>
      <c r="G52" s="10"/>
      <c r="H52" s="11">
        <f>SUM(H17:H50)</f>
        <v>15.63</v>
      </c>
    </row>
    <row r="53" spans="2:8">
      <c r="B53" s="9"/>
      <c r="C53" s="10"/>
      <c r="D53" s="10"/>
      <c r="E53" s="10"/>
      <c r="F53" s="10"/>
      <c r="G53" s="10"/>
      <c r="H53" s="11"/>
    </row>
    <row r="54" spans="2:8">
      <c r="B54" s="9"/>
      <c r="C54" s="10"/>
      <c r="D54" s="10"/>
      <c r="E54" s="10"/>
      <c r="F54" s="27" t="s">
        <v>32</v>
      </c>
      <c r="G54" s="10"/>
      <c r="H54" s="11">
        <f>+H52*6%</f>
        <v>0.93779999999999997</v>
      </c>
    </row>
    <row r="55" spans="2:8">
      <c r="B55" s="9"/>
      <c r="C55" s="10"/>
      <c r="D55" s="10"/>
      <c r="E55" s="10"/>
      <c r="F55" s="27" t="s">
        <v>33</v>
      </c>
      <c r="G55" s="10"/>
      <c r="H55" s="11">
        <f>+H52*6%</f>
        <v>0.93779999999999997</v>
      </c>
    </row>
    <row r="56" spans="2:8">
      <c r="B56" s="9"/>
      <c r="C56" s="10"/>
      <c r="D56" s="10"/>
      <c r="E56" s="10"/>
      <c r="F56" s="10"/>
      <c r="G56" s="10"/>
      <c r="H56" s="11"/>
    </row>
    <row r="57" spans="2:8" ht="21">
      <c r="B57" s="28"/>
      <c r="C57" s="29"/>
      <c r="D57" s="29"/>
      <c r="E57" s="30"/>
      <c r="F57" s="31" t="s">
        <v>34</v>
      </c>
      <c r="G57" s="29"/>
      <c r="H57" s="32">
        <f>+H52+H54+H55</f>
        <v>17.505600000000001</v>
      </c>
    </row>
    <row r="58" spans="2:8">
      <c r="B58" s="33" t="s">
        <v>35</v>
      </c>
      <c r="C58" s="33"/>
      <c r="D58" s="33"/>
      <c r="E58" s="33"/>
      <c r="F58" s="33"/>
      <c r="G58" s="33"/>
      <c r="H58" s="33"/>
    </row>
    <row r="59" spans="2:8">
      <c r="B59" s="33" t="s">
        <v>36</v>
      </c>
      <c r="C59" s="33"/>
      <c r="D59" s="33"/>
      <c r="E59" s="33"/>
      <c r="F59" s="33"/>
      <c r="G59" s="33"/>
      <c r="H59" s="33"/>
    </row>
    <row r="61" spans="2:8" ht="23.25">
      <c r="F61" s="34" t="s">
        <v>37</v>
      </c>
    </row>
    <row r="65" spans="7:7" ht="21">
      <c r="G65" s="35" t="s">
        <v>38</v>
      </c>
    </row>
  </sheetData>
  <dataValidations count="1">
    <dataValidation type="list" allowBlank="1" showInputMessage="1" showErrorMessage="1" sqref="C17:C49">
      <formula1>Item!$C$5:$C$41</formula1>
    </dataValidation>
  </dataValidations>
  <pageMargins left="0.7" right="0.7" top="0.75" bottom="0.75" header="0.3" footer="0.3"/>
  <pageSetup scale="63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K64"/>
  <sheetViews>
    <sheetView workbookViewId="0">
      <selection activeCell="C6" sqref="C6:F6"/>
    </sheetView>
  </sheetViews>
  <sheetFormatPr defaultRowHeight="15"/>
  <cols>
    <col min="2" max="2" width="8.85546875" customWidth="1"/>
    <col min="3" max="3" width="44.85546875" customWidth="1"/>
    <col min="4" max="4" width="28.140625" customWidth="1"/>
    <col min="5" max="5" width="20.140625" customWidth="1"/>
    <col min="6" max="6" width="11.7109375" customWidth="1"/>
    <col min="7" max="7" width="13.140625" customWidth="1"/>
  </cols>
  <sheetData>
    <row r="3" spans="2:6">
      <c r="B3" s="84"/>
      <c r="C3" s="85" t="s">
        <v>9</v>
      </c>
      <c r="D3" s="74" t="s">
        <v>40</v>
      </c>
      <c r="E3" s="74" t="s">
        <v>11</v>
      </c>
      <c r="F3" s="73" t="s">
        <v>5</v>
      </c>
    </row>
    <row r="4" spans="2:6">
      <c r="B4" s="88"/>
      <c r="C4" s="39"/>
      <c r="D4" s="39"/>
      <c r="E4" s="39"/>
      <c r="F4" s="39"/>
    </row>
    <row r="5" spans="2:6">
      <c r="B5" s="84"/>
      <c r="C5" s="86" t="s">
        <v>12</v>
      </c>
      <c r="D5" s="37" t="s">
        <v>13</v>
      </c>
      <c r="E5" s="37">
        <v>998898</v>
      </c>
      <c r="F5" s="71">
        <v>15.63</v>
      </c>
    </row>
    <row r="6" spans="2:6">
      <c r="B6" s="84"/>
      <c r="C6" s="86" t="s">
        <v>41</v>
      </c>
      <c r="D6" s="37" t="s">
        <v>16</v>
      </c>
      <c r="E6" s="37">
        <v>998898</v>
      </c>
      <c r="F6" s="71">
        <v>15.63</v>
      </c>
    </row>
    <row r="7" spans="2:6">
      <c r="B7" s="84"/>
      <c r="C7" s="86" t="s">
        <v>42</v>
      </c>
      <c r="D7" s="37" t="s">
        <v>18</v>
      </c>
      <c r="E7" s="37">
        <v>998898</v>
      </c>
      <c r="F7" s="71">
        <v>15.63</v>
      </c>
    </row>
    <row r="8" spans="2:6">
      <c r="B8" s="84"/>
      <c r="C8" s="86" t="s">
        <v>43</v>
      </c>
      <c r="D8" s="37" t="s">
        <v>20</v>
      </c>
      <c r="E8" s="37">
        <v>998898</v>
      </c>
      <c r="F8" s="71">
        <v>15.63</v>
      </c>
    </row>
    <row r="9" spans="2:6">
      <c r="B9" s="84"/>
      <c r="C9" s="86" t="s">
        <v>44</v>
      </c>
      <c r="D9" s="37" t="s">
        <v>22</v>
      </c>
      <c r="E9" s="37">
        <v>998898</v>
      </c>
      <c r="F9" s="71">
        <v>15.63</v>
      </c>
    </row>
    <row r="10" spans="2:6">
      <c r="B10" s="84"/>
      <c r="C10" s="86" t="s">
        <v>45</v>
      </c>
      <c r="D10" s="37" t="s">
        <v>46</v>
      </c>
      <c r="E10" s="37">
        <v>998898</v>
      </c>
      <c r="F10" s="71">
        <v>15.63</v>
      </c>
    </row>
    <row r="11" spans="2:6">
      <c r="B11" s="84"/>
      <c r="C11" s="86" t="s">
        <v>47</v>
      </c>
      <c r="D11" s="37" t="s">
        <v>48</v>
      </c>
      <c r="E11" s="37">
        <v>998898</v>
      </c>
      <c r="F11" s="72">
        <v>24.3</v>
      </c>
    </row>
    <row r="12" spans="2:6">
      <c r="B12" s="84"/>
      <c r="C12" s="86" t="s">
        <v>49</v>
      </c>
      <c r="D12" s="37" t="s">
        <v>50</v>
      </c>
      <c r="E12" s="37">
        <v>998898</v>
      </c>
      <c r="F12" s="72">
        <v>24.3</v>
      </c>
    </row>
    <row r="13" spans="2:6">
      <c r="B13" s="84"/>
      <c r="C13" s="86" t="s">
        <v>51</v>
      </c>
      <c r="D13" s="37" t="s">
        <v>52</v>
      </c>
      <c r="E13" s="37">
        <v>998898</v>
      </c>
      <c r="F13" s="72">
        <v>24.3</v>
      </c>
    </row>
    <row r="14" spans="2:6">
      <c r="B14" s="84"/>
      <c r="C14" s="86" t="s">
        <v>53</v>
      </c>
      <c r="D14" s="37" t="s">
        <v>54</v>
      </c>
      <c r="E14" s="37">
        <v>998898</v>
      </c>
      <c r="F14" s="72">
        <v>24.3</v>
      </c>
    </row>
    <row r="15" spans="2:6">
      <c r="B15" s="84"/>
      <c r="C15" s="86" t="s">
        <v>57</v>
      </c>
      <c r="D15" s="37" t="s">
        <v>55</v>
      </c>
      <c r="E15" s="37">
        <v>998898</v>
      </c>
      <c r="F15" s="71">
        <v>18.53</v>
      </c>
    </row>
    <row r="16" spans="2:6">
      <c r="B16" s="84"/>
      <c r="C16" s="86" t="s">
        <v>56</v>
      </c>
      <c r="D16" s="37" t="s">
        <v>58</v>
      </c>
      <c r="E16" s="37">
        <v>998898</v>
      </c>
      <c r="F16" s="71">
        <v>18.53</v>
      </c>
    </row>
    <row r="17" spans="2:11">
      <c r="B17" s="84"/>
      <c r="C17" s="86" t="s">
        <v>59</v>
      </c>
      <c r="D17" s="37" t="s">
        <v>60</v>
      </c>
      <c r="E17" s="37">
        <v>998898</v>
      </c>
      <c r="F17" s="71">
        <v>13.16</v>
      </c>
    </row>
    <row r="18" spans="2:11">
      <c r="B18" s="84"/>
      <c r="C18" s="86" t="s">
        <v>61</v>
      </c>
      <c r="D18" s="37" t="s">
        <v>62</v>
      </c>
      <c r="E18" s="37">
        <v>998898</v>
      </c>
      <c r="F18" s="72">
        <v>24.3</v>
      </c>
    </row>
    <row r="19" spans="2:11">
      <c r="B19" s="84"/>
      <c r="C19" s="86" t="s">
        <v>63</v>
      </c>
      <c r="D19" s="37" t="s">
        <v>64</v>
      </c>
      <c r="E19" s="37">
        <v>998898</v>
      </c>
      <c r="F19" s="71">
        <v>12.81</v>
      </c>
    </row>
    <row r="20" spans="2:11">
      <c r="B20" s="84"/>
      <c r="C20" s="86" t="s">
        <v>65</v>
      </c>
      <c r="D20" s="37" t="s">
        <v>66</v>
      </c>
      <c r="E20" s="37">
        <v>998898</v>
      </c>
      <c r="F20" s="71">
        <v>18.079999999999998</v>
      </c>
    </row>
    <row r="21" spans="2:11">
      <c r="B21" s="84"/>
      <c r="C21" s="86" t="s">
        <v>67</v>
      </c>
      <c r="D21" s="37" t="s">
        <v>68</v>
      </c>
      <c r="E21" s="37">
        <v>998898</v>
      </c>
      <c r="F21" s="72">
        <v>12.5</v>
      </c>
    </row>
    <row r="22" spans="2:11">
      <c r="B22" s="84"/>
      <c r="C22" s="86" t="s">
        <v>69</v>
      </c>
      <c r="D22" s="37" t="s">
        <v>70</v>
      </c>
      <c r="E22" s="37">
        <v>998898</v>
      </c>
      <c r="F22" s="71">
        <v>16.97</v>
      </c>
    </row>
    <row r="23" spans="2:11">
      <c r="B23" s="84"/>
      <c r="C23" s="86" t="s">
        <v>71</v>
      </c>
      <c r="D23" s="37" t="s">
        <v>72</v>
      </c>
      <c r="E23" s="37">
        <v>998898</v>
      </c>
      <c r="F23" s="71">
        <v>18.079999999999998</v>
      </c>
    </row>
    <row r="24" spans="2:11">
      <c r="B24" s="84"/>
      <c r="C24" s="86" t="s">
        <v>73</v>
      </c>
      <c r="D24" s="37" t="s">
        <v>74</v>
      </c>
      <c r="E24" s="37">
        <v>998898</v>
      </c>
      <c r="F24" s="71">
        <v>16.8</v>
      </c>
    </row>
    <row r="25" spans="2:11">
      <c r="B25" s="84"/>
      <c r="C25" s="86" t="s">
        <v>14</v>
      </c>
      <c r="D25" s="37" t="s">
        <v>15</v>
      </c>
      <c r="E25" s="37">
        <v>998898</v>
      </c>
      <c r="F25" s="72">
        <v>8.6</v>
      </c>
    </row>
    <row r="26" spans="2:11">
      <c r="B26" s="84"/>
      <c r="C26" s="86" t="s">
        <v>75</v>
      </c>
      <c r="D26" s="37" t="s">
        <v>17</v>
      </c>
      <c r="E26" s="37">
        <v>998898</v>
      </c>
      <c r="F26" s="72">
        <v>8.6</v>
      </c>
    </row>
    <row r="27" spans="2:11">
      <c r="B27" s="84"/>
      <c r="C27" s="86" t="s">
        <v>76</v>
      </c>
      <c r="D27" s="37" t="s">
        <v>19</v>
      </c>
      <c r="E27" s="37">
        <v>998898</v>
      </c>
      <c r="F27" s="72">
        <v>8.6</v>
      </c>
    </row>
    <row r="28" spans="2:11">
      <c r="B28" s="84"/>
      <c r="C28" s="86" t="s">
        <v>77</v>
      </c>
      <c r="D28" s="37" t="s">
        <v>21</v>
      </c>
      <c r="E28" s="37">
        <v>998898</v>
      </c>
      <c r="F28" s="72">
        <v>8.6</v>
      </c>
    </row>
    <row r="29" spans="2:11">
      <c r="B29" s="84"/>
      <c r="C29" s="86" t="s">
        <v>78</v>
      </c>
      <c r="D29" s="37" t="s">
        <v>23</v>
      </c>
      <c r="E29" s="37">
        <v>998898</v>
      </c>
      <c r="F29" s="72">
        <v>8.6</v>
      </c>
    </row>
    <row r="30" spans="2:11">
      <c r="B30" s="84"/>
      <c r="C30" s="86" t="s">
        <v>80</v>
      </c>
      <c r="D30" s="37" t="s">
        <v>79</v>
      </c>
      <c r="E30" s="37">
        <v>998898</v>
      </c>
      <c r="F30" s="72">
        <v>10</v>
      </c>
    </row>
    <row r="31" spans="2:11">
      <c r="B31" s="84"/>
      <c r="C31" s="86" t="s">
        <v>81</v>
      </c>
      <c r="D31" s="37" t="s">
        <v>82</v>
      </c>
      <c r="E31" s="37">
        <v>998898</v>
      </c>
      <c r="F31" s="72">
        <v>8.6</v>
      </c>
    </row>
    <row r="32" spans="2:11">
      <c r="B32" s="84"/>
      <c r="C32" s="86" t="s">
        <v>83</v>
      </c>
      <c r="D32" s="37" t="s">
        <v>84</v>
      </c>
      <c r="E32" s="37">
        <v>998898</v>
      </c>
      <c r="F32" s="72">
        <v>60</v>
      </c>
      <c r="K32" s="36"/>
    </row>
    <row r="33" spans="2:6">
      <c r="B33" s="84"/>
      <c r="C33" s="86" t="s">
        <v>85</v>
      </c>
      <c r="D33" s="37" t="s">
        <v>86</v>
      </c>
      <c r="E33" s="37">
        <v>998898</v>
      </c>
      <c r="F33" s="72">
        <v>90</v>
      </c>
    </row>
    <row r="34" spans="2:6">
      <c r="B34" s="84"/>
      <c r="C34" s="86" t="s">
        <v>87</v>
      </c>
      <c r="D34" s="37">
        <v>59461202</v>
      </c>
      <c r="E34" s="37">
        <v>998898</v>
      </c>
      <c r="F34" s="72">
        <v>33</v>
      </c>
    </row>
    <row r="35" spans="2:6">
      <c r="B35" s="84"/>
      <c r="C35" s="86" t="s">
        <v>101</v>
      </c>
      <c r="D35" s="37" t="s">
        <v>102</v>
      </c>
      <c r="E35" s="37">
        <v>998898</v>
      </c>
      <c r="F35" s="71">
        <v>15.63</v>
      </c>
    </row>
    <row r="36" spans="2:6">
      <c r="B36" s="84"/>
      <c r="C36" s="87" t="s">
        <v>103</v>
      </c>
      <c r="D36" s="75" t="s">
        <v>104</v>
      </c>
      <c r="E36" s="75">
        <v>998898</v>
      </c>
      <c r="F36" s="89">
        <v>8.6</v>
      </c>
    </row>
    <row r="37" spans="2:6">
      <c r="B37" s="84"/>
      <c r="C37" s="87"/>
      <c r="D37" s="75"/>
      <c r="E37" s="75"/>
      <c r="F37" s="89"/>
    </row>
    <row r="38" spans="2:6">
      <c r="B38" s="84"/>
      <c r="C38" s="87"/>
      <c r="D38" s="75"/>
      <c r="E38" s="75"/>
      <c r="F38" s="89"/>
    </row>
    <row r="39" spans="2:6">
      <c r="B39" s="84"/>
      <c r="C39" s="87"/>
      <c r="D39" s="75"/>
      <c r="E39" s="75"/>
      <c r="F39" s="89"/>
    </row>
    <row r="40" spans="2:6">
      <c r="B40" s="84"/>
      <c r="C40" s="87"/>
      <c r="D40" s="75"/>
      <c r="E40" s="75"/>
      <c r="F40" s="89"/>
    </row>
    <row r="41" spans="2:6">
      <c r="B41" s="84"/>
      <c r="C41" s="87"/>
      <c r="D41" s="75"/>
      <c r="E41" s="75"/>
      <c r="F41" s="89"/>
    </row>
    <row r="42" spans="2:6">
      <c r="B42" s="84"/>
      <c r="C42" s="84"/>
      <c r="D42" s="84"/>
      <c r="E42" s="84"/>
      <c r="F42" s="40"/>
    </row>
    <row r="43" spans="2:6">
      <c r="B43" s="84"/>
      <c r="C43" s="84"/>
      <c r="D43" s="84"/>
      <c r="E43" s="84"/>
      <c r="F43" s="40"/>
    </row>
    <row r="44" spans="2:6">
      <c r="B44" s="84"/>
      <c r="C44" s="84"/>
      <c r="D44" s="84"/>
      <c r="E44" s="84"/>
      <c r="F44" s="40"/>
    </row>
    <row r="45" spans="2:6">
      <c r="B45" s="84"/>
      <c r="C45" s="84"/>
      <c r="D45" s="84"/>
      <c r="E45" s="84"/>
      <c r="F45" s="40"/>
    </row>
    <row r="46" spans="2:6">
      <c r="B46" s="84"/>
      <c r="C46" s="84"/>
      <c r="D46" s="84"/>
      <c r="E46" s="84"/>
      <c r="F46" s="40"/>
    </row>
    <row r="47" spans="2:6">
      <c r="B47" s="84"/>
      <c r="C47" s="84"/>
      <c r="D47" s="84"/>
      <c r="E47" s="84"/>
      <c r="F47" s="40"/>
    </row>
    <row r="48" spans="2:6">
      <c r="B48" s="84"/>
      <c r="C48" s="84"/>
      <c r="D48" s="84"/>
      <c r="E48" s="84"/>
      <c r="F48" s="40"/>
    </row>
    <row r="49" spans="2:6">
      <c r="B49" s="84"/>
      <c r="C49" s="84"/>
      <c r="D49" s="84"/>
      <c r="E49" s="84"/>
      <c r="F49" s="40"/>
    </row>
    <row r="50" spans="2:6">
      <c r="B50" s="84"/>
      <c r="C50" s="84"/>
      <c r="D50" s="84"/>
      <c r="E50" s="84"/>
      <c r="F50" s="40"/>
    </row>
    <row r="51" spans="2:6">
      <c r="B51" s="84"/>
      <c r="C51" s="84"/>
      <c r="D51" s="84"/>
      <c r="E51" s="84"/>
      <c r="F51" s="40"/>
    </row>
    <row r="52" spans="2:6">
      <c r="B52" s="84"/>
      <c r="C52" s="84"/>
      <c r="D52" s="84"/>
      <c r="E52" s="84"/>
      <c r="F52" s="40"/>
    </row>
    <row r="53" spans="2:6">
      <c r="B53" s="84"/>
      <c r="C53" s="84"/>
      <c r="D53" s="84"/>
      <c r="E53" s="84"/>
      <c r="F53" s="40"/>
    </row>
    <row r="54" spans="2:6">
      <c r="B54" s="84"/>
      <c r="C54" s="84"/>
      <c r="D54" s="84"/>
      <c r="E54" s="84"/>
      <c r="F54" s="40"/>
    </row>
    <row r="55" spans="2:6">
      <c r="B55" s="84"/>
      <c r="C55" s="84"/>
      <c r="D55" s="84"/>
      <c r="E55" s="84"/>
      <c r="F55" s="40"/>
    </row>
    <row r="56" spans="2:6">
      <c r="B56" s="84"/>
      <c r="C56" s="84"/>
      <c r="D56" s="84"/>
      <c r="E56" s="84"/>
      <c r="F56" s="40"/>
    </row>
    <row r="57" spans="2:6">
      <c r="B57" s="84"/>
      <c r="C57" s="84"/>
      <c r="D57" s="84"/>
      <c r="E57" s="84"/>
      <c r="F57" s="40"/>
    </row>
    <row r="58" spans="2:6">
      <c r="B58" s="84"/>
      <c r="C58" s="84"/>
      <c r="D58" s="84"/>
      <c r="E58" s="84"/>
      <c r="F58" s="40"/>
    </row>
    <row r="59" spans="2:6">
      <c r="B59" s="84"/>
      <c r="C59" s="84"/>
      <c r="D59" s="84"/>
      <c r="E59" s="84"/>
      <c r="F59" s="40"/>
    </row>
    <row r="60" spans="2:6">
      <c r="B60" s="84"/>
      <c r="C60" s="84"/>
      <c r="D60" s="84"/>
      <c r="E60" s="84"/>
      <c r="F60" s="40"/>
    </row>
    <row r="61" spans="2:6">
      <c r="B61" s="84"/>
      <c r="C61" s="84"/>
      <c r="D61" s="84"/>
      <c r="E61" s="84"/>
      <c r="F61" s="40"/>
    </row>
    <row r="62" spans="2:6">
      <c r="B62" s="84"/>
      <c r="C62" s="84"/>
      <c r="D62" s="84"/>
      <c r="E62" s="84"/>
      <c r="F62" s="40"/>
    </row>
    <row r="63" spans="2:6">
      <c r="B63" s="84"/>
      <c r="C63" s="84"/>
      <c r="D63" s="84"/>
      <c r="E63" s="84"/>
      <c r="F63" s="40"/>
    </row>
    <row r="64" spans="2:6">
      <c r="B64" s="84"/>
      <c r="C64" s="84"/>
      <c r="D64" s="84"/>
      <c r="E64" s="84"/>
      <c r="F64" s="40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M65"/>
  <sheetViews>
    <sheetView topLeftCell="A43" zoomScale="115" zoomScaleNormal="115" workbookViewId="0">
      <selection activeCell="C52" sqref="C52:H52"/>
    </sheetView>
  </sheetViews>
  <sheetFormatPr defaultRowHeight="15"/>
  <cols>
    <col min="1" max="1" width="0.85546875" customWidth="1"/>
    <col min="2" max="2" width="6.85546875" customWidth="1"/>
    <col min="3" max="3" width="10.5703125" customWidth="1"/>
    <col min="4" max="4" width="9.85546875" customWidth="1"/>
    <col min="5" max="5" width="10" customWidth="1"/>
    <col min="6" max="6" width="12" customWidth="1"/>
    <col min="7" max="7" width="9.5703125" customWidth="1"/>
    <col min="8" max="8" width="15.140625" customWidth="1"/>
    <col min="9" max="9" width="12" customWidth="1"/>
    <col min="10" max="10" width="8.140625" customWidth="1"/>
    <col min="11" max="11" width="13.28515625" customWidth="1"/>
    <col min="12" max="12" width="14" customWidth="1"/>
  </cols>
  <sheetData>
    <row r="2" spans="2:13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3" ht="18.75" customHeight="1">
      <c r="B3" s="117" t="s">
        <v>88</v>
      </c>
      <c r="C3" s="118"/>
      <c r="D3" s="118"/>
      <c r="E3" s="118"/>
      <c r="F3" s="118"/>
      <c r="G3" s="41" t="s">
        <v>90</v>
      </c>
      <c r="H3" s="41"/>
      <c r="I3" s="41"/>
      <c r="J3" s="118" t="s">
        <v>91</v>
      </c>
      <c r="K3" s="118"/>
      <c r="L3" s="119"/>
      <c r="M3" s="42"/>
    </row>
    <row r="4" spans="2:13" ht="15.75">
      <c r="B4" s="120" t="s">
        <v>89</v>
      </c>
      <c r="C4" s="121"/>
      <c r="D4" s="121"/>
      <c r="E4" s="121"/>
      <c r="F4" s="121"/>
      <c r="G4" s="121"/>
      <c r="H4" s="121"/>
      <c r="I4" s="121"/>
      <c r="J4" s="121" t="s">
        <v>92</v>
      </c>
      <c r="K4" s="121"/>
      <c r="L4" s="122"/>
      <c r="M4" s="42"/>
    </row>
    <row r="5" spans="2:13" ht="15" customHeight="1">
      <c r="B5" s="123"/>
      <c r="C5" s="124"/>
      <c r="D5" s="124"/>
      <c r="E5" s="124"/>
      <c r="F5" s="124"/>
      <c r="G5" s="124"/>
      <c r="H5" s="124"/>
      <c r="I5" s="124"/>
      <c r="J5" s="124"/>
      <c r="K5" s="124"/>
      <c r="L5" s="125"/>
      <c r="M5" s="16"/>
    </row>
    <row r="6" spans="2:13" ht="31.5" customHeight="1">
      <c r="B6" s="43"/>
      <c r="C6" s="44"/>
      <c r="D6" s="44"/>
      <c r="E6" s="45"/>
      <c r="F6" s="46" t="s">
        <v>130</v>
      </c>
      <c r="G6" s="46"/>
      <c r="H6" s="46" t="s">
        <v>93</v>
      </c>
      <c r="I6" s="46"/>
      <c r="J6" s="47"/>
      <c r="K6" s="47"/>
      <c r="L6" s="48"/>
      <c r="M6" s="16"/>
    </row>
    <row r="7" spans="2:13" ht="15" customHeight="1">
      <c r="B7" s="126" t="s">
        <v>94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M7" s="16"/>
    </row>
    <row r="8" spans="2:13" ht="30" customHeight="1">
      <c r="B8" s="129" t="s">
        <v>100</v>
      </c>
      <c r="C8" s="130"/>
      <c r="D8" s="130"/>
      <c r="E8" s="130"/>
      <c r="F8" s="130"/>
      <c r="G8" s="130"/>
      <c r="H8" s="131"/>
      <c r="I8" s="132" t="s">
        <v>95</v>
      </c>
      <c r="J8" s="133"/>
      <c r="K8" s="134">
        <v>45198</v>
      </c>
      <c r="L8" s="135"/>
      <c r="M8" s="16"/>
    </row>
    <row r="9" spans="2:13">
      <c r="B9" s="136" t="s">
        <v>0</v>
      </c>
      <c r="C9" s="137"/>
      <c r="D9" s="137"/>
      <c r="E9" s="137"/>
      <c r="F9" s="137"/>
      <c r="G9" s="137"/>
      <c r="H9" s="138"/>
      <c r="I9" s="142"/>
      <c r="J9" s="143"/>
      <c r="K9" s="143"/>
      <c r="L9" s="144"/>
      <c r="M9" s="16"/>
    </row>
    <row r="10" spans="2:13">
      <c r="B10" s="139"/>
      <c r="C10" s="140"/>
      <c r="D10" s="140"/>
      <c r="E10" s="140"/>
      <c r="F10" s="140"/>
      <c r="G10" s="140"/>
      <c r="H10" s="141"/>
      <c r="I10" s="105"/>
      <c r="J10" s="106"/>
      <c r="K10" s="106"/>
      <c r="L10" s="107"/>
      <c r="M10" s="16"/>
    </row>
    <row r="11" spans="2:13">
      <c r="B11" s="102" t="s">
        <v>1</v>
      </c>
      <c r="C11" s="103"/>
      <c r="D11" s="103"/>
      <c r="E11" s="103"/>
      <c r="F11" s="103"/>
      <c r="G11" s="103"/>
      <c r="H11" s="103"/>
      <c r="I11" s="49" t="s">
        <v>29</v>
      </c>
      <c r="J11" s="45"/>
      <c r="K11" s="50">
        <v>5800007250</v>
      </c>
      <c r="L11" s="51"/>
      <c r="M11" s="16"/>
    </row>
    <row r="12" spans="2:13">
      <c r="B12" s="102" t="s">
        <v>2</v>
      </c>
      <c r="C12" s="103"/>
      <c r="D12" s="103"/>
      <c r="E12" s="103"/>
      <c r="F12" s="103"/>
      <c r="G12" s="103"/>
      <c r="H12" s="104"/>
      <c r="I12" s="105"/>
      <c r="J12" s="106"/>
      <c r="K12" s="106"/>
      <c r="L12" s="107"/>
      <c r="M12" s="16"/>
    </row>
    <row r="13" spans="2:13">
      <c r="B13" s="102" t="s">
        <v>27</v>
      </c>
      <c r="C13" s="103"/>
      <c r="D13" s="103"/>
      <c r="E13" s="103"/>
      <c r="F13" s="103"/>
      <c r="G13" s="103"/>
      <c r="H13" s="104"/>
      <c r="I13" s="105"/>
      <c r="J13" s="106"/>
      <c r="K13" s="106"/>
      <c r="L13" s="107"/>
      <c r="M13" s="16"/>
    </row>
    <row r="14" spans="2:13">
      <c r="B14" s="111" t="s">
        <v>3</v>
      </c>
      <c r="C14" s="112"/>
      <c r="D14" s="112"/>
      <c r="E14" s="112"/>
      <c r="F14" s="112"/>
      <c r="G14" s="112"/>
      <c r="H14" s="113"/>
      <c r="I14" s="105"/>
      <c r="J14" s="106"/>
      <c r="K14" s="106"/>
      <c r="L14" s="107"/>
      <c r="M14" s="16"/>
    </row>
    <row r="15" spans="2:13">
      <c r="B15" s="111"/>
      <c r="C15" s="112"/>
      <c r="D15" s="112"/>
      <c r="E15" s="112"/>
      <c r="F15" s="112"/>
      <c r="G15" s="112"/>
      <c r="H15" s="113"/>
      <c r="I15" s="105"/>
      <c r="J15" s="106"/>
      <c r="K15" s="106"/>
      <c r="L15" s="107"/>
      <c r="M15" s="16"/>
    </row>
    <row r="16" spans="2:13">
      <c r="B16" s="114"/>
      <c r="C16" s="115"/>
      <c r="D16" s="115"/>
      <c r="E16" s="115"/>
      <c r="F16" s="115"/>
      <c r="G16" s="115"/>
      <c r="H16" s="116"/>
      <c r="I16" s="108"/>
      <c r="J16" s="109"/>
      <c r="K16" s="109"/>
      <c r="L16" s="110"/>
      <c r="M16" s="16"/>
    </row>
    <row r="17" spans="1:13" ht="24.95" customHeight="1">
      <c r="A17" s="40"/>
      <c r="B17" s="52" t="s">
        <v>8</v>
      </c>
      <c r="C17" s="97" t="s">
        <v>96</v>
      </c>
      <c r="D17" s="99"/>
      <c r="E17" s="99"/>
      <c r="F17" s="98"/>
      <c r="G17" s="97" t="s">
        <v>40</v>
      </c>
      <c r="H17" s="98"/>
      <c r="I17" s="52" t="s">
        <v>11</v>
      </c>
      <c r="J17" s="52" t="s">
        <v>4</v>
      </c>
      <c r="K17" s="52" t="s">
        <v>5</v>
      </c>
      <c r="L17" s="53" t="s">
        <v>6</v>
      </c>
      <c r="M17" s="16"/>
    </row>
    <row r="18" spans="1:13" ht="24.95" customHeight="1">
      <c r="A18" s="40"/>
      <c r="B18" s="52">
        <v>1</v>
      </c>
      <c r="C18" s="97" t="s">
        <v>12</v>
      </c>
      <c r="D18" s="99"/>
      <c r="E18" s="99"/>
      <c r="F18" s="98"/>
      <c r="G18" s="97" t="s">
        <v>13</v>
      </c>
      <c r="H18" s="98"/>
      <c r="I18" s="52">
        <v>998898</v>
      </c>
      <c r="J18" s="52">
        <v>710</v>
      </c>
      <c r="K18" s="52">
        <v>15.63</v>
      </c>
      <c r="L18" s="54">
        <f>J18*K18</f>
        <v>11097.300000000001</v>
      </c>
      <c r="M18" s="16"/>
    </row>
    <row r="19" spans="1:13" ht="24.95" customHeight="1">
      <c r="A19" s="40"/>
      <c r="B19" s="52">
        <v>2</v>
      </c>
      <c r="C19" s="97" t="s">
        <v>14</v>
      </c>
      <c r="D19" s="99"/>
      <c r="E19" s="99"/>
      <c r="F19" s="98"/>
      <c r="G19" s="97" t="s">
        <v>15</v>
      </c>
      <c r="H19" s="98"/>
      <c r="I19" s="52">
        <v>998898</v>
      </c>
      <c r="J19" s="52">
        <v>589</v>
      </c>
      <c r="K19" s="55">
        <v>8.6</v>
      </c>
      <c r="L19" s="54">
        <f t="shared" ref="L19:L52" si="0">J19*K19</f>
        <v>5065.3999999999996</v>
      </c>
      <c r="M19" s="16"/>
    </row>
    <row r="20" spans="1:13" ht="24.95" customHeight="1">
      <c r="A20" s="40"/>
      <c r="B20" s="52">
        <v>3</v>
      </c>
      <c r="C20" s="97" t="s">
        <v>41</v>
      </c>
      <c r="D20" s="99"/>
      <c r="E20" s="99"/>
      <c r="F20" s="98"/>
      <c r="G20" s="97" t="s">
        <v>16</v>
      </c>
      <c r="H20" s="98"/>
      <c r="I20" s="52">
        <v>998898</v>
      </c>
      <c r="J20" s="52">
        <v>150</v>
      </c>
      <c r="K20" s="52">
        <v>15.63</v>
      </c>
      <c r="L20" s="54">
        <f t="shared" si="0"/>
        <v>2344.5</v>
      </c>
      <c r="M20" s="16"/>
    </row>
    <row r="21" spans="1:13" ht="24.95" customHeight="1">
      <c r="A21" s="40"/>
      <c r="B21" s="52">
        <v>4</v>
      </c>
      <c r="C21" s="97" t="s">
        <v>105</v>
      </c>
      <c r="D21" s="99"/>
      <c r="E21" s="99"/>
      <c r="F21" s="98"/>
      <c r="G21" s="97" t="s">
        <v>17</v>
      </c>
      <c r="H21" s="98"/>
      <c r="I21" s="52">
        <v>998898</v>
      </c>
      <c r="J21" s="52">
        <v>230</v>
      </c>
      <c r="K21" s="55">
        <v>8.6</v>
      </c>
      <c r="L21" s="54">
        <f t="shared" si="0"/>
        <v>1978</v>
      </c>
      <c r="M21" s="16"/>
    </row>
    <row r="22" spans="1:13" ht="24.95" customHeight="1">
      <c r="A22" s="40"/>
      <c r="B22" s="52">
        <v>5</v>
      </c>
      <c r="C22" s="97" t="s">
        <v>106</v>
      </c>
      <c r="D22" s="99"/>
      <c r="E22" s="99"/>
      <c r="F22" s="98"/>
      <c r="G22" s="97" t="s">
        <v>18</v>
      </c>
      <c r="H22" s="98"/>
      <c r="I22" s="52">
        <v>998898</v>
      </c>
      <c r="J22" s="52">
        <v>340</v>
      </c>
      <c r="K22" s="52">
        <v>15.63</v>
      </c>
      <c r="L22" s="54">
        <f t="shared" si="0"/>
        <v>5314.2</v>
      </c>
      <c r="M22" s="16"/>
    </row>
    <row r="23" spans="1:13" ht="24.95" customHeight="1">
      <c r="A23" s="40"/>
      <c r="B23" s="52">
        <v>6</v>
      </c>
      <c r="C23" s="97" t="s">
        <v>107</v>
      </c>
      <c r="D23" s="99"/>
      <c r="E23" s="99"/>
      <c r="F23" s="98"/>
      <c r="G23" s="97" t="s">
        <v>19</v>
      </c>
      <c r="H23" s="98"/>
      <c r="I23" s="52">
        <v>998898</v>
      </c>
      <c r="J23" s="52">
        <v>250</v>
      </c>
      <c r="K23" s="55">
        <v>8.6</v>
      </c>
      <c r="L23" s="54">
        <f t="shared" si="0"/>
        <v>2150</v>
      </c>
      <c r="M23" s="16"/>
    </row>
    <row r="24" spans="1:13" ht="24.95" customHeight="1">
      <c r="A24" s="40"/>
      <c r="B24" s="52">
        <v>7</v>
      </c>
      <c r="C24" s="97" t="s">
        <v>43</v>
      </c>
      <c r="D24" s="99"/>
      <c r="E24" s="99"/>
      <c r="F24" s="98"/>
      <c r="G24" s="97" t="s">
        <v>20</v>
      </c>
      <c r="H24" s="98"/>
      <c r="I24" s="52">
        <v>998898</v>
      </c>
      <c r="J24" s="52">
        <v>620</v>
      </c>
      <c r="K24" s="52">
        <v>15.63</v>
      </c>
      <c r="L24" s="54">
        <f t="shared" si="0"/>
        <v>9690.6</v>
      </c>
      <c r="M24" s="16"/>
    </row>
    <row r="25" spans="1:13" ht="24.95" customHeight="1">
      <c r="A25" s="40"/>
      <c r="B25" s="52">
        <v>8</v>
      </c>
      <c r="C25" s="97" t="s">
        <v>77</v>
      </c>
      <c r="D25" s="99"/>
      <c r="E25" s="99"/>
      <c r="F25" s="98"/>
      <c r="G25" s="97" t="s">
        <v>21</v>
      </c>
      <c r="H25" s="98"/>
      <c r="I25" s="52">
        <v>998898</v>
      </c>
      <c r="J25" s="52">
        <v>567</v>
      </c>
      <c r="K25" s="55">
        <v>8.6</v>
      </c>
      <c r="L25" s="54">
        <f t="shared" si="0"/>
        <v>4876.2</v>
      </c>
      <c r="M25" s="16"/>
    </row>
    <row r="26" spans="1:13" ht="24.95" customHeight="1">
      <c r="A26" s="40"/>
      <c r="B26" s="52">
        <v>9</v>
      </c>
      <c r="C26" s="97" t="s">
        <v>44</v>
      </c>
      <c r="D26" s="99"/>
      <c r="E26" s="99"/>
      <c r="F26" s="98"/>
      <c r="G26" s="97" t="s">
        <v>22</v>
      </c>
      <c r="H26" s="98"/>
      <c r="I26" s="52">
        <v>998898</v>
      </c>
      <c r="J26" s="52">
        <v>800</v>
      </c>
      <c r="K26" s="52">
        <v>15.63</v>
      </c>
      <c r="L26" s="54">
        <f t="shared" si="0"/>
        <v>12504</v>
      </c>
      <c r="M26" s="16"/>
    </row>
    <row r="27" spans="1:13" ht="24.95" customHeight="1">
      <c r="A27" s="40"/>
      <c r="B27" s="52">
        <v>10</v>
      </c>
      <c r="C27" s="97" t="s">
        <v>78</v>
      </c>
      <c r="D27" s="99"/>
      <c r="E27" s="99"/>
      <c r="F27" s="98"/>
      <c r="G27" s="97" t="s">
        <v>23</v>
      </c>
      <c r="H27" s="98"/>
      <c r="I27" s="52">
        <v>998898</v>
      </c>
      <c r="J27" s="52">
        <v>1030</v>
      </c>
      <c r="K27" s="55">
        <v>8.5</v>
      </c>
      <c r="L27" s="54">
        <f t="shared" si="0"/>
        <v>8755</v>
      </c>
      <c r="M27" s="16"/>
    </row>
    <row r="28" spans="1:13" ht="24.95" customHeight="1">
      <c r="A28" s="40"/>
      <c r="B28" s="52">
        <v>11</v>
      </c>
      <c r="C28" s="97" t="s">
        <v>101</v>
      </c>
      <c r="D28" s="99"/>
      <c r="E28" s="99"/>
      <c r="F28" s="98"/>
      <c r="G28" s="97" t="s">
        <v>102</v>
      </c>
      <c r="H28" s="98"/>
      <c r="I28" s="52">
        <v>998898</v>
      </c>
      <c r="J28" s="52">
        <v>100</v>
      </c>
      <c r="K28" s="52">
        <v>15.63</v>
      </c>
      <c r="L28" s="54">
        <f t="shared" si="0"/>
        <v>1563</v>
      </c>
      <c r="M28" s="16"/>
    </row>
    <row r="29" spans="1:13" ht="24.95" customHeight="1">
      <c r="A29" s="40"/>
      <c r="B29" s="52">
        <v>12</v>
      </c>
      <c r="C29" s="97" t="s">
        <v>103</v>
      </c>
      <c r="D29" s="99"/>
      <c r="E29" s="99"/>
      <c r="F29" s="98"/>
      <c r="G29" s="97" t="s">
        <v>104</v>
      </c>
      <c r="H29" s="98"/>
      <c r="I29" s="52">
        <v>998898</v>
      </c>
      <c r="J29" s="52">
        <v>98</v>
      </c>
      <c r="K29" s="55">
        <v>8.6</v>
      </c>
      <c r="L29" s="54">
        <f t="shared" si="0"/>
        <v>842.8</v>
      </c>
      <c r="M29" s="16"/>
    </row>
    <row r="30" spans="1:13" ht="24.95" customHeight="1">
      <c r="A30" s="40"/>
      <c r="B30" s="52">
        <v>13</v>
      </c>
      <c r="C30" s="97" t="s">
        <v>108</v>
      </c>
      <c r="D30" s="99"/>
      <c r="E30" s="99"/>
      <c r="F30" s="98"/>
      <c r="G30" s="97" t="s">
        <v>109</v>
      </c>
      <c r="H30" s="98"/>
      <c r="I30" s="52">
        <v>998898</v>
      </c>
      <c r="J30" s="52">
        <v>183</v>
      </c>
      <c r="K30" s="52">
        <v>21.88</v>
      </c>
      <c r="L30" s="54">
        <f t="shared" si="0"/>
        <v>4004.04</v>
      </c>
      <c r="M30" s="16"/>
    </row>
    <row r="31" spans="1:13" ht="24.95" customHeight="1">
      <c r="A31" s="40"/>
      <c r="B31" s="52">
        <v>14</v>
      </c>
      <c r="C31" s="97" t="s">
        <v>80</v>
      </c>
      <c r="D31" s="99"/>
      <c r="E31" s="99"/>
      <c r="F31" s="98"/>
      <c r="G31" s="97" t="s">
        <v>79</v>
      </c>
      <c r="H31" s="98"/>
      <c r="I31" s="52">
        <v>998898</v>
      </c>
      <c r="J31" s="52">
        <v>123</v>
      </c>
      <c r="K31" s="55">
        <v>10</v>
      </c>
      <c r="L31" s="54">
        <f t="shared" si="0"/>
        <v>1230</v>
      </c>
      <c r="M31" s="16"/>
    </row>
    <row r="32" spans="1:13" ht="24.95" customHeight="1">
      <c r="A32" s="40"/>
      <c r="B32" s="52">
        <v>15</v>
      </c>
      <c r="C32" s="97" t="s">
        <v>110</v>
      </c>
      <c r="D32" s="99"/>
      <c r="E32" s="99"/>
      <c r="F32" s="98"/>
      <c r="G32" s="97" t="s">
        <v>111</v>
      </c>
      <c r="H32" s="98"/>
      <c r="I32" s="52">
        <v>998898</v>
      </c>
      <c r="J32" s="52">
        <v>50</v>
      </c>
      <c r="K32" s="52">
        <v>15.63</v>
      </c>
      <c r="L32" s="54">
        <f t="shared" si="0"/>
        <v>781.5</v>
      </c>
      <c r="M32" s="16"/>
    </row>
    <row r="33" spans="1:13" ht="24.95" customHeight="1">
      <c r="A33" s="40"/>
      <c r="B33" s="52">
        <v>16</v>
      </c>
      <c r="C33" s="97" t="s">
        <v>112</v>
      </c>
      <c r="D33" s="99"/>
      <c r="E33" s="99"/>
      <c r="F33" s="98"/>
      <c r="G33" s="97" t="s">
        <v>113</v>
      </c>
      <c r="H33" s="98"/>
      <c r="I33" s="52">
        <v>998898</v>
      </c>
      <c r="J33" s="52">
        <v>44</v>
      </c>
      <c r="K33" s="55">
        <v>8.6</v>
      </c>
      <c r="L33" s="54">
        <f t="shared" si="0"/>
        <v>378.4</v>
      </c>
      <c r="M33" s="16"/>
    </row>
    <row r="34" spans="1:13" ht="24.95" customHeight="1">
      <c r="A34" s="40"/>
      <c r="B34" s="52">
        <v>17</v>
      </c>
      <c r="C34" s="97" t="s">
        <v>45</v>
      </c>
      <c r="D34" s="99"/>
      <c r="E34" s="99"/>
      <c r="F34" s="98"/>
      <c r="G34" s="97" t="s">
        <v>46</v>
      </c>
      <c r="H34" s="98"/>
      <c r="I34" s="52">
        <v>998898</v>
      </c>
      <c r="J34" s="52">
        <v>200</v>
      </c>
      <c r="K34" s="52">
        <v>15.63</v>
      </c>
      <c r="L34" s="54">
        <f t="shared" si="0"/>
        <v>3126</v>
      </c>
      <c r="M34" s="16"/>
    </row>
    <row r="35" spans="1:13" ht="24.95" customHeight="1">
      <c r="A35" s="40"/>
      <c r="B35" s="52">
        <v>18</v>
      </c>
      <c r="C35" s="97" t="s">
        <v>81</v>
      </c>
      <c r="D35" s="99"/>
      <c r="E35" s="99"/>
      <c r="F35" s="98"/>
      <c r="G35" s="97" t="s">
        <v>82</v>
      </c>
      <c r="H35" s="98"/>
      <c r="I35" s="52">
        <v>998898</v>
      </c>
      <c r="J35" s="52">
        <v>200</v>
      </c>
      <c r="K35" s="55">
        <v>8.6</v>
      </c>
      <c r="L35" s="54">
        <f t="shared" si="0"/>
        <v>1720</v>
      </c>
      <c r="M35" s="16"/>
    </row>
    <row r="36" spans="1:13" ht="24.95" customHeight="1">
      <c r="A36" s="40"/>
      <c r="B36" s="52">
        <v>19</v>
      </c>
      <c r="C36" s="97" t="s">
        <v>114</v>
      </c>
      <c r="D36" s="99"/>
      <c r="E36" s="99"/>
      <c r="F36" s="98"/>
      <c r="G36" s="97" t="s">
        <v>115</v>
      </c>
      <c r="H36" s="98"/>
      <c r="I36" s="52">
        <v>998898</v>
      </c>
      <c r="J36" s="52">
        <v>955</v>
      </c>
      <c r="K36" s="55">
        <v>60</v>
      </c>
      <c r="L36" s="54">
        <f t="shared" si="0"/>
        <v>57300</v>
      </c>
      <c r="M36" s="16"/>
    </row>
    <row r="37" spans="1:13" ht="24.95" customHeight="1">
      <c r="A37" s="40"/>
      <c r="B37" s="52">
        <v>20</v>
      </c>
      <c r="C37" s="97" t="s">
        <v>116</v>
      </c>
      <c r="D37" s="99"/>
      <c r="E37" s="99"/>
      <c r="F37" s="98"/>
      <c r="G37" s="97" t="s">
        <v>86</v>
      </c>
      <c r="H37" s="98"/>
      <c r="I37" s="52">
        <v>998898</v>
      </c>
      <c r="J37" s="52">
        <v>504</v>
      </c>
      <c r="K37" s="55">
        <v>90</v>
      </c>
      <c r="L37" s="54">
        <f t="shared" si="0"/>
        <v>45360</v>
      </c>
      <c r="M37" s="16"/>
    </row>
    <row r="38" spans="1:13" ht="24.95" customHeight="1">
      <c r="A38" s="40"/>
      <c r="B38" s="52">
        <v>21</v>
      </c>
      <c r="C38" s="97" t="s">
        <v>117</v>
      </c>
      <c r="D38" s="99"/>
      <c r="E38" s="99"/>
      <c r="F38" s="98"/>
      <c r="G38" s="97" t="s">
        <v>48</v>
      </c>
      <c r="H38" s="98"/>
      <c r="I38" s="52">
        <v>998898</v>
      </c>
      <c r="J38" s="52">
        <v>590</v>
      </c>
      <c r="K38" s="55">
        <v>24.3</v>
      </c>
      <c r="L38" s="54">
        <f t="shared" si="0"/>
        <v>14337</v>
      </c>
      <c r="M38" s="16"/>
    </row>
    <row r="39" spans="1:13" ht="24.95" customHeight="1">
      <c r="A39" s="40"/>
      <c r="B39" s="52">
        <v>22</v>
      </c>
      <c r="C39" s="97" t="s">
        <v>118</v>
      </c>
      <c r="D39" s="99"/>
      <c r="E39" s="99"/>
      <c r="F39" s="98"/>
      <c r="G39" s="97" t="s">
        <v>50</v>
      </c>
      <c r="H39" s="98"/>
      <c r="I39" s="52">
        <v>998898</v>
      </c>
      <c r="J39" s="52">
        <v>372</v>
      </c>
      <c r="K39" s="55">
        <v>24.3</v>
      </c>
      <c r="L39" s="54">
        <f t="shared" si="0"/>
        <v>9039.6</v>
      </c>
      <c r="M39" s="16"/>
    </row>
    <row r="40" spans="1:13" ht="24.95" customHeight="1">
      <c r="A40" s="40"/>
      <c r="B40" s="52">
        <v>23</v>
      </c>
      <c r="C40" s="97" t="s">
        <v>119</v>
      </c>
      <c r="D40" s="99"/>
      <c r="E40" s="99"/>
      <c r="F40" s="98"/>
      <c r="G40" s="97" t="s">
        <v>52</v>
      </c>
      <c r="H40" s="98"/>
      <c r="I40" s="52">
        <v>998898</v>
      </c>
      <c r="J40" s="52">
        <v>250</v>
      </c>
      <c r="K40" s="55">
        <v>24.3</v>
      </c>
      <c r="L40" s="54">
        <f t="shared" si="0"/>
        <v>6075</v>
      </c>
      <c r="M40" s="16"/>
    </row>
    <row r="41" spans="1:13" ht="24.95" customHeight="1">
      <c r="A41" s="40"/>
      <c r="B41" s="52">
        <v>24</v>
      </c>
      <c r="C41" s="97" t="s">
        <v>120</v>
      </c>
      <c r="D41" s="99"/>
      <c r="E41" s="99"/>
      <c r="F41" s="98"/>
      <c r="G41" s="97" t="s">
        <v>54</v>
      </c>
      <c r="H41" s="98"/>
      <c r="I41" s="52">
        <v>998898</v>
      </c>
      <c r="J41" s="52">
        <v>200</v>
      </c>
      <c r="K41" s="55">
        <v>24.3</v>
      </c>
      <c r="L41" s="54">
        <f t="shared" si="0"/>
        <v>4860</v>
      </c>
      <c r="M41" s="16"/>
    </row>
    <row r="42" spans="1:13" ht="24.95" customHeight="1">
      <c r="A42" s="40"/>
      <c r="B42" s="52">
        <v>25</v>
      </c>
      <c r="C42" s="97" t="s">
        <v>57</v>
      </c>
      <c r="D42" s="99"/>
      <c r="E42" s="99"/>
      <c r="F42" s="98"/>
      <c r="G42" s="97" t="s">
        <v>55</v>
      </c>
      <c r="H42" s="98"/>
      <c r="I42" s="52">
        <v>998898</v>
      </c>
      <c r="J42" s="52">
        <v>100</v>
      </c>
      <c r="K42" s="52">
        <v>18.53</v>
      </c>
      <c r="L42" s="54">
        <f t="shared" si="0"/>
        <v>1853</v>
      </c>
      <c r="M42" s="16"/>
    </row>
    <row r="43" spans="1:13" ht="24.95" customHeight="1">
      <c r="A43" s="40"/>
      <c r="B43" s="52">
        <v>26</v>
      </c>
      <c r="C43" s="97" t="s">
        <v>121</v>
      </c>
      <c r="D43" s="99"/>
      <c r="E43" s="99"/>
      <c r="F43" s="98"/>
      <c r="G43" s="97" t="s">
        <v>58</v>
      </c>
      <c r="H43" s="98"/>
      <c r="I43" s="52">
        <v>998898</v>
      </c>
      <c r="J43" s="52">
        <v>643</v>
      </c>
      <c r="K43" s="52">
        <v>18.53</v>
      </c>
      <c r="L43" s="54">
        <f t="shared" si="0"/>
        <v>11914.79</v>
      </c>
      <c r="M43" s="16"/>
    </row>
    <row r="44" spans="1:13" ht="24.95" customHeight="1">
      <c r="A44" s="40"/>
      <c r="B44" s="52">
        <v>27</v>
      </c>
      <c r="C44" s="97" t="s">
        <v>59</v>
      </c>
      <c r="D44" s="99"/>
      <c r="E44" s="99"/>
      <c r="F44" s="98"/>
      <c r="G44" s="97" t="s">
        <v>60</v>
      </c>
      <c r="H44" s="98"/>
      <c r="I44" s="52">
        <v>998898</v>
      </c>
      <c r="J44" s="52">
        <v>483</v>
      </c>
      <c r="K44" s="52">
        <v>13.16</v>
      </c>
      <c r="L44" s="54">
        <f t="shared" si="0"/>
        <v>6356.28</v>
      </c>
      <c r="M44" s="16"/>
    </row>
    <row r="45" spans="1:13" ht="24.95" customHeight="1">
      <c r="A45" s="40"/>
      <c r="B45" s="52">
        <v>28</v>
      </c>
      <c r="C45" s="97" t="s">
        <v>63</v>
      </c>
      <c r="D45" s="99"/>
      <c r="E45" s="99"/>
      <c r="F45" s="98"/>
      <c r="G45" s="97" t="s">
        <v>64</v>
      </c>
      <c r="H45" s="98"/>
      <c r="I45" s="52">
        <v>998898</v>
      </c>
      <c r="J45" s="52">
        <v>466</v>
      </c>
      <c r="K45" s="52">
        <v>12.81</v>
      </c>
      <c r="L45" s="54">
        <f t="shared" si="0"/>
        <v>5969.46</v>
      </c>
      <c r="M45" s="16"/>
    </row>
    <row r="46" spans="1:13" ht="24.95" customHeight="1">
      <c r="A46" s="40"/>
      <c r="B46" s="52">
        <v>29</v>
      </c>
      <c r="C46" s="97" t="s">
        <v>127</v>
      </c>
      <c r="D46" s="99"/>
      <c r="E46" s="99"/>
      <c r="F46" s="98"/>
      <c r="G46" s="97" t="s">
        <v>66</v>
      </c>
      <c r="H46" s="98"/>
      <c r="I46" s="52">
        <v>998898</v>
      </c>
      <c r="J46" s="52">
        <v>482</v>
      </c>
      <c r="K46" s="52">
        <v>18.079999999999998</v>
      </c>
      <c r="L46" s="54">
        <f t="shared" si="0"/>
        <v>8714.56</v>
      </c>
      <c r="M46" s="16"/>
    </row>
    <row r="47" spans="1:13" ht="24.95" customHeight="1">
      <c r="A47" s="40"/>
      <c r="B47" s="52">
        <v>30</v>
      </c>
      <c r="C47" s="97" t="s">
        <v>122</v>
      </c>
      <c r="D47" s="99"/>
      <c r="E47" s="99"/>
      <c r="F47" s="98"/>
      <c r="G47" s="97" t="s">
        <v>123</v>
      </c>
      <c r="H47" s="98"/>
      <c r="I47" s="52">
        <v>998898</v>
      </c>
      <c r="J47" s="52">
        <v>50</v>
      </c>
      <c r="K47" s="52">
        <v>18.079999999999998</v>
      </c>
      <c r="L47" s="54">
        <f t="shared" si="0"/>
        <v>903.99999999999989</v>
      </c>
      <c r="M47" s="16"/>
    </row>
    <row r="48" spans="1:13" ht="24.95" customHeight="1">
      <c r="A48" s="40"/>
      <c r="B48" s="52">
        <v>31</v>
      </c>
      <c r="C48" s="97" t="s">
        <v>67</v>
      </c>
      <c r="D48" s="99"/>
      <c r="E48" s="99"/>
      <c r="F48" s="98"/>
      <c r="G48" s="97" t="s">
        <v>68</v>
      </c>
      <c r="H48" s="98"/>
      <c r="I48" s="52">
        <v>998898</v>
      </c>
      <c r="J48" s="52">
        <v>450</v>
      </c>
      <c r="K48" s="55">
        <v>12.5</v>
      </c>
      <c r="L48" s="54">
        <f t="shared" si="0"/>
        <v>5625</v>
      </c>
      <c r="M48" s="16"/>
    </row>
    <row r="49" spans="1:13" ht="24.95" customHeight="1">
      <c r="A49" s="40"/>
      <c r="B49" s="52">
        <v>32</v>
      </c>
      <c r="C49" s="97" t="s">
        <v>69</v>
      </c>
      <c r="D49" s="99"/>
      <c r="E49" s="99"/>
      <c r="F49" s="98"/>
      <c r="G49" s="97" t="s">
        <v>124</v>
      </c>
      <c r="H49" s="98"/>
      <c r="I49" s="52">
        <v>998898</v>
      </c>
      <c r="J49" s="52">
        <v>50</v>
      </c>
      <c r="K49" s="52">
        <v>16.97</v>
      </c>
      <c r="L49" s="54">
        <f t="shared" si="0"/>
        <v>848.5</v>
      </c>
      <c r="M49" s="16"/>
    </row>
    <row r="50" spans="1:13" ht="24.95" customHeight="1">
      <c r="A50" s="40"/>
      <c r="B50" s="52">
        <v>33</v>
      </c>
      <c r="C50" s="97" t="s">
        <v>125</v>
      </c>
      <c r="D50" s="99"/>
      <c r="E50" s="99"/>
      <c r="F50" s="98"/>
      <c r="G50" s="97" t="s">
        <v>72</v>
      </c>
      <c r="H50" s="98"/>
      <c r="I50" s="52">
        <v>998898</v>
      </c>
      <c r="J50" s="52">
        <v>221</v>
      </c>
      <c r="K50" s="52">
        <v>18.079999999999998</v>
      </c>
      <c r="L50" s="54">
        <f t="shared" si="0"/>
        <v>3995.68</v>
      </c>
      <c r="M50" s="16"/>
    </row>
    <row r="51" spans="1:13" ht="24.95" customHeight="1">
      <c r="A51" s="40"/>
      <c r="B51" s="52">
        <v>34</v>
      </c>
      <c r="C51" s="97" t="s">
        <v>73</v>
      </c>
      <c r="D51" s="99"/>
      <c r="E51" s="99"/>
      <c r="F51" s="98"/>
      <c r="G51" s="97" t="s">
        <v>74</v>
      </c>
      <c r="H51" s="98"/>
      <c r="I51" s="52">
        <v>998898</v>
      </c>
      <c r="J51" s="52">
        <v>215</v>
      </c>
      <c r="K51" s="52">
        <v>16.8</v>
      </c>
      <c r="L51" s="54">
        <f t="shared" si="0"/>
        <v>3612</v>
      </c>
      <c r="M51" s="16"/>
    </row>
    <row r="52" spans="1:13" ht="24.95" customHeight="1">
      <c r="A52" s="40"/>
      <c r="B52" s="52">
        <v>35</v>
      </c>
      <c r="C52" s="97" t="s">
        <v>126</v>
      </c>
      <c r="D52" s="99"/>
      <c r="E52" s="99"/>
      <c r="F52" s="98"/>
      <c r="G52" s="97">
        <v>59461202</v>
      </c>
      <c r="H52" s="98"/>
      <c r="I52" s="52">
        <v>998898</v>
      </c>
      <c r="J52" s="52">
        <v>3587</v>
      </c>
      <c r="K52" s="55">
        <v>33</v>
      </c>
      <c r="L52" s="54">
        <f t="shared" si="0"/>
        <v>118371</v>
      </c>
      <c r="M52" s="16"/>
    </row>
    <row r="53" spans="1:13" ht="32.1" customHeight="1">
      <c r="B53" s="56"/>
      <c r="C53" s="57"/>
      <c r="D53" s="57"/>
      <c r="E53" s="57"/>
      <c r="F53" s="57"/>
      <c r="G53" s="56"/>
      <c r="H53" s="56"/>
      <c r="I53" s="56"/>
      <c r="J53" s="58" t="s">
        <v>97</v>
      </c>
      <c r="K53" s="58"/>
      <c r="L53" s="59">
        <f>SUM(L18:L52)</f>
        <v>382556.81</v>
      </c>
      <c r="M53" s="16"/>
    </row>
    <row r="54" spans="1:13" ht="32.1" customHeight="1">
      <c r="B54" s="56"/>
      <c r="C54" s="100"/>
      <c r="D54" s="100"/>
      <c r="E54" s="100"/>
      <c r="F54" s="100"/>
      <c r="G54" s="101"/>
      <c r="H54" s="101"/>
      <c r="I54" s="56"/>
      <c r="J54" s="56" t="s">
        <v>32</v>
      </c>
      <c r="K54" s="56"/>
      <c r="L54" s="60">
        <f>IFERROR(L53*6/100,"")</f>
        <v>22953.408599999999</v>
      </c>
      <c r="M54" s="16"/>
    </row>
    <row r="55" spans="1:13" ht="32.1" customHeight="1">
      <c r="C55" s="58"/>
      <c r="D55" s="58"/>
      <c r="E55" s="58"/>
      <c r="F55" s="58"/>
      <c r="G55" s="101"/>
      <c r="H55" s="101"/>
      <c r="I55" s="56"/>
      <c r="J55" s="56" t="s">
        <v>33</v>
      </c>
      <c r="K55" s="56"/>
      <c r="L55" s="60">
        <f>IFERROR(L53*6/100,"")</f>
        <v>22953.408599999999</v>
      </c>
      <c r="M55" s="16"/>
    </row>
    <row r="56" spans="1:13" ht="39" customHeight="1">
      <c r="F56" s="16"/>
      <c r="G56" s="16"/>
      <c r="H56" s="16"/>
      <c r="I56" s="61" t="s">
        <v>34</v>
      </c>
      <c r="J56" s="62"/>
      <c r="K56" s="16"/>
      <c r="L56" s="63">
        <f>IFERROR(L53+L54+L55,"")</f>
        <v>428463.62720000005</v>
      </c>
      <c r="M56" s="16"/>
    </row>
    <row r="57" spans="1:13" ht="22.5">
      <c r="B57" s="67" t="s">
        <v>99</v>
      </c>
      <c r="F57" s="16"/>
      <c r="G57" s="16"/>
      <c r="H57" s="16"/>
      <c r="I57" s="16"/>
      <c r="J57" s="16"/>
      <c r="K57" s="16"/>
      <c r="L57" s="16"/>
      <c r="M57" s="16"/>
    </row>
    <row r="58" spans="1:13" ht="49.5" customHeight="1">
      <c r="B58" s="68" t="s">
        <v>131</v>
      </c>
      <c r="C58" s="65"/>
      <c r="D58" s="65"/>
      <c r="E58" s="65"/>
      <c r="F58" s="16"/>
      <c r="G58" s="16"/>
      <c r="H58" s="16"/>
      <c r="I58" s="64"/>
      <c r="J58" s="16"/>
      <c r="K58" s="16"/>
      <c r="L58" s="16"/>
      <c r="M58" s="16"/>
    </row>
    <row r="59" spans="1:13">
      <c r="B59" s="65"/>
      <c r="C59" s="65"/>
      <c r="D59" s="65"/>
      <c r="E59" s="65"/>
      <c r="F59" s="16"/>
      <c r="G59" s="16"/>
      <c r="H59" s="16"/>
      <c r="I59" s="16"/>
      <c r="J59" s="16"/>
      <c r="K59" s="16"/>
      <c r="L59" s="16"/>
      <c r="M59" s="16"/>
    </row>
    <row r="60" spans="1:13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2" spans="1:13" ht="32.25" customHeight="1">
      <c r="B62" s="70" t="s">
        <v>98</v>
      </c>
    </row>
    <row r="63" spans="1:13" ht="20.25">
      <c r="B63" s="69" t="s">
        <v>128</v>
      </c>
    </row>
    <row r="65" spans="9:9" ht="25.5">
      <c r="I65" s="66" t="s">
        <v>129</v>
      </c>
    </row>
  </sheetData>
  <mergeCells count="91">
    <mergeCell ref="B11:H11"/>
    <mergeCell ref="B3:F3"/>
    <mergeCell ref="J3:L3"/>
    <mergeCell ref="B4:I4"/>
    <mergeCell ref="J4:L4"/>
    <mergeCell ref="B5:L5"/>
    <mergeCell ref="B7:L7"/>
    <mergeCell ref="B8:H8"/>
    <mergeCell ref="I8:J8"/>
    <mergeCell ref="K8:L8"/>
    <mergeCell ref="B9:H10"/>
    <mergeCell ref="I9:L10"/>
    <mergeCell ref="B12:H12"/>
    <mergeCell ref="I12:L16"/>
    <mergeCell ref="B13:H13"/>
    <mergeCell ref="B14:H16"/>
    <mergeCell ref="C17:F17"/>
    <mergeCell ref="G17:H17"/>
    <mergeCell ref="C18:F18"/>
    <mergeCell ref="G18:H18"/>
    <mergeCell ref="C19:F19"/>
    <mergeCell ref="G19:H19"/>
    <mergeCell ref="C20:F20"/>
    <mergeCell ref="G20:H20"/>
    <mergeCell ref="C21:F21"/>
    <mergeCell ref="G21:H21"/>
    <mergeCell ref="C22:F22"/>
    <mergeCell ref="G22:H22"/>
    <mergeCell ref="C23:F23"/>
    <mergeCell ref="G23:H23"/>
    <mergeCell ref="C24:F24"/>
    <mergeCell ref="G24:H24"/>
    <mergeCell ref="C25:F25"/>
    <mergeCell ref="G25:H25"/>
    <mergeCell ref="C26:F26"/>
    <mergeCell ref="G26:H26"/>
    <mergeCell ref="C27:F27"/>
    <mergeCell ref="G27:H27"/>
    <mergeCell ref="C28:F28"/>
    <mergeCell ref="G28:H28"/>
    <mergeCell ref="C29:F29"/>
    <mergeCell ref="G29:H29"/>
    <mergeCell ref="C54:F54"/>
    <mergeCell ref="G54:H54"/>
    <mergeCell ref="G55:H55"/>
    <mergeCell ref="C30:F30"/>
    <mergeCell ref="C34:F34"/>
    <mergeCell ref="C35:F35"/>
    <mergeCell ref="C36:F36"/>
    <mergeCell ref="C37:F37"/>
    <mergeCell ref="C38:F38"/>
    <mergeCell ref="C31:F31"/>
    <mergeCell ref="G31:H31"/>
    <mergeCell ref="C32:F32"/>
    <mergeCell ref="G32:H32"/>
    <mergeCell ref="C33:F33"/>
    <mergeCell ref="G33:H33"/>
    <mergeCell ref="C50:F50"/>
    <mergeCell ref="C52:F52"/>
    <mergeCell ref="C51:F51"/>
    <mergeCell ref="C46:F46"/>
    <mergeCell ref="C39:F39"/>
    <mergeCell ref="C40:F40"/>
    <mergeCell ref="C41:F41"/>
    <mergeCell ref="C42:F42"/>
    <mergeCell ref="C43:F43"/>
    <mergeCell ref="C44:F44"/>
    <mergeCell ref="G38:H38"/>
    <mergeCell ref="C45:F45"/>
    <mergeCell ref="C47:F47"/>
    <mergeCell ref="C48:F48"/>
    <mergeCell ref="C49:F49"/>
    <mergeCell ref="G30:H30"/>
    <mergeCell ref="G34:H34"/>
    <mergeCell ref="G35:H35"/>
    <mergeCell ref="G36:H36"/>
    <mergeCell ref="G37:H37"/>
    <mergeCell ref="G52:H52"/>
    <mergeCell ref="G51:H51"/>
    <mergeCell ref="G46:H46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G49:H49"/>
    <mergeCell ref="G50:H50"/>
  </mergeCells>
  <pageMargins left="0.7" right="0.7" top="0.75" bottom="0.75" header="0.3" footer="0.3"/>
  <pageSetup scale="7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M53"/>
  <sheetViews>
    <sheetView tabSelected="1" zoomScale="115" zoomScaleNormal="115" workbookViewId="0">
      <selection activeCell="B52" sqref="B52"/>
    </sheetView>
  </sheetViews>
  <sheetFormatPr defaultRowHeight="15"/>
  <cols>
    <col min="1" max="1" width="0.85546875" customWidth="1"/>
    <col min="2" max="2" width="5.42578125" customWidth="1"/>
    <col min="3" max="3" width="10.5703125" customWidth="1"/>
    <col min="4" max="4" width="9.85546875" customWidth="1"/>
    <col min="5" max="5" width="10" customWidth="1"/>
    <col min="6" max="6" width="14.28515625" customWidth="1"/>
    <col min="7" max="7" width="9.5703125" customWidth="1"/>
    <col min="8" max="8" width="15.140625" customWidth="1"/>
    <col min="9" max="9" width="12" customWidth="1"/>
    <col min="10" max="10" width="8.140625" customWidth="1"/>
    <col min="11" max="11" width="13.28515625" customWidth="1"/>
    <col min="12" max="12" width="14" customWidth="1"/>
  </cols>
  <sheetData>
    <row r="2" spans="2:13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3" ht="18.75" customHeight="1">
      <c r="B3" s="117" t="s">
        <v>88</v>
      </c>
      <c r="C3" s="118"/>
      <c r="D3" s="118"/>
      <c r="E3" s="118"/>
      <c r="F3" s="118"/>
      <c r="G3" s="41" t="s">
        <v>90</v>
      </c>
      <c r="H3" s="41"/>
      <c r="I3" s="41"/>
      <c r="J3" s="118" t="s">
        <v>91</v>
      </c>
      <c r="K3" s="118"/>
      <c r="L3" s="119"/>
      <c r="M3" s="42"/>
    </row>
    <row r="4" spans="2:13" ht="15.75">
      <c r="B4" s="120" t="s">
        <v>89</v>
      </c>
      <c r="C4" s="121"/>
      <c r="D4" s="121"/>
      <c r="E4" s="121"/>
      <c r="F4" s="121"/>
      <c r="G4" s="121"/>
      <c r="H4" s="121"/>
      <c r="I4" s="121"/>
      <c r="J4" s="121" t="s">
        <v>92</v>
      </c>
      <c r="K4" s="121"/>
      <c r="L4" s="122"/>
      <c r="M4" s="42"/>
    </row>
    <row r="5" spans="2:13" ht="15" customHeight="1">
      <c r="B5" s="123"/>
      <c r="C5" s="124"/>
      <c r="D5" s="124"/>
      <c r="E5" s="124"/>
      <c r="F5" s="124"/>
      <c r="G5" s="124"/>
      <c r="H5" s="124"/>
      <c r="I5" s="124"/>
      <c r="J5" s="124"/>
      <c r="K5" s="124"/>
      <c r="L5" s="125"/>
      <c r="M5" s="16"/>
    </row>
    <row r="6" spans="2:13" ht="31.5" customHeight="1">
      <c r="B6" s="95"/>
      <c r="C6" s="96"/>
      <c r="D6" s="96"/>
      <c r="E6" s="93"/>
      <c r="F6" s="46" t="s">
        <v>130</v>
      </c>
      <c r="G6" s="46"/>
      <c r="H6" s="46" t="s">
        <v>93</v>
      </c>
      <c r="I6" s="46"/>
      <c r="J6" s="47"/>
      <c r="K6" s="47"/>
      <c r="L6" s="48"/>
      <c r="M6" s="16"/>
    </row>
    <row r="7" spans="2:13" ht="15" customHeight="1">
      <c r="B7" s="126" t="s">
        <v>94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M7" s="16"/>
    </row>
    <row r="8" spans="2:13" ht="30" customHeight="1">
      <c r="B8" s="129" t="s">
        <v>132</v>
      </c>
      <c r="C8" s="130"/>
      <c r="D8" s="130"/>
      <c r="E8" s="130"/>
      <c r="F8" s="130"/>
      <c r="G8" s="130"/>
      <c r="H8" s="131"/>
      <c r="I8" s="132" t="s">
        <v>95</v>
      </c>
      <c r="J8" s="133"/>
      <c r="K8" s="134">
        <v>45764</v>
      </c>
      <c r="L8" s="135"/>
      <c r="M8" s="16"/>
    </row>
    <row r="9" spans="2:13">
      <c r="B9" s="136" t="s">
        <v>0</v>
      </c>
      <c r="C9" s="137"/>
      <c r="D9" s="137"/>
      <c r="E9" s="137"/>
      <c r="F9" s="137"/>
      <c r="G9" s="137"/>
      <c r="H9" s="138"/>
      <c r="I9" s="142"/>
      <c r="J9" s="143"/>
      <c r="K9" s="143"/>
      <c r="L9" s="144"/>
      <c r="M9" s="16"/>
    </row>
    <row r="10" spans="2:13">
      <c r="B10" s="139"/>
      <c r="C10" s="140"/>
      <c r="D10" s="140"/>
      <c r="E10" s="140"/>
      <c r="F10" s="140"/>
      <c r="G10" s="140"/>
      <c r="H10" s="141"/>
      <c r="I10" s="105"/>
      <c r="J10" s="106"/>
      <c r="K10" s="106"/>
      <c r="L10" s="107"/>
      <c r="M10" s="16"/>
    </row>
    <row r="11" spans="2:13">
      <c r="B11" s="102" t="s">
        <v>1</v>
      </c>
      <c r="C11" s="103"/>
      <c r="D11" s="103"/>
      <c r="E11" s="103"/>
      <c r="F11" s="103"/>
      <c r="G11" s="103"/>
      <c r="H11" s="103"/>
      <c r="I11" s="92" t="s">
        <v>29</v>
      </c>
      <c r="J11" s="93"/>
      <c r="K11" s="50">
        <v>5800007757</v>
      </c>
      <c r="L11" s="94"/>
      <c r="M11" s="16"/>
    </row>
    <row r="12" spans="2:13">
      <c r="B12" s="102" t="s">
        <v>2</v>
      </c>
      <c r="C12" s="103"/>
      <c r="D12" s="103"/>
      <c r="E12" s="103"/>
      <c r="F12" s="103"/>
      <c r="G12" s="103"/>
      <c r="H12" s="104"/>
      <c r="I12" s="105"/>
      <c r="J12" s="106"/>
      <c r="K12" s="106"/>
      <c r="L12" s="107"/>
      <c r="M12" s="16"/>
    </row>
    <row r="13" spans="2:13">
      <c r="B13" s="102" t="s">
        <v>27</v>
      </c>
      <c r="C13" s="103"/>
      <c r="D13" s="103"/>
      <c r="E13" s="103"/>
      <c r="F13" s="103"/>
      <c r="G13" s="103"/>
      <c r="H13" s="104"/>
      <c r="I13" s="105"/>
      <c r="J13" s="106"/>
      <c r="K13" s="106"/>
      <c r="L13" s="107"/>
      <c r="M13" s="16"/>
    </row>
    <row r="14" spans="2:13">
      <c r="B14" s="111" t="s">
        <v>3</v>
      </c>
      <c r="C14" s="112"/>
      <c r="D14" s="112"/>
      <c r="E14" s="112"/>
      <c r="F14" s="112"/>
      <c r="G14" s="112"/>
      <c r="H14" s="113"/>
      <c r="I14" s="105"/>
      <c r="J14" s="106"/>
      <c r="K14" s="106"/>
      <c r="L14" s="107"/>
      <c r="M14" s="16"/>
    </row>
    <row r="15" spans="2:13">
      <c r="B15" s="111"/>
      <c r="C15" s="112"/>
      <c r="D15" s="112"/>
      <c r="E15" s="112"/>
      <c r="F15" s="112"/>
      <c r="G15" s="112"/>
      <c r="H15" s="113"/>
      <c r="I15" s="105"/>
      <c r="J15" s="106"/>
      <c r="K15" s="106"/>
      <c r="L15" s="107"/>
      <c r="M15" s="16"/>
    </row>
    <row r="16" spans="2:13">
      <c r="B16" s="114"/>
      <c r="C16" s="115"/>
      <c r="D16" s="115"/>
      <c r="E16" s="115"/>
      <c r="F16" s="115"/>
      <c r="G16" s="115"/>
      <c r="H16" s="116"/>
      <c r="I16" s="108"/>
      <c r="J16" s="109"/>
      <c r="K16" s="109"/>
      <c r="L16" s="110"/>
      <c r="M16" s="16"/>
    </row>
    <row r="17" spans="1:13" ht="24.95" customHeight="1">
      <c r="A17" s="40"/>
      <c r="B17" s="52" t="s">
        <v>8</v>
      </c>
      <c r="C17" s="97" t="s">
        <v>96</v>
      </c>
      <c r="D17" s="99"/>
      <c r="E17" s="99"/>
      <c r="F17" s="98"/>
      <c r="G17" s="97" t="s">
        <v>40</v>
      </c>
      <c r="H17" s="98"/>
      <c r="I17" s="52" t="s">
        <v>11</v>
      </c>
      <c r="J17" s="52" t="s">
        <v>4</v>
      </c>
      <c r="K17" s="52" t="s">
        <v>5</v>
      </c>
      <c r="L17" s="53" t="s">
        <v>6</v>
      </c>
      <c r="M17" s="16"/>
    </row>
    <row r="18" spans="1:13" ht="24.95" customHeight="1">
      <c r="A18" s="40"/>
      <c r="B18" s="52">
        <v>1</v>
      </c>
      <c r="C18" s="97" t="s">
        <v>12</v>
      </c>
      <c r="D18" s="99"/>
      <c r="E18" s="99"/>
      <c r="F18" s="98"/>
      <c r="G18" s="97" t="s">
        <v>13</v>
      </c>
      <c r="H18" s="98"/>
      <c r="I18" s="52">
        <v>998898</v>
      </c>
      <c r="J18" s="52">
        <v>950</v>
      </c>
      <c r="K18" s="52">
        <v>15.63</v>
      </c>
      <c r="L18" s="54">
        <f>J18*K18</f>
        <v>14848.5</v>
      </c>
      <c r="M18" s="16"/>
    </row>
    <row r="19" spans="1:13" ht="24.95" customHeight="1">
      <c r="A19" s="40"/>
      <c r="B19" s="52">
        <v>2</v>
      </c>
      <c r="C19" s="97" t="s">
        <v>14</v>
      </c>
      <c r="D19" s="99"/>
      <c r="E19" s="99"/>
      <c r="F19" s="98"/>
      <c r="G19" s="97" t="s">
        <v>15</v>
      </c>
      <c r="H19" s="98"/>
      <c r="I19" s="52">
        <v>998898</v>
      </c>
      <c r="J19" s="52">
        <v>931</v>
      </c>
      <c r="K19" s="55">
        <v>8.6</v>
      </c>
      <c r="L19" s="54">
        <f t="shared" ref="L19:L40" si="0">J19*K19</f>
        <v>8006.5999999999995</v>
      </c>
      <c r="M19" s="16"/>
    </row>
    <row r="20" spans="1:13" ht="24.95" customHeight="1">
      <c r="A20" s="40"/>
      <c r="B20" s="52">
        <v>3</v>
      </c>
      <c r="C20" s="97" t="s">
        <v>43</v>
      </c>
      <c r="D20" s="99"/>
      <c r="E20" s="99"/>
      <c r="F20" s="98"/>
      <c r="G20" s="97" t="s">
        <v>20</v>
      </c>
      <c r="H20" s="98"/>
      <c r="I20" s="52">
        <v>998898</v>
      </c>
      <c r="J20" s="52">
        <v>988</v>
      </c>
      <c r="K20" s="52">
        <v>15.63</v>
      </c>
      <c r="L20" s="54">
        <f t="shared" si="0"/>
        <v>15442.44</v>
      </c>
      <c r="M20" s="16"/>
    </row>
    <row r="21" spans="1:13" ht="24.95" customHeight="1">
      <c r="A21" s="40"/>
      <c r="B21" s="52">
        <v>4</v>
      </c>
      <c r="C21" s="97" t="s">
        <v>77</v>
      </c>
      <c r="D21" s="99"/>
      <c r="E21" s="99"/>
      <c r="F21" s="98"/>
      <c r="G21" s="97" t="s">
        <v>21</v>
      </c>
      <c r="H21" s="98"/>
      <c r="I21" s="52">
        <v>998898</v>
      </c>
      <c r="J21" s="52">
        <v>870</v>
      </c>
      <c r="K21" s="55">
        <v>8.6</v>
      </c>
      <c r="L21" s="54">
        <f t="shared" si="0"/>
        <v>7482</v>
      </c>
      <c r="M21" s="16"/>
    </row>
    <row r="22" spans="1:13" ht="24.95" customHeight="1">
      <c r="A22" s="40"/>
      <c r="B22" s="52">
        <v>5</v>
      </c>
      <c r="C22" s="97" t="s">
        <v>44</v>
      </c>
      <c r="D22" s="99"/>
      <c r="E22" s="99"/>
      <c r="F22" s="98"/>
      <c r="G22" s="97" t="s">
        <v>22</v>
      </c>
      <c r="H22" s="98"/>
      <c r="I22" s="52">
        <v>998898</v>
      </c>
      <c r="J22" s="52">
        <v>180</v>
      </c>
      <c r="K22" s="52">
        <v>15.63</v>
      </c>
      <c r="L22" s="54">
        <f t="shared" si="0"/>
        <v>2813.4</v>
      </c>
      <c r="M22" s="16"/>
    </row>
    <row r="23" spans="1:13" ht="24.95" customHeight="1">
      <c r="A23" s="40"/>
      <c r="B23" s="52">
        <v>6</v>
      </c>
      <c r="C23" s="97" t="s">
        <v>78</v>
      </c>
      <c r="D23" s="99"/>
      <c r="E23" s="99"/>
      <c r="F23" s="98"/>
      <c r="G23" s="97" t="s">
        <v>23</v>
      </c>
      <c r="H23" s="98"/>
      <c r="I23" s="52">
        <v>998898</v>
      </c>
      <c r="J23" s="52">
        <v>130</v>
      </c>
      <c r="K23" s="55">
        <v>8.5</v>
      </c>
      <c r="L23" s="54">
        <f t="shared" si="0"/>
        <v>1105</v>
      </c>
      <c r="M23" s="16"/>
    </row>
    <row r="24" spans="1:13" ht="24.95" customHeight="1">
      <c r="A24" s="40"/>
      <c r="B24" s="52">
        <v>7</v>
      </c>
      <c r="C24" s="97" t="s">
        <v>134</v>
      </c>
      <c r="D24" s="99"/>
      <c r="E24" s="99"/>
      <c r="F24" s="98"/>
      <c r="G24" s="97" t="s">
        <v>135</v>
      </c>
      <c r="H24" s="98"/>
      <c r="I24" s="52">
        <v>998898</v>
      </c>
      <c r="J24" s="52">
        <v>170</v>
      </c>
      <c r="K24" s="55">
        <v>15.63</v>
      </c>
      <c r="L24" s="54">
        <f t="shared" si="0"/>
        <v>2657.1</v>
      </c>
      <c r="M24" s="16"/>
    </row>
    <row r="25" spans="1:13" ht="24.95" customHeight="1">
      <c r="A25" s="40"/>
      <c r="B25" s="52">
        <v>8</v>
      </c>
      <c r="C25" s="97" t="s">
        <v>136</v>
      </c>
      <c r="D25" s="99"/>
      <c r="E25" s="99"/>
      <c r="F25" s="98"/>
      <c r="G25" s="97" t="s">
        <v>137</v>
      </c>
      <c r="H25" s="98"/>
      <c r="I25" s="52">
        <v>998898</v>
      </c>
      <c r="J25" s="52">
        <v>170</v>
      </c>
      <c r="K25" s="55">
        <v>8.5</v>
      </c>
      <c r="L25" s="54">
        <f t="shared" si="0"/>
        <v>1445</v>
      </c>
      <c r="M25" s="16"/>
    </row>
    <row r="26" spans="1:13" ht="24.95" customHeight="1">
      <c r="A26" s="40"/>
      <c r="B26" s="52">
        <v>9</v>
      </c>
      <c r="C26" s="97" t="s">
        <v>101</v>
      </c>
      <c r="D26" s="99"/>
      <c r="E26" s="99"/>
      <c r="F26" s="98"/>
      <c r="G26" s="97" t="s">
        <v>102</v>
      </c>
      <c r="H26" s="98"/>
      <c r="I26" s="52">
        <v>998898</v>
      </c>
      <c r="J26" s="52">
        <v>120</v>
      </c>
      <c r="K26" s="55">
        <v>15.63</v>
      </c>
      <c r="L26" s="54">
        <f t="shared" si="0"/>
        <v>1875.6000000000001</v>
      </c>
      <c r="M26" s="16"/>
    </row>
    <row r="27" spans="1:13" ht="24.95" customHeight="1">
      <c r="A27" s="40"/>
      <c r="B27" s="52">
        <v>10</v>
      </c>
      <c r="C27" s="97" t="s">
        <v>103</v>
      </c>
      <c r="D27" s="99"/>
      <c r="E27" s="99"/>
      <c r="F27" s="98"/>
      <c r="G27" s="97" t="s">
        <v>104</v>
      </c>
      <c r="H27" s="98"/>
      <c r="I27" s="52">
        <v>998898</v>
      </c>
      <c r="J27" s="52">
        <v>170</v>
      </c>
      <c r="K27" s="55">
        <v>8.6</v>
      </c>
      <c r="L27" s="54">
        <f t="shared" si="0"/>
        <v>1462</v>
      </c>
      <c r="M27" s="16"/>
    </row>
    <row r="28" spans="1:13" ht="24.95" customHeight="1">
      <c r="A28" s="40"/>
      <c r="B28" s="52">
        <v>11</v>
      </c>
      <c r="C28" s="97" t="s">
        <v>114</v>
      </c>
      <c r="D28" s="99"/>
      <c r="E28" s="99"/>
      <c r="F28" s="98"/>
      <c r="G28" s="97" t="s">
        <v>115</v>
      </c>
      <c r="H28" s="98"/>
      <c r="I28" s="52">
        <v>998898</v>
      </c>
      <c r="J28" s="52">
        <v>1400</v>
      </c>
      <c r="K28" s="55">
        <v>60</v>
      </c>
      <c r="L28" s="54">
        <f t="shared" si="0"/>
        <v>84000</v>
      </c>
      <c r="M28" s="16"/>
    </row>
    <row r="29" spans="1:13" ht="24.95" customHeight="1">
      <c r="A29" s="40"/>
      <c r="B29" s="52">
        <v>12</v>
      </c>
      <c r="C29" s="97" t="s">
        <v>138</v>
      </c>
      <c r="D29" s="99"/>
      <c r="E29" s="99"/>
      <c r="F29" s="98"/>
      <c r="G29" s="97" t="s">
        <v>86</v>
      </c>
      <c r="H29" s="98"/>
      <c r="I29" s="52">
        <v>998898</v>
      </c>
      <c r="J29" s="52">
        <v>500</v>
      </c>
      <c r="K29" s="55">
        <v>90</v>
      </c>
      <c r="L29" s="54">
        <f t="shared" si="0"/>
        <v>45000</v>
      </c>
      <c r="M29" s="16"/>
    </row>
    <row r="30" spans="1:13" ht="24.95" customHeight="1">
      <c r="A30" s="40"/>
      <c r="B30" s="52">
        <v>13</v>
      </c>
      <c r="C30" s="97" t="s">
        <v>118</v>
      </c>
      <c r="D30" s="99"/>
      <c r="E30" s="99"/>
      <c r="F30" s="98"/>
      <c r="G30" s="97" t="s">
        <v>50</v>
      </c>
      <c r="H30" s="98"/>
      <c r="I30" s="52">
        <v>998898</v>
      </c>
      <c r="J30" s="52">
        <v>1040</v>
      </c>
      <c r="K30" s="55">
        <v>24.3</v>
      </c>
      <c r="L30" s="54">
        <f t="shared" si="0"/>
        <v>25272</v>
      </c>
      <c r="M30" s="16"/>
    </row>
    <row r="31" spans="1:13" ht="24.95" customHeight="1">
      <c r="A31" s="40"/>
      <c r="B31" s="52">
        <v>14</v>
      </c>
      <c r="C31" s="97" t="s">
        <v>133</v>
      </c>
      <c r="D31" s="99"/>
      <c r="E31" s="99"/>
      <c r="F31" s="98"/>
      <c r="G31" s="97" t="s">
        <v>54</v>
      </c>
      <c r="H31" s="98"/>
      <c r="I31" s="52">
        <v>998898</v>
      </c>
      <c r="J31" s="52">
        <v>400</v>
      </c>
      <c r="K31" s="55">
        <v>24.3</v>
      </c>
      <c r="L31" s="54">
        <f t="shared" ref="L31" si="1">J31*K31</f>
        <v>9720</v>
      </c>
      <c r="M31" s="16"/>
    </row>
    <row r="32" spans="1:13" ht="24.95" customHeight="1">
      <c r="A32" s="40"/>
      <c r="B32" s="52">
        <v>15</v>
      </c>
      <c r="C32" s="97" t="s">
        <v>57</v>
      </c>
      <c r="D32" s="99"/>
      <c r="E32" s="99"/>
      <c r="F32" s="98"/>
      <c r="G32" s="97" t="s">
        <v>55</v>
      </c>
      <c r="H32" s="98"/>
      <c r="I32" s="52">
        <v>998898</v>
      </c>
      <c r="J32" s="52">
        <v>195</v>
      </c>
      <c r="K32" s="55">
        <v>18.53</v>
      </c>
      <c r="L32" s="54">
        <f t="shared" si="0"/>
        <v>3613.3500000000004</v>
      </c>
      <c r="M32" s="16"/>
    </row>
    <row r="33" spans="1:13" ht="24.95" customHeight="1">
      <c r="A33" s="40"/>
      <c r="B33" s="52">
        <v>16</v>
      </c>
      <c r="C33" s="97" t="s">
        <v>121</v>
      </c>
      <c r="D33" s="99"/>
      <c r="E33" s="99"/>
      <c r="F33" s="98"/>
      <c r="G33" s="97" t="s">
        <v>58</v>
      </c>
      <c r="H33" s="98"/>
      <c r="I33" s="52">
        <v>998898</v>
      </c>
      <c r="J33" s="52">
        <v>200</v>
      </c>
      <c r="K33" s="52">
        <v>18.53</v>
      </c>
      <c r="L33" s="54">
        <f t="shared" si="0"/>
        <v>3706</v>
      </c>
      <c r="M33" s="16"/>
    </row>
    <row r="34" spans="1:13" ht="24.95" customHeight="1">
      <c r="A34" s="40"/>
      <c r="B34" s="52">
        <v>17</v>
      </c>
      <c r="C34" s="97" t="s">
        <v>59</v>
      </c>
      <c r="D34" s="99"/>
      <c r="E34" s="99"/>
      <c r="F34" s="98"/>
      <c r="G34" s="97" t="s">
        <v>60</v>
      </c>
      <c r="H34" s="98"/>
      <c r="I34" s="52">
        <v>998898</v>
      </c>
      <c r="J34" s="52">
        <v>766</v>
      </c>
      <c r="K34" s="52">
        <v>13.16</v>
      </c>
      <c r="L34" s="54">
        <f t="shared" si="0"/>
        <v>10080.56</v>
      </c>
      <c r="M34" s="16"/>
    </row>
    <row r="35" spans="1:13" ht="24.95" customHeight="1">
      <c r="A35" s="40"/>
      <c r="B35" s="52">
        <v>18</v>
      </c>
      <c r="C35" s="97" t="s">
        <v>61</v>
      </c>
      <c r="D35" s="99"/>
      <c r="E35" s="99"/>
      <c r="F35" s="98"/>
      <c r="G35" s="97" t="s">
        <v>62</v>
      </c>
      <c r="H35" s="98"/>
      <c r="I35" s="52">
        <v>998898</v>
      </c>
      <c r="J35" s="52">
        <v>100</v>
      </c>
      <c r="K35" s="55">
        <v>24.3</v>
      </c>
      <c r="L35" s="54">
        <f t="shared" si="0"/>
        <v>2430</v>
      </c>
      <c r="M35" s="16"/>
    </row>
    <row r="36" spans="1:13" ht="24.95" customHeight="1">
      <c r="A36" s="40"/>
      <c r="B36" s="52">
        <v>19</v>
      </c>
      <c r="C36" s="97" t="s">
        <v>63</v>
      </c>
      <c r="D36" s="99"/>
      <c r="E36" s="99"/>
      <c r="F36" s="98"/>
      <c r="G36" s="97" t="s">
        <v>64</v>
      </c>
      <c r="H36" s="98"/>
      <c r="I36" s="52">
        <v>998898</v>
      </c>
      <c r="J36" s="52">
        <v>161</v>
      </c>
      <c r="K36" s="52">
        <v>12.81</v>
      </c>
      <c r="L36" s="54">
        <f t="shared" si="0"/>
        <v>2062.41</v>
      </c>
      <c r="M36" s="16"/>
    </row>
    <row r="37" spans="1:13" ht="24.95" customHeight="1">
      <c r="A37" s="40"/>
      <c r="B37" s="52">
        <v>20</v>
      </c>
      <c r="C37" s="97" t="s">
        <v>127</v>
      </c>
      <c r="D37" s="99"/>
      <c r="E37" s="99"/>
      <c r="F37" s="98"/>
      <c r="G37" s="97" t="s">
        <v>66</v>
      </c>
      <c r="H37" s="98"/>
      <c r="I37" s="52">
        <v>998898</v>
      </c>
      <c r="J37" s="52">
        <v>340</v>
      </c>
      <c r="K37" s="52">
        <v>18.079999999999998</v>
      </c>
      <c r="L37" s="54">
        <f t="shared" si="0"/>
        <v>6147.2</v>
      </c>
      <c r="M37" s="16"/>
    </row>
    <row r="38" spans="1:13" ht="24.95" customHeight="1">
      <c r="A38" s="40"/>
      <c r="B38" s="52">
        <v>21</v>
      </c>
      <c r="C38" s="97" t="s">
        <v>67</v>
      </c>
      <c r="D38" s="145"/>
      <c r="E38" s="145"/>
      <c r="F38" s="146"/>
      <c r="G38" s="97" t="s">
        <v>68</v>
      </c>
      <c r="H38" s="98"/>
      <c r="I38" s="52">
        <v>998898</v>
      </c>
      <c r="J38" s="52">
        <v>150</v>
      </c>
      <c r="K38" s="55">
        <v>12.5</v>
      </c>
      <c r="L38" s="54">
        <f t="shared" si="0"/>
        <v>1875</v>
      </c>
      <c r="M38" s="16"/>
    </row>
    <row r="39" spans="1:13" ht="24.95" customHeight="1">
      <c r="A39" s="40"/>
      <c r="B39" s="52">
        <v>22</v>
      </c>
      <c r="C39" s="97" t="s">
        <v>69</v>
      </c>
      <c r="D39" s="99"/>
      <c r="E39" s="99"/>
      <c r="F39" s="98"/>
      <c r="G39" s="97" t="s">
        <v>68</v>
      </c>
      <c r="H39" s="98"/>
      <c r="I39" s="52">
        <v>998898</v>
      </c>
      <c r="J39" s="52">
        <v>100</v>
      </c>
      <c r="K39" s="55">
        <v>16.97</v>
      </c>
      <c r="L39" s="54">
        <f t="shared" si="0"/>
        <v>1697</v>
      </c>
      <c r="M39" s="16"/>
    </row>
    <row r="40" spans="1:13" ht="24.95" customHeight="1">
      <c r="A40" s="40"/>
      <c r="B40" s="52">
        <v>23</v>
      </c>
      <c r="C40" s="97" t="s">
        <v>71</v>
      </c>
      <c r="D40" s="99"/>
      <c r="E40" s="99"/>
      <c r="F40" s="98"/>
      <c r="G40" s="97" t="s">
        <v>72</v>
      </c>
      <c r="H40" s="98"/>
      <c r="I40" s="52">
        <v>998898</v>
      </c>
      <c r="J40" s="52">
        <v>184</v>
      </c>
      <c r="K40" s="55">
        <v>18.079999999999998</v>
      </c>
      <c r="L40" s="54">
        <f t="shared" si="0"/>
        <v>3326.72</v>
      </c>
      <c r="M40" s="16"/>
    </row>
    <row r="41" spans="1:13" ht="32.1" customHeight="1">
      <c r="B41" s="91"/>
      <c r="C41" s="90"/>
      <c r="D41" s="90"/>
      <c r="E41" s="90"/>
      <c r="F41" s="90"/>
      <c r="G41" s="91"/>
      <c r="H41" s="91"/>
      <c r="I41" s="91"/>
      <c r="J41" s="58" t="s">
        <v>97</v>
      </c>
      <c r="K41" s="58"/>
      <c r="L41" s="59">
        <f>SUM(L18:L40)</f>
        <v>256067.88000000003</v>
      </c>
      <c r="M41" s="16"/>
    </row>
    <row r="42" spans="1:13" ht="32.1" customHeight="1">
      <c r="B42" s="91"/>
      <c r="C42" s="100"/>
      <c r="D42" s="100"/>
      <c r="E42" s="100"/>
      <c r="F42" s="100"/>
      <c r="G42" s="101"/>
      <c r="H42" s="101"/>
      <c r="I42" s="91"/>
      <c r="J42" s="91" t="s">
        <v>32</v>
      </c>
      <c r="K42" s="91"/>
      <c r="L42" s="60">
        <f>IFERROR(L41*6/100,"")</f>
        <v>15364.072800000002</v>
      </c>
      <c r="M42" s="16"/>
    </row>
    <row r="43" spans="1:13" ht="32.1" customHeight="1">
      <c r="C43" s="58"/>
      <c r="D43" s="58"/>
      <c r="E43" s="58"/>
      <c r="F43" s="58"/>
      <c r="G43" s="101"/>
      <c r="H43" s="101"/>
      <c r="I43" s="91"/>
      <c r="J43" s="91" t="s">
        <v>33</v>
      </c>
      <c r="K43" s="91"/>
      <c r="L43" s="60">
        <f>IFERROR(L41*6/100,"")</f>
        <v>15364.072800000002</v>
      </c>
      <c r="M43" s="16"/>
    </row>
    <row r="44" spans="1:13" ht="39" customHeight="1">
      <c r="F44" s="16"/>
      <c r="G44" s="16"/>
      <c r="H44" s="16"/>
      <c r="I44" s="61" t="s">
        <v>34</v>
      </c>
      <c r="J44" s="62"/>
      <c r="K44" s="16"/>
      <c r="L44" s="63">
        <f>IFERROR(L41+L42+L43,"")</f>
        <v>286796.02560000005</v>
      </c>
      <c r="M44" s="16"/>
    </row>
    <row r="45" spans="1:13" ht="22.5">
      <c r="B45" s="67" t="s">
        <v>99</v>
      </c>
      <c r="F45" s="16"/>
      <c r="G45" s="16"/>
      <c r="H45" s="16"/>
      <c r="I45" s="16"/>
      <c r="J45" s="16"/>
      <c r="K45" s="16"/>
      <c r="L45" s="16"/>
      <c r="M45" s="16"/>
    </row>
    <row r="46" spans="1:13" ht="49.5" customHeight="1">
      <c r="B46" s="68" t="s">
        <v>139</v>
      </c>
      <c r="C46" s="65"/>
      <c r="D46" s="65"/>
      <c r="E46" s="65"/>
      <c r="F46" s="16"/>
      <c r="G46" s="16"/>
      <c r="H46" s="16"/>
      <c r="I46" s="64"/>
      <c r="J46" s="16"/>
      <c r="K46" s="16"/>
      <c r="L46" s="16"/>
      <c r="M46" s="16"/>
    </row>
    <row r="47" spans="1:13">
      <c r="B47" s="65"/>
      <c r="C47" s="65"/>
      <c r="D47" s="65"/>
      <c r="E47" s="65"/>
      <c r="F47" s="16"/>
      <c r="G47" s="16"/>
      <c r="H47" s="16"/>
      <c r="I47" s="16"/>
      <c r="J47" s="16"/>
      <c r="K47" s="16"/>
      <c r="L47" s="16"/>
      <c r="M47" s="16"/>
    </row>
    <row r="48" spans="1:13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50" spans="2:9" ht="32.25" customHeight="1">
      <c r="B50" s="70" t="s">
        <v>98</v>
      </c>
    </row>
    <row r="51" spans="2:9" ht="20.25">
      <c r="B51" s="69" t="s">
        <v>140</v>
      </c>
    </row>
    <row r="53" spans="2:9" ht="25.5">
      <c r="I53" s="66" t="s">
        <v>129</v>
      </c>
    </row>
  </sheetData>
  <mergeCells count="67">
    <mergeCell ref="C39:F39"/>
    <mergeCell ref="G39:H39"/>
    <mergeCell ref="C27:F27"/>
    <mergeCell ref="G26:H26"/>
    <mergeCell ref="G27:H27"/>
    <mergeCell ref="C29:F29"/>
    <mergeCell ref="G29:H29"/>
    <mergeCell ref="C24:F24"/>
    <mergeCell ref="G24:H24"/>
    <mergeCell ref="C25:F25"/>
    <mergeCell ref="G25:H25"/>
    <mergeCell ref="C26:F26"/>
    <mergeCell ref="B11:H11"/>
    <mergeCell ref="B3:F3"/>
    <mergeCell ref="J3:L3"/>
    <mergeCell ref="B4:I4"/>
    <mergeCell ref="J4:L4"/>
    <mergeCell ref="B5:L5"/>
    <mergeCell ref="B7:L7"/>
    <mergeCell ref="B8:H8"/>
    <mergeCell ref="I8:J8"/>
    <mergeCell ref="K8:L8"/>
    <mergeCell ref="B9:H10"/>
    <mergeCell ref="I9:L10"/>
    <mergeCell ref="I12:L16"/>
    <mergeCell ref="B13:H13"/>
    <mergeCell ref="B14:H16"/>
    <mergeCell ref="C17:F17"/>
    <mergeCell ref="G17:H17"/>
    <mergeCell ref="C18:F18"/>
    <mergeCell ref="G18:H18"/>
    <mergeCell ref="C19:F19"/>
    <mergeCell ref="G19:H19"/>
    <mergeCell ref="B12:H12"/>
    <mergeCell ref="C20:F20"/>
    <mergeCell ref="G20:H20"/>
    <mergeCell ref="C21:F21"/>
    <mergeCell ref="G21:H21"/>
    <mergeCell ref="C22:F22"/>
    <mergeCell ref="G22:H22"/>
    <mergeCell ref="C23:F23"/>
    <mergeCell ref="G23:H23"/>
    <mergeCell ref="C30:F30"/>
    <mergeCell ref="G30:H30"/>
    <mergeCell ref="C28:F28"/>
    <mergeCell ref="G28:H28"/>
    <mergeCell ref="C31:F31"/>
    <mergeCell ref="G31:H31"/>
    <mergeCell ref="C33:F33"/>
    <mergeCell ref="G33:H33"/>
    <mergeCell ref="C34:F34"/>
    <mergeCell ref="G34:H34"/>
    <mergeCell ref="C32:F32"/>
    <mergeCell ref="G32:H32"/>
    <mergeCell ref="C42:F42"/>
    <mergeCell ref="G42:H42"/>
    <mergeCell ref="G43:H43"/>
    <mergeCell ref="C40:F40"/>
    <mergeCell ref="G40:H40"/>
    <mergeCell ref="C35:F35"/>
    <mergeCell ref="G35:H35"/>
    <mergeCell ref="C37:F37"/>
    <mergeCell ref="G37:H37"/>
    <mergeCell ref="C36:F36"/>
    <mergeCell ref="G36:H36"/>
    <mergeCell ref="C38:F38"/>
    <mergeCell ref="G38:H38"/>
  </mergeCells>
  <pageMargins left="0.7" right="0.7" top="0.75" bottom="0.75" header="0.3" footer="0.3"/>
  <pageSetup scale="7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SRC INVOICE NEW</vt:lpstr>
      <vt:lpstr>Item</vt:lpstr>
      <vt:lpstr>RANE 711</vt:lpstr>
      <vt:lpstr>RANE 001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2025-04-17T10:04:33Z</cp:lastPrinted>
  <dcterms:created xsi:type="dcterms:W3CDTF">2023-09-19T08:29:11Z</dcterms:created>
  <dcterms:modified xsi:type="dcterms:W3CDTF">2025-04-17T10:06:10Z</dcterms:modified>
</cp:coreProperties>
</file>