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en" sheetId="1" r:id="rId3"/>
    <sheet state="visible" name="Transacciones" sheetId="2" r:id="rId4"/>
  </sheets>
  <definedNames>
    <definedName name="StartingBalance">Resumen!$L$8</definedName>
  </definedNames>
  <calcPr/>
</workbook>
</file>

<file path=xl/sharedStrings.xml><?xml version="1.0" encoding="utf-8"?>
<sst xmlns="http://schemas.openxmlformats.org/spreadsheetml/2006/main" count="47" uniqueCount="28">
  <si>
    <t>Para añadir o cambiar categorías, modifica las tablas "Ingresos" y "Gastos" de la hoja "Resumen".</t>
  </si>
  <si>
    <t>Gastos</t>
  </si>
  <si>
    <t>Ganancias</t>
  </si>
  <si>
    <t>Fecha</t>
  </si>
  <si>
    <t>Importe</t>
  </si>
  <si>
    <t>Descripción</t>
  </si>
  <si>
    <t>Categoría</t>
  </si>
  <si>
    <t>Alquiler</t>
  </si>
  <si>
    <t>Vivienda</t>
  </si>
  <si>
    <t>Sueldo</t>
  </si>
  <si>
    <t>Ganancias mensuales</t>
  </si>
  <si>
    <t xml:space="preserve">Saldo inicial: </t>
  </si>
  <si>
    <t xml:space="preserve">SALDO INICIAL </t>
  </si>
  <si>
    <t>BENEFICIO FINAL</t>
  </si>
  <si>
    <t>Previsto</t>
  </si>
  <si>
    <t>Real</t>
  </si>
  <si>
    <t>Difer.</t>
  </si>
  <si>
    <t>Totales</t>
  </si>
  <si>
    <t>Suministros (luz, agua, gas, etc.)</t>
  </si>
  <si>
    <t>Ahorro</t>
  </si>
  <si>
    <t>Deuda</t>
  </si>
  <si>
    <t>Salud/médicos</t>
  </si>
  <si>
    <t>Bonificaciones</t>
  </si>
  <si>
    <t>Intereses</t>
  </si>
  <si>
    <t>Seguro</t>
  </si>
  <si>
    <t>Otros</t>
  </si>
  <si>
    <t>Sueldos</t>
  </si>
  <si>
    <t xml:space="preserve">Categoría personalizada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</si>
</sst>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\ [$€-1]"/>
    <numFmt numFmtId="165" formatCode="dd/mm/yyyy"/>
    <numFmt numFmtId="166" formatCode="M/d/yyyy"/>
    <numFmt numFmtId="167" formatCode="mmmm&quot; &quot;yyyy"/>
    <numFmt numFmtId="168" formatCode="&quot;$&quot;#,##0"/>
    <numFmt numFmtId="169" formatCode="+#,# %;-#,# %;0 %"/>
    <numFmt numFmtId="170" formatCode="[$€]#,##0"/>
    <numFmt numFmtId="171" formatCode="+$#,#;-$#,#;$0"/>
  </numFmts>
  <fonts count="46">
    <font>
      <sz val="10.0"/>
      <color rgb="FF000000"/>
      <name val="Arial"/>
    </font>
    <font>
      <i/>
      <sz val="10.0"/>
      <color rgb="FF708090"/>
      <name val="Lato"/>
    </font>
    <font>
      <sz val="10.0"/>
      <name val="Lato"/>
    </font>
    <font>
      <i/>
      <sz val="10.0"/>
      <color rgb="FFCCCCCC"/>
      <name val="Lato"/>
    </font>
    <font>
      <sz val="10.0"/>
      <color rgb="FFF46524"/>
      <name val="Lato"/>
    </font>
    <font>
      <sz val="9.0"/>
      <color rgb="FFFFFFFF"/>
      <name val="Lato"/>
    </font>
    <font>
      <b/>
      <sz val="18.0"/>
      <color rgb="FFF46524"/>
      <name val="Raleway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b/>
      <sz val="11.0"/>
      <color rgb="FF334960"/>
      <name val="Lato"/>
    </font>
    <font>
      <sz val="10.0"/>
      <color rgb="FF687887"/>
      <name val="Lato"/>
    </font>
    <font>
      <b/>
      <sz val="10.0"/>
      <color rgb="FF576475"/>
      <name val="Lato"/>
    </font>
    <font>
      <sz val="10.0"/>
      <color rgb="FF556376"/>
      <name val="Lato"/>
    </font>
    <font>
      <name val="Lato"/>
    </font>
    <font>
      <sz val="10.0"/>
      <color rgb="FF334960"/>
      <name val="Lato"/>
    </font>
    <font>
      <sz val="10.0"/>
      <color rgb="FF576475"/>
      <name val="Lato"/>
    </font>
    <font>
      <b/>
      <sz val="24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b/>
      <color rgb="FF434343"/>
      <name val="Lato"/>
    </font>
    <font>
      <color rgb="FF434343"/>
      <name val="Lato"/>
    </font>
  </fonts>
  <fills count="7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  <fill>
      <patternFill patternType="solid">
        <fgColor rgb="FFFFF2ED"/>
        <bgColor rgb="FFFFF2ED"/>
      </patternFill>
    </fill>
    <fill>
      <patternFill patternType="solid">
        <fgColor rgb="FFEBEDEF"/>
        <bgColor rgb="FFEBEDEF"/>
      </patternFill>
    </fill>
    <fill>
      <patternFill patternType="solid">
        <fgColor rgb="FF000000"/>
        <bgColor rgb="FF000000"/>
      </patternFill>
    </fill>
  </fills>
  <borders count="27">
    <border/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top style="hair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3" fontId="2" numFmtId="0" xfId="0" applyAlignment="1" applyFill="1" applyFont="1">
      <alignment vertical="bottom"/>
    </xf>
    <xf borderId="0" fillId="2" fontId="3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5" numFmtId="0" xfId="0" applyAlignment="1" applyFont="1">
      <alignment shrinkToFit="0" vertical="center" wrapText="1"/>
    </xf>
    <xf borderId="0" fillId="0" fontId="6" numFmtId="0" xfId="0" applyAlignment="1" applyFont="1">
      <alignment horizontal="left" readingOrder="0" vertical="bottom"/>
    </xf>
    <xf borderId="0" fillId="3" fontId="7" numFmtId="0" xfId="0" applyAlignment="1" applyFont="1">
      <alignment readingOrder="0" shrinkToFit="0" vertical="center" wrapText="1"/>
    </xf>
    <xf borderId="0" fillId="0" fontId="4" numFmtId="164" xfId="0" applyAlignment="1" applyFont="1" applyNumberFormat="1">
      <alignment vertical="bottom"/>
    </xf>
    <xf borderId="0" fillId="3" fontId="7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vertical="bottom"/>
    </xf>
    <xf borderId="0" fillId="3" fontId="8" numFmtId="0" xfId="0" applyAlignment="1" applyFont="1">
      <alignment shrinkToFit="0" vertical="top" wrapText="1"/>
    </xf>
    <xf borderId="1" fillId="0" fontId="2" numFmtId="0" xfId="0" applyAlignment="1" applyBorder="1" applyFont="1">
      <alignment vertical="bottom"/>
    </xf>
    <xf borderId="0" fillId="3" fontId="9" numFmtId="0" xfId="0" applyAlignment="1" applyFont="1">
      <alignment horizontal="left" readingOrder="0" shrinkToFit="0" vertical="top" wrapText="1"/>
    </xf>
    <xf borderId="1" fillId="0" fontId="2" numFmtId="164" xfId="0" applyAlignment="1" applyBorder="1" applyFont="1" applyNumberFormat="1">
      <alignment vertical="bottom"/>
    </xf>
    <xf borderId="0" fillId="3" fontId="8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vertical="center"/>
    </xf>
    <xf borderId="0" fillId="3" fontId="10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3" fontId="9" numFmtId="0" xfId="0" applyAlignment="1" applyFont="1">
      <alignment shrinkToFit="0" vertical="top" wrapText="1"/>
    </xf>
    <xf borderId="0" fillId="0" fontId="11" numFmtId="164" xfId="0" applyAlignment="1" applyFont="1" applyNumberFormat="1">
      <alignment horizontal="left" readingOrder="0" vertical="center"/>
    </xf>
    <xf borderId="0" fillId="3" fontId="3" numFmtId="0" xfId="0" applyAlignment="1" applyFont="1">
      <alignment horizontal="left" readingOrder="0" shrinkToFit="0" vertical="center" wrapText="1"/>
    </xf>
    <xf borderId="2" fillId="0" fontId="12" numFmtId="165" xfId="0" applyAlignment="1" applyBorder="1" applyFont="1" applyNumberFormat="1">
      <alignment horizontal="left" readingOrder="0" vertical="center"/>
    </xf>
    <xf borderId="0" fillId="3" fontId="8" numFmtId="0" xfId="0" applyAlignment="1" applyFont="1">
      <alignment shrinkToFit="0" vertical="bottom" wrapText="1"/>
    </xf>
    <xf borderId="2" fillId="0" fontId="13" numFmtId="164" xfId="0" applyAlignment="1" applyBorder="1" applyFont="1" applyNumberFormat="1">
      <alignment horizontal="left" readingOrder="0" vertical="center"/>
    </xf>
    <xf borderId="0" fillId="3" fontId="8" numFmtId="0" xfId="0" applyAlignment="1" applyFont="1">
      <alignment horizontal="left" readingOrder="0" shrinkToFit="0" vertical="bottom" wrapText="1"/>
    </xf>
    <xf borderId="2" fillId="0" fontId="14" numFmtId="0" xfId="0" applyAlignment="1" applyBorder="1" applyFont="1">
      <alignment horizontal="left" readingOrder="0" vertical="center"/>
    </xf>
    <xf borderId="0" fillId="3" fontId="15" numFmtId="0" xfId="0" applyFont="1"/>
    <xf borderId="0" fillId="0" fontId="15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16" numFmtId="0" xfId="0" applyAlignment="1" applyFont="1">
      <alignment vertical="top"/>
    </xf>
    <xf borderId="2" fillId="0" fontId="12" numFmtId="0" xfId="0" applyAlignment="1" applyBorder="1" applyFont="1">
      <alignment horizontal="left" readingOrder="0" vertical="center"/>
    </xf>
    <xf borderId="0" fillId="0" fontId="16" numFmtId="0" xfId="0" applyAlignment="1" applyFont="1">
      <alignment horizontal="right" vertical="top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Alignment="1" applyFont="1">
      <alignment vertical="top"/>
    </xf>
    <xf borderId="3" fillId="0" fontId="12" numFmtId="166" xfId="0" applyAlignment="1" applyBorder="1" applyFont="1" applyNumberFormat="1">
      <alignment horizontal="left" readingOrder="0" vertical="center"/>
    </xf>
    <xf borderId="0" fillId="3" fontId="18" numFmtId="0" xfId="0" applyAlignment="1" applyFont="1">
      <alignment horizontal="left" readingOrder="0" shrinkToFit="0" vertical="top" wrapText="0"/>
    </xf>
    <xf borderId="3" fillId="0" fontId="13" numFmtId="164" xfId="0" applyAlignment="1" applyBorder="1" applyFont="1" applyNumberFormat="1">
      <alignment horizontal="left" readingOrder="0" vertical="center"/>
    </xf>
    <xf borderId="0" fillId="0" fontId="19" numFmtId="0" xfId="0" applyAlignment="1" applyFont="1">
      <alignment vertical="top"/>
    </xf>
    <xf borderId="3" fillId="0" fontId="14" numFmtId="0" xfId="0" applyAlignment="1" applyBorder="1" applyFont="1">
      <alignment horizontal="left" readingOrder="0" vertical="center"/>
    </xf>
    <xf borderId="0" fillId="0" fontId="15" numFmtId="0" xfId="0" applyFont="1"/>
    <xf borderId="0" fillId="0" fontId="20" numFmtId="0" xfId="0" applyAlignment="1" applyFont="1">
      <alignment horizontal="right" readingOrder="0" vertical="center"/>
    </xf>
    <xf borderId="0" fillId="4" fontId="19" numFmtId="164" xfId="0" applyAlignment="1" applyFill="1" applyFont="1" applyNumberFormat="1">
      <alignment readingOrder="0" vertical="center"/>
    </xf>
    <xf borderId="3" fillId="0" fontId="12" numFmtId="0" xfId="0" applyAlignment="1" applyBorder="1" applyFont="1">
      <alignment horizontal="left" readingOrder="0" vertical="center"/>
    </xf>
    <xf borderId="0" fillId="0" fontId="10" numFmtId="0" xfId="0" applyAlignment="1" applyFont="1">
      <alignment vertical="top"/>
    </xf>
    <xf borderId="3" fillId="0" fontId="17" numFmtId="0" xfId="0" applyAlignment="1" applyBorder="1" applyFont="1">
      <alignment horizontal="left" readingOrder="0" vertical="center"/>
    </xf>
    <xf borderId="0" fillId="3" fontId="21" numFmtId="167" xfId="0" applyAlignment="1" applyFont="1" applyNumberFormat="1">
      <alignment horizontal="left" vertical="top"/>
    </xf>
    <xf borderId="3" fillId="0" fontId="12" numFmtId="0" xfId="0" applyAlignment="1" applyBorder="1" applyFont="1">
      <alignment horizontal="left" vertical="center"/>
    </xf>
    <xf borderId="0" fillId="0" fontId="2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4" fillId="5" fontId="15" numFmtId="0" xfId="0" applyBorder="1" applyFill="1" applyFont="1"/>
    <xf borderId="3" fillId="0" fontId="17" numFmtId="0" xfId="0" applyAlignment="1" applyBorder="1" applyFont="1">
      <alignment horizontal="left" vertical="center"/>
    </xf>
    <xf borderId="5" fillId="5" fontId="15" numFmtId="0" xfId="0" applyBorder="1" applyFont="1"/>
    <xf borderId="6" fillId="5" fontId="2" numFmtId="0" xfId="0" applyAlignment="1" applyBorder="1" applyFont="1">
      <alignment vertical="bottom"/>
    </xf>
    <xf borderId="3" fillId="0" fontId="12" numFmtId="166" xfId="0" applyAlignment="1" applyBorder="1" applyFont="1" applyNumberFormat="1">
      <alignment horizontal="left" vertical="center"/>
    </xf>
    <xf borderId="3" fillId="0" fontId="13" numFmtId="164" xfId="0" applyAlignment="1" applyBorder="1" applyFont="1" applyNumberFormat="1">
      <alignment horizontal="left" vertical="center"/>
    </xf>
    <xf borderId="3" fillId="0" fontId="14" numFmtId="0" xfId="0" applyAlignment="1" applyBorder="1" applyFont="1">
      <alignment horizontal="left" vertical="center"/>
    </xf>
    <xf borderId="7" fillId="0" fontId="12" numFmtId="14" xfId="0" applyAlignment="1" applyBorder="1" applyFont="1" applyNumberFormat="1">
      <alignment horizontal="left" vertical="center"/>
    </xf>
    <xf borderId="7" fillId="0" fontId="13" numFmtId="164" xfId="0" applyAlignment="1" applyBorder="1" applyFont="1" applyNumberFormat="1">
      <alignment horizontal="left" readingOrder="0" vertical="center"/>
    </xf>
    <xf borderId="7" fillId="0" fontId="14" numFmtId="0" xfId="0" applyAlignment="1" applyBorder="1" applyFont="1">
      <alignment horizontal="left" vertical="center"/>
    </xf>
    <xf borderId="7" fillId="0" fontId="12" numFmtId="0" xfId="0" applyAlignment="1" applyBorder="1" applyFont="1">
      <alignment horizontal="left" vertical="center"/>
    </xf>
    <xf borderId="7" fillId="0" fontId="13" numFmtId="164" xfId="0" applyAlignment="1" applyBorder="1" applyFont="1" applyNumberFormat="1">
      <alignment horizontal="left" vertical="center"/>
    </xf>
    <xf borderId="7" fillId="0" fontId="17" numFmtId="0" xfId="0" applyAlignment="1" applyBorder="1" applyFont="1">
      <alignment horizontal="left" vertical="center"/>
    </xf>
    <xf borderId="8" fillId="0" fontId="2" numFmtId="168" xfId="0" applyAlignment="1" applyBorder="1" applyFont="1" applyNumberFormat="1">
      <alignment vertical="bottom"/>
    </xf>
    <xf borderId="9" fillId="5" fontId="15" numFmtId="0" xfId="0" applyBorder="1" applyFont="1"/>
    <xf borderId="0" fillId="5" fontId="15" numFmtId="0" xfId="0" applyFont="1"/>
    <xf borderId="10" fillId="5" fontId="15" numFmtId="0" xfId="0" applyBorder="1" applyFont="1"/>
    <xf borderId="0" fillId="0" fontId="2" numFmtId="168" xfId="0" applyAlignment="1" applyFont="1" applyNumberFormat="1">
      <alignment vertical="bottom"/>
    </xf>
    <xf borderId="8" fillId="0" fontId="23" numFmtId="0" xfId="0" applyBorder="1" applyFont="1"/>
    <xf borderId="0" fillId="5" fontId="24" numFmtId="169" xfId="0" applyAlignment="1" applyFont="1" applyNumberFormat="1">
      <alignment horizontal="center"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11" fillId="5" fontId="26" numFmtId="0" xfId="0" applyAlignment="1" applyBorder="1" applyFont="1">
      <alignment horizontal="center" readingOrder="0" shrinkToFit="0" vertical="top" wrapText="0"/>
    </xf>
    <xf borderId="11" fillId="0" fontId="23" numFmtId="0" xfId="0" applyBorder="1" applyFont="1"/>
    <xf borderId="0" fillId="0" fontId="25" numFmtId="9" xfId="0" applyAlignment="1" applyFont="1" applyNumberFormat="1">
      <alignment horizontal="left" readingOrder="0" shrinkToFit="0" vertical="bottom" wrapText="0"/>
    </xf>
    <xf borderId="0" fillId="5" fontId="24" numFmtId="164" xfId="0" applyAlignment="1" applyFont="1" applyNumberFormat="1">
      <alignment horizontal="center" readingOrder="0" shrinkToFit="0" vertical="bottom" wrapText="0"/>
    </xf>
    <xf borderId="10" fillId="5" fontId="15" numFmtId="0" xfId="0" applyAlignment="1" applyBorder="1" applyFont="1">
      <alignment shrinkToFit="0" wrapText="0"/>
    </xf>
    <xf borderId="0" fillId="0" fontId="27" numFmtId="0" xfId="0" applyFont="1"/>
    <xf borderId="8" fillId="0" fontId="28" numFmtId="0" xfId="0" applyAlignment="1" applyBorder="1" applyFont="1">
      <alignment horizontal="right" readingOrder="0" vertical="bottom"/>
    </xf>
    <xf borderId="0" fillId="0" fontId="29" numFmtId="168" xfId="0" applyAlignment="1" applyFont="1" applyNumberFormat="1">
      <alignment horizontal="left" readingOrder="0" vertical="bottom"/>
    </xf>
    <xf borderId="0" fillId="0" fontId="22" numFmtId="168" xfId="0" applyAlignment="1" applyFont="1" applyNumberFormat="1">
      <alignment vertical="bottom"/>
    </xf>
    <xf borderId="0" fillId="5" fontId="26" numFmtId="9" xfId="0" applyAlignment="1" applyFont="1" applyNumberFormat="1">
      <alignment horizontal="center" readingOrder="0" shrinkToFit="0" vertical="top" wrapText="0"/>
    </xf>
    <xf borderId="0" fillId="0" fontId="26" numFmtId="0" xfId="0" applyAlignment="1" applyFont="1">
      <alignment horizontal="left" readingOrder="0" shrinkToFit="0" vertical="top" wrapText="0"/>
    </xf>
    <xf borderId="0" fillId="0" fontId="2" numFmtId="170" xfId="0" applyAlignment="1" applyFont="1" applyNumberFormat="1">
      <alignment vertical="bottom"/>
    </xf>
    <xf borderId="0" fillId="0" fontId="15" numFmtId="170" xfId="0" applyFont="1" applyNumberFormat="1"/>
    <xf borderId="8" fillId="0" fontId="26" numFmtId="164" xfId="0" applyAlignment="1" applyBorder="1" applyFont="1" applyNumberFormat="1">
      <alignment horizontal="center" readingOrder="0" vertical="top"/>
    </xf>
    <xf borderId="0" fillId="0" fontId="30" numFmtId="164" xfId="0" applyAlignment="1" applyFont="1" applyNumberFormat="1">
      <alignment horizontal="center" readingOrder="0" vertical="top"/>
    </xf>
    <xf borderId="9" fillId="5" fontId="15" numFmtId="170" xfId="0" applyBorder="1" applyFont="1" applyNumberFormat="1"/>
    <xf borderId="0" fillId="5" fontId="15" numFmtId="170" xfId="0" applyFont="1" applyNumberFormat="1"/>
    <xf borderId="10" fillId="5" fontId="15" numFmtId="170" xfId="0" applyBorder="1" applyFont="1" applyNumberFormat="1"/>
    <xf borderId="0" fillId="0" fontId="15" numFmtId="170" xfId="0" applyAlignment="1" applyFont="1" applyNumberFormat="1">
      <alignment vertical="center"/>
    </xf>
    <xf borderId="12" fillId="5" fontId="15" numFmtId="170" xfId="0" applyBorder="1" applyFont="1" applyNumberFormat="1"/>
    <xf borderId="13" fillId="5" fontId="15" numFmtId="170" xfId="0" applyBorder="1" applyFont="1" applyNumberFormat="1"/>
    <xf borderId="13" fillId="5" fontId="15" numFmtId="170" xfId="0" applyAlignment="1" applyBorder="1" applyFont="1" applyNumberFormat="1">
      <alignment readingOrder="0" vertical="top"/>
    </xf>
    <xf borderId="14" fillId="5" fontId="15" numFmtId="170" xfId="0" applyBorder="1" applyFont="1" applyNumberFormat="1"/>
    <xf borderId="0" fillId="0" fontId="15" numFmtId="170" xfId="0" applyAlignment="1" applyFont="1" applyNumberFormat="1">
      <alignment readingOrder="0" vertical="top"/>
    </xf>
    <xf borderId="0" fillId="0" fontId="31" numFmtId="0" xfId="0" applyAlignment="1" applyFont="1">
      <alignment vertical="center"/>
    </xf>
    <xf borderId="0" fillId="0" fontId="28" numFmtId="170" xfId="0" applyAlignment="1" applyFont="1" applyNumberFormat="1">
      <alignment horizontal="left" readingOrder="0" vertical="center"/>
    </xf>
    <xf borderId="0" fillId="0" fontId="31" numFmtId="170" xfId="0" applyAlignment="1" applyFont="1" applyNumberFormat="1">
      <alignment vertical="center"/>
    </xf>
    <xf borderId="0" fillId="0" fontId="31" numFmtId="170" xfId="0" applyAlignment="1" applyFont="1" applyNumberFormat="1">
      <alignment horizontal="right" vertical="center"/>
    </xf>
    <xf borderId="0" fillId="0" fontId="17" numFmtId="0" xfId="0" applyAlignment="1" applyFont="1">
      <alignment vertical="center"/>
    </xf>
    <xf borderId="0" fillId="0" fontId="13" numFmtId="170" xfId="0" applyAlignment="1" applyFont="1" applyNumberFormat="1">
      <alignment horizontal="left" readingOrder="0" vertical="center"/>
    </xf>
    <xf borderId="0" fillId="0" fontId="17" numFmtId="164" xfId="0" applyAlignment="1" applyFont="1" applyNumberFormat="1">
      <alignment horizontal="right" vertical="center"/>
    </xf>
    <xf borderId="0" fillId="3" fontId="17" numFmtId="170" xfId="0" applyAlignment="1" applyFont="1" applyNumberFormat="1">
      <alignment vertical="center"/>
    </xf>
    <xf borderId="0" fillId="0" fontId="17" numFmtId="170" xfId="0" applyAlignment="1" applyFont="1" applyNumberFormat="1">
      <alignment vertical="center"/>
    </xf>
    <xf borderId="0" fillId="0" fontId="32" numFmtId="170" xfId="0" applyAlignment="1" applyFont="1" applyNumberFormat="1">
      <alignment horizontal="left" readingOrder="0" vertical="center"/>
    </xf>
    <xf borderId="0" fillId="0" fontId="16" numFmtId="164" xfId="0" applyAlignment="1" applyFont="1" applyNumberFormat="1">
      <alignment horizontal="right" readingOrder="0" vertical="center"/>
    </xf>
    <xf borderId="0" fillId="0" fontId="19" numFmtId="170" xfId="0" applyAlignment="1" applyFont="1" applyNumberFormat="1">
      <alignment horizontal="left" vertical="center"/>
    </xf>
    <xf borderId="0" fillId="0" fontId="33" numFmtId="170" xfId="0" applyAlignment="1" applyFont="1" applyNumberFormat="1">
      <alignment horizontal="left"/>
    </xf>
    <xf borderId="0" fillId="0" fontId="34" numFmtId="170" xfId="0" applyAlignment="1" applyFont="1" applyNumberFormat="1">
      <alignment horizontal="right"/>
    </xf>
    <xf borderId="0" fillId="3" fontId="2" numFmtId="170" xfId="0" applyAlignment="1" applyFont="1" applyNumberFormat="1">
      <alignment vertical="bottom"/>
    </xf>
    <xf borderId="0" fillId="0" fontId="35" numFmtId="0" xfId="0" applyAlignment="1" applyFont="1">
      <alignment vertical="top"/>
    </xf>
    <xf borderId="0" fillId="0" fontId="36" numFmtId="170" xfId="0" applyAlignment="1" applyFont="1" applyNumberFormat="1">
      <alignment horizontal="left" readingOrder="0" vertical="top"/>
    </xf>
    <xf borderId="0" fillId="0" fontId="27" numFmtId="170" xfId="0" applyAlignment="1" applyFont="1" applyNumberFormat="1">
      <alignment vertical="top"/>
    </xf>
    <xf borderId="0" fillId="0" fontId="35" numFmtId="170" xfId="0" applyAlignment="1" applyFont="1" applyNumberFormat="1">
      <alignment horizontal="right" vertical="top"/>
    </xf>
    <xf borderId="0" fillId="0" fontId="6" numFmtId="170" xfId="0" applyAlignment="1" applyFont="1" applyNumberFormat="1">
      <alignment horizontal="left" readingOrder="0" vertical="top"/>
    </xf>
    <xf borderId="0" fillId="0" fontId="37" numFmtId="170" xfId="0" applyAlignment="1" applyFont="1" applyNumberFormat="1">
      <alignment horizontal="left" vertical="top"/>
    </xf>
    <xf borderId="15" fillId="0" fontId="16" numFmtId="0" xfId="0" applyAlignment="1" applyBorder="1" applyFont="1">
      <alignment vertical="bottom"/>
    </xf>
    <xf borderId="16" fillId="0" fontId="11" numFmtId="170" xfId="0" applyAlignment="1" applyBorder="1" applyFont="1" applyNumberFormat="1">
      <alignment horizontal="right" vertical="bottom"/>
    </xf>
    <xf borderId="16" fillId="0" fontId="38" numFmtId="170" xfId="0" applyAlignment="1" applyBorder="1" applyFont="1" applyNumberFormat="1">
      <alignment horizontal="left" vertical="bottom"/>
    </xf>
    <xf borderId="16" fillId="0" fontId="11" numFmtId="170" xfId="0" applyAlignment="1" applyBorder="1" applyFont="1" applyNumberFormat="1">
      <alignment horizontal="right" readingOrder="0" vertical="bottom"/>
    </xf>
    <xf borderId="15" fillId="0" fontId="16" numFmtId="170" xfId="0" applyAlignment="1" applyBorder="1" applyFont="1" applyNumberFormat="1">
      <alignment horizontal="right" vertical="bottom"/>
    </xf>
    <xf borderId="16" fillId="0" fontId="39" numFmtId="170" xfId="0" applyAlignment="1" applyBorder="1" applyFont="1" applyNumberFormat="1">
      <alignment horizontal="left" vertical="bottom"/>
    </xf>
    <xf borderId="16" fillId="0" fontId="40" numFmtId="170" xfId="0" applyAlignment="1" applyBorder="1" applyFont="1" applyNumberFormat="1">
      <alignment horizontal="left" vertical="bottom"/>
    </xf>
    <xf borderId="0" fillId="0" fontId="41" numFmtId="0" xfId="0" applyAlignment="1" applyFont="1">
      <alignment vertical="top"/>
    </xf>
    <xf borderId="17" fillId="0" fontId="41" numFmtId="170" xfId="0" applyAlignment="1" applyBorder="1" applyFont="1" applyNumberFormat="1">
      <alignment readingOrder="0" vertical="top"/>
    </xf>
    <xf borderId="17" fillId="0" fontId="41" numFmtId="170" xfId="0" applyAlignment="1" applyBorder="1" applyFont="1" applyNumberFormat="1">
      <alignment vertical="top"/>
    </xf>
    <xf borderId="17" fillId="0" fontId="41" numFmtId="164" xfId="0" applyAlignment="1" applyBorder="1" applyFont="1" applyNumberFormat="1">
      <alignment horizontal="right" vertical="top"/>
    </xf>
    <xf borderId="0" fillId="0" fontId="41" numFmtId="170" xfId="0" applyAlignment="1" applyFont="1" applyNumberFormat="1">
      <alignment horizontal="right" vertical="top"/>
    </xf>
    <xf borderId="17" fillId="0" fontId="41" numFmtId="170" xfId="0" applyAlignment="1" applyBorder="1" applyFont="1" applyNumberFormat="1">
      <alignment horizontal="left" readingOrder="0" vertical="top"/>
    </xf>
    <xf borderId="17" fillId="0" fontId="41" numFmtId="170" xfId="0" applyAlignment="1" applyBorder="1" applyFont="1" applyNumberFormat="1">
      <alignment horizontal="right" readingOrder="0" vertical="top"/>
    </xf>
    <xf borderId="0" fillId="0" fontId="16" numFmtId="0" xfId="0" applyAlignment="1" applyFont="1">
      <alignment vertical="center"/>
    </xf>
    <xf borderId="18" fillId="0" fontId="42" numFmtId="170" xfId="0" applyAlignment="1" applyBorder="1" applyFont="1" applyNumberFormat="1">
      <alignment readingOrder="0" vertical="center"/>
    </xf>
    <xf borderId="19" fillId="0" fontId="23" numFmtId="0" xfId="0" applyBorder="1" applyFont="1"/>
    <xf borderId="20" fillId="0" fontId="43" numFmtId="164" xfId="0" applyAlignment="1" applyBorder="1" applyFont="1" applyNumberFormat="1">
      <alignment horizontal="right" readingOrder="0" vertical="center"/>
    </xf>
    <xf borderId="0" fillId="0" fontId="43" numFmtId="164" xfId="0" applyAlignment="1" applyFont="1" applyNumberFormat="1">
      <alignment horizontal="right" vertical="center"/>
    </xf>
    <xf borderId="0" fillId="0" fontId="16" numFmtId="170" xfId="0" applyAlignment="1" applyFont="1" applyNumberFormat="1">
      <alignment horizontal="right" vertical="center"/>
    </xf>
    <xf borderId="21" fillId="0" fontId="42" numFmtId="170" xfId="0" applyAlignment="1" applyBorder="1" applyFont="1" applyNumberFormat="1">
      <alignment vertical="center"/>
    </xf>
    <xf borderId="22" fillId="0" fontId="23" numFmtId="0" xfId="0" applyBorder="1" applyFont="1"/>
    <xf borderId="23" fillId="0" fontId="43" numFmtId="164" xfId="0" applyAlignment="1" applyBorder="1" applyFont="1" applyNumberFormat="1">
      <alignment horizontal="right" readingOrder="0" vertical="center"/>
    </xf>
    <xf borderId="24" fillId="0" fontId="42" numFmtId="170" xfId="0" applyAlignment="1" applyBorder="1" applyFont="1" applyNumberFormat="1">
      <alignment readingOrder="0" vertical="center"/>
    </xf>
    <xf borderId="25" fillId="0" fontId="23" numFmtId="0" xfId="0" applyBorder="1" applyFont="1"/>
    <xf borderId="26" fillId="0" fontId="43" numFmtId="164" xfId="0" applyAlignment="1" applyBorder="1" applyFont="1" applyNumberFormat="1">
      <alignment horizontal="right" readingOrder="0" vertical="center"/>
    </xf>
    <xf borderId="0" fillId="0" fontId="43" numFmtId="164" xfId="0" applyAlignment="1" applyFont="1" applyNumberFormat="1">
      <alignment horizontal="right" readingOrder="0" vertical="center"/>
    </xf>
    <xf borderId="0" fillId="0" fontId="12" numFmtId="164" xfId="0" applyAlignment="1" applyFont="1" applyNumberFormat="1">
      <alignment horizontal="right" vertical="center"/>
    </xf>
    <xf borderId="0" fillId="0" fontId="2" numFmtId="170" xfId="0" applyAlignment="1" applyFont="1" applyNumberFormat="1">
      <alignment horizontal="right" vertical="center"/>
    </xf>
    <xf borderId="26" fillId="0" fontId="43" numFmtId="164" xfId="0" applyAlignment="1" applyBorder="1" applyFont="1" applyNumberFormat="1">
      <alignment readingOrder="0" vertical="center"/>
    </xf>
    <xf borderId="24" fillId="0" fontId="44" numFmtId="170" xfId="0" applyAlignment="1" applyBorder="1" applyFont="1" applyNumberFormat="1">
      <alignment readingOrder="0"/>
    </xf>
    <xf borderId="26" fillId="0" fontId="45" numFmtId="170" xfId="0" applyAlignment="1" applyBorder="1" applyFont="1" applyNumberFormat="1">
      <alignment readingOrder="0"/>
    </xf>
    <xf borderId="0" fillId="0" fontId="43" numFmtId="170" xfId="0" applyAlignment="1" applyFont="1" applyNumberFormat="1">
      <alignment horizontal="right" vertical="center"/>
    </xf>
    <xf borderId="0" fillId="0" fontId="12" numFmtId="170" xfId="0" applyAlignment="1" applyFont="1" applyNumberFormat="1">
      <alignment horizontal="right" vertical="center"/>
    </xf>
    <xf borderId="26" fillId="0" fontId="43" numFmtId="164" xfId="0" applyAlignment="1" applyBorder="1" applyFont="1" applyNumberFormat="1">
      <alignment horizontal="right" vertical="center"/>
    </xf>
    <xf borderId="26" fillId="0" fontId="43" numFmtId="164" xfId="0" applyAlignment="1" applyBorder="1" applyFont="1" applyNumberFormat="1">
      <alignment horizontal="right" readingOrder="0"/>
    </xf>
    <xf borderId="26" fillId="0" fontId="42" numFmtId="168" xfId="0" applyAlignment="1" applyBorder="1" applyFont="1" applyNumberFormat="1">
      <alignment readingOrder="0" vertical="center"/>
    </xf>
    <xf borderId="26" fillId="0" fontId="43" numFmtId="168" xfId="0" applyAlignment="1" applyBorder="1" applyFont="1" applyNumberFormat="1">
      <alignment horizontal="right" readingOrder="0"/>
    </xf>
    <xf borderId="0" fillId="0" fontId="43" numFmtId="168" xfId="0" applyAlignment="1" applyFont="1" applyNumberFormat="1">
      <alignment horizontal="right" vertical="center"/>
    </xf>
    <xf borderId="0" fillId="0" fontId="12" numFmtId="171" xfId="0" applyAlignment="1" applyFont="1" applyNumberFormat="1">
      <alignment horizontal="right" vertical="center"/>
    </xf>
    <xf borderId="0" fillId="0" fontId="2" numFmtId="0" xfId="0" applyAlignment="1" applyFont="1">
      <alignment horizontal="right" vertical="center"/>
    </xf>
    <xf borderId="26" fillId="0" fontId="44" numFmtId="0" xfId="0" applyAlignment="1" applyBorder="1" applyFont="1">
      <alignment readingOrder="0"/>
    </xf>
    <xf borderId="26" fillId="0" fontId="45" numFmtId="168" xfId="0" applyAlignment="1" applyBorder="1" applyFont="1" applyNumberFormat="1">
      <alignment readingOrder="0"/>
    </xf>
    <xf borderId="24" fillId="6" fontId="42" numFmtId="168" xfId="0" applyAlignment="1" applyBorder="1" applyFill="1" applyFont="1" applyNumberFormat="1">
      <alignment readingOrder="0" vertical="center"/>
    </xf>
    <xf borderId="26" fillId="6" fontId="43" numFmtId="168" xfId="0" applyAlignment="1" applyBorder="1" applyFont="1" applyNumberFormat="1">
      <alignment horizontal="right" readingOrder="0" vertical="center"/>
    </xf>
    <xf borderId="0" fillId="6" fontId="43" numFmtId="168" xfId="0" applyAlignment="1" applyFont="1" applyNumberFormat="1">
      <alignment horizontal="right" vertical="center"/>
    </xf>
    <xf borderId="0" fillId="6" fontId="12" numFmtId="171" xfId="0" applyAlignment="1" applyFont="1" applyNumberFormat="1">
      <alignment horizontal="right" vertical="center"/>
    </xf>
    <xf borderId="0" fillId="6" fontId="2" numFmtId="0" xfId="0" applyAlignment="1" applyFont="1">
      <alignment horizontal="right" vertical="center"/>
    </xf>
    <xf borderId="24" fillId="6" fontId="44" numFmtId="0" xfId="0" applyAlignment="1" applyBorder="1" applyFont="1">
      <alignment readingOrder="0"/>
    </xf>
    <xf borderId="26" fillId="6" fontId="45" numFmtId="168" xfId="0" applyAlignment="1" applyBorder="1" applyFont="1" applyNumberFormat="1">
      <alignment readingOrder="0"/>
    </xf>
    <xf borderId="0" fillId="6" fontId="2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14"/>
    <col customWidth="1" min="2" max="6" width="13.29"/>
    <col customWidth="1" min="7" max="7" width="9.14"/>
    <col customWidth="1" min="8" max="12" width="13.29"/>
    <col customWidth="1" min="13" max="13" width="7.14"/>
  </cols>
  <sheetData>
    <row r="1" ht="12.0" customHeight="1">
      <c r="A1" s="2"/>
      <c r="B1" s="2"/>
      <c r="C1" s="2"/>
      <c r="D1" s="2"/>
      <c r="E1" s="2"/>
      <c r="F1" s="2"/>
      <c r="G1" s="4"/>
      <c r="H1" s="2"/>
      <c r="I1" s="2"/>
      <c r="J1" s="2"/>
      <c r="K1" s="2"/>
      <c r="L1" s="2"/>
      <c r="M1" s="2"/>
    </row>
    <row r="2" ht="21.0" customHeight="1">
      <c r="A2" s="6"/>
      <c r="B2" s="8"/>
      <c r="I2" s="10"/>
      <c r="M2" s="6"/>
    </row>
    <row r="3" ht="16.5" customHeight="1">
      <c r="A3" s="12"/>
      <c r="B3" s="14"/>
      <c r="H3" s="16"/>
      <c r="I3" s="18"/>
      <c r="M3" s="20"/>
    </row>
    <row r="4" ht="10.5" customHeight="1">
      <c r="A4" s="12"/>
      <c r="H4" s="16"/>
      <c r="I4" s="22"/>
    </row>
    <row r="5">
      <c r="A5" s="12"/>
      <c r="B5" s="14"/>
      <c r="H5" s="16"/>
    </row>
    <row r="6" ht="23.25" customHeight="1">
      <c r="A6" s="24"/>
      <c r="H6" s="26"/>
      <c r="I6" s="28"/>
      <c r="J6" s="28"/>
      <c r="K6" s="28"/>
      <c r="L6" s="28"/>
      <c r="M6" s="28"/>
    </row>
    <row r="7" ht="30.0" customHeight="1">
      <c r="A7" s="11"/>
      <c r="B7" s="29"/>
      <c r="C7" s="29"/>
      <c r="D7" s="29"/>
      <c r="E7" s="30"/>
      <c r="F7" s="31"/>
      <c r="G7" s="33"/>
      <c r="H7" s="31"/>
      <c r="I7" s="31"/>
      <c r="J7" s="31"/>
      <c r="K7" s="31"/>
      <c r="L7" s="31"/>
      <c r="M7" s="31"/>
    </row>
    <row r="8" ht="18.0" customHeight="1">
      <c r="A8" s="35"/>
      <c r="B8" s="37" t="s">
        <v>10</v>
      </c>
      <c r="F8" s="31"/>
      <c r="G8" s="39"/>
      <c r="H8" s="31"/>
      <c r="I8" s="41"/>
      <c r="J8" s="42" t="s">
        <v>11</v>
      </c>
      <c r="L8" s="43">
        <v>25000.0</v>
      </c>
      <c r="M8" s="31"/>
    </row>
    <row r="9" ht="18.0" customHeight="1">
      <c r="A9" s="35"/>
      <c r="F9" s="31"/>
      <c r="G9" s="39"/>
      <c r="H9" s="31"/>
      <c r="I9" s="45"/>
      <c r="J9" s="31"/>
      <c r="K9" s="31"/>
      <c r="L9" s="39"/>
      <c r="M9" s="31"/>
    </row>
    <row r="10" ht="18.0" customHeight="1">
      <c r="A10" s="31"/>
      <c r="B10" s="47"/>
      <c r="C10" s="47"/>
      <c r="D10" s="47"/>
      <c r="E10" s="47"/>
      <c r="F10" s="31"/>
      <c r="G10" s="39"/>
      <c r="H10" s="31"/>
      <c r="I10" s="45"/>
      <c r="J10" s="31"/>
      <c r="K10" s="31"/>
      <c r="L10" s="39"/>
      <c r="M10" s="31"/>
    </row>
    <row r="11" ht="12.0" customHeight="1">
      <c r="A11" s="11"/>
      <c r="B11" s="49"/>
      <c r="C11" s="49"/>
      <c r="D11" s="50"/>
      <c r="E11" s="11"/>
      <c r="F11" s="11"/>
      <c r="G11" s="41"/>
      <c r="H11" s="51"/>
      <c r="I11" s="53"/>
      <c r="J11" s="53"/>
      <c r="K11" s="53"/>
      <c r="L11" s="54"/>
      <c r="M11" s="11"/>
    </row>
    <row r="12" ht="18.0" customHeight="1">
      <c r="A12" s="41"/>
      <c r="B12" s="11"/>
      <c r="C12" s="41"/>
      <c r="D12" s="64" t="str">
        <f>IFERROR(__xludf.DUMMYFUNCTION("SPARKLINE(D17,{""charttype"",""column"";""ymin"", 0; ""ymax"",MAX(D17:E17);""firstcolor"",""#334960""})"),"")</f>
        <v/>
      </c>
      <c r="E12" s="11" t="str">
        <f>IFERROR(__xludf.DUMMYFUNCTION("SPARKLINE(E17,{""charttype"",""column"";""ymin"", 0; ""ymax"",max(D17:E17);""firstcolor"",""#f46524""})"),"")</f>
        <v/>
      </c>
      <c r="F12" s="11"/>
      <c r="G12" s="11"/>
      <c r="H12" s="65"/>
      <c r="I12" s="66"/>
      <c r="J12" s="66"/>
      <c r="K12" s="66"/>
      <c r="L12" s="67"/>
      <c r="M12" s="41"/>
    </row>
    <row r="13" ht="18.0" customHeight="1">
      <c r="A13" s="41"/>
      <c r="B13" s="11"/>
      <c r="C13" s="68"/>
      <c r="D13" s="69"/>
      <c r="F13" s="11"/>
      <c r="G13" s="11"/>
      <c r="H13" s="65"/>
      <c r="I13" s="70">
        <f>iferror(E17/D17-1, "")</f>
        <v>-0.96252</v>
      </c>
      <c r="L13" s="67"/>
      <c r="M13" s="71"/>
    </row>
    <row r="14" ht="24.0" customHeight="1">
      <c r="A14" s="11"/>
      <c r="B14" s="11"/>
      <c r="C14" s="68"/>
      <c r="D14" s="69"/>
      <c r="F14" s="11"/>
      <c r="G14" s="11"/>
      <c r="H14" s="65"/>
      <c r="I14" s="72" t="str">
        <f>if(I13 &lt; 0, "disminución del ahorro total", "aumento del ahorro total")</f>
        <v>disminución del ahorro total</v>
      </c>
      <c r="J14" s="73"/>
      <c r="K14" s="73"/>
      <c r="L14" s="67"/>
      <c r="M14" s="74"/>
    </row>
    <row r="15" ht="39.75" customHeight="1">
      <c r="A15" s="11"/>
      <c r="B15" s="11"/>
      <c r="C15" s="68"/>
      <c r="D15" s="69"/>
      <c r="F15" s="11"/>
      <c r="G15" s="68"/>
      <c r="H15" s="65"/>
      <c r="I15" s="75">
        <f>iferror(E17-D17, 0)</f>
        <v>-24063</v>
      </c>
      <c r="L15" s="76"/>
      <c r="M15" s="74"/>
    </row>
    <row r="16" ht="18.0" customHeight="1">
      <c r="A16" s="11"/>
      <c r="B16" s="49"/>
      <c r="C16" s="77"/>
      <c r="D16" s="78" t="s">
        <v>12</v>
      </c>
      <c r="E16" s="79" t="s">
        <v>13</v>
      </c>
      <c r="F16" s="77"/>
      <c r="G16" s="80"/>
      <c r="H16" s="65"/>
      <c r="I16" s="81" t="str">
        <f>if(J15&lt;0, "gastados este mes", "ahorrados este mes")</f>
        <v>ahorrados este mes</v>
      </c>
      <c r="L16" s="67"/>
      <c r="M16" s="82"/>
    </row>
    <row r="17" ht="18.0" customHeight="1">
      <c r="A17" s="41"/>
      <c r="B17" s="83"/>
      <c r="C17" s="84"/>
      <c r="D17" s="85">
        <f>if(isblank(L8),0,L8)</f>
        <v>25000</v>
      </c>
      <c r="E17" s="86">
        <f>D17+(I22-C22)</f>
        <v>937</v>
      </c>
      <c r="F17" s="84"/>
      <c r="G17" s="83"/>
      <c r="H17" s="87"/>
      <c r="I17" s="88"/>
      <c r="L17" s="89"/>
      <c r="M17" s="41"/>
    </row>
    <row r="18" ht="12.0" customHeight="1">
      <c r="A18" s="41"/>
      <c r="B18" s="90"/>
      <c r="C18" s="90"/>
      <c r="D18" s="90"/>
      <c r="E18" s="90"/>
      <c r="F18" s="90"/>
      <c r="G18" s="84"/>
      <c r="H18" s="91"/>
      <c r="I18" s="92"/>
      <c r="J18" s="93"/>
      <c r="K18" s="92"/>
      <c r="L18" s="94"/>
      <c r="M18" s="41"/>
    </row>
    <row r="19" ht="24.0" customHeight="1">
      <c r="A19" s="41"/>
      <c r="B19" s="90"/>
      <c r="C19" s="90"/>
      <c r="D19" s="90"/>
      <c r="E19" s="90"/>
      <c r="F19" s="90"/>
      <c r="G19" s="84"/>
      <c r="H19" s="84"/>
      <c r="I19" s="84"/>
      <c r="J19" s="95"/>
      <c r="K19" s="84"/>
      <c r="L19" s="84"/>
      <c r="M19" s="41"/>
    </row>
    <row r="20" ht="24.0" customHeight="1">
      <c r="A20" s="96"/>
      <c r="B20" s="97" t="s">
        <v>1</v>
      </c>
      <c r="G20" s="98"/>
      <c r="H20" s="97" t="s">
        <v>2</v>
      </c>
      <c r="I20" s="97"/>
      <c r="J20" s="99"/>
      <c r="K20" s="98"/>
      <c r="L20" s="98"/>
      <c r="M20" s="96"/>
    </row>
    <row r="21" ht="19.5" customHeight="1">
      <c r="A21" s="100"/>
      <c r="B21" s="101" t="s">
        <v>14</v>
      </c>
      <c r="C21" s="102">
        <f>D26</f>
        <v>25463</v>
      </c>
      <c r="D21" s="103" t="str">
        <f>IFERROR(__xludf.DUMMYFUNCTION("SPARKLINE(C21,{""charttype"",""bar"";""max"",max(C21:C22);""color1"",""#AEB7C0""})"),"")</f>
        <v/>
      </c>
      <c r="G21" s="104"/>
      <c r="H21" s="101" t="s">
        <v>14</v>
      </c>
      <c r="I21" s="102">
        <f>J26</f>
        <v>1535</v>
      </c>
      <c r="J21" s="103" t="str">
        <f>IFERROR(__xludf.DUMMYFUNCTION("SPARKLINE(I21,{""charttype"",""bar"";""max"",max(I21:I22);""color1"",""#AEB7C0""})"),"")</f>
        <v/>
      </c>
      <c r="M21" s="100"/>
    </row>
    <row r="22" ht="19.5" customHeight="1">
      <c r="A22" s="17"/>
      <c r="B22" s="105" t="s">
        <v>15</v>
      </c>
      <c r="C22" s="106">
        <f>E26</f>
        <v>25563</v>
      </c>
      <c r="D22" s="107" t="str">
        <f>IFERROR(__xludf.DUMMYFUNCTION("SPARKLINE(C22,{""charttype"",""bar"";""max"",max(C21:C22);""color1"",""#334960""})"),"")</f>
        <v/>
      </c>
      <c r="G22" s="90"/>
      <c r="H22" s="105" t="s">
        <v>15</v>
      </c>
      <c r="I22" s="106">
        <f>K26</f>
        <v>1500</v>
      </c>
      <c r="J22" s="107" t="str">
        <f>IFERROR(__xludf.DUMMYFUNCTION("SPARKLINE(I22,{""charttype"",""bar"";""max"",max(I21:I22);""color1"",""#334960""})"),"")</f>
        <v/>
      </c>
      <c r="M22" s="17"/>
    </row>
    <row r="23" ht="30.0" customHeight="1">
      <c r="A23" s="11"/>
      <c r="B23" s="108"/>
      <c r="C23" s="109"/>
      <c r="D23" s="110"/>
      <c r="G23" s="83"/>
      <c r="H23" s="108"/>
      <c r="I23" s="109"/>
      <c r="J23" s="110"/>
      <c r="M23" s="17"/>
    </row>
    <row r="24" ht="29.25" customHeight="1">
      <c r="A24" s="111"/>
      <c r="B24" s="112" t="s">
        <v>1</v>
      </c>
      <c r="D24" s="113"/>
      <c r="E24" s="113"/>
      <c r="F24" s="113"/>
      <c r="G24" s="114"/>
      <c r="H24" s="115" t="s">
        <v>2</v>
      </c>
      <c r="I24" s="116"/>
      <c r="J24" s="113"/>
      <c r="K24" s="113"/>
      <c r="L24" s="113"/>
      <c r="M24" s="111"/>
    </row>
    <row r="25" ht="19.5" customHeight="1">
      <c r="A25" s="117"/>
      <c r="B25" s="118"/>
      <c r="C25" s="119"/>
      <c r="D25" s="120" t="s">
        <v>14</v>
      </c>
      <c r="E25" s="120" t="s">
        <v>15</v>
      </c>
      <c r="F25" s="120" t="s">
        <v>16</v>
      </c>
      <c r="G25" s="121"/>
      <c r="H25" s="122"/>
      <c r="I25" s="123"/>
      <c r="J25" s="120" t="s">
        <v>14</v>
      </c>
      <c r="K25" s="120" t="s">
        <v>15</v>
      </c>
      <c r="L25" s="120" t="s">
        <v>16</v>
      </c>
      <c r="M25" s="117"/>
    </row>
    <row r="26" ht="17.25" customHeight="1">
      <c r="A26" s="124"/>
      <c r="B26" s="125" t="s">
        <v>17</v>
      </c>
      <c r="C26" s="126"/>
      <c r="D26" s="127">
        <f t="shared" ref="D26:F26" si="1">sum(D27:D44)</f>
        <v>25463</v>
      </c>
      <c r="E26" s="127">
        <f t="shared" si="1"/>
        <v>25563</v>
      </c>
      <c r="F26" s="127">
        <f t="shared" si="1"/>
        <v>-100</v>
      </c>
      <c r="G26" s="128"/>
      <c r="H26" s="129" t="s">
        <v>17</v>
      </c>
      <c r="I26" s="130"/>
      <c r="J26" s="127">
        <f t="shared" ref="J26:L26" si="2">sum(J27:J44)</f>
        <v>1535</v>
      </c>
      <c r="K26" s="127">
        <f t="shared" si="2"/>
        <v>1500</v>
      </c>
      <c r="L26" s="127">
        <f t="shared" si="2"/>
        <v>-35</v>
      </c>
      <c r="M26" s="124"/>
    </row>
    <row r="27" ht="18.0" hidden="1" customHeight="1">
      <c r="A27" s="131"/>
      <c r="B27" s="132"/>
      <c r="C27" s="133"/>
      <c r="D27" s="134"/>
      <c r="E27" s="135" t="str">
        <f>if(isblank($B27), "", sumif(Transacciones!$E:$E,$B27,Transacciones!$C:$C))</f>
        <v/>
      </c>
      <c r="F27" s="135" t="str">
        <f t="shared" ref="F27:F35" si="3">if(isblank($B27), "", D27-E27)</f>
        <v/>
      </c>
      <c r="G27" s="136"/>
      <c r="H27" s="137"/>
      <c r="I27" s="138"/>
      <c r="J27" s="139"/>
      <c r="K27" s="135" t="str">
        <f>if(isblank($H27), "", sumif(Transacciones!$J:$J,$H27,Transacciones!$H:$H))</f>
        <v/>
      </c>
      <c r="L27" s="135" t="str">
        <f t="shared" ref="L27:L41" si="4">if(isblank($H27), "", K27-J27)</f>
        <v/>
      </c>
      <c r="M27" s="131"/>
    </row>
    <row r="28" ht="18.0" customHeight="1">
      <c r="A28" s="131"/>
      <c r="B28" s="140" t="s">
        <v>18</v>
      </c>
      <c r="C28" s="141"/>
      <c r="D28" s="142">
        <v>1000.0</v>
      </c>
      <c r="E28" s="143">
        <v>1100.0</v>
      </c>
      <c r="F28" s="144">
        <f t="shared" si="3"/>
        <v>-100</v>
      </c>
      <c r="G28" s="136"/>
      <c r="H28" s="140" t="s">
        <v>19</v>
      </c>
      <c r="I28" s="141"/>
      <c r="J28" s="142">
        <v>0.0</v>
      </c>
      <c r="K28" s="135">
        <f>if(isblank($H28), "", sumif(Transacciones!$J:$J,$H28,Transacciones!$H:$H))</f>
        <v>0</v>
      </c>
      <c r="L28" s="144">
        <f t="shared" si="4"/>
        <v>0</v>
      </c>
      <c r="M28" s="131"/>
    </row>
    <row r="29" ht="18.0" customHeight="1">
      <c r="A29" s="131"/>
      <c r="B29" s="140" t="s">
        <v>20</v>
      </c>
      <c r="C29" s="141"/>
      <c r="D29" s="142">
        <v>0.0</v>
      </c>
      <c r="E29" s="135">
        <f>if(isblank($B29), "", sumif(Transacciones!$E:$E,$B29,Transacciones!$C:$C))</f>
        <v>0</v>
      </c>
      <c r="F29" s="144">
        <f t="shared" si="3"/>
        <v>0</v>
      </c>
      <c r="G29" s="136"/>
      <c r="H29" s="140" t="s">
        <v>9</v>
      </c>
      <c r="I29" s="141"/>
      <c r="J29" s="142">
        <v>1450.0</v>
      </c>
      <c r="K29" s="135">
        <f>if(isblank($H29), "", sumif(Transacciones!$J:$J,$H29,Transacciones!$H:$H))</f>
        <v>1500</v>
      </c>
      <c r="L29" s="144">
        <f t="shared" si="4"/>
        <v>50</v>
      </c>
      <c r="M29" s="131"/>
    </row>
    <row r="30" ht="18.0" customHeight="1">
      <c r="A30" s="17"/>
      <c r="B30" s="140" t="s">
        <v>21</v>
      </c>
      <c r="C30" s="141"/>
      <c r="D30" s="142">
        <v>0.0</v>
      </c>
      <c r="E30" s="135">
        <f>if(isblank($B30), "", sumif(Transacciones!$E:$E,$B30,Transacciones!$C:$C))</f>
        <v>0</v>
      </c>
      <c r="F30" s="144">
        <f t="shared" si="3"/>
        <v>0</v>
      </c>
      <c r="G30" s="145"/>
      <c r="H30" s="140" t="s">
        <v>22</v>
      </c>
      <c r="I30" s="141"/>
      <c r="J30" s="142">
        <v>0.0</v>
      </c>
      <c r="K30" s="135">
        <f>if(isblank($H30), "", sumif(Transacciones!$J:$J,$H30,Transacciones!$H:$H))</f>
        <v>0</v>
      </c>
      <c r="L30" s="144">
        <f t="shared" si="4"/>
        <v>0</v>
      </c>
      <c r="M30" s="17"/>
    </row>
    <row r="31" ht="18.0" customHeight="1">
      <c r="A31" s="17"/>
      <c r="B31" s="140" t="s">
        <v>8</v>
      </c>
      <c r="C31" s="141"/>
      <c r="D31" s="142">
        <v>3463.0</v>
      </c>
      <c r="E31" s="143">
        <v>3463.0</v>
      </c>
      <c r="F31" s="144">
        <f t="shared" si="3"/>
        <v>0</v>
      </c>
      <c r="G31" s="145"/>
      <c r="H31" s="140" t="s">
        <v>23</v>
      </c>
      <c r="I31" s="141"/>
      <c r="J31" s="142">
        <v>0.0</v>
      </c>
      <c r="K31" s="135">
        <f>if(isblank($H31), "", sumif(Transacciones!$J:$J,$H31,Transacciones!$H:$H))</f>
        <v>0</v>
      </c>
      <c r="L31" s="144">
        <f t="shared" si="4"/>
        <v>0</v>
      </c>
      <c r="M31" s="17"/>
    </row>
    <row r="32" ht="18.0" customHeight="1">
      <c r="A32" s="17"/>
      <c r="B32" s="140" t="s">
        <v>24</v>
      </c>
      <c r="C32" s="141"/>
      <c r="D32" s="142">
        <v>1000.0</v>
      </c>
      <c r="E32" s="143">
        <v>1000.0</v>
      </c>
      <c r="F32" s="144">
        <f t="shared" si="3"/>
        <v>0</v>
      </c>
      <c r="G32" s="145"/>
      <c r="H32" s="140" t="s">
        <v>25</v>
      </c>
      <c r="I32" s="141"/>
      <c r="J32" s="142">
        <v>0.0</v>
      </c>
      <c r="K32" s="135">
        <f>if(isblank($H32), "", sumif(Transacciones!$J:$J,$H32,Transacciones!$H:$H))</f>
        <v>0</v>
      </c>
      <c r="L32" s="144">
        <f t="shared" si="4"/>
        <v>0</v>
      </c>
      <c r="M32" s="17"/>
    </row>
    <row r="33" ht="18.0" customHeight="1">
      <c r="A33" s="17"/>
      <c r="B33" s="140" t="s">
        <v>26</v>
      </c>
      <c r="C33" s="141"/>
      <c r="D33" s="142">
        <v>20000.0</v>
      </c>
      <c r="E33" s="143">
        <v>20000.0</v>
      </c>
      <c r="F33" s="144">
        <f t="shared" si="3"/>
        <v>0</v>
      </c>
      <c r="G33" s="145"/>
      <c r="H33" s="140" t="s">
        <v>27</v>
      </c>
      <c r="I33" s="141"/>
      <c r="J33" s="146">
        <v>0.0</v>
      </c>
      <c r="K33" s="135">
        <f>if(isblank($H33), "", sumif(Transacciones!$J:$J,$H33,Transacciones!$H:$H))</f>
        <v>0</v>
      </c>
      <c r="L33" s="144">
        <f t="shared" si="4"/>
        <v>0</v>
      </c>
      <c r="M33" s="17"/>
    </row>
    <row r="34" ht="18.0" customHeight="1">
      <c r="A34" s="17"/>
      <c r="B34" s="140"/>
      <c r="C34" s="141"/>
      <c r="D34" s="142"/>
      <c r="E34" s="135" t="str">
        <f>if(isblank($B34), "", sumif(Transacciones!$E:$E,$B34,Transacciones!$C:$C))</f>
        <v/>
      </c>
      <c r="F34" s="144" t="str">
        <f t="shared" si="3"/>
        <v/>
      </c>
      <c r="G34" s="145"/>
      <c r="H34" s="147"/>
      <c r="I34" s="141"/>
      <c r="J34" s="148"/>
      <c r="K34" s="149" t="str">
        <f>if(isblank($H34), "", sumif(Transacciones!$J:$J,$H34,Transacciones!$H:$H))</f>
        <v/>
      </c>
      <c r="L34" s="150" t="str">
        <f t="shared" si="4"/>
        <v/>
      </c>
      <c r="M34" s="17"/>
    </row>
    <row r="35" ht="18.0" customHeight="1">
      <c r="A35" s="17"/>
      <c r="E35" s="135" t="str">
        <f>if(isblank($B35), "", sumif(Transacciones!$E:$E,$B35,Transacciones!$C:$C))</f>
        <v/>
      </c>
      <c r="F35" s="144" t="str">
        <f t="shared" si="3"/>
        <v/>
      </c>
      <c r="G35" s="145"/>
      <c r="H35" s="147"/>
      <c r="I35" s="141"/>
      <c r="J35" s="148"/>
      <c r="K35" s="149" t="str">
        <f>if(isblank($H35), "", sumif(Transacciones!$J:$J,$H35,Transacciones!$H:$H))</f>
        <v/>
      </c>
      <c r="L35" s="150" t="str">
        <f t="shared" si="4"/>
        <v/>
      </c>
      <c r="M35" s="17"/>
    </row>
    <row r="36" ht="18.0" customHeight="1">
      <c r="A36" s="17"/>
      <c r="B36" s="140"/>
      <c r="C36" s="141"/>
      <c r="D36" s="151"/>
      <c r="E36" s="135"/>
      <c r="F36" s="144"/>
      <c r="G36" s="145"/>
      <c r="H36" s="147"/>
      <c r="I36" s="141"/>
      <c r="J36" s="148"/>
      <c r="K36" s="149" t="str">
        <f>if(isblank($H36), "", sumif(Transacciones!$J:$J,$H36,Transacciones!$H:$H))</f>
        <v/>
      </c>
      <c r="L36" s="150" t="str">
        <f t="shared" si="4"/>
        <v/>
      </c>
      <c r="M36" s="17"/>
    </row>
    <row r="37" ht="18.0" customHeight="1">
      <c r="A37" s="17"/>
      <c r="G37" s="145"/>
      <c r="H37" s="147"/>
      <c r="I37" s="141"/>
      <c r="J37" s="148"/>
      <c r="K37" s="149" t="str">
        <f>if(isblank($H37), "", sumif(Transacciones!$J:$J,$H37,Transacciones!$H:$H))</f>
        <v/>
      </c>
      <c r="L37" s="150" t="str">
        <f t="shared" si="4"/>
        <v/>
      </c>
      <c r="M37" s="17"/>
    </row>
    <row r="38" ht="18.0" customHeight="1">
      <c r="A38" s="17"/>
      <c r="B38" s="140"/>
      <c r="C38" s="141"/>
      <c r="D38" s="142"/>
      <c r="E38" s="135"/>
      <c r="F38" s="144"/>
      <c r="G38" s="145"/>
      <c r="H38" s="147"/>
      <c r="I38" s="141"/>
      <c r="J38" s="148"/>
      <c r="K38" s="149" t="str">
        <f>if(isblank($H38), "", sumif(Transacciones!$J:$J,$H38,Transacciones!$H:$H))</f>
        <v/>
      </c>
      <c r="L38" s="150" t="str">
        <f t="shared" si="4"/>
        <v/>
      </c>
      <c r="M38" s="17"/>
    </row>
    <row r="39" ht="18.0" customHeight="1">
      <c r="A39" s="17"/>
      <c r="B39" s="140"/>
      <c r="C39" s="141"/>
      <c r="D39" s="142"/>
      <c r="E39" s="135"/>
      <c r="F39" s="144"/>
      <c r="G39" s="145"/>
      <c r="H39" s="147"/>
      <c r="I39" s="141"/>
      <c r="J39" s="148"/>
      <c r="K39" s="149" t="str">
        <f>if(isblank($H39), "", sumif(Transacciones!$J:$J,$H39,Transacciones!$H:$H))</f>
        <v/>
      </c>
      <c r="L39" s="150" t="str">
        <f t="shared" si="4"/>
        <v/>
      </c>
      <c r="M39" s="17"/>
    </row>
    <row r="40" ht="18.0" customHeight="1">
      <c r="A40" s="17"/>
      <c r="B40" s="140"/>
      <c r="C40" s="141"/>
      <c r="D40" s="152"/>
      <c r="E40" s="135"/>
      <c r="F40" s="144"/>
      <c r="G40" s="145"/>
      <c r="H40" s="147"/>
      <c r="I40" s="141"/>
      <c r="J40" s="148"/>
      <c r="K40" s="149" t="str">
        <f>if(isblank($H40), "", sumif(Transacciones!$J:$J,$H40,Transacciones!$H:$H))</f>
        <v/>
      </c>
      <c r="L40" s="150" t="str">
        <f t="shared" si="4"/>
        <v/>
      </c>
      <c r="M40" s="17"/>
    </row>
    <row r="41" ht="18.0" customHeight="1">
      <c r="A41" s="17"/>
      <c r="B41" s="140"/>
      <c r="C41" s="141"/>
      <c r="D41" s="152"/>
      <c r="E41" s="135"/>
      <c r="F41" s="144"/>
      <c r="G41" s="145"/>
      <c r="H41" s="147"/>
      <c r="I41" s="141"/>
      <c r="J41" s="148"/>
      <c r="K41" s="149" t="str">
        <f>if(isblank($H41), "", sumif(Transacciones!$J:$J,$H41,Transacciones!$H:$H))</f>
        <v/>
      </c>
      <c r="L41" s="150" t="str">
        <f t="shared" si="4"/>
        <v/>
      </c>
      <c r="M41" s="17"/>
    </row>
    <row r="42" ht="18.0" customHeight="1">
      <c r="A42" s="17"/>
      <c r="B42" s="153"/>
      <c r="C42" s="153"/>
      <c r="D42" s="154"/>
      <c r="E42" s="155"/>
      <c r="F42" s="156"/>
      <c r="G42" s="157"/>
      <c r="H42" s="158"/>
      <c r="I42" s="158"/>
      <c r="J42" s="159"/>
      <c r="K42" s="155"/>
      <c r="L42" s="156"/>
      <c r="M42" s="17"/>
    </row>
    <row r="43" ht="18.0" customHeight="1">
      <c r="A43" s="17"/>
      <c r="B43" s="153"/>
      <c r="C43" s="153"/>
      <c r="D43" s="154"/>
      <c r="E43" s="155"/>
      <c r="F43" s="156"/>
      <c r="G43" s="157"/>
      <c r="H43" s="158"/>
      <c r="I43" s="158"/>
      <c r="J43" s="159"/>
      <c r="K43" s="155"/>
      <c r="L43" s="156"/>
      <c r="M43" s="17"/>
    </row>
    <row r="44" ht="18.0" customHeight="1">
      <c r="A44" s="17"/>
      <c r="B44" s="160"/>
      <c r="C44" s="141"/>
      <c r="D44" s="161"/>
      <c r="E44" s="162" t="str">
        <f>if(isblank($B44), "", sumif(Transacciones!$E:$E,$B44,Transacciones!$C:$C))</f>
        <v/>
      </c>
      <c r="F44" s="163" t="str">
        <f>if(isblank($B44), "", D44-E44)</f>
        <v/>
      </c>
      <c r="G44" s="164"/>
      <c r="H44" s="165">
        <v>8684.0</v>
      </c>
      <c r="I44" s="141"/>
      <c r="J44" s="166">
        <v>85.0</v>
      </c>
      <c r="K44" s="162">
        <f>if(isblank($H44), "", sumif(Transacciones!$J:$J,$H44,Transacciones!$H:$H))</f>
        <v>0</v>
      </c>
      <c r="L44" s="163">
        <f>if(isblank($H44), "", K44-J44)</f>
        <v>-85</v>
      </c>
      <c r="M44" s="167"/>
    </row>
  </sheetData>
  <mergeCells count="53">
    <mergeCell ref="H39:I39"/>
    <mergeCell ref="H38:I38"/>
    <mergeCell ref="H29:I29"/>
    <mergeCell ref="H30:I30"/>
    <mergeCell ref="H27:I27"/>
    <mergeCell ref="H28:I28"/>
    <mergeCell ref="H40:I40"/>
    <mergeCell ref="H32:I32"/>
    <mergeCell ref="H37:I37"/>
    <mergeCell ref="H41:I41"/>
    <mergeCell ref="H44:I44"/>
    <mergeCell ref="J21:L21"/>
    <mergeCell ref="I15:K15"/>
    <mergeCell ref="I17:K17"/>
    <mergeCell ref="I16:K16"/>
    <mergeCell ref="B5:G6"/>
    <mergeCell ref="B8:E9"/>
    <mergeCell ref="D12:D15"/>
    <mergeCell ref="E12:E15"/>
    <mergeCell ref="J8:K8"/>
    <mergeCell ref="I13:K13"/>
    <mergeCell ref="J22:L22"/>
    <mergeCell ref="I4:M5"/>
    <mergeCell ref="I3:L3"/>
    <mergeCell ref="I2:L2"/>
    <mergeCell ref="B2:H2"/>
    <mergeCell ref="B3:G4"/>
    <mergeCell ref="B20:F20"/>
    <mergeCell ref="I14:K14"/>
    <mergeCell ref="H36:I36"/>
    <mergeCell ref="H35:I35"/>
    <mergeCell ref="B28:C28"/>
    <mergeCell ref="B29:C29"/>
    <mergeCell ref="J23:L23"/>
    <mergeCell ref="D23:F23"/>
    <mergeCell ref="H31:I31"/>
    <mergeCell ref="B31:C31"/>
    <mergeCell ref="B30:C30"/>
    <mergeCell ref="B27:C27"/>
    <mergeCell ref="B24:C24"/>
    <mergeCell ref="B41:C41"/>
    <mergeCell ref="B44:C44"/>
    <mergeCell ref="B36:C36"/>
    <mergeCell ref="B40:C40"/>
    <mergeCell ref="B39:C39"/>
    <mergeCell ref="B34:C34"/>
    <mergeCell ref="B33:C33"/>
    <mergeCell ref="B32:C32"/>
    <mergeCell ref="B38:C38"/>
    <mergeCell ref="H34:I34"/>
    <mergeCell ref="H33:I33"/>
    <mergeCell ref="D21:F21"/>
    <mergeCell ref="D22:F22"/>
  </mergeCells>
  <conditionalFormatting sqref="B27:C34 H27:H44 B36:C36 B38:C44">
    <cfRule type="notContainsBlanks" dxfId="0" priority="1">
      <formula>LEN(TRIM(B27))&gt;0</formula>
    </cfRule>
  </conditionalFormatting>
  <conditionalFormatting sqref="D27:D34 D36 D38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36 L26:L44 F38:F44">
    <cfRule type="cellIs" dxfId="1" priority="4" operator="lessThan">
      <formula>0</formula>
    </cfRule>
  </conditionalFormatting>
  <conditionalFormatting sqref="F27:F36 L27:L44 F38:F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2.0"/>
    <col customWidth="1" min="3" max="3" width="11.43"/>
    <col customWidth="1" min="4" max="4" width="23.86"/>
    <col customWidth="1" min="5" max="5" width="29.14"/>
    <col customWidth="1" min="6" max="6" width="5.86"/>
    <col customWidth="1" min="9" max="9" width="15.14"/>
    <col customWidth="1" min="10" max="10" width="24.0"/>
    <col customWidth="1" min="11" max="11" width="5.86"/>
  </cols>
  <sheetData>
    <row r="1" ht="33.0" customHeight="1">
      <c r="A1" s="1"/>
      <c r="B1" s="3" t="s">
        <v>0</v>
      </c>
      <c r="K1" s="1"/>
    </row>
    <row r="2" ht="48.0" customHeight="1">
      <c r="A2" s="5"/>
      <c r="B2" s="7" t="s">
        <v>1</v>
      </c>
      <c r="C2" s="9"/>
      <c r="D2" s="5"/>
      <c r="E2" s="5"/>
      <c r="F2" s="5"/>
      <c r="G2" s="7" t="s">
        <v>2</v>
      </c>
      <c r="H2" s="9"/>
      <c r="I2" s="5"/>
      <c r="J2" s="5"/>
      <c r="K2" s="5"/>
    </row>
    <row r="3" ht="12.0" customHeight="1">
      <c r="A3" s="11"/>
      <c r="B3" s="13"/>
      <c r="C3" s="15"/>
      <c r="D3" s="13"/>
      <c r="E3" s="13"/>
      <c r="F3" s="11"/>
      <c r="G3" s="13"/>
      <c r="H3" s="15"/>
      <c r="I3" s="13"/>
      <c r="J3" s="13"/>
      <c r="K3" s="11"/>
    </row>
    <row r="4" ht="24.0" customHeight="1">
      <c r="A4" s="17"/>
      <c r="B4" s="19" t="s">
        <v>3</v>
      </c>
      <c r="C4" s="21" t="s">
        <v>4</v>
      </c>
      <c r="D4" s="19" t="s">
        <v>5</v>
      </c>
      <c r="E4" s="19" t="s">
        <v>6</v>
      </c>
      <c r="F4" s="17"/>
      <c r="G4" s="19" t="s">
        <v>3</v>
      </c>
      <c r="H4" s="21" t="s">
        <v>4</v>
      </c>
      <c r="I4" s="19" t="s">
        <v>5</v>
      </c>
      <c r="J4" s="19" t="s">
        <v>6</v>
      </c>
      <c r="K4" s="17"/>
    </row>
    <row r="5" ht="19.5" customHeight="1">
      <c r="A5" s="17"/>
      <c r="B5" s="23">
        <v>36781.0</v>
      </c>
      <c r="C5" s="25">
        <v>1000.0</v>
      </c>
      <c r="D5" s="27" t="s">
        <v>7</v>
      </c>
      <c r="E5" s="32" t="s">
        <v>8</v>
      </c>
      <c r="F5" s="17"/>
      <c r="G5" s="23">
        <v>36781.0</v>
      </c>
      <c r="H5" s="25">
        <v>1500.0</v>
      </c>
      <c r="I5" s="34" t="s">
        <v>9</v>
      </c>
      <c r="J5" s="32" t="s">
        <v>9</v>
      </c>
      <c r="K5" s="17"/>
    </row>
    <row r="6" ht="19.5" customHeight="1">
      <c r="A6" s="17"/>
      <c r="B6" s="36"/>
      <c r="C6" s="38"/>
      <c r="D6" s="40"/>
      <c r="E6" s="44"/>
      <c r="F6" s="17"/>
      <c r="G6" s="36"/>
      <c r="H6" s="38"/>
      <c r="I6" s="46"/>
      <c r="J6" s="44"/>
      <c r="K6" s="17"/>
    </row>
    <row r="7" ht="19.5" customHeight="1">
      <c r="A7" s="17"/>
      <c r="B7" s="36"/>
      <c r="C7" s="38"/>
      <c r="D7" s="40"/>
      <c r="E7" s="44"/>
      <c r="F7" s="17"/>
      <c r="G7" s="36"/>
      <c r="H7" s="38"/>
      <c r="I7" s="46"/>
      <c r="J7" s="44"/>
      <c r="K7" s="17"/>
    </row>
    <row r="8" ht="19.5" customHeight="1">
      <c r="A8" s="17"/>
      <c r="B8" s="36"/>
      <c r="C8" s="38"/>
      <c r="D8" s="40"/>
      <c r="E8" s="48"/>
      <c r="F8" s="17"/>
      <c r="G8" s="36"/>
      <c r="H8" s="38"/>
      <c r="I8" s="46"/>
      <c r="J8" s="44"/>
      <c r="K8" s="17"/>
    </row>
    <row r="9" ht="19.5" customHeight="1">
      <c r="A9" s="17"/>
      <c r="B9" s="36"/>
      <c r="C9" s="38"/>
      <c r="E9" s="44"/>
      <c r="F9" s="17"/>
      <c r="G9" s="36"/>
      <c r="H9" s="38"/>
      <c r="I9" s="46"/>
      <c r="J9" s="44"/>
      <c r="K9" s="17"/>
    </row>
    <row r="10" ht="19.5" customHeight="1">
      <c r="A10" s="17"/>
      <c r="B10" s="36"/>
      <c r="C10" s="38"/>
      <c r="D10" s="40"/>
      <c r="E10" s="44"/>
      <c r="F10" s="17"/>
      <c r="G10" s="36"/>
      <c r="H10" s="38"/>
      <c r="I10" s="52"/>
      <c r="J10" s="48"/>
      <c r="K10" s="17"/>
    </row>
    <row r="11" ht="19.5" customHeight="1">
      <c r="A11" s="17"/>
      <c r="B11" s="36"/>
      <c r="C11" s="38"/>
      <c r="D11" s="40"/>
      <c r="E11" s="44"/>
      <c r="F11" s="17"/>
      <c r="G11" s="36"/>
      <c r="H11" s="38"/>
      <c r="I11" s="52"/>
      <c r="J11" s="48"/>
      <c r="K11" s="17"/>
    </row>
    <row r="12" ht="19.5" customHeight="1">
      <c r="A12" s="17"/>
      <c r="B12" s="36"/>
      <c r="C12" s="38"/>
      <c r="D12" s="40"/>
      <c r="E12" s="44"/>
      <c r="F12" s="17"/>
      <c r="G12" s="36"/>
      <c r="H12" s="38"/>
      <c r="I12" s="52"/>
      <c r="J12" s="48"/>
      <c r="K12" s="17"/>
    </row>
    <row r="13" ht="19.5" customHeight="1">
      <c r="A13" s="17"/>
      <c r="B13" s="36"/>
      <c r="C13" s="38"/>
      <c r="D13" s="40"/>
      <c r="E13" s="44"/>
      <c r="F13" s="17"/>
      <c r="G13" s="36"/>
      <c r="H13" s="38"/>
      <c r="I13" s="52"/>
      <c r="J13" s="48"/>
      <c r="K13" s="17"/>
    </row>
    <row r="14" ht="19.5" customHeight="1">
      <c r="A14" s="17"/>
      <c r="B14" s="36"/>
      <c r="C14" s="38"/>
      <c r="D14" s="40"/>
      <c r="E14" s="44"/>
      <c r="F14" s="17"/>
      <c r="G14" s="36"/>
      <c r="H14" s="38"/>
      <c r="I14" s="52"/>
      <c r="J14" s="48"/>
      <c r="K14" s="17"/>
    </row>
    <row r="15" ht="19.5" customHeight="1">
      <c r="A15" s="17"/>
      <c r="B15" s="36"/>
      <c r="C15" s="38"/>
      <c r="D15" s="40"/>
      <c r="E15" s="44"/>
      <c r="F15" s="17"/>
      <c r="G15" s="36"/>
      <c r="H15" s="38"/>
      <c r="I15" s="52"/>
      <c r="J15" s="48"/>
      <c r="K15" s="17"/>
    </row>
    <row r="16" ht="19.5" customHeight="1">
      <c r="A16" s="17"/>
      <c r="B16" s="36"/>
      <c r="C16" s="38"/>
      <c r="D16" s="40"/>
      <c r="E16" s="44"/>
      <c r="F16" s="17"/>
      <c r="G16" s="36"/>
      <c r="H16" s="38"/>
      <c r="I16" s="46"/>
      <c r="J16" s="44"/>
      <c r="K16" s="17"/>
    </row>
    <row r="17" ht="19.5" customHeight="1">
      <c r="A17" s="17"/>
      <c r="B17" s="36"/>
      <c r="C17" s="38"/>
      <c r="D17" s="40"/>
      <c r="E17" s="48"/>
      <c r="F17" s="17"/>
      <c r="G17" s="55"/>
      <c r="H17" s="56"/>
      <c r="I17" s="52"/>
      <c r="J17" s="48"/>
      <c r="K17" s="17"/>
    </row>
    <row r="18" ht="19.5" customHeight="1">
      <c r="A18" s="17"/>
      <c r="B18" s="36"/>
      <c r="C18" s="38"/>
      <c r="D18" s="40"/>
      <c r="E18" s="48"/>
      <c r="F18" s="17"/>
      <c r="G18" s="55"/>
      <c r="H18" s="56"/>
      <c r="I18" s="52"/>
      <c r="J18" s="48"/>
      <c r="K18" s="17"/>
    </row>
    <row r="19" ht="19.5" customHeight="1">
      <c r="A19" s="17"/>
      <c r="B19" s="55"/>
      <c r="C19" s="38"/>
      <c r="D19" s="40"/>
      <c r="E19" s="48"/>
      <c r="F19" s="17"/>
      <c r="G19" s="55"/>
      <c r="H19" s="56"/>
      <c r="I19" s="52"/>
      <c r="J19" s="48"/>
      <c r="K19" s="17"/>
    </row>
    <row r="20" ht="19.5" customHeight="1">
      <c r="A20" s="17"/>
      <c r="B20" s="55"/>
      <c r="C20" s="38"/>
      <c r="D20" s="40"/>
      <c r="E20" s="48"/>
      <c r="F20" s="17"/>
      <c r="G20" s="55"/>
      <c r="H20" s="56"/>
      <c r="I20" s="52"/>
      <c r="J20" s="48"/>
      <c r="K20" s="17"/>
    </row>
    <row r="21" ht="19.5" customHeight="1">
      <c r="A21" s="17"/>
      <c r="B21" s="55"/>
      <c r="C21" s="38"/>
      <c r="D21" s="57"/>
      <c r="E21" s="48"/>
      <c r="F21" s="17"/>
      <c r="G21" s="55"/>
      <c r="H21" s="56"/>
      <c r="I21" s="52"/>
      <c r="J21" s="48"/>
      <c r="K21" s="17"/>
    </row>
    <row r="22" ht="19.5" customHeight="1">
      <c r="A22" s="17"/>
      <c r="B22" s="55"/>
      <c r="C22" s="38"/>
      <c r="D22" s="57"/>
      <c r="E22" s="48"/>
      <c r="F22" s="17"/>
      <c r="G22" s="55"/>
      <c r="H22" s="56"/>
      <c r="I22" s="52"/>
      <c r="J22" s="48"/>
      <c r="K22" s="17"/>
    </row>
    <row r="23" ht="19.5" customHeight="1">
      <c r="A23" s="17"/>
      <c r="B23" s="55"/>
      <c r="C23" s="38"/>
      <c r="D23" s="57"/>
      <c r="E23" s="48"/>
      <c r="F23" s="17"/>
      <c r="G23" s="55"/>
      <c r="H23" s="56"/>
      <c r="I23" s="52"/>
      <c r="J23" s="48"/>
      <c r="K23" s="17"/>
    </row>
    <row r="24" ht="19.5" customHeight="1">
      <c r="A24" s="17"/>
      <c r="B24" s="55"/>
      <c r="C24" s="38"/>
      <c r="D24" s="57"/>
      <c r="E24" s="48"/>
      <c r="F24" s="17"/>
      <c r="G24" s="55"/>
      <c r="H24" s="56"/>
      <c r="I24" s="52"/>
      <c r="J24" s="48"/>
      <c r="K24" s="17"/>
    </row>
    <row r="25" ht="19.5" customHeight="1">
      <c r="A25" s="17"/>
      <c r="B25" s="55"/>
      <c r="C25" s="38"/>
      <c r="D25" s="57"/>
      <c r="E25" s="48"/>
      <c r="F25" s="17"/>
      <c r="G25" s="55"/>
      <c r="H25" s="56"/>
      <c r="I25" s="52"/>
      <c r="J25" s="48"/>
      <c r="K25" s="17"/>
    </row>
    <row r="26" ht="19.5" customHeight="1">
      <c r="A26" s="17"/>
      <c r="B26" s="55"/>
      <c r="C26" s="38"/>
      <c r="D26" s="57"/>
      <c r="E26" s="48"/>
      <c r="F26" s="17"/>
      <c r="G26" s="55"/>
      <c r="H26" s="56"/>
      <c r="I26" s="52"/>
      <c r="J26" s="48"/>
      <c r="K26" s="17"/>
    </row>
    <row r="27" ht="19.5" customHeight="1">
      <c r="A27" s="17"/>
      <c r="B27" s="55"/>
      <c r="C27" s="38"/>
      <c r="D27" s="57"/>
      <c r="E27" s="48"/>
      <c r="F27" s="17"/>
      <c r="G27" s="55"/>
      <c r="H27" s="56"/>
      <c r="I27" s="52"/>
      <c r="J27" s="48"/>
      <c r="K27" s="17"/>
    </row>
    <row r="28" ht="19.5" customHeight="1">
      <c r="A28" s="17"/>
      <c r="B28" s="55"/>
      <c r="C28" s="38"/>
      <c r="D28" s="57"/>
      <c r="E28" s="48"/>
      <c r="F28" s="17"/>
      <c r="G28" s="55"/>
      <c r="H28" s="56"/>
      <c r="I28" s="52"/>
      <c r="J28" s="48"/>
      <c r="K28" s="17"/>
    </row>
    <row r="29" ht="19.5" customHeight="1">
      <c r="A29" s="17"/>
      <c r="B29" s="55"/>
      <c r="C29" s="38"/>
      <c r="D29" s="57"/>
      <c r="E29" s="48"/>
      <c r="F29" s="17"/>
      <c r="G29" s="55"/>
      <c r="H29" s="56"/>
      <c r="I29" s="52"/>
      <c r="J29" s="48"/>
      <c r="K29" s="17"/>
    </row>
    <row r="30" ht="19.5" customHeight="1">
      <c r="A30" s="17"/>
      <c r="B30" s="55"/>
      <c r="C30" s="38"/>
      <c r="D30" s="57"/>
      <c r="E30" s="48"/>
      <c r="F30" s="17"/>
      <c r="G30" s="55"/>
      <c r="H30" s="56"/>
      <c r="I30" s="52"/>
      <c r="J30" s="48"/>
      <c r="K30" s="17"/>
    </row>
    <row r="31" ht="19.5" customHeight="1">
      <c r="A31" s="17"/>
      <c r="B31" s="55"/>
      <c r="C31" s="38"/>
      <c r="D31" s="57"/>
      <c r="E31" s="48"/>
      <c r="F31" s="17"/>
      <c r="G31" s="55"/>
      <c r="H31" s="56"/>
      <c r="I31" s="52"/>
      <c r="J31" s="48"/>
      <c r="K31" s="17"/>
    </row>
    <row r="32" ht="19.5" customHeight="1">
      <c r="A32" s="17"/>
      <c r="B32" s="55"/>
      <c r="C32" s="38"/>
      <c r="D32" s="57"/>
      <c r="E32" s="48"/>
      <c r="F32" s="17"/>
      <c r="G32" s="55"/>
      <c r="H32" s="56"/>
      <c r="I32" s="52"/>
      <c r="J32" s="48"/>
      <c r="K32" s="17"/>
    </row>
    <row r="33" ht="19.5" customHeight="1">
      <c r="A33" s="17"/>
      <c r="B33" s="58"/>
      <c r="C33" s="59"/>
      <c r="D33" s="60"/>
      <c r="E33" s="61"/>
      <c r="F33" s="17"/>
      <c r="G33" s="58"/>
      <c r="H33" s="62"/>
      <c r="I33" s="63"/>
      <c r="J33" s="61"/>
      <c r="K33" s="17"/>
    </row>
  </sheetData>
  <mergeCells count="1">
    <mergeCell ref="B1:J1"/>
  </mergeCells>
  <dataValidations>
    <dataValidation type="list" allowBlank="1" sqref="J5:J33">
      <formula1>Resumen!$H$27:$I$44</formula1>
    </dataValidation>
    <dataValidation type="list" allowBlank="1" sqref="E5:E33">
      <formula1>Resumen!$B$27:$C$44</formula1>
    </dataValidation>
  </dataValidations>
  <drawing r:id="rId1"/>
</worksheet>
</file>