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 Paula\Amana\Cotações\Milho Safrinha\"/>
    </mc:Choice>
  </mc:AlternateContent>
  <xr:revisionPtr revIDLastSave="0" documentId="13_ncr:1_{2E2DCE11-F81C-435D-B047-4354A42C8956}" xr6:coauthVersionLast="47" xr6:coauthVersionMax="47" xr10:uidLastSave="{00000000-0000-0000-0000-000000000000}"/>
  <bookViews>
    <workbookView xWindow="-120" yWindow="-120" windowWidth="29040" windowHeight="15840" xr2:uid="{6515873D-46CB-4695-8CC6-BBBEAB123B55}"/>
  </bookViews>
  <sheets>
    <sheet name="Cotação" sheetId="10" r:id="rId1"/>
  </sheets>
  <definedNames>
    <definedName name="_xlnm.Print_Area" localSheetId="0">Cotação!$B$2:$R$56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0" l="1"/>
  <c r="M23" i="10" s="1"/>
  <c r="H27" i="10"/>
  <c r="M27" i="10" s="1"/>
  <c r="H31" i="10"/>
  <c r="M31" i="10" s="1"/>
  <c r="H35" i="10"/>
  <c r="M35" i="10" s="1"/>
  <c r="H39" i="10"/>
  <c r="M39" i="10" s="1"/>
  <c r="H43" i="10"/>
  <c r="H47" i="10"/>
  <c r="M47" i="10" s="1"/>
  <c r="H50" i="10"/>
  <c r="M50" i="10" s="1"/>
  <c r="H49" i="10"/>
  <c r="J49" i="10" s="1"/>
  <c r="H48" i="10"/>
  <c r="M48" i="10" s="1"/>
  <c r="H46" i="10"/>
  <c r="M46" i="10" s="1"/>
  <c r="H45" i="10"/>
  <c r="M45" i="10" s="1"/>
  <c r="H44" i="10"/>
  <c r="M44" i="10" s="1"/>
  <c r="H42" i="10"/>
  <c r="M42" i="10" s="1"/>
  <c r="H41" i="10"/>
  <c r="M41" i="10" s="1"/>
  <c r="H40" i="10"/>
  <c r="M40" i="10" s="1"/>
  <c r="H38" i="10"/>
  <c r="M38" i="10" s="1"/>
  <c r="H37" i="10"/>
  <c r="M37" i="10" s="1"/>
  <c r="H36" i="10"/>
  <c r="M36" i="10" s="1"/>
  <c r="H34" i="10"/>
  <c r="M34" i="10" s="1"/>
  <c r="H33" i="10"/>
  <c r="K33" i="10" s="1"/>
  <c r="H32" i="10"/>
  <c r="K32" i="10" s="1"/>
  <c r="H30" i="10"/>
  <c r="M30" i="10" s="1"/>
  <c r="H29" i="10"/>
  <c r="M29" i="10" s="1"/>
  <c r="H28" i="10"/>
  <c r="K28" i="10" s="1"/>
  <c r="H26" i="10"/>
  <c r="M26" i="10" s="1"/>
  <c r="H25" i="10"/>
  <c r="K25" i="10" s="1"/>
  <c r="H24" i="10"/>
  <c r="K24" i="10" s="1"/>
  <c r="H22" i="10"/>
  <c r="M22" i="10" s="1"/>
  <c r="H21" i="10"/>
  <c r="J21" i="10" s="1"/>
  <c r="J50" i="10" l="1"/>
  <c r="N50" i="10" s="1"/>
  <c r="M49" i="10"/>
  <c r="J30" i="10"/>
  <c r="N30" i="10" s="1"/>
  <c r="Q30" i="10" s="1"/>
  <c r="K49" i="10"/>
  <c r="K42" i="10"/>
  <c r="M43" i="10"/>
  <c r="K43" i="10"/>
  <c r="J43" i="10"/>
  <c r="N49" i="10"/>
  <c r="O49" i="10" s="1"/>
  <c r="P49" i="10" s="1"/>
  <c r="R49" i="10" s="1"/>
  <c r="J42" i="10"/>
  <c r="N42" i="10" s="1"/>
  <c r="O42" i="10" s="1"/>
  <c r="P42" i="10" s="1"/>
  <c r="R42" i="10" s="1"/>
  <c r="K50" i="10"/>
  <c r="Q49" i="10"/>
  <c r="M32" i="10"/>
  <c r="J35" i="10"/>
  <c r="N35" i="10" s="1"/>
  <c r="J40" i="10"/>
  <c r="N40" i="10" s="1"/>
  <c r="O40" i="10" s="1"/>
  <c r="P40" i="10" s="1"/>
  <c r="R40" i="10" s="1"/>
  <c r="K35" i="10"/>
  <c r="J48" i="10"/>
  <c r="N38" i="10"/>
  <c r="Q38" i="10" s="1"/>
  <c r="J38" i="10"/>
  <c r="J39" i="10"/>
  <c r="N39" i="10" s="1"/>
  <c r="O39" i="10" s="1"/>
  <c r="J47" i="10"/>
  <c r="N47" i="10" s="1"/>
  <c r="J36" i="10"/>
  <c r="N36" i="10" s="1"/>
  <c r="Q36" i="10" s="1"/>
  <c r="K38" i="10"/>
  <c r="K39" i="10"/>
  <c r="J44" i="10"/>
  <c r="N44" i="10" s="1"/>
  <c r="Q44" i="10" s="1"/>
  <c r="K46" i="10"/>
  <c r="K47" i="10"/>
  <c r="J46" i="10"/>
  <c r="N46" i="10" s="1"/>
  <c r="N48" i="10"/>
  <c r="Q48" i="10" s="1"/>
  <c r="K36" i="10"/>
  <c r="J37" i="10"/>
  <c r="N37" i="10" s="1"/>
  <c r="K40" i="10"/>
  <c r="J41" i="10"/>
  <c r="N41" i="10" s="1"/>
  <c r="K44" i="10"/>
  <c r="J45" i="10"/>
  <c r="N45" i="10" s="1"/>
  <c r="K48" i="10"/>
  <c r="M25" i="10"/>
  <c r="K37" i="10"/>
  <c r="K41" i="10"/>
  <c r="K45" i="10"/>
  <c r="J29" i="10"/>
  <c r="N29" i="10" s="1"/>
  <c r="K30" i="10"/>
  <c r="J22" i="10"/>
  <c r="N22" i="10" s="1"/>
  <c r="Q22" i="10" s="1"/>
  <c r="M24" i="10"/>
  <c r="K29" i="10"/>
  <c r="M33" i="10"/>
  <c r="K22" i="10"/>
  <c r="K21" i="10"/>
  <c r="M21" i="10"/>
  <c r="N21" i="10" s="1"/>
  <c r="J25" i="10"/>
  <c r="J26" i="10"/>
  <c r="N26" i="10" s="1"/>
  <c r="M28" i="10"/>
  <c r="J33" i="10"/>
  <c r="J34" i="10"/>
  <c r="N34" i="10" s="1"/>
  <c r="K26" i="10"/>
  <c r="K34" i="10"/>
  <c r="J23" i="10"/>
  <c r="N23" i="10" s="1"/>
  <c r="J31" i="10"/>
  <c r="N31" i="10" s="1"/>
  <c r="K23" i="10"/>
  <c r="J24" i="10"/>
  <c r="K27" i="10"/>
  <c r="J28" i="10"/>
  <c r="K31" i="10"/>
  <c r="J32" i="10"/>
  <c r="J27" i="10"/>
  <c r="N27" i="10" s="1"/>
  <c r="O50" i="10" l="1"/>
  <c r="P50" i="10" s="1"/>
  <c r="R50" i="10" s="1"/>
  <c r="Q50" i="10"/>
  <c r="N43" i="10"/>
  <c r="Q43" i="10" s="1"/>
  <c r="N32" i="10"/>
  <c r="O38" i="10"/>
  <c r="P38" i="10" s="1"/>
  <c r="R38" i="10" s="1"/>
  <c r="O48" i="10"/>
  <c r="P48" i="10" s="1"/>
  <c r="R48" i="10" s="1"/>
  <c r="O43" i="10"/>
  <c r="P43" i="10" s="1"/>
  <c r="R43" i="10" s="1"/>
  <c r="Q42" i="10"/>
  <c r="Q39" i="10"/>
  <c r="O35" i="10"/>
  <c r="P35" i="10" s="1"/>
  <c r="R35" i="10" s="1"/>
  <c r="Q35" i="10"/>
  <c r="O44" i="10"/>
  <c r="P44" i="10" s="1"/>
  <c r="R44" i="10" s="1"/>
  <c r="N24" i="10"/>
  <c r="O24" i="10" s="1"/>
  <c r="P24" i="10" s="1"/>
  <c r="R24" i="10" s="1"/>
  <c r="O30" i="10"/>
  <c r="P30" i="10" s="1"/>
  <c r="R30" i="10" s="1"/>
  <c r="O46" i="10"/>
  <c r="P46" i="10" s="1"/>
  <c r="R46" i="10" s="1"/>
  <c r="Q46" i="10"/>
  <c r="Q47" i="10"/>
  <c r="O47" i="10"/>
  <c r="P47" i="10" s="1"/>
  <c r="R47" i="10" s="1"/>
  <c r="P39" i="10"/>
  <c r="R39" i="10" s="1"/>
  <c r="Q40" i="10"/>
  <c r="O36" i="10"/>
  <c r="P36" i="10" s="1"/>
  <c r="R36" i="10" s="1"/>
  <c r="Q37" i="10"/>
  <c r="O37" i="10"/>
  <c r="P37" i="10" s="1"/>
  <c r="R37" i="10" s="1"/>
  <c r="O29" i="10"/>
  <c r="P29" i="10" s="1"/>
  <c r="R29" i="10" s="1"/>
  <c r="Q29" i="10"/>
  <c r="Q41" i="10"/>
  <c r="O41" i="10"/>
  <c r="P41" i="10" s="1"/>
  <c r="R41" i="10" s="1"/>
  <c r="Q45" i="10"/>
  <c r="O45" i="10"/>
  <c r="P45" i="10" s="1"/>
  <c r="R45" i="10" s="1"/>
  <c r="N25" i="10"/>
  <c r="O25" i="10" s="1"/>
  <c r="P25" i="10" s="1"/>
  <c r="R25" i="10" s="1"/>
  <c r="N33" i="10"/>
  <c r="Q33" i="10" s="1"/>
  <c r="O34" i="10"/>
  <c r="P34" i="10" s="1"/>
  <c r="R34" i="10" s="1"/>
  <c r="Q34" i="10"/>
  <c r="Q26" i="10"/>
  <c r="O26" i="10"/>
  <c r="P26" i="10" s="1"/>
  <c r="R26" i="10" s="1"/>
  <c r="N28" i="10"/>
  <c r="O28" i="10" s="1"/>
  <c r="P28" i="10" s="1"/>
  <c r="R28" i="10" s="1"/>
  <c r="O22" i="10"/>
  <c r="P22" i="10" s="1"/>
  <c r="R22" i="10" s="1"/>
  <c r="Q31" i="10"/>
  <c r="O31" i="10"/>
  <c r="P31" i="10" s="1"/>
  <c r="R31" i="10" s="1"/>
  <c r="Q27" i="10"/>
  <c r="O27" i="10"/>
  <c r="P27" i="10" s="1"/>
  <c r="R27" i="10" s="1"/>
  <c r="Q23" i="10"/>
  <c r="O23" i="10"/>
  <c r="P23" i="10" s="1"/>
  <c r="R23" i="10" s="1"/>
  <c r="O32" i="10"/>
  <c r="P32" i="10" s="1"/>
  <c r="R32" i="10" s="1"/>
  <c r="Q32" i="10"/>
  <c r="O21" i="10"/>
  <c r="P21" i="10" s="1"/>
  <c r="R21" i="10" s="1"/>
  <c r="Q21" i="10"/>
  <c r="Q24" i="10" l="1"/>
  <c r="O33" i="10"/>
  <c r="P33" i="10" s="1"/>
  <c r="R33" i="10" s="1"/>
  <c r="Q25" i="10"/>
  <c r="Q28" i="10"/>
  <c r="H12" i="10" l="1"/>
  <c r="M12" i="10" s="1"/>
  <c r="H11" i="10"/>
  <c r="M11" i="10" s="1"/>
  <c r="J11" i="10" l="1"/>
  <c r="N11" i="10" s="1"/>
  <c r="K11" i="10"/>
  <c r="J12" i="10"/>
  <c r="N12" i="10" s="1"/>
  <c r="K12" i="10"/>
  <c r="H9" i="10"/>
  <c r="J9" i="10" s="1"/>
  <c r="H10" i="10"/>
  <c r="J10" i="10" s="1"/>
  <c r="H13" i="10"/>
  <c r="M13" i="10" s="1"/>
  <c r="H14" i="10"/>
  <c r="H16" i="10"/>
  <c r="M16" i="10" s="1"/>
  <c r="H17" i="10"/>
  <c r="K17" i="10" s="1"/>
  <c r="H18" i="10"/>
  <c r="J18" i="10" s="1"/>
  <c r="H19" i="10"/>
  <c r="M19" i="10" s="1"/>
  <c r="H20" i="10"/>
  <c r="M20" i="10" s="1"/>
  <c r="H7" i="10"/>
  <c r="J7" i="10" s="1"/>
  <c r="H15" i="10"/>
  <c r="M15" i="10" s="1"/>
  <c r="H8" i="10"/>
  <c r="J8" i="10" s="1"/>
  <c r="Q12" i="10" l="1"/>
  <c r="O12" i="10"/>
  <c r="P12" i="10" s="1"/>
  <c r="R12" i="10" s="1"/>
  <c r="Q11" i="10"/>
  <c r="O11" i="10"/>
  <c r="P11" i="10" s="1"/>
  <c r="R11" i="10" s="1"/>
  <c r="J14" i="10"/>
  <c r="M14" i="10"/>
  <c r="J19" i="10"/>
  <c r="N19" i="10" s="1"/>
  <c r="K19" i="10"/>
  <c r="K18" i="10"/>
  <c r="M18" i="10"/>
  <c r="N18" i="10" s="1"/>
  <c r="M17" i="10"/>
  <c r="J20" i="10"/>
  <c r="N20" i="10" s="1"/>
  <c r="J17" i="10"/>
  <c r="K20" i="10"/>
  <c r="K14" i="10"/>
  <c r="J15" i="10"/>
  <c r="N15" i="10" s="1"/>
  <c r="K15" i="10"/>
  <c r="J16" i="10"/>
  <c r="N16" i="10" s="1"/>
  <c r="Q16" i="10" s="1"/>
  <c r="J13" i="10"/>
  <c r="N13" i="10" s="1"/>
  <c r="K16" i="10"/>
  <c r="K13" i="10"/>
  <c r="M7" i="10"/>
  <c r="N7" i="10" s="1"/>
  <c r="M10" i="10"/>
  <c r="N10" i="10" s="1"/>
  <c r="M9" i="10"/>
  <c r="M8" i="10"/>
  <c r="N8" i="10" s="1"/>
  <c r="K10" i="10"/>
  <c r="K9" i="10"/>
  <c r="K7" i="10"/>
  <c r="K8" i="10"/>
  <c r="N14" i="10" l="1"/>
  <c r="Q14" i="10" s="1"/>
  <c r="N17" i="10"/>
  <c r="Q17" i="10" s="1"/>
  <c r="O19" i="10"/>
  <c r="P19" i="10" s="1"/>
  <c r="R19" i="10" s="1"/>
  <c r="Q19" i="10"/>
  <c r="Q20" i="10"/>
  <c r="O20" i="10"/>
  <c r="P20" i="10" s="1"/>
  <c r="R20" i="10" s="1"/>
  <c r="O18" i="10"/>
  <c r="P18" i="10" s="1"/>
  <c r="R18" i="10" s="1"/>
  <c r="Q18" i="10"/>
  <c r="O16" i="10"/>
  <c r="P16" i="10" s="1"/>
  <c r="R16" i="10" s="1"/>
  <c r="O15" i="10"/>
  <c r="P15" i="10" s="1"/>
  <c r="R15" i="10" s="1"/>
  <c r="Q15" i="10"/>
  <c r="Q13" i="10"/>
  <c r="O13" i="10"/>
  <c r="P13" i="10" s="1"/>
  <c r="R13" i="10" s="1"/>
  <c r="Q10" i="10"/>
  <c r="O10" i="10"/>
  <c r="P10" i="10" s="1"/>
  <c r="R10" i="10" s="1"/>
  <c r="O8" i="10"/>
  <c r="P8" i="10" s="1"/>
  <c r="R8" i="10" s="1"/>
  <c r="Q8" i="10"/>
  <c r="Q7" i="10"/>
  <c r="O7" i="10"/>
  <c r="P7" i="10" s="1"/>
  <c r="R7" i="10" s="1"/>
  <c r="N9" i="10"/>
  <c r="O14" i="10" l="1"/>
  <c r="P14" i="10" s="1"/>
  <c r="R14" i="10" s="1"/>
  <c r="O17" i="10"/>
  <c r="P17" i="10" s="1"/>
  <c r="R17" i="10" s="1"/>
  <c r="Q9" i="10"/>
  <c r="O9" i="10"/>
  <c r="P9" i="10" s="1"/>
  <c r="R9" i="10" s="1"/>
</calcChain>
</file>

<file path=xl/sharedStrings.xml><?xml version="1.0" encoding="utf-8"?>
<sst xmlns="http://schemas.openxmlformats.org/spreadsheetml/2006/main" count="71" uniqueCount="49">
  <si>
    <t xml:space="preserve">CULTURA: </t>
  </si>
  <si>
    <t>Considerações Gerais:</t>
  </si>
  <si>
    <t>2) Para efetivação e aceitação do risco pela seguradora será necessário o envio do Questionário de Análise de Risco (QAR) preenchido e dos mapas / croquis das areas seguradas, preferencialmente em formato KML.</t>
  </si>
  <si>
    <t>ÁREA (HA)</t>
  </si>
  <si>
    <t>Milho Safrinha</t>
  </si>
  <si>
    <t>NC (%)</t>
  </si>
  <si>
    <t>VALOR DA SACA (R$)</t>
  </si>
  <si>
    <t>PRODUTIVIDADE REFERÊNCIA (SC/HA)</t>
  </si>
  <si>
    <t>PRODUTIVIDADE GARANTIDA (PG/HA)</t>
  </si>
  <si>
    <t>LMI COBERTURA BÁSICA (R$)</t>
  </si>
  <si>
    <t>5) Vigência da apólice: inicia com o plantio e é finalizada 180 dias após a data de plantio.</t>
  </si>
  <si>
    <t>PRÊMIO COB. BÁSICA (R$)</t>
  </si>
  <si>
    <t>LMI COBERTURA REPLANTIO (R$)</t>
  </si>
  <si>
    <t>PRÊMIO COBERTURA REPLANTIO (R$)</t>
  </si>
  <si>
    <t>PRÊMIO TOTAL (BÁS + REPL) - R$</t>
  </si>
  <si>
    <t>TAXA REPL</t>
  </si>
  <si>
    <t>TAXA BAS</t>
  </si>
  <si>
    <t>PRÊMIO POR HA (SEM SUBV)
R$</t>
  </si>
  <si>
    <t>SUBVENÇÃO (R$)</t>
  </si>
  <si>
    <t>PRÊMIO POR HA (COM SUBV)
R$</t>
  </si>
  <si>
    <t>PRÊMIO POR HA (COM DESC SUBV)
R$</t>
  </si>
  <si>
    <t>3) Cobertura Básica: Granizo, Seca, Geada, Vendaval/Ventos Fortes,Tromba Dágua, Chuva Excessiva, Inundação/Alagamento, Variação Excessiva de Temperatura, Raio e Incêndio. Inicia quando acaba a cobertura de replantio.</t>
  </si>
  <si>
    <t>MUNICÍPIO</t>
  </si>
  <si>
    <t>4) Cobertura Replantio: Tromba D’água, Chuvas Excessivas, Granizo, e incêndio (estádio: aprox 15cm altura da planta; quando a área sinistrada for superior a 20% da área total segurada).</t>
  </si>
  <si>
    <t>1) Subvenção Federal sujeita a aprovação do governo. Limite anual em 2022: 40% limitado a R$ 60.000,00 por CPF para todas as contratações de subvenção ao longo do ano fiscal.</t>
  </si>
  <si>
    <t xml:space="preserve">Assis </t>
  </si>
  <si>
    <t>Buritis</t>
  </si>
  <si>
    <t xml:space="preserve">Cabeceira Grande </t>
  </si>
  <si>
    <t xml:space="preserve">Casa Branca </t>
  </si>
  <si>
    <t>Conceição do Alagoas</t>
  </si>
  <si>
    <t xml:space="preserve">Coromandel </t>
  </si>
  <si>
    <t xml:space="preserve">Guarda-Mor </t>
  </si>
  <si>
    <t xml:space="preserve">Itaberá </t>
  </si>
  <si>
    <t>Itapetininga</t>
  </si>
  <si>
    <t xml:space="preserve">Itupeva </t>
  </si>
  <si>
    <t xml:space="preserve">Nova Ponte </t>
  </si>
  <si>
    <t>Ourinhos</t>
  </si>
  <si>
    <t>Paracatu</t>
  </si>
  <si>
    <t>Patos de Minas</t>
  </si>
  <si>
    <t xml:space="preserve">Patrocínio </t>
  </si>
  <si>
    <t>Pedrinhas Paulista</t>
  </si>
  <si>
    <t xml:space="preserve">Perdizes </t>
  </si>
  <si>
    <t>Presidente Olegário</t>
  </si>
  <si>
    <t xml:space="preserve">Sacramento </t>
  </si>
  <si>
    <t>Uberaba</t>
  </si>
  <si>
    <t xml:space="preserve">Uberlândia </t>
  </si>
  <si>
    <t>Unaí</t>
  </si>
  <si>
    <t>Assis, Buritis, Cabeceira Grande, Casa Branca, Conceição do Alagoas, Coromandel, Guarda-Mor, Itaberá, Itupeva, Nova Ponte, Ourinhos, Paracatu, Patos de Minas, Patrocínio, Pedrinhas Paulista, Perdizes, Presidente Olegário, Sacramento, Uberaba, Uberlândia, Unaí.</t>
  </si>
  <si>
    <t>MUNICÍPIOS: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</si>
</sst>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color theme="4" tint="-0.49998474074526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Protection="1"/>
    <xf numFmtId="4" fontId="3" fillId="0" borderId="0" xfId="0" quotePrefix="1" applyNumberFormat="1" applyFont="1" applyAlignment="1" applyProtection="1">
      <alignment horizontal="left"/>
    </xf>
    <xf numFmtId="4" fontId="3" fillId="0" borderId="0" xfId="0" applyNumberFormat="1" applyFont="1" applyAlignment="1" applyProtection="1">
      <alignment horizontal="left"/>
    </xf>
    <xf numFmtId="4" fontId="2" fillId="0" borderId="0" xfId="0" applyNumberFormat="1" applyFont="1" applyProtection="1"/>
    <xf numFmtId="14" fontId="2" fillId="0" borderId="0" xfId="0" applyNumberFormat="1" applyFont="1" applyAlignment="1" applyProtection="1">
      <alignment horizontal="left"/>
    </xf>
    <xf numFmtId="4" fontId="2" fillId="3" borderId="1" xfId="0" applyNumberFormat="1" applyFont="1" applyFill="1" applyBorder="1" applyAlignment="1" applyProtection="1">
      <alignment horizontal="center" vertical="center"/>
    </xf>
    <xf numFmtId="9" fontId="2" fillId="3" borderId="1" xfId="3" applyFont="1" applyFill="1" applyBorder="1" applyAlignment="1" applyProtection="1">
      <alignment horizontal="center" vertical="center"/>
    </xf>
    <xf numFmtId="2" fontId="2" fillId="3" borderId="1" xfId="0" applyNumberFormat="1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43" fontId="7" fillId="3" borderId="0" xfId="2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Alignment="1" applyProtection="1">
      <alignment vertical="center" wrapText="1"/>
    </xf>
    <xf numFmtId="0" fontId="2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</xf>
    <xf numFmtId="4" fontId="8" fillId="2" borderId="1" xfId="0" applyNumberFormat="1" applyFont="1" applyFill="1" applyBorder="1" applyAlignment="1" applyProtection="1">
      <alignment horizontal="center" vertical="center" wrapText="1"/>
    </xf>
    <xf numFmtId="43" fontId="2" fillId="0" borderId="1" xfId="2" applyFont="1" applyFill="1" applyBorder="1" applyAlignment="1" applyProtection="1">
      <alignment vertical="center"/>
    </xf>
    <xf numFmtId="164" fontId="2" fillId="0" borderId="1" xfId="3" applyNumberFormat="1" applyFont="1" applyFill="1" applyBorder="1" applyAlignment="1" applyProtection="1">
      <alignment vertical="center"/>
    </xf>
    <xf numFmtId="43" fontId="6" fillId="3" borderId="1" xfId="2" applyFont="1" applyFill="1" applyBorder="1" applyAlignment="1" applyProtection="1">
      <alignment vertical="center" wrapText="1"/>
    </xf>
    <xf numFmtId="43" fontId="2" fillId="3" borderId="1" xfId="2" applyFont="1" applyFill="1" applyBorder="1" applyAlignment="1" applyProtection="1">
      <alignment vertical="center" wrapText="1"/>
    </xf>
    <xf numFmtId="43" fontId="3" fillId="0" borderId="1" xfId="2" applyFont="1" applyFill="1" applyBorder="1" applyAlignment="1" applyProtection="1">
      <alignment vertical="center"/>
    </xf>
    <xf numFmtId="43" fontId="9" fillId="3" borderId="1" xfId="2" applyFont="1" applyFill="1" applyBorder="1" applyAlignment="1" applyProtection="1">
      <alignment vertical="center" wrapText="1"/>
    </xf>
    <xf numFmtId="0" fontId="0" fillId="0" borderId="0" xfId="0" applyAlignment="1">
      <alignment horizontal="left"/>
    </xf>
    <xf numFmtId="4" fontId="3" fillId="0" borderId="0" xfId="0" applyNumberFormat="1" applyFont="1" applyAlignment="1" applyProtection="1">
      <alignment horizontal="left" vertical="top"/>
    </xf>
    <xf numFmtId="0" fontId="5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2" fillId="3" borderId="1" xfId="0" applyFont="1" applyFill="1" applyBorder="1" applyAlignment="1" applyProtection="1">
      <alignment horizontal="left" vertical="center" indent="1"/>
    </xf>
    <xf numFmtId="0" fontId="7" fillId="3" borderId="0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left" vertical="center" indent="1"/>
    </xf>
    <xf numFmtId="0" fontId="2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left" vertical="center" wrapText="1"/>
    </xf>
  </cellXfs>
  <cellStyles count="4">
    <cellStyle name="Normal" xfId="0" builtinId="0"/>
    <cellStyle name="Normal 2" xfId="1" xr:uid="{4DC6222F-1797-4D04-8C75-800C462E5053}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148138</xdr:colOff>
      <xdr:row>0</xdr:row>
      <xdr:rowOff>68092</xdr:rowOff>
    </xdr:from>
    <xdr:to>
      <xdr:col>2</xdr:col>
      <xdr:colOff>1706748</xdr:colOff>
      <xdr:row>3</xdr:row>
      <xdr:rowOff>734351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63C7F8A-BD09-459D-9FF1-54A83B28F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01" y="68092"/>
          <a:ext cx="2444656" cy="149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F6B4-2C5D-4984-8419-F48009108758}">
  <sheetPr>
    <pageSetUpPr fitToPage="1"/>
  </sheetPr>
  <dimension ref="B1:AL104"/>
  <sheetViews>
    <sheetView showGridLines="0" tabSelected="1" zoomScale="86" zoomScaleNormal="86" workbookViewId="0">
      <selection activeCell="B7" sqref="B7"/>
    </sheetView>
  </sheetViews>
  <sheetFormatPr defaultColWidth="7.42578125" defaultRowHeight="15" x14ac:dyDescent="0.2"/>
  <cols>
    <col min="1" max="1" width="3.7109375" style="1" customWidth="1"/>
    <col min="2" max="2" width="13.28515625" style="1" customWidth="1"/>
    <col min="3" max="3" width="26.5703125" style="1" bestFit="1" customWidth="1"/>
    <col min="4" max="4" width="9.42578125" style="1" customWidth="1"/>
    <col min="5" max="5" width="16.85546875" style="1" customWidth="1"/>
    <col min="6" max="6" width="9.42578125" style="1" customWidth="1"/>
    <col min="7" max="7" width="16.5703125" style="1" customWidth="1"/>
    <col min="8" max="8" width="18.28515625" style="1" bestFit="1" customWidth="1"/>
    <col min="9" max="9" width="13.140625" style="1" hidden="1" customWidth="1"/>
    <col min="10" max="11" width="16.85546875" style="1" bestFit="1" customWidth="1"/>
    <col min="12" max="12" width="11.7109375" style="1" hidden="1" customWidth="1"/>
    <col min="13" max="13" width="13.42578125" style="1" bestFit="1" customWidth="1"/>
    <col min="14" max="14" width="16.85546875" style="1" bestFit="1" customWidth="1"/>
    <col min="15" max="15" width="14.42578125" style="4" bestFit="1" customWidth="1"/>
    <col min="16" max="16" width="16.5703125" style="1" bestFit="1" customWidth="1"/>
    <col min="17" max="17" width="14.28515625" style="1" customWidth="1"/>
    <col min="18" max="18" width="12.85546875" style="1" bestFit="1" customWidth="1"/>
    <col min="19" max="16384" width="7.42578125" style="1"/>
  </cols>
  <sheetData>
    <row r="1" spans="2:18" ht="15.75" x14ac:dyDescent="0.25">
      <c r="M1" s="2"/>
      <c r="N1" s="2"/>
      <c r="O1" s="1"/>
    </row>
    <row r="3" spans="2:18" ht="35.25" customHeight="1" x14ac:dyDescent="0.2">
      <c r="E3" s="26" t="s">
        <v>0</v>
      </c>
      <c r="F3" s="27" t="s">
        <v>4</v>
      </c>
    </row>
    <row r="4" spans="2:18" ht="66" customHeight="1" x14ac:dyDescent="0.2">
      <c r="E4" s="25" t="s">
        <v>48</v>
      </c>
      <c r="F4" s="33" t="s">
        <v>47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2:18" ht="15.75" x14ac:dyDescent="0.25">
      <c r="M5" s="3"/>
      <c r="N5" s="3"/>
      <c r="O5" s="5"/>
    </row>
    <row r="6" spans="2:18" ht="60" customHeight="1" x14ac:dyDescent="0.2">
      <c r="B6" s="16" t="s">
        <v>3</v>
      </c>
      <c r="C6" s="16" t="s">
        <v>22</v>
      </c>
      <c r="D6" s="16" t="s">
        <v>6</v>
      </c>
      <c r="E6" s="16" t="s">
        <v>7</v>
      </c>
      <c r="F6" s="16" t="s">
        <v>5</v>
      </c>
      <c r="G6" s="16" t="s">
        <v>8</v>
      </c>
      <c r="H6" s="17" t="s">
        <v>9</v>
      </c>
      <c r="I6" s="16" t="s">
        <v>16</v>
      </c>
      <c r="J6" s="17" t="s">
        <v>11</v>
      </c>
      <c r="K6" s="17" t="s">
        <v>12</v>
      </c>
      <c r="L6" s="17" t="s">
        <v>15</v>
      </c>
      <c r="M6" s="17" t="s">
        <v>13</v>
      </c>
      <c r="N6" s="17" t="s">
        <v>14</v>
      </c>
      <c r="O6" s="16" t="s">
        <v>18</v>
      </c>
      <c r="P6" s="16" t="s">
        <v>20</v>
      </c>
      <c r="Q6" s="16" t="s">
        <v>17</v>
      </c>
      <c r="R6" s="16" t="s">
        <v>19</v>
      </c>
    </row>
    <row r="7" spans="2:18" ht="24.75" customHeight="1" x14ac:dyDescent="0.2">
      <c r="B7" s="15">
        <v>100</v>
      </c>
      <c r="C7" s="28" t="s">
        <v>25</v>
      </c>
      <c r="D7" s="6">
        <v>75</v>
      </c>
      <c r="E7" s="6">
        <v>58.21</v>
      </c>
      <c r="F7" s="7">
        <v>0.65</v>
      </c>
      <c r="G7" s="8">
        <v>37.840000000000003</v>
      </c>
      <c r="H7" s="18">
        <f>G7*D7*B7</f>
        <v>283800.00000000006</v>
      </c>
      <c r="I7" s="19">
        <v>0.12261668563994145</v>
      </c>
      <c r="J7" s="18">
        <f>H7*I7</f>
        <v>34798.61538461539</v>
      </c>
      <c r="K7" s="18">
        <f>H7*25%</f>
        <v>70950.000000000015</v>
      </c>
      <c r="L7" s="19">
        <v>1.75E-3</v>
      </c>
      <c r="M7" s="18">
        <f>H7*L7</f>
        <v>496.65000000000009</v>
      </c>
      <c r="N7" s="22">
        <f t="shared" ref="N7:N16" si="0">M7+J7</f>
        <v>35295.265384615392</v>
      </c>
      <c r="O7" s="20">
        <f>N7*40%</f>
        <v>14118.106153846158</v>
      </c>
      <c r="P7" s="23">
        <f>N7-O7</f>
        <v>21177.159230769234</v>
      </c>
      <c r="Q7" s="21">
        <f t="shared" ref="Q7:Q16" si="1">N7/B7</f>
        <v>352.95265384615391</v>
      </c>
      <c r="R7" s="21">
        <f t="shared" ref="R7:R16" si="2">P7/B7</f>
        <v>211.77159230769234</v>
      </c>
    </row>
    <row r="8" spans="2:18" ht="24.75" customHeight="1" x14ac:dyDescent="0.2">
      <c r="B8" s="15">
        <v>100</v>
      </c>
      <c r="C8" s="28" t="s">
        <v>25</v>
      </c>
      <c r="D8" s="6">
        <v>75</v>
      </c>
      <c r="E8" s="6">
        <v>58.21</v>
      </c>
      <c r="F8" s="7">
        <v>0.7</v>
      </c>
      <c r="G8" s="8">
        <v>40.76</v>
      </c>
      <c r="H8" s="18">
        <f t="shared" ref="H8:H16" si="3">G8*D8*B8</f>
        <v>305700</v>
      </c>
      <c r="I8" s="19">
        <v>0.14333330062152436</v>
      </c>
      <c r="J8" s="18">
        <f t="shared" ref="J8:J10" si="4">H8*I8</f>
        <v>43816.99</v>
      </c>
      <c r="K8" s="18">
        <f t="shared" ref="K8:K10" si="5">H8*25%</f>
        <v>76425</v>
      </c>
      <c r="L8" s="19">
        <v>1.6666666666666668E-3</v>
      </c>
      <c r="M8" s="18">
        <f t="shared" ref="M8:M10" si="6">H8*L8</f>
        <v>509.50000000000006</v>
      </c>
      <c r="N8" s="22">
        <f t="shared" si="0"/>
        <v>44326.49</v>
      </c>
      <c r="O8" s="20">
        <f t="shared" ref="O8:O10" si="7">N8*40%</f>
        <v>17730.596000000001</v>
      </c>
      <c r="P8" s="23">
        <f t="shared" ref="P8:P10" si="8">N8-O8</f>
        <v>26595.893999999997</v>
      </c>
      <c r="Q8" s="21">
        <f t="shared" si="1"/>
        <v>443.26489999999995</v>
      </c>
      <c r="R8" s="21">
        <f t="shared" si="2"/>
        <v>265.95893999999998</v>
      </c>
    </row>
    <row r="9" spans="2:18" ht="24.75" customHeight="1" x14ac:dyDescent="0.2">
      <c r="B9" s="15">
        <v>100</v>
      </c>
      <c r="C9" s="28" t="s">
        <v>26</v>
      </c>
      <c r="D9" s="6">
        <v>75</v>
      </c>
      <c r="E9" s="6">
        <v>79.81</v>
      </c>
      <c r="F9" s="7">
        <v>0.65</v>
      </c>
      <c r="G9" s="8">
        <v>51.88</v>
      </c>
      <c r="H9" s="18">
        <f t="shared" si="3"/>
        <v>389100</v>
      </c>
      <c r="I9" s="19">
        <v>0.14898334618350037</v>
      </c>
      <c r="J9" s="18">
        <f t="shared" si="4"/>
        <v>57969.419999999991</v>
      </c>
      <c r="K9" s="18">
        <f t="shared" si="5"/>
        <v>97275</v>
      </c>
      <c r="L9" s="19">
        <v>1.750012850167052E-3</v>
      </c>
      <c r="M9" s="18">
        <f t="shared" si="6"/>
        <v>680.93</v>
      </c>
      <c r="N9" s="22">
        <f t="shared" si="0"/>
        <v>58650.349999999991</v>
      </c>
      <c r="O9" s="20">
        <f t="shared" si="7"/>
        <v>23460.14</v>
      </c>
      <c r="P9" s="23">
        <f t="shared" si="8"/>
        <v>35190.209999999992</v>
      </c>
      <c r="Q9" s="21">
        <f t="shared" si="1"/>
        <v>586.50349999999992</v>
      </c>
      <c r="R9" s="21">
        <f t="shared" si="2"/>
        <v>351.9020999999999</v>
      </c>
    </row>
    <row r="10" spans="2:18" ht="24.75" customHeight="1" x14ac:dyDescent="0.2">
      <c r="B10" s="15">
        <v>100</v>
      </c>
      <c r="C10" s="28" t="s">
        <v>26</v>
      </c>
      <c r="D10" s="6">
        <v>75</v>
      </c>
      <c r="E10" s="6">
        <v>79.81</v>
      </c>
      <c r="F10" s="7">
        <v>0.7</v>
      </c>
      <c r="G10" s="8">
        <v>55.88</v>
      </c>
      <c r="H10" s="18">
        <f t="shared" si="3"/>
        <v>419100</v>
      </c>
      <c r="I10" s="19">
        <v>0.16222219040801719</v>
      </c>
      <c r="J10" s="18">
        <f t="shared" si="4"/>
        <v>67987.320000000007</v>
      </c>
      <c r="K10" s="18">
        <f t="shared" si="5"/>
        <v>104775</v>
      </c>
      <c r="L10" s="19">
        <v>1.6666666666666668E-3</v>
      </c>
      <c r="M10" s="18">
        <f t="shared" si="6"/>
        <v>698.5</v>
      </c>
      <c r="N10" s="22">
        <f t="shared" si="0"/>
        <v>68685.820000000007</v>
      </c>
      <c r="O10" s="20">
        <f t="shared" si="7"/>
        <v>27474.328000000005</v>
      </c>
      <c r="P10" s="23">
        <f t="shared" si="8"/>
        <v>41211.491999999998</v>
      </c>
      <c r="Q10" s="21">
        <f t="shared" si="1"/>
        <v>686.85820000000012</v>
      </c>
      <c r="R10" s="21">
        <f t="shared" si="2"/>
        <v>412.11491999999998</v>
      </c>
    </row>
    <row r="11" spans="2:18" ht="24.75" customHeight="1" x14ac:dyDescent="0.2">
      <c r="B11" s="15">
        <v>100</v>
      </c>
      <c r="C11" s="28" t="s">
        <v>27</v>
      </c>
      <c r="D11" s="6">
        <v>75</v>
      </c>
      <c r="E11" s="6">
        <v>66.209999999999994</v>
      </c>
      <c r="F11" s="7">
        <v>0.65</v>
      </c>
      <c r="G11" s="8">
        <v>43.04</v>
      </c>
      <c r="H11" s="18">
        <f t="shared" ref="H11:H12" si="9">G11*D11*B11</f>
        <v>322800</v>
      </c>
      <c r="I11" s="19">
        <v>0.12121660470879803</v>
      </c>
      <c r="J11" s="18">
        <f t="shared" ref="J11:J12" si="10">H11*I11</f>
        <v>39128.720000000001</v>
      </c>
      <c r="K11" s="18">
        <f t="shared" ref="K11:K12" si="11">H11*25%</f>
        <v>80700</v>
      </c>
      <c r="L11" s="19">
        <v>1.75E-3</v>
      </c>
      <c r="M11" s="18">
        <f t="shared" ref="M11:M12" si="12">H11*L11</f>
        <v>564.9</v>
      </c>
      <c r="N11" s="22">
        <f t="shared" ref="N11:N12" si="13">M11+J11</f>
        <v>39693.620000000003</v>
      </c>
      <c r="O11" s="20">
        <f t="shared" ref="O11:O12" si="14">N11*40%</f>
        <v>15877.448000000002</v>
      </c>
      <c r="P11" s="23">
        <f t="shared" ref="P11:P12" si="15">N11-O11</f>
        <v>23816.171999999999</v>
      </c>
      <c r="Q11" s="21">
        <f t="shared" ref="Q11:Q12" si="16">N11/B11</f>
        <v>396.93620000000004</v>
      </c>
      <c r="R11" s="21">
        <f t="shared" ref="R11:R12" si="17">P11/B11</f>
        <v>238.16171999999997</v>
      </c>
    </row>
    <row r="12" spans="2:18" ht="24.75" customHeight="1" x14ac:dyDescent="0.2">
      <c r="B12" s="15">
        <v>100</v>
      </c>
      <c r="C12" s="28" t="s">
        <v>27</v>
      </c>
      <c r="D12" s="6">
        <v>75</v>
      </c>
      <c r="E12" s="6">
        <v>66.209999999999994</v>
      </c>
      <c r="F12" s="7">
        <v>0.7</v>
      </c>
      <c r="G12" s="8">
        <v>46.36</v>
      </c>
      <c r="H12" s="18">
        <f t="shared" si="9"/>
        <v>347700</v>
      </c>
      <c r="I12" s="19">
        <v>0.13400000000000001</v>
      </c>
      <c r="J12" s="18">
        <f t="shared" si="10"/>
        <v>46591.8</v>
      </c>
      <c r="K12" s="18">
        <f t="shared" si="11"/>
        <v>86925</v>
      </c>
      <c r="L12" s="19">
        <v>1.6666666666666668E-3</v>
      </c>
      <c r="M12" s="18">
        <f t="shared" si="12"/>
        <v>579.5</v>
      </c>
      <c r="N12" s="22">
        <f t="shared" si="13"/>
        <v>47171.3</v>
      </c>
      <c r="O12" s="20">
        <f t="shared" si="14"/>
        <v>18868.52</v>
      </c>
      <c r="P12" s="23">
        <f t="shared" si="15"/>
        <v>28302.780000000002</v>
      </c>
      <c r="Q12" s="21">
        <f t="shared" si="16"/>
        <v>471.71300000000002</v>
      </c>
      <c r="R12" s="21">
        <f t="shared" si="17"/>
        <v>283.02780000000001</v>
      </c>
    </row>
    <row r="13" spans="2:18" ht="24.75" customHeight="1" x14ac:dyDescent="0.2">
      <c r="B13" s="15">
        <v>100</v>
      </c>
      <c r="C13" s="28" t="s">
        <v>28</v>
      </c>
      <c r="D13" s="6">
        <v>75</v>
      </c>
      <c r="E13" s="6">
        <v>102.49</v>
      </c>
      <c r="F13" s="7">
        <v>0.65</v>
      </c>
      <c r="G13" s="8">
        <v>66.63</v>
      </c>
      <c r="H13" s="18">
        <f t="shared" si="3"/>
        <v>499725</v>
      </c>
      <c r="I13" s="19">
        <v>0.10009995497523638</v>
      </c>
      <c r="J13" s="18">
        <f>H13*I13</f>
        <v>50022.450000000004</v>
      </c>
      <c r="K13" s="18">
        <f>H13*25%</f>
        <v>124931.25</v>
      </c>
      <c r="L13" s="19">
        <v>1.7500086586083883E-3</v>
      </c>
      <c r="M13" s="18">
        <f>H13*L13</f>
        <v>874.52307692307681</v>
      </c>
      <c r="N13" s="22">
        <f t="shared" si="0"/>
        <v>50896.973076923081</v>
      </c>
      <c r="O13" s="20">
        <f>N13*40%</f>
        <v>20358.789230769235</v>
      </c>
      <c r="P13" s="23">
        <f>N13-O13</f>
        <v>30538.183846153846</v>
      </c>
      <c r="Q13" s="21">
        <f t="shared" si="1"/>
        <v>508.96973076923081</v>
      </c>
      <c r="R13" s="21">
        <f t="shared" si="2"/>
        <v>305.38183846153845</v>
      </c>
    </row>
    <row r="14" spans="2:18" ht="24.75" customHeight="1" x14ac:dyDescent="0.2">
      <c r="B14" s="15">
        <v>100</v>
      </c>
      <c r="C14" s="28" t="s">
        <v>28</v>
      </c>
      <c r="D14" s="6">
        <v>75</v>
      </c>
      <c r="E14" s="6">
        <v>102.49</v>
      </c>
      <c r="F14" s="7">
        <v>0.7</v>
      </c>
      <c r="G14" s="8">
        <v>71.75</v>
      </c>
      <c r="H14" s="18">
        <f t="shared" si="3"/>
        <v>538125</v>
      </c>
      <c r="I14" s="19">
        <v>0.12755560511033681</v>
      </c>
      <c r="J14" s="18">
        <f t="shared" ref="J14:J16" si="18">H14*I14</f>
        <v>68640.86</v>
      </c>
      <c r="K14" s="18">
        <f t="shared" ref="K14:K16" si="19">H14*25%</f>
        <v>134531.25</v>
      </c>
      <c r="L14" s="19">
        <v>1.6666759581881532E-3</v>
      </c>
      <c r="M14" s="18">
        <f t="shared" ref="M14:M16" si="20">H14*L14</f>
        <v>896.88</v>
      </c>
      <c r="N14" s="22">
        <f t="shared" si="0"/>
        <v>69537.740000000005</v>
      </c>
      <c r="O14" s="20">
        <f t="shared" ref="O14:O16" si="21">N14*40%</f>
        <v>27815.096000000005</v>
      </c>
      <c r="P14" s="23">
        <f t="shared" ref="P14:P16" si="22">N14-O14</f>
        <v>41722.644</v>
      </c>
      <c r="Q14" s="21">
        <f t="shared" si="1"/>
        <v>695.37740000000008</v>
      </c>
      <c r="R14" s="21">
        <f t="shared" si="2"/>
        <v>417.22644000000003</v>
      </c>
    </row>
    <row r="15" spans="2:18" ht="24.75" customHeight="1" x14ac:dyDescent="0.2">
      <c r="B15" s="15">
        <v>100</v>
      </c>
      <c r="C15" s="28" t="s">
        <v>29</v>
      </c>
      <c r="D15" s="6">
        <v>75</v>
      </c>
      <c r="E15" s="6">
        <v>84.54</v>
      </c>
      <c r="F15" s="7">
        <v>0.65</v>
      </c>
      <c r="G15" s="8">
        <v>54.96</v>
      </c>
      <c r="H15" s="18">
        <f t="shared" si="3"/>
        <v>412200</v>
      </c>
      <c r="I15" s="19">
        <v>8.9366666666666678E-2</v>
      </c>
      <c r="J15" s="18">
        <f t="shared" si="18"/>
        <v>36836.94</v>
      </c>
      <c r="K15" s="18">
        <f t="shared" si="19"/>
        <v>103050</v>
      </c>
      <c r="L15" s="19">
        <v>1.75E-3</v>
      </c>
      <c r="M15" s="18">
        <f t="shared" si="20"/>
        <v>721.35</v>
      </c>
      <c r="N15" s="22">
        <f t="shared" si="0"/>
        <v>37558.29</v>
      </c>
      <c r="O15" s="20">
        <f t="shared" si="21"/>
        <v>15023.316000000001</v>
      </c>
      <c r="P15" s="23">
        <f t="shared" si="22"/>
        <v>22534.974000000002</v>
      </c>
      <c r="Q15" s="21">
        <f t="shared" si="1"/>
        <v>375.5829</v>
      </c>
      <c r="R15" s="21">
        <f t="shared" si="2"/>
        <v>225.34974000000003</v>
      </c>
    </row>
    <row r="16" spans="2:18" ht="24.75" customHeight="1" x14ac:dyDescent="0.2">
      <c r="B16" s="15">
        <v>100</v>
      </c>
      <c r="C16" s="28" t="s">
        <v>29</v>
      </c>
      <c r="D16" s="6">
        <v>75</v>
      </c>
      <c r="E16" s="6">
        <v>84.54</v>
      </c>
      <c r="F16" s="7">
        <v>0.7</v>
      </c>
      <c r="G16" s="8">
        <v>59.19</v>
      </c>
      <c r="H16" s="18">
        <f t="shared" si="3"/>
        <v>443925</v>
      </c>
      <c r="I16" s="19">
        <v>0.1051111111111111</v>
      </c>
      <c r="J16" s="18">
        <f t="shared" si="18"/>
        <v>46661.45</v>
      </c>
      <c r="K16" s="18">
        <f t="shared" si="19"/>
        <v>110981.25</v>
      </c>
      <c r="L16" s="19">
        <v>1.6666779298304894E-3</v>
      </c>
      <c r="M16" s="18">
        <f t="shared" si="20"/>
        <v>739.88</v>
      </c>
      <c r="N16" s="22">
        <f t="shared" si="0"/>
        <v>47401.329999999994</v>
      </c>
      <c r="O16" s="20">
        <f t="shared" si="21"/>
        <v>18960.531999999999</v>
      </c>
      <c r="P16" s="23">
        <f t="shared" si="22"/>
        <v>28440.797999999995</v>
      </c>
      <c r="Q16" s="21">
        <f t="shared" si="1"/>
        <v>474.01329999999996</v>
      </c>
      <c r="R16" s="21">
        <f t="shared" si="2"/>
        <v>284.40797999999995</v>
      </c>
    </row>
    <row r="17" spans="2:18" ht="24.75" customHeight="1" x14ac:dyDescent="0.2">
      <c r="B17" s="15">
        <v>100</v>
      </c>
      <c r="C17" s="28" t="s">
        <v>30</v>
      </c>
      <c r="D17" s="6">
        <v>75</v>
      </c>
      <c r="E17" s="6">
        <v>91.14</v>
      </c>
      <c r="F17" s="7">
        <v>0.65</v>
      </c>
      <c r="G17" s="8">
        <v>59.25</v>
      </c>
      <c r="H17" s="18">
        <f>G17*D17*B17</f>
        <v>444375</v>
      </c>
      <c r="I17" s="19">
        <v>0.10523330520393812</v>
      </c>
      <c r="J17" s="18">
        <f>H17*I17</f>
        <v>46763.05</v>
      </c>
      <c r="K17" s="18">
        <f>H17*25%</f>
        <v>111093.75</v>
      </c>
      <c r="L17" s="19">
        <v>1.7500084388185654E-3</v>
      </c>
      <c r="M17" s="18">
        <f>H17*L17</f>
        <v>777.66</v>
      </c>
      <c r="N17" s="22">
        <f t="shared" ref="N17:N30" si="23">M17+J17</f>
        <v>47540.710000000006</v>
      </c>
      <c r="O17" s="20">
        <f>N17*40%</f>
        <v>19016.284000000003</v>
      </c>
      <c r="P17" s="23">
        <f>N17-O17</f>
        <v>28524.426000000003</v>
      </c>
      <c r="Q17" s="21">
        <f t="shared" ref="Q17:Q30" si="24">N17/B17</f>
        <v>475.40710000000007</v>
      </c>
      <c r="R17" s="21">
        <f t="shared" ref="R17:R30" si="25">P17/B17</f>
        <v>285.24426000000005</v>
      </c>
    </row>
    <row r="18" spans="2:18" ht="24.75" customHeight="1" x14ac:dyDescent="0.2">
      <c r="B18" s="15">
        <v>100</v>
      </c>
      <c r="C18" s="28" t="s">
        <v>30</v>
      </c>
      <c r="D18" s="6">
        <v>75</v>
      </c>
      <c r="E18" s="6">
        <v>91.14</v>
      </c>
      <c r="F18" s="7">
        <v>0.7</v>
      </c>
      <c r="G18" s="8">
        <v>63.81</v>
      </c>
      <c r="H18" s="18">
        <f t="shared" ref="H18:H20" si="26">G18*D18*B18</f>
        <v>478575</v>
      </c>
      <c r="I18" s="19">
        <v>0.11611110066342789</v>
      </c>
      <c r="J18" s="18">
        <f t="shared" ref="J18:J20" si="27">H18*I18</f>
        <v>55567.87</v>
      </c>
      <c r="K18" s="18">
        <f t="shared" ref="K18:K20" si="28">H18*25%</f>
        <v>119643.75</v>
      </c>
      <c r="L18" s="19">
        <v>1.6666771143498929E-3</v>
      </c>
      <c r="M18" s="18">
        <f t="shared" ref="M18:M20" si="29">H18*L18</f>
        <v>797.63</v>
      </c>
      <c r="N18" s="22">
        <f t="shared" si="23"/>
        <v>56365.5</v>
      </c>
      <c r="O18" s="20">
        <f t="shared" ref="O18:O20" si="30">N18*40%</f>
        <v>22546.2</v>
      </c>
      <c r="P18" s="23">
        <f t="shared" ref="P18:P20" si="31">N18-O18</f>
        <v>33819.300000000003</v>
      </c>
      <c r="Q18" s="21">
        <f t="shared" si="24"/>
        <v>563.65499999999997</v>
      </c>
      <c r="R18" s="21">
        <f t="shared" si="25"/>
        <v>338.19300000000004</v>
      </c>
    </row>
    <row r="19" spans="2:18" ht="24.75" customHeight="1" x14ac:dyDescent="0.2">
      <c r="B19" s="15">
        <v>100</v>
      </c>
      <c r="C19" s="28" t="s">
        <v>31</v>
      </c>
      <c r="D19" s="6">
        <v>75</v>
      </c>
      <c r="E19" s="6">
        <v>91.99</v>
      </c>
      <c r="F19" s="7">
        <v>0.65</v>
      </c>
      <c r="G19" s="8">
        <v>59.8</v>
      </c>
      <c r="H19" s="18">
        <f t="shared" si="26"/>
        <v>448500</v>
      </c>
      <c r="I19" s="19">
        <v>0.13568329988851727</v>
      </c>
      <c r="J19" s="18">
        <f t="shared" si="27"/>
        <v>60853.959999999992</v>
      </c>
      <c r="K19" s="18">
        <f t="shared" si="28"/>
        <v>112125</v>
      </c>
      <c r="L19" s="19">
        <v>1.7500111482720178E-3</v>
      </c>
      <c r="M19" s="18">
        <f t="shared" si="29"/>
        <v>784.88</v>
      </c>
      <c r="N19" s="22">
        <f t="shared" si="23"/>
        <v>61638.839999999989</v>
      </c>
      <c r="O19" s="20">
        <f t="shared" si="30"/>
        <v>24655.535999999996</v>
      </c>
      <c r="P19" s="23">
        <f t="shared" si="31"/>
        <v>36983.303999999989</v>
      </c>
      <c r="Q19" s="21">
        <f t="shared" si="24"/>
        <v>616.38839999999993</v>
      </c>
      <c r="R19" s="21">
        <f t="shared" si="25"/>
        <v>369.83303999999987</v>
      </c>
    </row>
    <row r="20" spans="2:18" ht="24.75" customHeight="1" x14ac:dyDescent="0.2">
      <c r="B20" s="15">
        <v>100</v>
      </c>
      <c r="C20" s="28" t="s">
        <v>31</v>
      </c>
      <c r="D20" s="6">
        <v>75</v>
      </c>
      <c r="E20" s="6">
        <v>91.99</v>
      </c>
      <c r="F20" s="7">
        <v>0.7</v>
      </c>
      <c r="G20" s="8">
        <v>64.400000000000006</v>
      </c>
      <c r="H20" s="18">
        <f t="shared" si="26"/>
        <v>483000</v>
      </c>
      <c r="I20" s="19">
        <v>0.14799999999999999</v>
      </c>
      <c r="J20" s="18">
        <f t="shared" si="27"/>
        <v>71484</v>
      </c>
      <c r="K20" s="18">
        <f t="shared" si="28"/>
        <v>120750</v>
      </c>
      <c r="L20" s="19">
        <v>1.6666666666666668E-3</v>
      </c>
      <c r="M20" s="18">
        <f t="shared" si="29"/>
        <v>805</v>
      </c>
      <c r="N20" s="22">
        <f t="shared" si="23"/>
        <v>72289</v>
      </c>
      <c r="O20" s="20">
        <f t="shared" si="30"/>
        <v>28915.600000000002</v>
      </c>
      <c r="P20" s="23">
        <f t="shared" si="31"/>
        <v>43373.399999999994</v>
      </c>
      <c r="Q20" s="21">
        <f t="shared" si="24"/>
        <v>722.89</v>
      </c>
      <c r="R20" s="21">
        <f t="shared" si="25"/>
        <v>433.73399999999992</v>
      </c>
    </row>
    <row r="21" spans="2:18" ht="24.75" customHeight="1" x14ac:dyDescent="0.2">
      <c r="B21" s="15">
        <v>100</v>
      </c>
      <c r="C21" s="28" t="s">
        <v>32</v>
      </c>
      <c r="D21" s="6">
        <v>75</v>
      </c>
      <c r="E21" s="6">
        <v>90.22</v>
      </c>
      <c r="F21" s="7">
        <v>0.65</v>
      </c>
      <c r="G21" s="8">
        <v>58.65</v>
      </c>
      <c r="H21" s="18">
        <f>G21*D21*B21</f>
        <v>439875</v>
      </c>
      <c r="I21" s="19">
        <v>0.11048331038100859</v>
      </c>
      <c r="J21" s="18">
        <f>H21*I21</f>
        <v>48598.846153846149</v>
      </c>
      <c r="K21" s="18">
        <f>H21*25%</f>
        <v>109968.75</v>
      </c>
      <c r="L21" s="19">
        <v>1.7500163945176732E-3</v>
      </c>
      <c r="M21" s="18">
        <f>H21*L21</f>
        <v>769.78846153846143</v>
      </c>
      <c r="N21" s="22">
        <f t="shared" si="23"/>
        <v>49368.63461538461</v>
      </c>
      <c r="O21" s="20">
        <f>N21*40%</f>
        <v>19747.453846153847</v>
      </c>
      <c r="P21" s="23">
        <f>N21-O21</f>
        <v>29621.180769230763</v>
      </c>
      <c r="Q21" s="21">
        <f t="shared" si="24"/>
        <v>493.6863461538461</v>
      </c>
      <c r="R21" s="21">
        <f t="shared" si="25"/>
        <v>296.21180769230762</v>
      </c>
    </row>
    <row r="22" spans="2:18" ht="24.75" customHeight="1" x14ac:dyDescent="0.2">
      <c r="B22" s="15">
        <v>100</v>
      </c>
      <c r="C22" s="28" t="s">
        <v>32</v>
      </c>
      <c r="D22" s="6">
        <v>75</v>
      </c>
      <c r="E22" s="6">
        <v>90.22</v>
      </c>
      <c r="F22" s="7">
        <v>0.7</v>
      </c>
      <c r="G22" s="8">
        <v>63.17</v>
      </c>
      <c r="H22" s="18">
        <f t="shared" ref="H22:H30" si="32">G22*D22*B22</f>
        <v>473775</v>
      </c>
      <c r="I22" s="19">
        <v>0.12766669832726504</v>
      </c>
      <c r="J22" s="18">
        <f t="shared" ref="J22:J26" si="33">H22*I22</f>
        <v>60485.289999999994</v>
      </c>
      <c r="K22" s="18">
        <f t="shared" ref="K22:K26" si="34">H22*25%</f>
        <v>118443.75</v>
      </c>
      <c r="L22" s="19">
        <v>1.6666772201994618E-3</v>
      </c>
      <c r="M22" s="18">
        <f t="shared" ref="M22:M26" si="35">H22*L22</f>
        <v>789.63</v>
      </c>
      <c r="N22" s="22">
        <f t="shared" si="23"/>
        <v>61274.919999999991</v>
      </c>
      <c r="O22" s="20">
        <f t="shared" ref="O22:O26" si="36">N22*40%</f>
        <v>24509.967999999997</v>
      </c>
      <c r="P22" s="23">
        <f t="shared" ref="P22:P26" si="37">N22-O22</f>
        <v>36764.95199999999</v>
      </c>
      <c r="Q22" s="21">
        <f t="shared" si="24"/>
        <v>612.74919999999986</v>
      </c>
      <c r="R22" s="21">
        <f t="shared" si="25"/>
        <v>367.64951999999988</v>
      </c>
    </row>
    <row r="23" spans="2:18" ht="24.75" customHeight="1" x14ac:dyDescent="0.2">
      <c r="B23" s="15">
        <v>100</v>
      </c>
      <c r="C23" s="28" t="s">
        <v>33</v>
      </c>
      <c r="D23" s="6">
        <v>75</v>
      </c>
      <c r="E23" s="6">
        <v>97.3</v>
      </c>
      <c r="F23" s="7">
        <v>0.65</v>
      </c>
      <c r="G23" s="8">
        <v>63.25</v>
      </c>
      <c r="H23" s="18">
        <f t="shared" si="32"/>
        <v>474375</v>
      </c>
      <c r="I23" s="19">
        <v>0.10768338096685923</v>
      </c>
      <c r="J23" s="18">
        <f t="shared" si="33"/>
        <v>51082.303846153845</v>
      </c>
      <c r="K23" s="18">
        <f t="shared" si="34"/>
        <v>118593.75</v>
      </c>
      <c r="L23" s="19">
        <v>1.7500030404378232E-3</v>
      </c>
      <c r="M23" s="18">
        <f t="shared" si="35"/>
        <v>830.1576923076924</v>
      </c>
      <c r="N23" s="22">
        <f t="shared" si="23"/>
        <v>51912.461538461539</v>
      </c>
      <c r="O23" s="20">
        <f t="shared" si="36"/>
        <v>20764.984615384616</v>
      </c>
      <c r="P23" s="23">
        <f t="shared" si="37"/>
        <v>31147.476923076923</v>
      </c>
      <c r="Q23" s="21">
        <f t="shared" si="24"/>
        <v>519.12461538461537</v>
      </c>
      <c r="R23" s="21">
        <f t="shared" si="25"/>
        <v>311.47476923076925</v>
      </c>
    </row>
    <row r="24" spans="2:18" ht="24.75" customHeight="1" x14ac:dyDescent="0.2">
      <c r="B24" s="15">
        <v>100</v>
      </c>
      <c r="C24" s="28" t="s">
        <v>33</v>
      </c>
      <c r="D24" s="6">
        <v>75</v>
      </c>
      <c r="E24" s="6">
        <v>97.3</v>
      </c>
      <c r="F24" s="7">
        <v>0.7</v>
      </c>
      <c r="G24" s="8">
        <v>68.12</v>
      </c>
      <c r="H24" s="18">
        <f t="shared" si="32"/>
        <v>510900</v>
      </c>
      <c r="I24" s="19">
        <v>0.13888890193775688</v>
      </c>
      <c r="J24" s="18">
        <f t="shared" si="33"/>
        <v>70958.34</v>
      </c>
      <c r="K24" s="18">
        <f t="shared" si="34"/>
        <v>127725</v>
      </c>
      <c r="L24" s="19">
        <v>1.6666666666666668E-3</v>
      </c>
      <c r="M24" s="18">
        <f t="shared" si="35"/>
        <v>851.5</v>
      </c>
      <c r="N24" s="22">
        <f t="shared" si="23"/>
        <v>71809.84</v>
      </c>
      <c r="O24" s="20">
        <f t="shared" si="36"/>
        <v>28723.936000000002</v>
      </c>
      <c r="P24" s="23">
        <f t="shared" si="37"/>
        <v>43085.903999999995</v>
      </c>
      <c r="Q24" s="21">
        <f t="shared" si="24"/>
        <v>718.09839999999997</v>
      </c>
      <c r="R24" s="21">
        <f t="shared" si="25"/>
        <v>430.85903999999994</v>
      </c>
    </row>
    <row r="25" spans="2:18" ht="24.75" customHeight="1" x14ac:dyDescent="0.2">
      <c r="B25" s="15">
        <v>100</v>
      </c>
      <c r="C25" s="28" t="s">
        <v>34</v>
      </c>
      <c r="D25" s="6">
        <v>75</v>
      </c>
      <c r="E25" s="6">
        <v>56.99</v>
      </c>
      <c r="F25" s="7">
        <v>0.65</v>
      </c>
      <c r="G25" s="8">
        <v>37.049999999999997</v>
      </c>
      <c r="H25" s="18">
        <f t="shared" si="32"/>
        <v>277875</v>
      </c>
      <c r="I25" s="19">
        <v>0.13369994809508981</v>
      </c>
      <c r="J25" s="18">
        <f t="shared" si="33"/>
        <v>37151.873076923082</v>
      </c>
      <c r="K25" s="18">
        <f t="shared" si="34"/>
        <v>69468.75</v>
      </c>
      <c r="L25" s="19">
        <v>1.7500259524551023E-3</v>
      </c>
      <c r="M25" s="18">
        <f t="shared" si="35"/>
        <v>486.28846153846155</v>
      </c>
      <c r="N25" s="22">
        <f t="shared" si="23"/>
        <v>37638.161538461543</v>
      </c>
      <c r="O25" s="20">
        <f t="shared" si="36"/>
        <v>15055.264615384618</v>
      </c>
      <c r="P25" s="23">
        <f t="shared" si="37"/>
        <v>22582.896923076925</v>
      </c>
      <c r="Q25" s="21">
        <f t="shared" si="24"/>
        <v>376.38161538461543</v>
      </c>
      <c r="R25" s="21">
        <f t="shared" si="25"/>
        <v>225.82896923076925</v>
      </c>
    </row>
    <row r="26" spans="2:18" ht="24.75" customHeight="1" x14ac:dyDescent="0.2">
      <c r="B26" s="15">
        <v>100</v>
      </c>
      <c r="C26" s="28" t="s">
        <v>34</v>
      </c>
      <c r="D26" s="6">
        <v>75</v>
      </c>
      <c r="E26" s="6">
        <v>56.99</v>
      </c>
      <c r="F26" s="7">
        <v>0.7</v>
      </c>
      <c r="G26" s="8">
        <v>39.9</v>
      </c>
      <c r="H26" s="18">
        <f t="shared" si="32"/>
        <v>299250</v>
      </c>
      <c r="I26" s="19">
        <v>0.17066670008354221</v>
      </c>
      <c r="J26" s="18">
        <f t="shared" si="33"/>
        <v>51072.01</v>
      </c>
      <c r="K26" s="18">
        <f t="shared" si="34"/>
        <v>74812.5</v>
      </c>
      <c r="L26" s="19">
        <v>1.6666666666666668E-3</v>
      </c>
      <c r="M26" s="18">
        <f t="shared" si="35"/>
        <v>498.75000000000006</v>
      </c>
      <c r="N26" s="22">
        <f t="shared" si="23"/>
        <v>51570.76</v>
      </c>
      <c r="O26" s="20">
        <f t="shared" si="36"/>
        <v>20628.304000000004</v>
      </c>
      <c r="P26" s="23">
        <f t="shared" si="37"/>
        <v>30942.455999999998</v>
      </c>
      <c r="Q26" s="21">
        <f t="shared" si="24"/>
        <v>515.70760000000007</v>
      </c>
      <c r="R26" s="21">
        <f t="shared" si="25"/>
        <v>309.42455999999999</v>
      </c>
    </row>
    <row r="27" spans="2:18" ht="24.75" customHeight="1" x14ac:dyDescent="0.2">
      <c r="B27" s="15">
        <v>100</v>
      </c>
      <c r="C27" s="28" t="s">
        <v>35</v>
      </c>
      <c r="D27" s="6">
        <v>75</v>
      </c>
      <c r="E27" s="6">
        <v>82.94</v>
      </c>
      <c r="F27" s="7">
        <v>0.65</v>
      </c>
      <c r="G27" s="8">
        <v>53.92</v>
      </c>
      <c r="H27" s="18">
        <f t="shared" si="32"/>
        <v>404400</v>
      </c>
      <c r="I27" s="19">
        <v>8.9366666666666664E-2</v>
      </c>
      <c r="J27" s="18">
        <f>H27*I27</f>
        <v>36139.879999999997</v>
      </c>
      <c r="K27" s="18">
        <f>H27*25%</f>
        <v>101100</v>
      </c>
      <c r="L27" s="19">
        <v>1.75E-3</v>
      </c>
      <c r="M27" s="18">
        <f>H27*L27</f>
        <v>707.7</v>
      </c>
      <c r="N27" s="22">
        <f t="shared" si="23"/>
        <v>36847.579999999994</v>
      </c>
      <c r="O27" s="20">
        <f>N27*40%</f>
        <v>14739.031999999999</v>
      </c>
      <c r="P27" s="23">
        <f>N27-O27</f>
        <v>22108.547999999995</v>
      </c>
      <c r="Q27" s="21">
        <f t="shared" si="24"/>
        <v>368.47579999999994</v>
      </c>
      <c r="R27" s="21">
        <f t="shared" si="25"/>
        <v>221.08547999999996</v>
      </c>
    </row>
    <row r="28" spans="2:18" ht="24.75" customHeight="1" x14ac:dyDescent="0.2">
      <c r="B28" s="15">
        <v>100</v>
      </c>
      <c r="C28" s="28" t="s">
        <v>35</v>
      </c>
      <c r="D28" s="6">
        <v>75</v>
      </c>
      <c r="E28" s="6">
        <v>82.94</v>
      </c>
      <c r="F28" s="7">
        <v>0.7</v>
      </c>
      <c r="G28" s="8">
        <v>58.07</v>
      </c>
      <c r="H28" s="18">
        <f t="shared" si="32"/>
        <v>435525</v>
      </c>
      <c r="I28" s="19">
        <v>0.11500001148039722</v>
      </c>
      <c r="J28" s="18">
        <f t="shared" ref="J28:J30" si="38">H28*I28</f>
        <v>50085.38</v>
      </c>
      <c r="K28" s="18">
        <f t="shared" ref="K28:K30" si="39">H28*25%</f>
        <v>108881.25</v>
      </c>
      <c r="L28" s="19">
        <v>1.6666781470638884E-3</v>
      </c>
      <c r="M28" s="18">
        <f t="shared" ref="M28:M30" si="40">H28*L28</f>
        <v>725.88</v>
      </c>
      <c r="N28" s="22">
        <f t="shared" si="23"/>
        <v>50811.259999999995</v>
      </c>
      <c r="O28" s="20">
        <f t="shared" ref="O28:O30" si="41">N28*40%</f>
        <v>20324.504000000001</v>
      </c>
      <c r="P28" s="23">
        <f t="shared" ref="P28:P30" si="42">N28-O28</f>
        <v>30486.755999999994</v>
      </c>
      <c r="Q28" s="21">
        <f t="shared" si="24"/>
        <v>508.11259999999993</v>
      </c>
      <c r="R28" s="21">
        <f t="shared" si="25"/>
        <v>304.86755999999991</v>
      </c>
    </row>
    <row r="29" spans="2:18" ht="24.75" customHeight="1" x14ac:dyDescent="0.2">
      <c r="B29" s="15">
        <v>100</v>
      </c>
      <c r="C29" s="28" t="s">
        <v>36</v>
      </c>
      <c r="D29" s="6">
        <v>75</v>
      </c>
      <c r="E29" s="6">
        <v>63.99</v>
      </c>
      <c r="F29" s="7">
        <v>0.65</v>
      </c>
      <c r="G29" s="8">
        <v>41.6</v>
      </c>
      <c r="H29" s="18">
        <f t="shared" si="32"/>
        <v>312000</v>
      </c>
      <c r="I29" s="19">
        <v>0.12273335798816568</v>
      </c>
      <c r="J29" s="18">
        <f t="shared" si="38"/>
        <v>38292.807692307688</v>
      </c>
      <c r="K29" s="18">
        <f t="shared" si="39"/>
        <v>78000</v>
      </c>
      <c r="L29" s="19">
        <v>1.75E-3</v>
      </c>
      <c r="M29" s="18">
        <f t="shared" si="40"/>
        <v>546</v>
      </c>
      <c r="N29" s="22">
        <f t="shared" si="23"/>
        <v>38838.807692307688</v>
      </c>
      <c r="O29" s="20">
        <f t="shared" si="41"/>
        <v>15535.523076923077</v>
      </c>
      <c r="P29" s="23">
        <f t="shared" si="42"/>
        <v>23303.284615384611</v>
      </c>
      <c r="Q29" s="21">
        <f t="shared" si="24"/>
        <v>388.38807692307688</v>
      </c>
      <c r="R29" s="21">
        <f t="shared" si="25"/>
        <v>233.03284615384612</v>
      </c>
    </row>
    <row r="30" spans="2:18" ht="24.75" customHeight="1" x14ac:dyDescent="0.2">
      <c r="B30" s="15">
        <v>100</v>
      </c>
      <c r="C30" s="28" t="s">
        <v>36</v>
      </c>
      <c r="D30" s="6">
        <v>75</v>
      </c>
      <c r="E30" s="6">
        <v>63.99</v>
      </c>
      <c r="F30" s="7">
        <v>0.7</v>
      </c>
      <c r="G30" s="8">
        <v>44.8</v>
      </c>
      <c r="H30" s="18">
        <f t="shared" si="32"/>
        <v>336000</v>
      </c>
      <c r="I30" s="19">
        <v>0.161</v>
      </c>
      <c r="J30" s="18">
        <f t="shared" si="38"/>
        <v>54096</v>
      </c>
      <c r="K30" s="18">
        <f t="shared" si="39"/>
        <v>84000</v>
      </c>
      <c r="L30" s="19">
        <v>1.6666666666666668E-3</v>
      </c>
      <c r="M30" s="18">
        <f t="shared" si="40"/>
        <v>560</v>
      </c>
      <c r="N30" s="22">
        <f t="shared" si="23"/>
        <v>54656</v>
      </c>
      <c r="O30" s="20">
        <f t="shared" si="41"/>
        <v>21862.400000000001</v>
      </c>
      <c r="P30" s="23">
        <f t="shared" si="42"/>
        <v>32793.599999999999</v>
      </c>
      <c r="Q30" s="21">
        <f t="shared" si="24"/>
        <v>546.55999999999995</v>
      </c>
      <c r="R30" s="21">
        <f t="shared" si="25"/>
        <v>327.93599999999998</v>
      </c>
    </row>
    <row r="31" spans="2:18" ht="24.75" customHeight="1" x14ac:dyDescent="0.2">
      <c r="B31" s="15">
        <v>100</v>
      </c>
      <c r="C31" s="28" t="s">
        <v>37</v>
      </c>
      <c r="D31" s="6">
        <v>75</v>
      </c>
      <c r="E31" s="6">
        <v>93.68</v>
      </c>
      <c r="F31" s="7">
        <v>0.65</v>
      </c>
      <c r="G31" s="8">
        <v>60.9</v>
      </c>
      <c r="H31" s="18">
        <f>G31*D31*B31</f>
        <v>456750</v>
      </c>
      <c r="I31" s="19">
        <v>0.15295003831417622</v>
      </c>
      <c r="J31" s="18">
        <f>H31*I31</f>
        <v>69859.929999999993</v>
      </c>
      <c r="K31" s="18">
        <f>H31*25%</f>
        <v>114187.5</v>
      </c>
      <c r="L31" s="19">
        <v>1.7500164203612481E-3</v>
      </c>
      <c r="M31" s="18">
        <f>H31*L31</f>
        <v>799.32</v>
      </c>
      <c r="N31" s="22">
        <f t="shared" ref="N31:N48" si="43">M31+J31</f>
        <v>70659.25</v>
      </c>
      <c r="O31" s="20">
        <f>N31*40%</f>
        <v>28263.7</v>
      </c>
      <c r="P31" s="23">
        <f>N31-O31</f>
        <v>42395.55</v>
      </c>
      <c r="Q31" s="21">
        <f t="shared" ref="Q31:Q48" si="44">N31/B31</f>
        <v>706.59249999999997</v>
      </c>
      <c r="R31" s="21">
        <f t="shared" ref="R31:R48" si="45">P31/B31</f>
        <v>423.95550000000003</v>
      </c>
    </row>
    <row r="32" spans="2:18" ht="24.75" customHeight="1" x14ac:dyDescent="0.2">
      <c r="B32" s="15">
        <v>100</v>
      </c>
      <c r="C32" s="28" t="s">
        <v>37</v>
      </c>
      <c r="D32" s="6">
        <v>75</v>
      </c>
      <c r="E32" s="6">
        <v>93.68</v>
      </c>
      <c r="F32" s="7">
        <v>0.7</v>
      </c>
      <c r="G32" s="8">
        <v>65.59</v>
      </c>
      <c r="H32" s="18">
        <f t="shared" ref="H32:H34" si="46">G32*D32*B32</f>
        <v>491925</v>
      </c>
      <c r="I32" s="19">
        <v>0.16677780149413021</v>
      </c>
      <c r="J32" s="18">
        <f t="shared" ref="J32:J34" si="47">H32*I32</f>
        <v>82042.17</v>
      </c>
      <c r="K32" s="18">
        <f t="shared" ref="K32:K34" si="48">H32*25%</f>
        <v>122981.25</v>
      </c>
      <c r="L32" s="19">
        <v>1.666676830817706E-3</v>
      </c>
      <c r="M32" s="18">
        <f t="shared" ref="M32:M34" si="49">H32*L32</f>
        <v>819.88</v>
      </c>
      <c r="N32" s="22">
        <f t="shared" si="43"/>
        <v>82862.05</v>
      </c>
      <c r="O32" s="20">
        <f t="shared" ref="O32:O34" si="50">N32*40%</f>
        <v>33144.82</v>
      </c>
      <c r="P32" s="23">
        <f t="shared" ref="P32:P34" si="51">N32-O32</f>
        <v>49717.23</v>
      </c>
      <c r="Q32" s="21">
        <f t="shared" si="44"/>
        <v>828.62049999999999</v>
      </c>
      <c r="R32" s="21">
        <f t="shared" si="45"/>
        <v>497.17230000000001</v>
      </c>
    </row>
    <row r="33" spans="2:18" ht="24.75" customHeight="1" x14ac:dyDescent="0.2">
      <c r="B33" s="15">
        <v>100</v>
      </c>
      <c r="C33" s="28" t="s">
        <v>38</v>
      </c>
      <c r="D33" s="6">
        <v>75</v>
      </c>
      <c r="E33" s="6">
        <v>81.33</v>
      </c>
      <c r="F33" s="7">
        <v>0.65</v>
      </c>
      <c r="G33" s="8">
        <v>52.87</v>
      </c>
      <c r="H33" s="18">
        <f t="shared" si="46"/>
        <v>396525</v>
      </c>
      <c r="I33" s="19">
        <v>0.10360002521909085</v>
      </c>
      <c r="J33" s="18">
        <f t="shared" si="47"/>
        <v>41080</v>
      </c>
      <c r="K33" s="18">
        <f t="shared" si="48"/>
        <v>99131.25</v>
      </c>
      <c r="L33" s="19">
        <v>1.7500031523863563E-3</v>
      </c>
      <c r="M33" s="18">
        <f t="shared" si="49"/>
        <v>693.92</v>
      </c>
      <c r="N33" s="22">
        <f t="shared" si="43"/>
        <v>41773.919999999998</v>
      </c>
      <c r="O33" s="20">
        <f t="shared" si="50"/>
        <v>16709.567999999999</v>
      </c>
      <c r="P33" s="23">
        <f t="shared" si="51"/>
        <v>25064.351999999999</v>
      </c>
      <c r="Q33" s="21">
        <f t="shared" si="44"/>
        <v>417.73919999999998</v>
      </c>
      <c r="R33" s="21">
        <f t="shared" si="45"/>
        <v>250.64352</v>
      </c>
    </row>
    <row r="34" spans="2:18" ht="24.75" customHeight="1" x14ac:dyDescent="0.2">
      <c r="B34" s="15">
        <v>100</v>
      </c>
      <c r="C34" s="28" t="s">
        <v>38</v>
      </c>
      <c r="D34" s="6">
        <v>75</v>
      </c>
      <c r="E34" s="6">
        <v>81.33</v>
      </c>
      <c r="F34" s="7">
        <v>0.7</v>
      </c>
      <c r="G34" s="8">
        <v>56.94</v>
      </c>
      <c r="H34" s="18">
        <f t="shared" si="46"/>
        <v>427050</v>
      </c>
      <c r="I34" s="19">
        <v>0.1184443976115209</v>
      </c>
      <c r="J34" s="18">
        <f t="shared" si="47"/>
        <v>50581.68</v>
      </c>
      <c r="K34" s="18">
        <f t="shared" si="48"/>
        <v>106762.5</v>
      </c>
      <c r="L34" s="19">
        <v>1.6666666666666668E-3</v>
      </c>
      <c r="M34" s="18">
        <f t="shared" si="49"/>
        <v>711.75</v>
      </c>
      <c r="N34" s="22">
        <f t="shared" si="43"/>
        <v>51293.43</v>
      </c>
      <c r="O34" s="20">
        <f t="shared" si="50"/>
        <v>20517.372000000003</v>
      </c>
      <c r="P34" s="23">
        <f t="shared" si="51"/>
        <v>30776.057999999997</v>
      </c>
      <c r="Q34" s="21">
        <f t="shared" si="44"/>
        <v>512.93430000000001</v>
      </c>
      <c r="R34" s="21">
        <f t="shared" si="45"/>
        <v>307.76057999999995</v>
      </c>
    </row>
    <row r="35" spans="2:18" ht="24.75" customHeight="1" x14ac:dyDescent="0.2">
      <c r="B35" s="15">
        <v>100</v>
      </c>
      <c r="C35" s="28" t="s">
        <v>39</v>
      </c>
      <c r="D35" s="6">
        <v>75</v>
      </c>
      <c r="E35" s="6">
        <v>81.81</v>
      </c>
      <c r="F35" s="7">
        <v>0.65</v>
      </c>
      <c r="G35" s="8">
        <v>53.18</v>
      </c>
      <c r="H35" s="18">
        <f>G35*D35*B35</f>
        <v>398850</v>
      </c>
      <c r="I35" s="19">
        <v>0.10056667920270777</v>
      </c>
      <c r="J35" s="18">
        <f>H35*I35</f>
        <v>40111.019999999997</v>
      </c>
      <c r="K35" s="18">
        <f>H35*25%</f>
        <v>99712.5</v>
      </c>
      <c r="L35" s="19">
        <v>1.7500062680205592E-3</v>
      </c>
      <c r="M35" s="18">
        <f>H35*L35</f>
        <v>697.99</v>
      </c>
      <c r="N35" s="22">
        <f t="shared" si="43"/>
        <v>40809.009999999995</v>
      </c>
      <c r="O35" s="20">
        <f>N35*40%</f>
        <v>16323.603999999999</v>
      </c>
      <c r="P35" s="23">
        <f>N35-O35</f>
        <v>24485.405999999995</v>
      </c>
      <c r="Q35" s="21">
        <f t="shared" si="44"/>
        <v>408.09009999999995</v>
      </c>
      <c r="R35" s="21">
        <f t="shared" si="45"/>
        <v>244.85405999999995</v>
      </c>
    </row>
    <row r="36" spans="2:18" ht="24.75" customHeight="1" x14ac:dyDescent="0.2">
      <c r="B36" s="15">
        <v>100</v>
      </c>
      <c r="C36" s="28" t="s">
        <v>39</v>
      </c>
      <c r="D36" s="6">
        <v>75</v>
      </c>
      <c r="E36" s="6">
        <v>81.81</v>
      </c>
      <c r="F36" s="7">
        <v>0.7</v>
      </c>
      <c r="G36" s="8">
        <v>57.28</v>
      </c>
      <c r="H36" s="18">
        <f t="shared" ref="H36:H44" si="52">G36*D36*B36</f>
        <v>429600</v>
      </c>
      <c r="I36" s="19">
        <v>0.11344439013035382</v>
      </c>
      <c r="J36" s="18">
        <f t="shared" ref="J36:J40" si="53">H36*I36</f>
        <v>48735.71</v>
      </c>
      <c r="K36" s="18">
        <f t="shared" ref="K36:K40" si="54">H36*25%</f>
        <v>107400</v>
      </c>
      <c r="L36" s="19">
        <v>1.6666666666666668E-3</v>
      </c>
      <c r="M36" s="18">
        <f t="shared" ref="M36:M40" si="55">H36*L36</f>
        <v>716</v>
      </c>
      <c r="N36" s="22">
        <f t="shared" si="43"/>
        <v>49451.71</v>
      </c>
      <c r="O36" s="20">
        <f t="shared" ref="O36:O40" si="56">N36*40%</f>
        <v>19780.684000000001</v>
      </c>
      <c r="P36" s="23">
        <f t="shared" ref="P36:P40" si="57">N36-O36</f>
        <v>29671.025999999998</v>
      </c>
      <c r="Q36" s="21">
        <f t="shared" si="44"/>
        <v>494.51709999999997</v>
      </c>
      <c r="R36" s="21">
        <f t="shared" si="45"/>
        <v>296.71026000000001</v>
      </c>
    </row>
    <row r="37" spans="2:18" ht="24.75" customHeight="1" x14ac:dyDescent="0.2">
      <c r="B37" s="15">
        <v>100</v>
      </c>
      <c r="C37" s="28" t="s">
        <v>40</v>
      </c>
      <c r="D37" s="6">
        <v>75</v>
      </c>
      <c r="E37" s="6">
        <v>79.44</v>
      </c>
      <c r="F37" s="7">
        <v>0.65</v>
      </c>
      <c r="G37" s="8">
        <v>51.64</v>
      </c>
      <c r="H37" s="18">
        <f t="shared" si="52"/>
        <v>387300</v>
      </c>
      <c r="I37" s="19">
        <v>0.11421667759041888</v>
      </c>
      <c r="J37" s="18">
        <f t="shared" si="53"/>
        <v>44236.119230769233</v>
      </c>
      <c r="K37" s="18">
        <f t="shared" si="54"/>
        <v>96825</v>
      </c>
      <c r="L37" s="19">
        <v>1.7500148960257402E-3</v>
      </c>
      <c r="M37" s="18">
        <f t="shared" si="55"/>
        <v>677.78076923076912</v>
      </c>
      <c r="N37" s="22">
        <f t="shared" si="43"/>
        <v>44913.9</v>
      </c>
      <c r="O37" s="20">
        <f t="shared" si="56"/>
        <v>17965.560000000001</v>
      </c>
      <c r="P37" s="23">
        <f t="shared" si="57"/>
        <v>26948.34</v>
      </c>
      <c r="Q37" s="21">
        <f t="shared" si="44"/>
        <v>449.13900000000001</v>
      </c>
      <c r="R37" s="21">
        <f t="shared" si="45"/>
        <v>269.48340000000002</v>
      </c>
    </row>
    <row r="38" spans="2:18" ht="24.75" customHeight="1" x14ac:dyDescent="0.2">
      <c r="B38" s="15">
        <v>100</v>
      </c>
      <c r="C38" s="28" t="s">
        <v>40</v>
      </c>
      <c r="D38" s="6">
        <v>75</v>
      </c>
      <c r="E38" s="6">
        <v>79.44</v>
      </c>
      <c r="F38" s="7">
        <v>0.7</v>
      </c>
      <c r="G38" s="8">
        <v>55.62</v>
      </c>
      <c r="H38" s="18">
        <f t="shared" si="52"/>
        <v>417150</v>
      </c>
      <c r="I38" s="19">
        <v>0.13744439650005993</v>
      </c>
      <c r="J38" s="18">
        <f t="shared" si="53"/>
        <v>57334.93</v>
      </c>
      <c r="K38" s="18">
        <f t="shared" si="54"/>
        <v>104287.5</v>
      </c>
      <c r="L38" s="19">
        <v>1.6666666666666668E-3</v>
      </c>
      <c r="M38" s="18">
        <f t="shared" si="55"/>
        <v>695.25</v>
      </c>
      <c r="N38" s="22">
        <f t="shared" si="43"/>
        <v>58030.18</v>
      </c>
      <c r="O38" s="20">
        <f t="shared" si="56"/>
        <v>23212.072</v>
      </c>
      <c r="P38" s="23">
        <f t="shared" si="57"/>
        <v>34818.108</v>
      </c>
      <c r="Q38" s="21">
        <f t="shared" si="44"/>
        <v>580.30179999999996</v>
      </c>
      <c r="R38" s="21">
        <f t="shared" si="45"/>
        <v>348.18108000000001</v>
      </c>
    </row>
    <row r="39" spans="2:18" ht="24.75" customHeight="1" x14ac:dyDescent="0.2">
      <c r="B39" s="15">
        <v>100</v>
      </c>
      <c r="C39" s="28" t="s">
        <v>41</v>
      </c>
      <c r="D39" s="6">
        <v>75</v>
      </c>
      <c r="E39" s="6">
        <v>87.59</v>
      </c>
      <c r="F39" s="7">
        <v>0.65</v>
      </c>
      <c r="G39" s="8">
        <v>56.94</v>
      </c>
      <c r="H39" s="18">
        <f t="shared" si="52"/>
        <v>427050</v>
      </c>
      <c r="I39" s="19">
        <v>8.9366654958435779E-2</v>
      </c>
      <c r="J39" s="18">
        <f t="shared" si="53"/>
        <v>38164.03</v>
      </c>
      <c r="K39" s="18">
        <f t="shared" si="54"/>
        <v>106762.5</v>
      </c>
      <c r="L39" s="19">
        <v>1.7500058541154433E-3</v>
      </c>
      <c r="M39" s="18">
        <f t="shared" si="55"/>
        <v>747.34</v>
      </c>
      <c r="N39" s="22">
        <f t="shared" si="43"/>
        <v>38911.369999999995</v>
      </c>
      <c r="O39" s="20">
        <f t="shared" si="56"/>
        <v>15564.547999999999</v>
      </c>
      <c r="P39" s="23">
        <f t="shared" si="57"/>
        <v>23346.821999999996</v>
      </c>
      <c r="Q39" s="21">
        <f t="shared" si="44"/>
        <v>389.11369999999994</v>
      </c>
      <c r="R39" s="21">
        <f t="shared" si="45"/>
        <v>233.46821999999997</v>
      </c>
    </row>
    <row r="40" spans="2:18" ht="24.75" customHeight="1" x14ac:dyDescent="0.2">
      <c r="B40" s="15">
        <v>100</v>
      </c>
      <c r="C40" s="28" t="s">
        <v>41</v>
      </c>
      <c r="D40" s="6">
        <v>75</v>
      </c>
      <c r="E40" s="6">
        <v>87.59</v>
      </c>
      <c r="F40" s="7">
        <v>0.7</v>
      </c>
      <c r="G40" s="8">
        <v>61.32</v>
      </c>
      <c r="H40" s="18">
        <f t="shared" si="52"/>
        <v>459900</v>
      </c>
      <c r="I40" s="19">
        <v>0.11411108936725375</v>
      </c>
      <c r="J40" s="18">
        <f t="shared" si="53"/>
        <v>52479.69</v>
      </c>
      <c r="K40" s="18">
        <f t="shared" si="54"/>
        <v>114975</v>
      </c>
      <c r="L40" s="19">
        <v>1.6666666666666668E-3</v>
      </c>
      <c r="M40" s="18">
        <f t="shared" si="55"/>
        <v>766.5</v>
      </c>
      <c r="N40" s="22">
        <f t="shared" si="43"/>
        <v>53246.19</v>
      </c>
      <c r="O40" s="20">
        <f t="shared" si="56"/>
        <v>21298.476000000002</v>
      </c>
      <c r="P40" s="23">
        <f t="shared" si="57"/>
        <v>31947.714</v>
      </c>
      <c r="Q40" s="21">
        <f t="shared" si="44"/>
        <v>532.46190000000001</v>
      </c>
      <c r="R40" s="21">
        <f t="shared" si="45"/>
        <v>319.47714000000002</v>
      </c>
    </row>
    <row r="41" spans="2:18" ht="24.75" customHeight="1" x14ac:dyDescent="0.2">
      <c r="B41" s="15">
        <v>100</v>
      </c>
      <c r="C41" s="28" t="s">
        <v>42</v>
      </c>
      <c r="D41" s="6">
        <v>75</v>
      </c>
      <c r="E41" s="6">
        <v>86.31</v>
      </c>
      <c r="F41" s="7">
        <v>0.65</v>
      </c>
      <c r="G41" s="8">
        <v>56.11</v>
      </c>
      <c r="H41" s="18">
        <f t="shared" si="52"/>
        <v>420825</v>
      </c>
      <c r="I41" s="19">
        <v>0.15003334110195632</v>
      </c>
      <c r="J41" s="18">
        <f>H41*I41</f>
        <v>63137.780769230769</v>
      </c>
      <c r="K41" s="18">
        <f>H41*25%</f>
        <v>105206.25</v>
      </c>
      <c r="L41" s="19">
        <v>1.7499965726663286E-3</v>
      </c>
      <c r="M41" s="18">
        <f>H41*L41</f>
        <v>736.44230769230774</v>
      </c>
      <c r="N41" s="22">
        <f t="shared" si="43"/>
        <v>63874.223076923074</v>
      </c>
      <c r="O41" s="20">
        <f>N41*40%</f>
        <v>25549.689230769232</v>
      </c>
      <c r="P41" s="23">
        <f>N41-O41</f>
        <v>38324.533846153841</v>
      </c>
      <c r="Q41" s="21">
        <f t="shared" si="44"/>
        <v>638.74223076923079</v>
      </c>
      <c r="R41" s="21">
        <f t="shared" si="45"/>
        <v>383.24533846153844</v>
      </c>
    </row>
    <row r="42" spans="2:18" ht="24.75" customHeight="1" x14ac:dyDescent="0.2">
      <c r="B42" s="15">
        <v>100</v>
      </c>
      <c r="C42" s="28" t="s">
        <v>42</v>
      </c>
      <c r="D42" s="6">
        <v>75</v>
      </c>
      <c r="E42" s="6">
        <v>86.31</v>
      </c>
      <c r="F42" s="7">
        <v>0.7</v>
      </c>
      <c r="G42" s="8">
        <v>60.43</v>
      </c>
      <c r="H42" s="18">
        <f t="shared" si="52"/>
        <v>453225</v>
      </c>
      <c r="I42" s="19">
        <v>0.16511110375641236</v>
      </c>
      <c r="J42" s="18">
        <f t="shared" ref="J42:J44" si="58">H42*I42</f>
        <v>74832.479999999996</v>
      </c>
      <c r="K42" s="18">
        <f t="shared" ref="K42:K44" si="59">H42*25%</f>
        <v>113306.25</v>
      </c>
      <c r="L42" s="19">
        <v>1.6666776987147665E-3</v>
      </c>
      <c r="M42" s="18">
        <f t="shared" ref="M42:M44" si="60">H42*L42</f>
        <v>755.38</v>
      </c>
      <c r="N42" s="22">
        <f t="shared" si="43"/>
        <v>75587.86</v>
      </c>
      <c r="O42" s="20">
        <f t="shared" ref="O42:O44" si="61">N42*40%</f>
        <v>30235.144</v>
      </c>
      <c r="P42" s="23">
        <f t="shared" ref="P42:P44" si="62">N42-O42</f>
        <v>45352.716</v>
      </c>
      <c r="Q42" s="21">
        <f t="shared" si="44"/>
        <v>755.87860000000001</v>
      </c>
      <c r="R42" s="21">
        <f t="shared" si="45"/>
        <v>453.52715999999998</v>
      </c>
    </row>
    <row r="43" spans="2:18" ht="24.75" customHeight="1" x14ac:dyDescent="0.2">
      <c r="B43" s="15">
        <v>100</v>
      </c>
      <c r="C43" s="28" t="s">
        <v>43</v>
      </c>
      <c r="D43" s="6">
        <v>75</v>
      </c>
      <c r="E43" s="6">
        <v>85.99</v>
      </c>
      <c r="F43" s="7">
        <v>0.65</v>
      </c>
      <c r="G43" s="8">
        <v>55.9</v>
      </c>
      <c r="H43" s="18">
        <f t="shared" si="52"/>
        <v>419250</v>
      </c>
      <c r="I43" s="19">
        <v>9.2633321407274885E-2</v>
      </c>
      <c r="J43" s="18">
        <f t="shared" si="58"/>
        <v>38836.519999999997</v>
      </c>
      <c r="K43" s="18">
        <f t="shared" si="59"/>
        <v>104812.5</v>
      </c>
      <c r="L43" s="19">
        <v>1.7500059630292189E-3</v>
      </c>
      <c r="M43" s="18">
        <f t="shared" si="60"/>
        <v>733.69</v>
      </c>
      <c r="N43" s="22">
        <f t="shared" si="43"/>
        <v>39570.21</v>
      </c>
      <c r="O43" s="20">
        <f t="shared" si="61"/>
        <v>15828.084000000001</v>
      </c>
      <c r="P43" s="23">
        <f t="shared" si="62"/>
        <v>23742.125999999997</v>
      </c>
      <c r="Q43" s="21">
        <f t="shared" si="44"/>
        <v>395.70209999999997</v>
      </c>
      <c r="R43" s="21">
        <f t="shared" si="45"/>
        <v>237.42125999999996</v>
      </c>
    </row>
    <row r="44" spans="2:18" ht="24.75" customHeight="1" x14ac:dyDescent="0.2">
      <c r="B44" s="15">
        <v>100</v>
      </c>
      <c r="C44" s="28" t="s">
        <v>43</v>
      </c>
      <c r="D44" s="6">
        <v>75</v>
      </c>
      <c r="E44" s="6">
        <v>85.99</v>
      </c>
      <c r="F44" s="7">
        <v>0.7</v>
      </c>
      <c r="G44" s="8">
        <v>60.2</v>
      </c>
      <c r="H44" s="18">
        <f t="shared" si="52"/>
        <v>451500</v>
      </c>
      <c r="I44" s="19">
        <v>0.11488890365448504</v>
      </c>
      <c r="J44" s="18">
        <f t="shared" si="58"/>
        <v>51872.34</v>
      </c>
      <c r="K44" s="18">
        <f t="shared" si="59"/>
        <v>112875</v>
      </c>
      <c r="L44" s="19">
        <v>1.6666666666666668E-3</v>
      </c>
      <c r="M44" s="18">
        <f t="shared" si="60"/>
        <v>752.5</v>
      </c>
      <c r="N44" s="22">
        <f t="shared" si="43"/>
        <v>52624.84</v>
      </c>
      <c r="O44" s="20">
        <f t="shared" si="61"/>
        <v>21049.936000000002</v>
      </c>
      <c r="P44" s="23">
        <f t="shared" si="62"/>
        <v>31574.903999999995</v>
      </c>
      <c r="Q44" s="21">
        <f t="shared" si="44"/>
        <v>526.24839999999995</v>
      </c>
      <c r="R44" s="21">
        <f t="shared" si="45"/>
        <v>315.74903999999992</v>
      </c>
    </row>
    <row r="45" spans="2:18" ht="24.75" customHeight="1" x14ac:dyDescent="0.2">
      <c r="B45" s="15">
        <v>100</v>
      </c>
      <c r="C45" s="28" t="s">
        <v>44</v>
      </c>
      <c r="D45" s="6">
        <v>75</v>
      </c>
      <c r="E45" s="6">
        <v>89.22</v>
      </c>
      <c r="F45" s="7">
        <v>0.65</v>
      </c>
      <c r="G45" s="8">
        <v>58</v>
      </c>
      <c r="H45" s="18">
        <f>G45*D45*B45</f>
        <v>435000</v>
      </c>
      <c r="I45" s="19">
        <v>0.15983331034482759</v>
      </c>
      <c r="J45" s="18">
        <f>H45*I45</f>
        <v>69527.490000000005</v>
      </c>
      <c r="K45" s="18">
        <f>H45*25%</f>
        <v>108750</v>
      </c>
      <c r="L45" s="19">
        <v>1.75E-3</v>
      </c>
      <c r="M45" s="18">
        <f>H45*L45</f>
        <v>761.25</v>
      </c>
      <c r="N45" s="22">
        <f t="shared" si="43"/>
        <v>70288.740000000005</v>
      </c>
      <c r="O45" s="20">
        <f>N45*40%</f>
        <v>28115.496000000003</v>
      </c>
      <c r="P45" s="23">
        <f>N45-O45</f>
        <v>42173.244000000006</v>
      </c>
      <c r="Q45" s="21">
        <f t="shared" si="44"/>
        <v>702.88740000000007</v>
      </c>
      <c r="R45" s="21">
        <f t="shared" si="45"/>
        <v>421.73244000000005</v>
      </c>
    </row>
    <row r="46" spans="2:18" ht="24.75" customHeight="1" x14ac:dyDescent="0.2">
      <c r="B46" s="15">
        <v>100</v>
      </c>
      <c r="C46" s="28" t="s">
        <v>44</v>
      </c>
      <c r="D46" s="6">
        <v>75</v>
      </c>
      <c r="E46" s="6">
        <v>89.22</v>
      </c>
      <c r="F46" s="7">
        <v>0.7</v>
      </c>
      <c r="G46" s="8">
        <v>62.47</v>
      </c>
      <c r="H46" s="18">
        <f t="shared" ref="H46:H48" si="63">G46*D46*B46</f>
        <v>468525</v>
      </c>
      <c r="I46" s="19">
        <v>0.17722219732138092</v>
      </c>
      <c r="J46" s="18">
        <f t="shared" ref="J46:J48" si="64">H46*I46</f>
        <v>83033.03</v>
      </c>
      <c r="K46" s="18">
        <f t="shared" ref="K46:K48" si="65">H46*25%</f>
        <v>117131.25</v>
      </c>
      <c r="L46" s="19">
        <v>1.6666773384557921E-3</v>
      </c>
      <c r="M46" s="18">
        <f t="shared" ref="M46:M48" si="66">H46*L46</f>
        <v>780.88</v>
      </c>
      <c r="N46" s="22">
        <f t="shared" si="43"/>
        <v>83813.91</v>
      </c>
      <c r="O46" s="20">
        <f t="shared" ref="O46:O48" si="67">N46*40%</f>
        <v>33525.564000000006</v>
      </c>
      <c r="P46" s="23">
        <f t="shared" ref="P46:P48" si="68">N46-O46</f>
        <v>50288.345999999998</v>
      </c>
      <c r="Q46" s="21">
        <f t="shared" si="44"/>
        <v>838.13909999999998</v>
      </c>
      <c r="R46" s="21">
        <f t="shared" si="45"/>
        <v>502.88345999999996</v>
      </c>
    </row>
    <row r="47" spans="2:18" ht="24.75" customHeight="1" x14ac:dyDescent="0.2">
      <c r="B47" s="15">
        <v>100</v>
      </c>
      <c r="C47" s="28" t="s">
        <v>45</v>
      </c>
      <c r="D47" s="6">
        <v>75</v>
      </c>
      <c r="E47" s="6">
        <v>82.71</v>
      </c>
      <c r="F47" s="7">
        <v>0.65</v>
      </c>
      <c r="G47" s="8">
        <v>53.77</v>
      </c>
      <c r="H47" s="18">
        <f t="shared" si="63"/>
        <v>403275.00000000006</v>
      </c>
      <c r="I47" s="19">
        <v>8.0033302337114878E-2</v>
      </c>
      <c r="J47" s="18">
        <f t="shared" si="64"/>
        <v>32275.430000000008</v>
      </c>
      <c r="K47" s="18">
        <f t="shared" si="65"/>
        <v>100818.75000000001</v>
      </c>
      <c r="L47" s="19">
        <v>1.749996900378154E-3</v>
      </c>
      <c r="M47" s="18">
        <f t="shared" si="66"/>
        <v>705.73000000000013</v>
      </c>
      <c r="N47" s="22">
        <f t="shared" si="43"/>
        <v>32981.160000000011</v>
      </c>
      <c r="O47" s="20">
        <f t="shared" si="67"/>
        <v>13192.464000000005</v>
      </c>
      <c r="P47" s="23">
        <f t="shared" si="68"/>
        <v>19788.696000000004</v>
      </c>
      <c r="Q47" s="21">
        <f t="shared" si="44"/>
        <v>329.81160000000011</v>
      </c>
      <c r="R47" s="21">
        <f t="shared" si="45"/>
        <v>197.88696000000004</v>
      </c>
    </row>
    <row r="48" spans="2:18" ht="24.75" customHeight="1" x14ac:dyDescent="0.2">
      <c r="B48" s="15">
        <v>100</v>
      </c>
      <c r="C48" s="28" t="s">
        <v>45</v>
      </c>
      <c r="D48" s="6">
        <v>75</v>
      </c>
      <c r="E48" s="6">
        <v>82.71</v>
      </c>
      <c r="F48" s="7">
        <v>0.7</v>
      </c>
      <c r="G48" s="8">
        <v>57.91</v>
      </c>
      <c r="H48" s="18">
        <f t="shared" si="63"/>
        <v>434325</v>
      </c>
      <c r="I48" s="19">
        <v>9.4E-2</v>
      </c>
      <c r="J48" s="18">
        <f t="shared" si="64"/>
        <v>40826.550000000003</v>
      </c>
      <c r="K48" s="18">
        <f t="shared" si="65"/>
        <v>108581.25</v>
      </c>
      <c r="L48" s="19">
        <v>1.6666781787831693E-3</v>
      </c>
      <c r="M48" s="18">
        <f t="shared" si="66"/>
        <v>723.88</v>
      </c>
      <c r="N48" s="22">
        <f t="shared" si="43"/>
        <v>41550.43</v>
      </c>
      <c r="O48" s="20">
        <f t="shared" si="67"/>
        <v>16620.172000000002</v>
      </c>
      <c r="P48" s="23">
        <f t="shared" si="68"/>
        <v>24930.257999999998</v>
      </c>
      <c r="Q48" s="21">
        <f t="shared" si="44"/>
        <v>415.5043</v>
      </c>
      <c r="R48" s="21">
        <f t="shared" si="45"/>
        <v>249.30257999999998</v>
      </c>
    </row>
    <row r="49" spans="2:38" ht="24.75" customHeight="1" x14ac:dyDescent="0.2">
      <c r="B49" s="15">
        <v>100</v>
      </c>
      <c r="C49" s="28" t="s">
        <v>46</v>
      </c>
      <c r="D49" s="6">
        <v>75</v>
      </c>
      <c r="E49" s="6">
        <v>94.97</v>
      </c>
      <c r="F49" s="7">
        <v>0.65</v>
      </c>
      <c r="G49" s="8">
        <v>61.74</v>
      </c>
      <c r="H49" s="18">
        <f t="shared" ref="H49:H50" si="69">G49*D49*B49</f>
        <v>463050</v>
      </c>
      <c r="I49" s="19">
        <v>0.15481662887377173</v>
      </c>
      <c r="J49" s="18">
        <f t="shared" ref="J49:J50" si="70">H49*I49</f>
        <v>71687.839999999997</v>
      </c>
      <c r="K49" s="18">
        <f t="shared" ref="K49:K50" si="71">H49*25%</f>
        <v>115762.5</v>
      </c>
      <c r="L49" s="19">
        <v>1.7500053989849909E-3</v>
      </c>
      <c r="M49" s="18">
        <f t="shared" ref="M49:M50" si="72">H49*L49</f>
        <v>810.34</v>
      </c>
      <c r="N49" s="22">
        <f t="shared" ref="N49:N50" si="73">M49+J49</f>
        <v>72498.179999999993</v>
      </c>
      <c r="O49" s="20">
        <f t="shared" ref="O49:O50" si="74">N49*40%</f>
        <v>28999.271999999997</v>
      </c>
      <c r="P49" s="23">
        <f t="shared" ref="P49:P50" si="75">N49-O49</f>
        <v>43498.907999999996</v>
      </c>
      <c r="Q49" s="21">
        <f t="shared" ref="Q49:Q50" si="76">N49/B49</f>
        <v>724.98179999999991</v>
      </c>
      <c r="R49" s="21">
        <f t="shared" ref="R49:R50" si="77">P49/B49</f>
        <v>434.98907999999994</v>
      </c>
    </row>
    <row r="50" spans="2:38" ht="24.75" customHeight="1" x14ac:dyDescent="0.2">
      <c r="B50" s="15">
        <v>100</v>
      </c>
      <c r="C50" s="28" t="s">
        <v>46</v>
      </c>
      <c r="D50" s="6">
        <v>75</v>
      </c>
      <c r="E50" s="6">
        <v>94.97</v>
      </c>
      <c r="F50" s="7">
        <v>0.7</v>
      </c>
      <c r="G50" s="8">
        <v>66.489999999999995</v>
      </c>
      <c r="H50" s="18">
        <f t="shared" si="69"/>
        <v>498675</v>
      </c>
      <c r="I50" s="19">
        <v>0.16722219882689127</v>
      </c>
      <c r="J50" s="18">
        <f t="shared" si="70"/>
        <v>83389.53</v>
      </c>
      <c r="K50" s="18">
        <f t="shared" si="71"/>
        <v>124668.75</v>
      </c>
      <c r="L50" s="19">
        <v>1.6666766932370782E-3</v>
      </c>
      <c r="M50" s="18">
        <f t="shared" si="72"/>
        <v>831.13</v>
      </c>
      <c r="N50" s="22">
        <f t="shared" si="73"/>
        <v>84220.66</v>
      </c>
      <c r="O50" s="20">
        <f t="shared" si="74"/>
        <v>33688.264000000003</v>
      </c>
      <c r="P50" s="23">
        <f t="shared" si="75"/>
        <v>50532.396000000001</v>
      </c>
      <c r="Q50" s="21">
        <f t="shared" si="76"/>
        <v>842.20659999999998</v>
      </c>
      <c r="R50" s="21">
        <f t="shared" si="77"/>
        <v>505.32396</v>
      </c>
    </row>
    <row r="51" spans="2:38" ht="15.75" customHeight="1" x14ac:dyDescent="0.2">
      <c r="B51" s="9"/>
      <c r="C51" s="2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10"/>
      <c r="S51" s="11"/>
    </row>
    <row r="52" spans="2:38" ht="36" customHeight="1" x14ac:dyDescent="0.2">
      <c r="B52" s="12" t="s">
        <v>1</v>
      </c>
      <c r="C52" s="30"/>
      <c r="D52" s="12"/>
      <c r="E52" s="12"/>
      <c r="F52" s="12"/>
      <c r="G52" s="12"/>
      <c r="H52" s="12"/>
      <c r="I52" s="12"/>
      <c r="J52" s="13"/>
      <c r="K52" s="13"/>
      <c r="L52" s="13"/>
      <c r="M52" s="11"/>
      <c r="N52" s="11"/>
      <c r="O52" s="11"/>
      <c r="P52" s="11"/>
      <c r="Q52" s="11"/>
      <c r="R52" s="11"/>
    </row>
    <row r="53" spans="2:38" x14ac:dyDescent="0.2">
      <c r="B53" s="31" t="s">
        <v>24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38" x14ac:dyDescent="0.2">
      <c r="B54" s="32" t="s">
        <v>2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</row>
    <row r="55" spans="2:38" ht="28.5" customHeight="1" x14ac:dyDescent="0.2">
      <c r="B55" s="31" t="s">
        <v>21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14"/>
      <c r="T55" s="14"/>
      <c r="U55" s="14"/>
    </row>
    <row r="56" spans="2:38" x14ac:dyDescent="0.2">
      <c r="B56" s="1" t="s">
        <v>23</v>
      </c>
    </row>
    <row r="57" spans="2:38" x14ac:dyDescent="0.2">
      <c r="B57" s="1" t="s">
        <v>10</v>
      </c>
      <c r="O57" s="1"/>
    </row>
    <row r="58" spans="2:38" x14ac:dyDescent="0.2">
      <c r="O58" s="1"/>
    </row>
    <row r="59" spans="2:38" x14ac:dyDescent="0.2">
      <c r="O59" s="1"/>
    </row>
    <row r="60" spans="2:38" x14ac:dyDescent="0.2">
      <c r="O60" s="1"/>
    </row>
    <row r="61" spans="2:38" x14ac:dyDescent="0.2">
      <c r="O61" s="1"/>
    </row>
    <row r="62" spans="2:38" ht="15.75" x14ac:dyDescent="0.25">
      <c r="O62" s="1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2:38" x14ac:dyDescent="0.2">
      <c r="O63" s="1"/>
    </row>
    <row r="64" spans="2:38" x14ac:dyDescent="0.2">
      <c r="O64" s="1"/>
    </row>
    <row r="65" spans="15:15" x14ac:dyDescent="0.2">
      <c r="O65" s="1"/>
    </row>
    <row r="66" spans="15:15" x14ac:dyDescent="0.2">
      <c r="O66" s="1"/>
    </row>
    <row r="67" spans="15:15" x14ac:dyDescent="0.2">
      <c r="O67" s="1"/>
    </row>
    <row r="68" spans="15:15" x14ac:dyDescent="0.2">
      <c r="O68" s="1"/>
    </row>
    <row r="69" spans="15:15" x14ac:dyDescent="0.2">
      <c r="O69" s="1"/>
    </row>
    <row r="70" spans="15:15" x14ac:dyDescent="0.2">
      <c r="O70" s="1"/>
    </row>
    <row r="71" spans="15:15" x14ac:dyDescent="0.2">
      <c r="O71" s="1"/>
    </row>
    <row r="72" spans="15:15" x14ac:dyDescent="0.2">
      <c r="O72" s="1"/>
    </row>
    <row r="73" spans="15:15" x14ac:dyDescent="0.2">
      <c r="O73" s="1"/>
    </row>
    <row r="74" spans="15:15" x14ac:dyDescent="0.2">
      <c r="O74" s="1"/>
    </row>
    <row r="75" spans="15:15" x14ac:dyDescent="0.2">
      <c r="O75" s="1"/>
    </row>
    <row r="76" spans="15:15" x14ac:dyDescent="0.2">
      <c r="O76" s="1"/>
    </row>
    <row r="77" spans="15:15" x14ac:dyDescent="0.2">
      <c r="O77" s="1"/>
    </row>
    <row r="78" spans="15:15" x14ac:dyDescent="0.2">
      <c r="O78" s="1"/>
    </row>
    <row r="79" spans="15:15" x14ac:dyDescent="0.2">
      <c r="O79" s="1"/>
    </row>
    <row r="80" spans="15:15" x14ac:dyDescent="0.2">
      <c r="O80" s="1"/>
    </row>
    <row r="81" spans="15:15" x14ac:dyDescent="0.2">
      <c r="O81" s="1"/>
    </row>
    <row r="82" spans="15:15" x14ac:dyDescent="0.2">
      <c r="O82" s="1"/>
    </row>
    <row r="83" spans="15:15" x14ac:dyDescent="0.2">
      <c r="O83" s="1"/>
    </row>
    <row r="84" spans="15:15" x14ac:dyDescent="0.2">
      <c r="O84" s="1"/>
    </row>
    <row r="85" spans="15:15" x14ac:dyDescent="0.2">
      <c r="O85" s="1"/>
    </row>
    <row r="86" spans="15:15" x14ac:dyDescent="0.2">
      <c r="O86" s="1"/>
    </row>
    <row r="87" spans="15:15" x14ac:dyDescent="0.2">
      <c r="O87" s="1"/>
    </row>
    <row r="88" spans="15:15" x14ac:dyDescent="0.2">
      <c r="O88" s="1"/>
    </row>
    <row r="89" spans="15:15" x14ac:dyDescent="0.2">
      <c r="O89" s="1"/>
    </row>
    <row r="90" spans="15:15" x14ac:dyDescent="0.2">
      <c r="O90" s="1"/>
    </row>
    <row r="91" spans="15:15" x14ac:dyDescent="0.2">
      <c r="O91" s="1"/>
    </row>
    <row r="92" spans="15:15" x14ac:dyDescent="0.2">
      <c r="O92" s="1"/>
    </row>
    <row r="93" spans="15:15" x14ac:dyDescent="0.2">
      <c r="O93" s="1"/>
    </row>
    <row r="94" spans="15:15" x14ac:dyDescent="0.2">
      <c r="O94" s="1"/>
    </row>
    <row r="95" spans="15:15" x14ac:dyDescent="0.2">
      <c r="O95" s="1"/>
    </row>
    <row r="96" spans="15:15" x14ac:dyDescent="0.2">
      <c r="O96" s="1"/>
    </row>
    <row r="97" spans="15:15" x14ac:dyDescent="0.2">
      <c r="O97" s="1"/>
    </row>
    <row r="98" spans="15:15" x14ac:dyDescent="0.2">
      <c r="O98" s="1"/>
    </row>
    <row r="99" spans="15:15" x14ac:dyDescent="0.2">
      <c r="O99" s="1"/>
    </row>
    <row r="100" spans="15:15" x14ac:dyDescent="0.2">
      <c r="O100" s="1"/>
    </row>
    <row r="101" spans="15:15" x14ac:dyDescent="0.2">
      <c r="O101" s="1"/>
    </row>
    <row r="102" spans="15:15" x14ac:dyDescent="0.2">
      <c r="O102" s="1"/>
    </row>
    <row r="103" spans="15:15" x14ac:dyDescent="0.2">
      <c r="O103" s="1"/>
    </row>
    <row r="104" spans="15:15" x14ac:dyDescent="0.2">
      <c r="O104" s="1"/>
    </row>
  </sheetData>
  <sheetProtection algorithmName="SHA-512" hashValue="L2uGW1vdaHZGlp0Epa3F3RWFC2BLJy6M7AqxGuJ2CXQTZbhTF2jwDXtBAqiuzp72sULbL3VacuXdKoSFbK4bBg==" saltValue="GPfFs+m5kIjZpYbmEXUl5w==" spinCount="100000" sheet="1" objects="1" scenarios="1" selectLockedCells="1"/>
  <mergeCells count="4">
    <mergeCell ref="B53:R53"/>
    <mergeCell ref="B54:R54"/>
    <mergeCell ref="B55:R55"/>
    <mergeCell ref="F4:R4"/>
  </mergeCells>
  <printOptions horizontalCentered="1"/>
  <pageMargins left="0.51181102362204722" right="0.19685039370078741" top="0.98425196850393704" bottom="0.78740157480314965" header="0.31496062992125984" footer="0.31496062992125984"/>
  <pageSetup paperSize="9" scale="34" orientation="landscape" r:id="rId1"/>
  <ignoredErrors>
    <ignoredError sqref="J7:J10 H7:H10 N7:N10 K7:K10 M7:M10 P7:P10 O7:O10 Q7:Q10 R7:R1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Cotação</vt:lpstr>
      <vt:lpstr>Cotação!Area_de_impressao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Gribeler</dc:creator>
  <cp:lastModifiedBy>Gribeler</cp:lastModifiedBy>
  <cp:lastPrinted>2022-01-07T21:34:47Z</cp:lastPrinted>
  <dcterms:created xsi:type="dcterms:W3CDTF">2021-05-12T19:05:27Z</dcterms:created>
  <dcterms:modified xsi:type="dcterms:W3CDTF">2022-01-10T20:19:36Z</dcterms:modified>
</cp:coreProperties>
</file>