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"/>
    </mc:Choice>
  </mc:AlternateContent>
  <xr:revisionPtr revIDLastSave="0" documentId="13_ncr:1_{D26E8082-33C1-4F12-8276-8AEB60734996}" xr6:coauthVersionLast="45" xr6:coauthVersionMax="45" xr10:uidLastSave="{00000000-0000-0000-0000-000000000000}"/>
  <bookViews>
    <workbookView xWindow="-120" yWindow="-120" windowWidth="29040" windowHeight="15990" activeTab="1" xr2:uid="{56216E52-3018-4F4A-897D-AA49E08DEF5D}"/>
  </bookViews>
  <sheets>
    <sheet name="compras" sheetId="1" r:id="rId1"/>
    <sheet name="Pendientedevolucion a proveedor" sheetId="5" r:id="rId2"/>
    <sheet name="ventas" sheetId="2" r:id="rId3"/>
    <sheet name="Pendientedevolucion de clientes" sheetId="6" r:id="rId4"/>
    <sheet name="inventario" sheetId="3" r:id="rId5"/>
    <sheet name="indicadores" sheetId="4" r:id="rId6"/>
    <sheet name="Drop Size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4" l="1"/>
  <c r="H21" i="7"/>
  <c r="J18" i="7"/>
  <c r="E18" i="7"/>
  <c r="D11" i="4" l="1"/>
  <c r="D12" i="4" l="1"/>
  <c r="E36" i="4" l="1"/>
  <c r="D36" i="4"/>
  <c r="E34" i="4"/>
  <c r="D34" i="4"/>
  <c r="D25" i="4" l="1"/>
  <c r="D33" i="4" l="1"/>
  <c r="D32" i="4"/>
  <c r="D22" i="4"/>
  <c r="H11" i="4"/>
  <c r="D20" i="4" l="1"/>
  <c r="H12" i="4" l="1"/>
</calcChain>
</file>

<file path=xl/sharedStrings.xml><?xml version="1.0" encoding="utf-8"?>
<sst xmlns="http://schemas.openxmlformats.org/spreadsheetml/2006/main" count="150" uniqueCount="115">
  <si>
    <t>fecha</t>
  </si>
  <si>
    <t>linea</t>
  </si>
  <si>
    <t>producto</t>
  </si>
  <si>
    <t>cantidad</t>
  </si>
  <si>
    <t>codigo barras</t>
  </si>
  <si>
    <t>precio venta</t>
  </si>
  <si>
    <t>Proveedor</t>
  </si>
  <si>
    <t>Nombre del cliente</t>
  </si>
  <si>
    <t>Ruta 1</t>
  </si>
  <si>
    <t>Ruta 2</t>
  </si>
  <si>
    <t>etc</t>
  </si>
  <si>
    <t>Almacén</t>
  </si>
  <si>
    <t>Almacen 1</t>
  </si>
  <si>
    <t>Almacen 2</t>
  </si>
  <si>
    <t>Sucursal</t>
  </si>
  <si>
    <t>Comprador</t>
  </si>
  <si>
    <t>usuario del sistema que registro la compra</t>
  </si>
  <si>
    <t>Cajero o vendedor</t>
  </si>
  <si>
    <t>Nombre del empleado que hizo la venta</t>
  </si>
  <si>
    <t>merma</t>
  </si>
  <si>
    <t>ventas</t>
  </si>
  <si>
    <t>costo de mercancia vendida</t>
  </si>
  <si>
    <t>costo del inventario promedio</t>
  </si>
  <si>
    <t>Rotación de inventarios:</t>
  </si>
  <si>
    <t>ejemplo para mes:</t>
  </si>
  <si>
    <t>Rotación de inventarios: dias del periodo / dias promedio de inventario</t>
  </si>
  <si>
    <t>dias de inventario promedio:</t>
  </si>
  <si>
    <t>ejemplo para año:</t>
  </si>
  <si>
    <t>dias (siempre el mes es 30 días)</t>
  </si>
  <si>
    <t>dias (el año es 360 dias)</t>
  </si>
  <si>
    <t>Ej. Calculo de merma</t>
  </si>
  <si>
    <t>Compras (pzas)</t>
  </si>
  <si>
    <t>Ventas</t>
  </si>
  <si>
    <t>Ventas (pzas)</t>
  </si>
  <si>
    <t>Inventario en sistema</t>
  </si>
  <si>
    <t>Merma</t>
  </si>
  <si>
    <t>Ultimo costo de compra</t>
  </si>
  <si>
    <t>% de merma:</t>
  </si>
  <si>
    <t>Margen bruto</t>
  </si>
  <si>
    <t>Ej. Sobre datos del ejemplo anterior:</t>
  </si>
  <si>
    <t>Precio de venta</t>
  </si>
  <si>
    <t>Contribucion marginal</t>
  </si>
  <si>
    <t>Costo de ventas</t>
  </si>
  <si>
    <t>Dropsize (pedido promedio</t>
  </si>
  <si>
    <t>Sobre ejemplo anterior</t>
  </si>
  <si>
    <t>Numero total de clientes</t>
  </si>
  <si>
    <t>Dropsize:</t>
  </si>
  <si>
    <t>Nota: este indicador se calcula con dos opciones:</t>
  </si>
  <si>
    <t>1. Como en el ejemplo: expresado en dinero promedio</t>
  </si>
  <si>
    <t>2. Por numero de productos (pzas) de cada linea.</t>
  </si>
  <si>
    <t>Folio de venta</t>
  </si>
  <si>
    <t>Folio de compra</t>
  </si>
  <si>
    <t>En el caso de merma: en este espacio va el nombre del responsable del conteo fisico</t>
  </si>
  <si>
    <t>Inventario al cierre de mes (en piezas)</t>
  </si>
  <si>
    <t>Ultimo costo de compra unitario</t>
  </si>
  <si>
    <t>Folio de devolución</t>
  </si>
  <si>
    <t>Persona que procesa la baja de sistema</t>
  </si>
  <si>
    <t>cantidad a devolver</t>
  </si>
  <si>
    <t>Razón de la devolución</t>
  </si>
  <si>
    <t>Folio de compra (si se tiene)</t>
  </si>
  <si>
    <t>Persona que procesa la devolución</t>
  </si>
  <si>
    <t>Tipo de cliente</t>
  </si>
  <si>
    <t>% de Merma: (cantidad de merma * ultimo costo del producto) / monto de compras</t>
  </si>
  <si>
    <t xml:space="preserve">costo de Inventario promedio </t>
  </si>
  <si>
    <t>costo de ventas</t>
  </si>
  <si>
    <t>costos de marcancias vendida</t>
  </si>
  <si>
    <t xml:space="preserve">Parametros </t>
  </si>
  <si>
    <t>Como Obtener los Parametros</t>
  </si>
  <si>
    <t>Inventario real derivado de conteo fisico</t>
  </si>
  <si>
    <t>Precio / costo compra</t>
  </si>
  <si>
    <t>Date Range</t>
  </si>
  <si>
    <t>el ultimo precio compra</t>
  </si>
  <si>
    <t>Es Utilidad ? Que pasa con los rangos de precios</t>
  </si>
  <si>
    <t>como obtener el numero de clientes  ? Pòr que puede aparecer el mismo clientes en diferentes tickets</t>
  </si>
  <si>
    <t xml:space="preserve">como obtener ventas ya que existe un rango de precios y afecta directamente el precio con que se vende ese producto </t>
  </si>
  <si>
    <t>se puede segmentar Global / linea / Producto</t>
  </si>
  <si>
    <t>dias del perido /30</t>
  </si>
  <si>
    <t>monto de compras = sumatoria de los costos de compra</t>
  </si>
  <si>
    <t xml:space="preserve"> Inventario fisico / Por producto</t>
  </si>
  <si>
    <t>Producto</t>
  </si>
  <si>
    <t>Linea</t>
  </si>
  <si>
    <t>Comras</t>
  </si>
  <si>
    <t>Codigo</t>
  </si>
  <si>
    <t>CantidadMerma</t>
  </si>
  <si>
    <t>%Merma</t>
  </si>
  <si>
    <t>Puede ser global / linea / producto</t>
  </si>
  <si>
    <t>Global un solo renglon = todas las ventas</t>
  </si>
  <si>
    <t>Linea = renglon por linea</t>
  </si>
  <si>
    <t xml:space="preserve">Producto = actualemente esta </t>
  </si>
  <si>
    <t>Fecha</t>
  </si>
  <si>
    <t>Ruta</t>
  </si>
  <si>
    <t>numero clientes atendidos</t>
  </si>
  <si>
    <t xml:space="preserve">precio de venta </t>
  </si>
  <si>
    <t xml:space="preserve">drop-size expresado en dinero </t>
  </si>
  <si>
    <t>* en el caso de seleccionar una venta tipo ruta debemos agregar un input para capturar numero de clientes atendidos</t>
  </si>
  <si>
    <t xml:space="preserve">Otro Reporte </t>
  </si>
  <si>
    <t xml:space="preserve">Consideraciones </t>
  </si>
  <si>
    <t>Producto = Agrupado ennuevo reporte</t>
  </si>
  <si>
    <t xml:space="preserve">Dias promedio de inventario: (costo del inventario promedio * dias del periodo)/costo de lo vendido </t>
  </si>
  <si>
    <t>idVenta</t>
  </si>
  <si>
    <t>idCliente</t>
  </si>
  <si>
    <t>fechaAlta</t>
  </si>
  <si>
    <t>montoTotal</t>
  </si>
  <si>
    <t>idUsuario</t>
  </si>
  <si>
    <t>idStatusVenta</t>
  </si>
  <si>
    <t>idFactFormaPago</t>
  </si>
  <si>
    <t>idFactUsoCFDI</t>
  </si>
  <si>
    <t>idEstacion</t>
  </si>
  <si>
    <t>DropSize</t>
  </si>
  <si>
    <t>cantidad Pedida</t>
  </si>
  <si>
    <t>Cantidad Recibida</t>
  </si>
  <si>
    <t>Filtro</t>
  </si>
  <si>
    <t>Devoluciones</t>
  </si>
  <si>
    <t>Rango Fechas</t>
  </si>
  <si>
    <t>cepillos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</si>
</sst>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 applyAlignment="1">
      <alignment horizontal="left" indent="1"/>
    </xf>
    <xf numFmtId="10" fontId="0" fillId="2" borderId="6" xfId="2" applyNumberFormat="1" applyFont="1" applyFill="1" applyBorder="1"/>
    <xf numFmtId="0" fontId="0" fillId="2" borderId="5" xfId="0" applyFill="1" applyBorder="1"/>
    <xf numFmtId="44" fontId="0" fillId="2" borderId="6" xfId="0" applyNumberForma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4" fillId="3" borderId="0" xfId="0" applyFont="1" applyFill="1"/>
    <xf numFmtId="0" fontId="0" fillId="4" borderId="0" xfId="0" applyFill="1"/>
    <xf numFmtId="9" fontId="0" fillId="0" borderId="0" xfId="2" applyFont="1"/>
    <xf numFmtId="4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5CB0-F4D7-E44C-BA50-A59C65C29D74}">
  <dimension ref="A1:I9"/>
  <sheetViews>
    <sheetView zoomScale="150" zoomScaleNormal="150" workbookViewId="0">
      <selection activeCell="D9" sqref="D9"/>
    </sheetView>
  </sheetViews>
  <sheetFormatPr baseColWidth="10" defaultRowHeight="15.75" x14ac:dyDescent="0.25"/>
  <cols>
    <col min="5" max="5" width="14" customWidth="1"/>
    <col min="9" max="9" width="12.125" bestFit="1" customWidth="1"/>
  </cols>
  <sheetData>
    <row r="1" spans="1:9" s="1" customFormat="1" ht="31.5" x14ac:dyDescent="0.25">
      <c r="A1" s="1" t="s">
        <v>0</v>
      </c>
      <c r="B1" s="1" t="s">
        <v>51</v>
      </c>
      <c r="C1" s="1" t="s">
        <v>15</v>
      </c>
      <c r="D1" s="1" t="s">
        <v>6</v>
      </c>
      <c r="E1" s="17" t="s">
        <v>4</v>
      </c>
      <c r="F1" s="17" t="s">
        <v>1</v>
      </c>
      <c r="G1" s="1" t="s">
        <v>2</v>
      </c>
      <c r="H1" s="1" t="s">
        <v>3</v>
      </c>
      <c r="I1" s="17" t="s">
        <v>69</v>
      </c>
    </row>
    <row r="2" spans="1:9" ht="45.75" x14ac:dyDescent="0.25">
      <c r="A2" s="15"/>
      <c r="B2" s="15"/>
      <c r="C2" s="15" t="s">
        <v>16</v>
      </c>
      <c r="D2" s="15"/>
      <c r="E2" s="15"/>
      <c r="F2" s="15"/>
      <c r="G2" s="15"/>
    </row>
    <row r="3" spans="1:9" x14ac:dyDescent="0.25">
      <c r="A3" s="15"/>
      <c r="B3" s="15"/>
      <c r="C3" s="15"/>
      <c r="D3" s="15"/>
      <c r="E3" s="15"/>
      <c r="F3" s="15"/>
      <c r="G3" s="15"/>
    </row>
    <row r="4" spans="1:9" x14ac:dyDescent="0.25">
      <c r="A4" s="15"/>
      <c r="B4" s="15"/>
      <c r="C4" s="15"/>
      <c r="D4" s="15"/>
      <c r="E4" s="15"/>
      <c r="F4" s="15"/>
      <c r="G4" s="15"/>
    </row>
    <row r="5" spans="1:9" x14ac:dyDescent="0.25">
      <c r="A5" s="15"/>
      <c r="B5" s="15"/>
      <c r="C5" s="15"/>
      <c r="D5" s="15"/>
      <c r="E5" s="15"/>
      <c r="F5" s="15"/>
      <c r="G5" s="15"/>
    </row>
    <row r="6" spans="1:9" x14ac:dyDescent="0.25">
      <c r="A6" s="15"/>
      <c r="B6" s="15"/>
      <c r="C6" s="15"/>
      <c r="D6" s="15"/>
      <c r="E6" s="15"/>
      <c r="F6" s="15"/>
      <c r="G6" s="15"/>
    </row>
    <row r="7" spans="1:9" x14ac:dyDescent="0.25">
      <c r="A7" s="15"/>
      <c r="B7" s="15"/>
      <c r="C7" s="15"/>
      <c r="D7" s="15"/>
      <c r="E7" s="15"/>
      <c r="F7" s="15"/>
      <c r="G7" s="15"/>
    </row>
    <row r="8" spans="1:9" x14ac:dyDescent="0.25">
      <c r="A8" s="15"/>
      <c r="B8" s="15"/>
      <c r="C8" s="15"/>
      <c r="D8" s="15"/>
      <c r="E8" s="15"/>
      <c r="F8" s="15"/>
      <c r="G8" s="15"/>
    </row>
    <row r="9" spans="1:9" x14ac:dyDescent="0.25">
      <c r="A9" s="15"/>
      <c r="B9" s="15"/>
      <c r="C9" s="15"/>
      <c r="D9" s="15"/>
      <c r="E9" s="15"/>
      <c r="F9" s="15"/>
      <c r="G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ED5C-FBFE-FF44-99EB-5EA2D57CD381}">
  <dimension ref="A1:L5"/>
  <sheetViews>
    <sheetView tabSelected="1" zoomScale="140" zoomScaleNormal="140" workbookViewId="0">
      <selection activeCell="L2" sqref="A2:L6"/>
    </sheetView>
  </sheetViews>
  <sheetFormatPr baseColWidth="10" defaultRowHeight="15.75" x14ac:dyDescent="0.25"/>
  <cols>
    <col min="2" max="2" width="11.75" bestFit="1" customWidth="1"/>
    <col min="3" max="3" width="12.125" bestFit="1" customWidth="1"/>
    <col min="4" max="4" width="13.875" customWidth="1"/>
  </cols>
  <sheetData>
    <row r="1" spans="1:12" x14ac:dyDescent="0.25">
      <c r="A1" t="s">
        <v>111</v>
      </c>
      <c r="B1" t="s">
        <v>112</v>
      </c>
      <c r="C1" t="s">
        <v>113</v>
      </c>
    </row>
    <row r="2" spans="1:12" ht="47.25" x14ac:dyDescent="0.25">
      <c r="A2" s="1" t="s">
        <v>0</v>
      </c>
      <c r="B2" s="1" t="s">
        <v>59</v>
      </c>
      <c r="C2" s="1" t="s">
        <v>55</v>
      </c>
      <c r="D2" s="1" t="s">
        <v>56</v>
      </c>
      <c r="E2" s="1" t="s">
        <v>6</v>
      </c>
      <c r="F2" s="1" t="s">
        <v>4</v>
      </c>
      <c r="G2" s="1" t="s">
        <v>1</v>
      </c>
      <c r="H2" s="17" t="s">
        <v>2</v>
      </c>
      <c r="I2" s="17" t="s">
        <v>109</v>
      </c>
      <c r="J2" s="17" t="s">
        <v>110</v>
      </c>
      <c r="K2" s="17" t="s">
        <v>57</v>
      </c>
      <c r="L2" s="1" t="s">
        <v>58</v>
      </c>
    </row>
    <row r="3" spans="1:12" x14ac:dyDescent="0.25">
      <c r="A3" s="26">
        <v>44002</v>
      </c>
      <c r="B3">
        <v>3</v>
      </c>
      <c r="C3">
        <v>3</v>
      </c>
      <c r="D3">
        <v>6</v>
      </c>
      <c r="E3">
        <v>1</v>
      </c>
      <c r="F3">
        <v>123</v>
      </c>
      <c r="G3">
        <v>123</v>
      </c>
      <c r="H3" t="s">
        <v>114</v>
      </c>
      <c r="I3">
        <v>100</v>
      </c>
      <c r="J3">
        <v>100</v>
      </c>
      <c r="K3">
        <v>0</v>
      </c>
    </row>
    <row r="4" spans="1:12" x14ac:dyDescent="0.25">
      <c r="I4">
        <v>99</v>
      </c>
      <c r="J4">
        <v>90</v>
      </c>
      <c r="K4">
        <v>0</v>
      </c>
    </row>
    <row r="5" spans="1:12" x14ac:dyDescent="0.25">
      <c r="I5">
        <v>100</v>
      </c>
      <c r="J5">
        <v>100</v>
      </c>
      <c r="K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875A-620F-7040-8948-E9DCEE3FFA8D}">
  <dimension ref="A1:K9"/>
  <sheetViews>
    <sheetView zoomScale="110" zoomScaleNormal="110" workbookViewId="0">
      <selection activeCell="B2" sqref="B2:B6"/>
    </sheetView>
  </sheetViews>
  <sheetFormatPr baseColWidth="10" defaultRowHeight="15.75" x14ac:dyDescent="0.25"/>
  <cols>
    <col min="2" max="2" width="12.125" customWidth="1"/>
    <col min="3" max="3" width="16" bestFit="1" customWidth="1"/>
    <col min="4" max="4" width="16" customWidth="1"/>
    <col min="5" max="5" width="17" bestFit="1" customWidth="1"/>
    <col min="6" max="6" width="12.625" bestFit="1" customWidth="1"/>
    <col min="7" max="7" width="12.125" bestFit="1" customWidth="1"/>
  </cols>
  <sheetData>
    <row r="1" spans="1:11" s="1" customFormat="1" ht="31.5" x14ac:dyDescent="0.25">
      <c r="A1" s="1" t="s">
        <v>0</v>
      </c>
      <c r="B1" s="17" t="s">
        <v>14</v>
      </c>
      <c r="C1" s="1" t="s">
        <v>17</v>
      </c>
      <c r="D1" s="17" t="s">
        <v>50</v>
      </c>
      <c r="E1" s="1" t="s">
        <v>7</v>
      </c>
      <c r="F1" s="17" t="s">
        <v>61</v>
      </c>
      <c r="G1" s="17" t="s">
        <v>4</v>
      </c>
      <c r="H1" s="17" t="s">
        <v>1</v>
      </c>
      <c r="I1" s="1" t="s">
        <v>2</v>
      </c>
      <c r="J1" s="1" t="s">
        <v>3</v>
      </c>
      <c r="K1" s="1" t="s">
        <v>5</v>
      </c>
    </row>
    <row r="2" spans="1:11" ht="22.5" x14ac:dyDescent="0.25">
      <c r="C2" s="16" t="s">
        <v>18</v>
      </c>
      <c r="D2" s="16"/>
      <c r="E2" s="16"/>
      <c r="F2" s="16"/>
    </row>
    <row r="3" spans="1:11" x14ac:dyDescent="0.25">
      <c r="C3" s="16"/>
      <c r="D3" s="16"/>
      <c r="E3" s="16"/>
      <c r="F3" s="16"/>
    </row>
    <row r="4" spans="1:11" x14ac:dyDescent="0.25">
      <c r="C4" s="16"/>
      <c r="D4" s="16"/>
      <c r="E4" s="16"/>
      <c r="F4" s="16" t="s">
        <v>8</v>
      </c>
    </row>
    <row r="5" spans="1:11" x14ac:dyDescent="0.25">
      <c r="C5" s="16"/>
      <c r="D5" s="16"/>
      <c r="E5" s="16"/>
      <c r="F5" s="16" t="s">
        <v>9</v>
      </c>
    </row>
    <row r="6" spans="1:11" ht="45" x14ac:dyDescent="0.25">
      <c r="C6" s="16" t="s">
        <v>52</v>
      </c>
      <c r="D6" s="16"/>
      <c r="E6" s="16"/>
      <c r="F6" s="16" t="s">
        <v>19</v>
      </c>
    </row>
    <row r="7" spans="1:11" x14ac:dyDescent="0.25">
      <c r="C7" s="16"/>
      <c r="D7" s="16"/>
      <c r="E7" s="16"/>
      <c r="F7" s="16" t="s">
        <v>10</v>
      </c>
    </row>
    <row r="8" spans="1:11" x14ac:dyDescent="0.25">
      <c r="C8" s="16"/>
      <c r="D8" s="16"/>
      <c r="E8" s="16"/>
      <c r="F8" s="16"/>
    </row>
    <row r="9" spans="1:11" x14ac:dyDescent="0.25">
      <c r="C9" s="16"/>
      <c r="D9" s="16"/>
      <c r="E9" s="16"/>
      <c r="F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5608-9DAE-6D43-A345-FAF89BBA0500}">
  <dimension ref="A1:L1"/>
  <sheetViews>
    <sheetView zoomScale="120" zoomScaleNormal="120" workbookViewId="0">
      <selection activeCell="J2" sqref="J2"/>
    </sheetView>
  </sheetViews>
  <sheetFormatPr baseColWidth="10" defaultRowHeight="15.75" x14ac:dyDescent="0.25"/>
  <sheetData>
    <row r="1" spans="1:12" s="1" customFormat="1" ht="47.25" x14ac:dyDescent="0.25">
      <c r="A1" s="1" t="s">
        <v>0</v>
      </c>
      <c r="B1" s="1" t="s">
        <v>14</v>
      </c>
      <c r="C1" s="17" t="s">
        <v>51</v>
      </c>
      <c r="D1" s="1" t="s">
        <v>60</v>
      </c>
      <c r="E1" s="17" t="s">
        <v>55</v>
      </c>
      <c r="F1" s="1" t="s">
        <v>7</v>
      </c>
      <c r="G1" s="1" t="s">
        <v>61</v>
      </c>
      <c r="H1" s="1" t="s">
        <v>4</v>
      </c>
      <c r="I1" s="1" t="s">
        <v>1</v>
      </c>
      <c r="J1" s="1" t="s">
        <v>2</v>
      </c>
      <c r="K1" s="1" t="s">
        <v>3</v>
      </c>
      <c r="L1" s="17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B96-0BD0-8D4C-A9C4-71D43EABDC32}">
  <dimension ref="A1:G10"/>
  <sheetViews>
    <sheetView zoomScale="150" zoomScaleNormal="150" workbookViewId="0">
      <selection activeCell="A3" sqref="A2:G3"/>
    </sheetView>
  </sheetViews>
  <sheetFormatPr baseColWidth="10" defaultRowHeight="15.75" x14ac:dyDescent="0.25"/>
  <cols>
    <col min="5" max="5" width="12.125" bestFit="1" customWidth="1"/>
    <col min="6" max="6" width="18" customWidth="1"/>
    <col min="7" max="7" width="14" customWidth="1"/>
  </cols>
  <sheetData>
    <row r="1" spans="1:7" s="1" customFormat="1" ht="31.5" x14ac:dyDescent="0.25">
      <c r="A1" s="1" t="s">
        <v>0</v>
      </c>
      <c r="B1" s="17" t="s">
        <v>11</v>
      </c>
      <c r="C1" s="1" t="s">
        <v>1</v>
      </c>
      <c r="D1" s="1" t="s">
        <v>2</v>
      </c>
      <c r="E1" s="17" t="s">
        <v>4</v>
      </c>
      <c r="F1" s="17" t="s">
        <v>53</v>
      </c>
      <c r="G1" s="17" t="s">
        <v>54</v>
      </c>
    </row>
    <row r="2" spans="1:7" x14ac:dyDescent="0.25">
      <c r="B2" s="14" t="s">
        <v>12</v>
      </c>
      <c r="C2" s="14"/>
      <c r="D2" s="14"/>
    </row>
    <row r="3" spans="1:7" x14ac:dyDescent="0.25">
      <c r="B3" s="14" t="s">
        <v>13</v>
      </c>
      <c r="C3" s="14"/>
      <c r="D3" s="14"/>
    </row>
    <row r="4" spans="1:7" x14ac:dyDescent="0.25">
      <c r="B4" s="14" t="s">
        <v>10</v>
      </c>
      <c r="C4" s="14"/>
      <c r="D4" s="14"/>
    </row>
    <row r="5" spans="1:7" x14ac:dyDescent="0.25">
      <c r="B5" s="14"/>
      <c r="C5" s="14"/>
      <c r="D5" s="14"/>
    </row>
    <row r="6" spans="1:7" x14ac:dyDescent="0.25">
      <c r="B6" s="14"/>
      <c r="C6" s="14"/>
      <c r="D6" s="14"/>
    </row>
    <row r="7" spans="1:7" x14ac:dyDescent="0.25">
      <c r="B7" s="14"/>
      <c r="C7" s="14"/>
      <c r="D7" s="14"/>
    </row>
    <row r="8" spans="1:7" x14ac:dyDescent="0.25">
      <c r="B8" s="14"/>
      <c r="C8" s="14"/>
      <c r="D8" s="14"/>
    </row>
    <row r="9" spans="1:7" x14ac:dyDescent="0.25">
      <c r="B9" s="14"/>
      <c r="C9" s="14"/>
      <c r="D9" s="14"/>
    </row>
    <row r="10" spans="1:7" x14ac:dyDescent="0.25">
      <c r="B10" s="14"/>
      <c r="C10" s="14"/>
      <c r="D1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896E-82E3-A247-A364-739C7C42C4FD}">
  <dimension ref="B1:O46"/>
  <sheetViews>
    <sheetView topLeftCell="A31" zoomScaleNormal="100" workbookViewId="0">
      <selection activeCell="I36" sqref="I36"/>
    </sheetView>
  </sheetViews>
  <sheetFormatPr baseColWidth="10" defaultRowHeight="26.25" x14ac:dyDescent="0.4"/>
  <cols>
    <col min="2" max="2" width="5.125" style="5" customWidth="1"/>
    <col min="3" max="3" width="36.875" customWidth="1"/>
    <col min="4" max="4" width="13.5" customWidth="1"/>
    <col min="5" max="5" width="6.625" customWidth="1"/>
    <col min="7" max="7" width="25.875" bestFit="1" customWidth="1"/>
    <col min="12" max="12" width="41.5" bestFit="1" customWidth="1"/>
    <col min="13" max="13" width="38.375" bestFit="1" customWidth="1"/>
  </cols>
  <sheetData>
    <row r="1" spans="2:13" x14ac:dyDescent="0.4">
      <c r="L1" s="20" t="s">
        <v>67</v>
      </c>
    </row>
    <row r="2" spans="2:13" x14ac:dyDescent="0.4">
      <c r="L2" s="18" t="s">
        <v>66</v>
      </c>
    </row>
    <row r="3" spans="2:13" x14ac:dyDescent="0.4">
      <c r="B3" s="5">
        <v>1</v>
      </c>
      <c r="C3" t="s">
        <v>98</v>
      </c>
      <c r="L3" s="19" t="s">
        <v>63</v>
      </c>
      <c r="M3" t="s">
        <v>75</v>
      </c>
    </row>
    <row r="4" spans="2:13" x14ac:dyDescent="0.4">
      <c r="B4" s="5">
        <v>2</v>
      </c>
      <c r="C4" t="s">
        <v>25</v>
      </c>
      <c r="L4" s="19" t="s">
        <v>76</v>
      </c>
      <c r="M4" t="s">
        <v>70</v>
      </c>
    </row>
    <row r="5" spans="2:13" x14ac:dyDescent="0.4">
      <c r="L5" s="19" t="s">
        <v>64</v>
      </c>
      <c r="M5" s="21" t="s">
        <v>71</v>
      </c>
    </row>
    <row r="6" spans="2:13" x14ac:dyDescent="0.4">
      <c r="C6" t="s">
        <v>24</v>
      </c>
      <c r="D6">
        <v>30</v>
      </c>
      <c r="E6" t="s">
        <v>28</v>
      </c>
      <c r="G6" t="s">
        <v>27</v>
      </c>
      <c r="H6">
        <v>360</v>
      </c>
      <c r="I6" t="s">
        <v>29</v>
      </c>
      <c r="L6" s="19"/>
    </row>
    <row r="7" spans="2:13" x14ac:dyDescent="0.4">
      <c r="C7" t="s">
        <v>20</v>
      </c>
      <c r="D7" s="2">
        <v>1000</v>
      </c>
      <c r="G7" t="s">
        <v>20</v>
      </c>
      <c r="H7" s="2">
        <v>1000</v>
      </c>
      <c r="L7" s="19" t="s">
        <v>65</v>
      </c>
    </row>
    <row r="8" spans="2:13" x14ac:dyDescent="0.4">
      <c r="C8" t="s">
        <v>21</v>
      </c>
      <c r="D8" s="2">
        <v>500</v>
      </c>
      <c r="G8" t="s">
        <v>21</v>
      </c>
      <c r="H8" s="2">
        <v>1200</v>
      </c>
    </row>
    <row r="9" spans="2:13" x14ac:dyDescent="0.4">
      <c r="C9" t="s">
        <v>22</v>
      </c>
      <c r="D9" s="2">
        <v>250</v>
      </c>
      <c r="G9" t="s">
        <v>22</v>
      </c>
      <c r="H9" s="2">
        <v>100</v>
      </c>
    </row>
    <row r="10" spans="2:13" ht="27" thickBot="1" x14ac:dyDescent="0.45"/>
    <row r="11" spans="2:13" x14ac:dyDescent="0.4">
      <c r="C11" s="6" t="s">
        <v>26</v>
      </c>
      <c r="D11" s="7">
        <f>(D9*D6)/D8</f>
        <v>15</v>
      </c>
      <c r="G11" s="3" t="s">
        <v>26</v>
      </c>
      <c r="H11">
        <f>(H9*H6)/H8</f>
        <v>30</v>
      </c>
    </row>
    <row r="12" spans="2:13" ht="27" thickBot="1" x14ac:dyDescent="0.45">
      <c r="C12" s="8" t="s">
        <v>23</v>
      </c>
      <c r="D12" s="9">
        <f>30/D11</f>
        <v>2</v>
      </c>
      <c r="G12" s="3" t="s">
        <v>23</v>
      </c>
      <c r="H12">
        <f>30/H11</f>
        <v>1</v>
      </c>
    </row>
    <row r="15" spans="2:13" x14ac:dyDescent="0.4">
      <c r="B15" s="5">
        <v>3</v>
      </c>
      <c r="C15" t="s">
        <v>62</v>
      </c>
      <c r="G15" t="s">
        <v>78</v>
      </c>
      <c r="L15" s="19" t="s">
        <v>77</v>
      </c>
    </row>
    <row r="17" spans="2:15" x14ac:dyDescent="0.4">
      <c r="C17" t="s">
        <v>30</v>
      </c>
    </row>
    <row r="18" spans="2:15" x14ac:dyDescent="0.4">
      <c r="C18" t="s">
        <v>31</v>
      </c>
      <c r="D18">
        <v>1500</v>
      </c>
    </row>
    <row r="19" spans="2:15" x14ac:dyDescent="0.4">
      <c r="C19" t="s">
        <v>33</v>
      </c>
      <c r="D19">
        <v>1000</v>
      </c>
      <c r="H19" t="s">
        <v>0</v>
      </c>
      <c r="I19" t="s">
        <v>82</v>
      </c>
      <c r="J19" t="s">
        <v>79</v>
      </c>
      <c r="K19" t="s">
        <v>80</v>
      </c>
      <c r="L19" t="s">
        <v>81</v>
      </c>
      <c r="M19" t="s">
        <v>32</v>
      </c>
      <c r="N19" t="s">
        <v>83</v>
      </c>
      <c r="O19" t="s">
        <v>84</v>
      </c>
    </row>
    <row r="20" spans="2:15" x14ac:dyDescent="0.4">
      <c r="C20" t="s">
        <v>34</v>
      </c>
      <c r="D20">
        <f>D18-D19</f>
        <v>500</v>
      </c>
    </row>
    <row r="21" spans="2:15" x14ac:dyDescent="0.4">
      <c r="C21" t="s">
        <v>68</v>
      </c>
      <c r="D21">
        <v>400</v>
      </c>
    </row>
    <row r="22" spans="2:15" x14ac:dyDescent="0.4">
      <c r="C22" t="s">
        <v>35</v>
      </c>
      <c r="D22">
        <f>D20-D21</f>
        <v>100</v>
      </c>
    </row>
    <row r="23" spans="2:15" x14ac:dyDescent="0.4">
      <c r="C23" t="s">
        <v>36</v>
      </c>
      <c r="D23" s="2">
        <v>5</v>
      </c>
    </row>
    <row r="24" spans="2:15" ht="27" thickBot="1" x14ac:dyDescent="0.45"/>
    <row r="25" spans="2:15" ht="27" thickBot="1" x14ac:dyDescent="0.45">
      <c r="C25" s="10" t="s">
        <v>37</v>
      </c>
      <c r="D25" s="11">
        <f>(D22*D23)/(D18*D23)</f>
        <v>6.6666666666666666E-2</v>
      </c>
    </row>
    <row r="27" spans="2:15" x14ac:dyDescent="0.4">
      <c r="B27" s="5">
        <v>4</v>
      </c>
      <c r="C27" t="s">
        <v>38</v>
      </c>
      <c r="F27" t="s">
        <v>85</v>
      </c>
      <c r="I27" t="s">
        <v>95</v>
      </c>
    </row>
    <row r="28" spans="2:15" x14ac:dyDescent="0.4">
      <c r="C28" t="s">
        <v>39</v>
      </c>
      <c r="G28" t="s">
        <v>86</v>
      </c>
    </row>
    <row r="29" spans="2:15" x14ac:dyDescent="0.4">
      <c r="G29" t="s">
        <v>87</v>
      </c>
    </row>
    <row r="30" spans="2:15" x14ac:dyDescent="0.4">
      <c r="C30" t="s">
        <v>40</v>
      </c>
      <c r="D30" s="2">
        <v>8</v>
      </c>
      <c r="G30" t="s">
        <v>88</v>
      </c>
    </row>
    <row r="31" spans="2:15" x14ac:dyDescent="0.4">
      <c r="G31" t="s">
        <v>97</v>
      </c>
    </row>
    <row r="32" spans="2:15" x14ac:dyDescent="0.4">
      <c r="C32" t="s">
        <v>32</v>
      </c>
      <c r="D32" s="4">
        <f>D19*D30</f>
        <v>8000</v>
      </c>
      <c r="E32">
        <v>30</v>
      </c>
      <c r="F32" s="25" t="s">
        <v>96</v>
      </c>
      <c r="G32" s="25"/>
    </row>
    <row r="33" spans="2:14" x14ac:dyDescent="0.4">
      <c r="C33" t="s">
        <v>42</v>
      </c>
      <c r="D33" s="4">
        <f>D19*D23</f>
        <v>5000</v>
      </c>
      <c r="E33">
        <v>16</v>
      </c>
      <c r="L33" t="s">
        <v>74</v>
      </c>
    </row>
    <row r="34" spans="2:14" x14ac:dyDescent="0.4">
      <c r="C34" t="s">
        <v>41</v>
      </c>
      <c r="D34" s="4">
        <f>D32-D33</f>
        <v>3000</v>
      </c>
      <c r="E34">
        <f>E32-E33</f>
        <v>14</v>
      </c>
    </row>
    <row r="35" spans="2:14" ht="27" thickBot="1" x14ac:dyDescent="0.45"/>
    <row r="36" spans="2:14" ht="27" thickBot="1" x14ac:dyDescent="0.45">
      <c r="C36" s="12" t="s">
        <v>38</v>
      </c>
      <c r="D36" s="11">
        <f>D34/D32</f>
        <v>0.375</v>
      </c>
      <c r="E36" s="22">
        <f>E34/E32</f>
        <v>0.46666666666666667</v>
      </c>
      <c r="L36" s="19" t="s">
        <v>72</v>
      </c>
    </row>
    <row r="38" spans="2:14" x14ac:dyDescent="0.4">
      <c r="B38" s="5">
        <v>5</v>
      </c>
      <c r="C38" t="s">
        <v>43</v>
      </c>
      <c r="I38" s="24" t="s">
        <v>94</v>
      </c>
      <c r="J38" s="24"/>
      <c r="K38" s="24"/>
      <c r="L38" s="24"/>
      <c r="M38" s="24"/>
    </row>
    <row r="39" spans="2:14" x14ac:dyDescent="0.4">
      <c r="J39" t="s">
        <v>89</v>
      </c>
      <c r="K39" t="s">
        <v>90</v>
      </c>
      <c r="L39" t="s">
        <v>91</v>
      </c>
      <c r="M39" t="s">
        <v>92</v>
      </c>
      <c r="N39" t="s">
        <v>93</v>
      </c>
    </row>
    <row r="40" spans="2:14" x14ac:dyDescent="0.4">
      <c r="C40" t="s">
        <v>44</v>
      </c>
    </row>
    <row r="42" spans="2:14" x14ac:dyDescent="0.4">
      <c r="C42" t="s">
        <v>45</v>
      </c>
      <c r="D42">
        <v>1500</v>
      </c>
      <c r="L42" t="s">
        <v>73</v>
      </c>
    </row>
    <row r="43" spans="2:14" ht="27" thickBot="1" x14ac:dyDescent="0.45"/>
    <row r="44" spans="2:14" ht="27" thickBot="1" x14ac:dyDescent="0.45">
      <c r="C44" s="12" t="s">
        <v>46</v>
      </c>
      <c r="D44" s="13">
        <f>D32/D42</f>
        <v>5.333333333333333</v>
      </c>
      <c r="E44" t="s">
        <v>47</v>
      </c>
    </row>
    <row r="45" spans="2:14" x14ac:dyDescent="0.4">
      <c r="F45" t="s">
        <v>48</v>
      </c>
    </row>
    <row r="46" spans="2:14" x14ac:dyDescent="0.4">
      <c r="F46" t="s">
        <v>49</v>
      </c>
    </row>
  </sheetData>
  <mergeCells count="2">
    <mergeCell ref="I38:M38"/>
    <mergeCell ref="F32:G32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023B-C2C3-4292-B601-CBDEC82952A5}">
  <dimension ref="A1:J21"/>
  <sheetViews>
    <sheetView workbookViewId="0">
      <selection activeCell="H21" sqref="H21"/>
    </sheetView>
  </sheetViews>
  <sheetFormatPr baseColWidth="10" defaultRowHeight="15.75" x14ac:dyDescent="0.25"/>
  <sheetData>
    <row r="1" spans="1:10" x14ac:dyDescent="0.25">
      <c r="A1" t="s">
        <v>99</v>
      </c>
      <c r="B1" t="s">
        <v>100</v>
      </c>
      <c r="C1" t="s">
        <v>3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</row>
    <row r="2" spans="1:10" x14ac:dyDescent="0.25">
      <c r="A2">
        <v>1</v>
      </c>
      <c r="B2">
        <v>2</v>
      </c>
      <c r="C2">
        <v>103</v>
      </c>
      <c r="D2" s="23">
        <v>43978.356195023145</v>
      </c>
      <c r="E2">
        <v>836</v>
      </c>
      <c r="F2">
        <v>2</v>
      </c>
      <c r="G2">
        <v>1</v>
      </c>
      <c r="H2">
        <v>1</v>
      </c>
      <c r="I2">
        <v>1</v>
      </c>
      <c r="J2">
        <v>1</v>
      </c>
    </row>
    <row r="3" spans="1:10" x14ac:dyDescent="0.25">
      <c r="A3">
        <v>2</v>
      </c>
      <c r="B3">
        <v>2</v>
      </c>
      <c r="C3">
        <v>50</v>
      </c>
      <c r="D3" s="23">
        <v>43981.648340162035</v>
      </c>
      <c r="E3">
        <v>450</v>
      </c>
      <c r="F3">
        <v>2</v>
      </c>
      <c r="G3">
        <v>1</v>
      </c>
      <c r="H3">
        <v>1</v>
      </c>
      <c r="I3">
        <v>1</v>
      </c>
      <c r="J3">
        <v>1</v>
      </c>
    </row>
    <row r="4" spans="1:10" x14ac:dyDescent="0.25">
      <c r="A4">
        <v>3</v>
      </c>
      <c r="B4">
        <v>0</v>
      </c>
      <c r="C4">
        <v>10</v>
      </c>
      <c r="D4" s="23">
        <v>43982.921135682867</v>
      </c>
      <c r="E4">
        <v>150</v>
      </c>
      <c r="F4">
        <v>2</v>
      </c>
      <c r="G4">
        <v>1</v>
      </c>
      <c r="H4">
        <v>1</v>
      </c>
      <c r="I4">
        <v>1</v>
      </c>
      <c r="J4">
        <v>1</v>
      </c>
    </row>
    <row r="5" spans="1:10" x14ac:dyDescent="0.25">
      <c r="A5">
        <v>4</v>
      </c>
      <c r="B5">
        <v>0</v>
      </c>
      <c r="C5">
        <v>10</v>
      </c>
      <c r="D5" s="23">
        <v>43983.911784456017</v>
      </c>
      <c r="E5">
        <v>150</v>
      </c>
      <c r="F5">
        <v>2</v>
      </c>
      <c r="G5">
        <v>1</v>
      </c>
      <c r="H5">
        <v>1</v>
      </c>
      <c r="I5">
        <v>1</v>
      </c>
      <c r="J5">
        <v>1</v>
      </c>
    </row>
    <row r="6" spans="1:10" x14ac:dyDescent="0.25">
      <c r="A6">
        <v>5</v>
      </c>
      <c r="B6">
        <v>1</v>
      </c>
      <c r="C6">
        <v>87</v>
      </c>
      <c r="D6" s="23">
        <v>43985.929278356482</v>
      </c>
      <c r="E6">
        <v>2245</v>
      </c>
      <c r="F6">
        <v>2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6</v>
      </c>
      <c r="B7">
        <v>1</v>
      </c>
      <c r="C7">
        <v>30</v>
      </c>
      <c r="D7" s="23">
        <v>43985.952493634257</v>
      </c>
      <c r="E7">
        <v>720</v>
      </c>
      <c r="F7">
        <v>2</v>
      </c>
      <c r="G7">
        <v>1</v>
      </c>
      <c r="H7">
        <v>1</v>
      </c>
      <c r="I7">
        <v>1</v>
      </c>
      <c r="J7">
        <v>1</v>
      </c>
    </row>
    <row r="8" spans="1:10" x14ac:dyDescent="0.25">
      <c r="A8">
        <v>39</v>
      </c>
      <c r="B8">
        <v>2</v>
      </c>
      <c r="C8">
        <v>5</v>
      </c>
      <c r="D8" s="23">
        <v>43987.720669212962</v>
      </c>
      <c r="E8">
        <v>87</v>
      </c>
      <c r="F8">
        <v>2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v>40</v>
      </c>
      <c r="B9">
        <v>1</v>
      </c>
      <c r="C9">
        <v>2</v>
      </c>
      <c r="D9" s="23">
        <v>43992.646449803244</v>
      </c>
      <c r="E9">
        <v>30</v>
      </c>
      <c r="F9">
        <v>2</v>
      </c>
      <c r="G9">
        <v>1</v>
      </c>
      <c r="H9">
        <v>1</v>
      </c>
      <c r="I9">
        <v>1</v>
      </c>
      <c r="J9">
        <v>1</v>
      </c>
    </row>
    <row r="10" spans="1:10" x14ac:dyDescent="0.25">
      <c r="A10">
        <v>41</v>
      </c>
      <c r="B10">
        <v>2</v>
      </c>
      <c r="C10">
        <v>48</v>
      </c>
      <c r="D10" s="23">
        <v>43996.538157523151</v>
      </c>
      <c r="E10">
        <v>991</v>
      </c>
      <c r="F10">
        <v>2</v>
      </c>
      <c r="G10">
        <v>1</v>
      </c>
      <c r="H10">
        <v>1</v>
      </c>
      <c r="I10">
        <v>3</v>
      </c>
      <c r="J10">
        <v>1</v>
      </c>
    </row>
    <row r="11" spans="1:10" x14ac:dyDescent="0.25">
      <c r="A11">
        <v>42</v>
      </c>
      <c r="B11">
        <v>1</v>
      </c>
      <c r="C11">
        <v>20</v>
      </c>
      <c r="D11" s="23">
        <v>43997.837290891206</v>
      </c>
      <c r="E11">
        <v>320</v>
      </c>
      <c r="F11">
        <v>2</v>
      </c>
      <c r="G11">
        <v>1</v>
      </c>
      <c r="H11">
        <v>2</v>
      </c>
      <c r="I11">
        <v>3</v>
      </c>
      <c r="J11">
        <v>1</v>
      </c>
    </row>
    <row r="12" spans="1:10" x14ac:dyDescent="0.25">
      <c r="A12">
        <v>43</v>
      </c>
      <c r="B12">
        <v>2</v>
      </c>
      <c r="C12">
        <v>15</v>
      </c>
      <c r="D12" s="23">
        <v>43998.751317048613</v>
      </c>
      <c r="E12">
        <v>320</v>
      </c>
      <c r="F12">
        <v>2</v>
      </c>
      <c r="G12">
        <v>1</v>
      </c>
      <c r="H12">
        <v>4</v>
      </c>
      <c r="I12">
        <v>3</v>
      </c>
      <c r="J12">
        <v>1</v>
      </c>
    </row>
    <row r="13" spans="1:10" x14ac:dyDescent="0.25">
      <c r="A13">
        <v>57</v>
      </c>
      <c r="B13">
        <v>1</v>
      </c>
      <c r="C13">
        <v>24</v>
      </c>
      <c r="D13" s="23">
        <v>43999.782315856479</v>
      </c>
      <c r="E13">
        <v>480</v>
      </c>
      <c r="F13">
        <v>2</v>
      </c>
      <c r="G13">
        <v>2</v>
      </c>
      <c r="H13">
        <v>1</v>
      </c>
      <c r="I13">
        <v>3</v>
      </c>
      <c r="J13">
        <v>1</v>
      </c>
    </row>
    <row r="14" spans="1:10" x14ac:dyDescent="0.25">
      <c r="A14">
        <v>65</v>
      </c>
      <c r="B14">
        <v>4</v>
      </c>
      <c r="C14">
        <v>16</v>
      </c>
      <c r="D14" s="23">
        <v>44002.679829247689</v>
      </c>
      <c r="E14">
        <v>192</v>
      </c>
      <c r="F14">
        <v>2</v>
      </c>
      <c r="G14">
        <v>1</v>
      </c>
      <c r="H14">
        <v>1</v>
      </c>
      <c r="I14">
        <v>3</v>
      </c>
      <c r="J14">
        <v>1</v>
      </c>
    </row>
    <row r="15" spans="1:10" x14ac:dyDescent="0.25">
      <c r="A15">
        <v>66</v>
      </c>
      <c r="B15">
        <v>4</v>
      </c>
      <c r="C15">
        <v>12</v>
      </c>
      <c r="D15" s="23">
        <v>44002.682684490741</v>
      </c>
      <c r="E15">
        <v>168</v>
      </c>
      <c r="F15">
        <v>2</v>
      </c>
      <c r="G15">
        <v>1</v>
      </c>
      <c r="H15">
        <v>1</v>
      </c>
      <c r="I15">
        <v>3</v>
      </c>
      <c r="J15">
        <v>1</v>
      </c>
    </row>
    <row r="16" spans="1:10" x14ac:dyDescent="0.25">
      <c r="A16">
        <v>67</v>
      </c>
      <c r="B16">
        <v>1</v>
      </c>
      <c r="C16">
        <v>10</v>
      </c>
      <c r="D16" s="23">
        <v>44002.683959027781</v>
      </c>
      <c r="E16">
        <v>100</v>
      </c>
      <c r="F16">
        <v>2</v>
      </c>
      <c r="G16">
        <v>1</v>
      </c>
      <c r="H16">
        <v>4</v>
      </c>
      <c r="I16">
        <v>3</v>
      </c>
      <c r="J16">
        <v>1</v>
      </c>
    </row>
    <row r="17" spans="1:10" x14ac:dyDescent="0.25">
      <c r="A17">
        <v>68</v>
      </c>
      <c r="B17">
        <v>2</v>
      </c>
      <c r="C17">
        <v>13</v>
      </c>
      <c r="D17" s="23">
        <v>44002.797062650461</v>
      </c>
      <c r="E17">
        <v>520</v>
      </c>
      <c r="F17">
        <v>2</v>
      </c>
      <c r="G17">
        <v>2</v>
      </c>
      <c r="H17">
        <v>1</v>
      </c>
      <c r="I17">
        <v>3</v>
      </c>
      <c r="J17">
        <v>1</v>
      </c>
    </row>
    <row r="18" spans="1:10" x14ac:dyDescent="0.25">
      <c r="E18">
        <f>SUM(E2:E17)</f>
        <v>7759</v>
      </c>
      <c r="J18">
        <f>SUM(J2:J17)</f>
        <v>16</v>
      </c>
    </row>
    <row r="21" spans="1:10" x14ac:dyDescent="0.25">
      <c r="G21" t="s">
        <v>108</v>
      </c>
      <c r="H21">
        <f xml:space="preserve"> E18/J18</f>
        <v>484.9375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compras</vt:lpstr>
      <vt:lpstr>Pendientedevolucion a proveedor</vt:lpstr>
      <vt:lpstr>ventas</vt:lpstr>
      <vt:lpstr>Pendientedevolucion de clientes</vt:lpstr>
      <vt:lpstr>inventario</vt:lpstr>
      <vt:lpstr>indicadores</vt:lpstr>
      <vt:lpstr>Drop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</cp:lastModifiedBy>
  <dcterms:created xsi:type="dcterms:W3CDTF">2020-06-08T17:09:52Z</dcterms:created>
  <dcterms:modified xsi:type="dcterms:W3CDTF">2020-07-22T03:25:07Z</dcterms:modified>
</cp:coreProperties>
</file>