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o/dev/tecsmith/vr61-keyboard-pcb/eagle_gen/"/>
    </mc:Choice>
  </mc:AlternateContent>
  <xr:revisionPtr revIDLastSave="0" documentId="13_ncr:1_{411EAD68-CC15-9344-AE29-84C99315423B}" xr6:coauthVersionLast="47" xr6:coauthVersionMax="47" xr10:uidLastSave="{00000000-0000-0000-0000-000000000000}"/>
  <bookViews>
    <workbookView xWindow="0" yWindow="460" windowWidth="51200" windowHeight="28340" xr2:uid="{0C56D587-A2A5-2845-B156-89675C65F849}"/>
  </bookViews>
  <sheets>
    <sheet name="Bo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2" i="1" l="1"/>
  <c r="C32" i="1"/>
  <c r="B32" i="1"/>
  <c r="D31" i="1"/>
  <c r="C31" i="1"/>
  <c r="B31" i="1"/>
  <c r="O31" i="1"/>
  <c r="N31" i="1"/>
  <c r="M31" i="1"/>
  <c r="H30" i="1"/>
  <c r="H31" i="1"/>
  <c r="H23" i="1"/>
  <c r="M23" i="1" s="1"/>
  <c r="H22" i="1"/>
  <c r="L22" i="1" s="1"/>
  <c r="O15" i="1"/>
  <c r="O23" i="1" s="1"/>
  <c r="N15" i="1"/>
  <c r="N23" i="1" s="1"/>
  <c r="M15" i="1"/>
  <c r="H15" i="1"/>
  <c r="D15" i="1"/>
  <c r="D23" i="1" s="1"/>
  <c r="C15" i="1"/>
  <c r="C23" i="1" s="1"/>
  <c r="B15" i="1"/>
  <c r="B23" i="1" s="1"/>
  <c r="Q7" i="1"/>
  <c r="C52" i="1"/>
  <c r="D52" i="1" s="1"/>
  <c r="E52" i="1" s="1"/>
  <c r="F52" i="1" s="1"/>
  <c r="G52" i="1" s="1"/>
  <c r="H52" i="1" s="1"/>
  <c r="I52" i="1" s="1"/>
  <c r="J52" i="1" s="1"/>
  <c r="K52" i="1" s="1"/>
  <c r="L52" i="1" s="1"/>
  <c r="M52" i="1" s="1"/>
  <c r="N52" i="1" s="1"/>
  <c r="O52" i="1" s="1"/>
  <c r="Q30" i="1"/>
  <c r="Q29" i="1" s="1"/>
  <c r="Q28" i="1" s="1"/>
  <c r="Q27" i="1" s="1"/>
  <c r="Q26" i="1" s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3" i="1"/>
  <c r="B21" i="1" s="1"/>
  <c r="B29" i="1" s="1"/>
  <c r="B12" i="1"/>
  <c r="B20" i="1" s="1"/>
  <c r="B28" i="1" s="1"/>
  <c r="B11" i="1"/>
  <c r="B19" i="1" s="1"/>
  <c r="B10" i="1"/>
  <c r="B18" i="1" s="1"/>
  <c r="B26" i="1" s="1"/>
  <c r="B59" i="1" s="1"/>
  <c r="O14" i="1"/>
  <c r="N14" i="1"/>
  <c r="M14" i="1"/>
  <c r="L14" i="1"/>
  <c r="H14" i="1"/>
  <c r="D14" i="1"/>
  <c r="C14" i="1"/>
  <c r="B14" i="1"/>
  <c r="B22" i="1" s="1"/>
  <c r="B30" i="1" s="1"/>
  <c r="Q6" i="1"/>
  <c r="Q5" i="1"/>
  <c r="Q4" i="1"/>
  <c r="V4" i="1" s="1"/>
  <c r="Q3" i="1"/>
  <c r="Q2" i="1"/>
  <c r="H47" i="1" l="1"/>
  <c r="M47" i="1"/>
  <c r="Q31" i="1"/>
  <c r="O47" i="1" s="1"/>
  <c r="N47" i="1"/>
  <c r="W4" i="1"/>
  <c r="W6" i="1" s="1"/>
  <c r="B49" i="1"/>
  <c r="B27" i="1"/>
  <c r="B43" i="1" s="1"/>
  <c r="B53" i="1"/>
  <c r="C53" i="1" s="1"/>
  <c r="D53" i="1" s="1"/>
  <c r="E53" i="1" s="1"/>
  <c r="F53" i="1" s="1"/>
  <c r="G53" i="1" s="1"/>
  <c r="H53" i="1" s="1"/>
  <c r="I53" i="1" s="1"/>
  <c r="J53" i="1" s="1"/>
  <c r="K53" i="1" s="1"/>
  <c r="L53" i="1" s="1"/>
  <c r="M53" i="1" s="1"/>
  <c r="N53" i="1" s="1"/>
  <c r="O53" i="1" s="1"/>
  <c r="B54" i="1" s="1"/>
  <c r="C54" i="1" s="1"/>
  <c r="D54" i="1" s="1"/>
  <c r="E54" i="1" s="1"/>
  <c r="F54" i="1" s="1"/>
  <c r="G54" i="1" s="1"/>
  <c r="H54" i="1" s="1"/>
  <c r="I54" i="1" s="1"/>
  <c r="J54" i="1" s="1"/>
  <c r="K54" i="1" s="1"/>
  <c r="L54" i="1" s="1"/>
  <c r="M54" i="1" s="1"/>
  <c r="V6" i="1"/>
  <c r="V9" i="1"/>
  <c r="B45" i="1"/>
  <c r="C22" i="1"/>
  <c r="D22" i="1" s="1"/>
  <c r="B46" i="1"/>
  <c r="B44" i="1"/>
  <c r="C20" i="1"/>
  <c r="C21" i="1"/>
  <c r="D21" i="1" s="1"/>
  <c r="C18" i="1"/>
  <c r="B42" i="1"/>
  <c r="C19" i="1"/>
  <c r="D47" i="1" l="1"/>
  <c r="B47" i="1"/>
  <c r="C47" i="1"/>
  <c r="D29" i="1"/>
  <c r="B60" i="1"/>
  <c r="B61" i="1"/>
  <c r="C28" i="1"/>
  <c r="C61" i="1" s="1"/>
  <c r="C30" i="1"/>
  <c r="C46" i="1" s="1"/>
  <c r="C27" i="1"/>
  <c r="C60" i="1" s="1"/>
  <c r="C26" i="1"/>
  <c r="C59" i="1" s="1"/>
  <c r="U11" i="1"/>
  <c r="O54" i="1"/>
  <c r="B55" i="1" s="1"/>
  <c r="W9" i="1"/>
  <c r="W11" i="1" s="1"/>
  <c r="E21" i="1"/>
  <c r="D20" i="1"/>
  <c r="D18" i="1"/>
  <c r="D26" i="1" s="1"/>
  <c r="D59" i="1" s="1"/>
  <c r="D19" i="1"/>
  <c r="D27" i="1" s="1"/>
  <c r="D60" i="1" s="1"/>
  <c r="C42" i="1" l="1"/>
  <c r="C44" i="1"/>
  <c r="D30" i="1"/>
  <c r="D55" i="1"/>
  <c r="E55" i="1" s="1"/>
  <c r="B62" i="1"/>
  <c r="E20" i="1"/>
  <c r="E28" i="1" s="1"/>
  <c r="E61" i="1" s="1"/>
  <c r="D28" i="1"/>
  <c r="D62" i="1"/>
  <c r="E29" i="1"/>
  <c r="C43" i="1"/>
  <c r="D45" i="1"/>
  <c r="F21" i="1"/>
  <c r="D43" i="1"/>
  <c r="E19" i="1"/>
  <c r="E27" i="1" s="1"/>
  <c r="E60" i="1" s="1"/>
  <c r="E18" i="1"/>
  <c r="E26" i="1" s="1"/>
  <c r="E59" i="1" s="1"/>
  <c r="D42" i="1"/>
  <c r="E62" i="1" l="1"/>
  <c r="H46" i="1"/>
  <c r="E44" i="1"/>
  <c r="F20" i="1"/>
  <c r="F28" i="1" s="1"/>
  <c r="F61" i="1" s="1"/>
  <c r="F29" i="1"/>
  <c r="F45" i="1" s="1"/>
  <c r="D61" i="1"/>
  <c r="D44" i="1"/>
  <c r="E45" i="1"/>
  <c r="D46" i="1"/>
  <c r="F55" i="1"/>
  <c r="G21" i="1"/>
  <c r="G29" i="1" s="1"/>
  <c r="F44" i="1"/>
  <c r="F18" i="1"/>
  <c r="F26" i="1" s="1"/>
  <c r="F59" i="1" s="1"/>
  <c r="E42" i="1"/>
  <c r="E43" i="1"/>
  <c r="F19" i="1"/>
  <c r="F27" i="1" s="1"/>
  <c r="F60" i="1" s="1"/>
  <c r="G20" i="1" l="1"/>
  <c r="G28" i="1" s="1"/>
  <c r="G61" i="1" s="1"/>
  <c r="D49" i="1"/>
  <c r="F62" i="1"/>
  <c r="G55" i="1"/>
  <c r="G62" i="1" s="1"/>
  <c r="G45" i="1"/>
  <c r="H21" i="1"/>
  <c r="H29" i="1" s="1"/>
  <c r="G19" i="1"/>
  <c r="G27" i="1" s="1"/>
  <c r="G60" i="1" s="1"/>
  <c r="F43" i="1"/>
  <c r="G18" i="1"/>
  <c r="G26" i="1" s="1"/>
  <c r="G59" i="1" s="1"/>
  <c r="F42" i="1"/>
  <c r="H20" i="1"/>
  <c r="H28" i="1" s="1"/>
  <c r="H61" i="1" s="1"/>
  <c r="G44" i="1"/>
  <c r="H55" i="1" l="1"/>
  <c r="H62" i="1" s="1"/>
  <c r="I21" i="1"/>
  <c r="I29" i="1" s="1"/>
  <c r="H45" i="1"/>
  <c r="I20" i="1"/>
  <c r="I28" i="1" s="1"/>
  <c r="I61" i="1" s="1"/>
  <c r="H44" i="1"/>
  <c r="H18" i="1"/>
  <c r="H26" i="1" s="1"/>
  <c r="H59" i="1" s="1"/>
  <c r="G42" i="1"/>
  <c r="H19" i="1"/>
  <c r="H27" i="1" s="1"/>
  <c r="H60" i="1" s="1"/>
  <c r="G43" i="1"/>
  <c r="I55" i="1" l="1"/>
  <c r="I62" i="1" s="1"/>
  <c r="J21" i="1"/>
  <c r="J29" i="1" s="1"/>
  <c r="I45" i="1"/>
  <c r="I19" i="1"/>
  <c r="I27" i="1" s="1"/>
  <c r="I60" i="1" s="1"/>
  <c r="H43" i="1"/>
  <c r="I18" i="1"/>
  <c r="I26" i="1" s="1"/>
  <c r="I59" i="1" s="1"/>
  <c r="H42" i="1"/>
  <c r="J20" i="1"/>
  <c r="J28" i="1" s="1"/>
  <c r="J61" i="1" s="1"/>
  <c r="I44" i="1"/>
  <c r="J55" i="1" l="1"/>
  <c r="J62" i="1" s="1"/>
  <c r="K21" i="1"/>
  <c r="K29" i="1" s="1"/>
  <c r="J45" i="1"/>
  <c r="K20" i="1"/>
  <c r="K28" i="1" s="1"/>
  <c r="K61" i="1" s="1"/>
  <c r="J44" i="1"/>
  <c r="J18" i="1"/>
  <c r="J26" i="1" s="1"/>
  <c r="J59" i="1" s="1"/>
  <c r="I42" i="1"/>
  <c r="J19" i="1"/>
  <c r="J27" i="1" s="1"/>
  <c r="J60" i="1" s="1"/>
  <c r="I43" i="1"/>
  <c r="K55" i="1" l="1"/>
  <c r="K62" i="1" s="1"/>
  <c r="L21" i="1"/>
  <c r="L29" i="1" s="1"/>
  <c r="K45" i="1"/>
  <c r="K18" i="1"/>
  <c r="K26" i="1" s="1"/>
  <c r="K59" i="1" s="1"/>
  <c r="J42" i="1"/>
  <c r="K19" i="1"/>
  <c r="K27" i="1" s="1"/>
  <c r="K60" i="1" s="1"/>
  <c r="J43" i="1"/>
  <c r="L20" i="1"/>
  <c r="L28" i="1" s="1"/>
  <c r="L61" i="1" s="1"/>
  <c r="K44" i="1"/>
  <c r="L55" i="1" l="1"/>
  <c r="L62" i="1" s="1"/>
  <c r="M21" i="1"/>
  <c r="M29" i="1" s="1"/>
  <c r="L45" i="1"/>
  <c r="M20" i="1"/>
  <c r="M28" i="1" s="1"/>
  <c r="M61" i="1" s="1"/>
  <c r="L44" i="1"/>
  <c r="L19" i="1"/>
  <c r="L27" i="1" s="1"/>
  <c r="L60" i="1" s="1"/>
  <c r="K43" i="1"/>
  <c r="L18" i="1"/>
  <c r="L26" i="1" s="1"/>
  <c r="L59" i="1" s="1"/>
  <c r="K42" i="1"/>
  <c r="M55" i="1" l="1"/>
  <c r="M62" i="1" s="1"/>
  <c r="N21" i="1"/>
  <c r="M45" i="1"/>
  <c r="M19" i="1"/>
  <c r="M27" i="1" s="1"/>
  <c r="M60" i="1" s="1"/>
  <c r="L43" i="1"/>
  <c r="N20" i="1"/>
  <c r="O20" i="1" s="1"/>
  <c r="O28" i="1" s="1"/>
  <c r="O61" i="1" s="1"/>
  <c r="M44" i="1"/>
  <c r="M18" i="1"/>
  <c r="M26" i="1" s="1"/>
  <c r="M59" i="1" s="1"/>
  <c r="L42" i="1"/>
  <c r="O21" i="1" l="1"/>
  <c r="O29" i="1" s="1"/>
  <c r="N29" i="1"/>
  <c r="O55" i="1"/>
  <c r="H49" i="1"/>
  <c r="O44" i="1"/>
  <c r="N19" i="1"/>
  <c r="N27" i="1" s="1"/>
  <c r="N60" i="1" s="1"/>
  <c r="M43" i="1"/>
  <c r="N18" i="1"/>
  <c r="N26" i="1" s="1"/>
  <c r="N59" i="1" s="1"/>
  <c r="M42" i="1"/>
  <c r="O62" i="1" l="1"/>
  <c r="O45" i="1"/>
  <c r="J49" i="1"/>
  <c r="B56" i="1"/>
  <c r="B63" i="1" s="1"/>
  <c r="O18" i="1"/>
  <c r="O26" i="1" s="1"/>
  <c r="O59" i="1" s="1"/>
  <c r="N42" i="1"/>
  <c r="O19" i="1"/>
  <c r="N43" i="1"/>
  <c r="O27" i="1" l="1"/>
  <c r="O60" i="1" s="1"/>
  <c r="C56" i="1"/>
  <c r="C63" i="1" s="1"/>
  <c r="O42" i="1"/>
  <c r="F49" i="1"/>
  <c r="O43" i="1" l="1"/>
  <c r="D56" i="1"/>
  <c r="D63" i="1" s="1"/>
  <c r="H56" i="1" l="1"/>
  <c r="H63" i="1" s="1"/>
  <c r="L56" i="1" l="1"/>
  <c r="M56" i="1" l="1"/>
  <c r="N56" i="1" l="1"/>
  <c r="O56" i="1" l="1"/>
  <c r="L30" i="1" l="1"/>
  <c r="M22" i="1"/>
  <c r="M30" i="1" l="1"/>
  <c r="N22" i="1"/>
  <c r="L63" i="1"/>
  <c r="L46" i="1"/>
  <c r="N30" i="1" l="1"/>
  <c r="O22" i="1"/>
  <c r="O30" i="1" s="1"/>
  <c r="M46" i="1"/>
  <c r="M63" i="1"/>
  <c r="O63" i="1" l="1"/>
  <c r="O46" i="1"/>
  <c r="N63" i="1"/>
  <c r="N46" i="1"/>
</calcChain>
</file>

<file path=xl/sharedStrings.xml><?xml version="1.0" encoding="utf-8"?>
<sst xmlns="http://schemas.openxmlformats.org/spreadsheetml/2006/main" count="74" uniqueCount="72">
  <si>
    <t>ESC</t>
  </si>
  <si>
    <t>MINS</t>
  </si>
  <si>
    <t>EQL</t>
  </si>
  <si>
    <t>BSPC</t>
  </si>
  <si>
    <t>TAB</t>
  </si>
  <si>
    <t>CAPS</t>
  </si>
  <si>
    <t>LSFT</t>
  </si>
  <si>
    <t>LCTL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</si>
  <si>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</si>
  <si>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</si>
  <si>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</si>
  <si>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</si>
  <si>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</si>
  <si>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</si>
  <si>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</si>
  <si>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</si>
  <si>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</si>
  <si>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</si>
  <si>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LBRC</t>
  </si>
  <si>
    <t>RBRC</t>
  </si>
  <si>
    <t>BSLS</t>
  </si>
  <si>
    <t>A</t>
  </si>
  <si>
    <t>S</t>
  </si>
  <si>
    <t>D</t>
  </si>
  <si>
    <t>F</t>
  </si>
  <si>
    <t>G</t>
  </si>
  <si>
    <t>H</t>
  </si>
  <si>
    <t>J</t>
  </si>
  <si>
    <t>K</t>
  </si>
  <si>
    <t>L</t>
  </si>
  <si>
    <t>SCLN</t>
  </si>
  <si>
    <t>QUOT</t>
  </si>
  <si>
    <t>ENT</t>
  </si>
  <si>
    <t>Z</t>
  </si>
  <si>
    <t>X</t>
  </si>
  <si>
    <t>C</t>
  </si>
  <si>
    <t>V</t>
  </si>
  <si>
    <t>B</t>
  </si>
  <si>
    <t>N</t>
  </si>
  <si>
    <t>M</t>
  </si>
  <si>
    <t>COM</t>
  </si>
  <si>
    <t>DOT</t>
  </si>
  <si>
    <t>SLSH</t>
  </si>
  <si>
    <t>RSFT</t>
  </si>
  <si>
    <t>LGUI</t>
  </si>
  <si>
    <t>LALT</t>
  </si>
  <si>
    <t>SPC</t>
  </si>
  <si>
    <t>FN1</t>
  </si>
  <si>
    <t>APP</t>
  </si>
  <si>
    <t>RALT</t>
  </si>
  <si>
    <t>RCTL</t>
  </si>
  <si>
    <t>AP2 dim</t>
  </si>
  <si>
    <t>GH60 dim</t>
  </si>
  <si>
    <t>AP2 offs</t>
  </si>
  <si>
    <t>GH60 offs</t>
  </si>
  <si>
    <t>Footprints</t>
  </si>
  <si>
    <t>Widths in mm</t>
  </si>
  <si>
    <t>Key Widths (u's)</t>
  </si>
  <si>
    <t>Key ends in mm</t>
  </si>
  <si>
    <t>Key centers in mm</t>
  </si>
  <si>
    <t>Key names</t>
  </si>
  <si>
    <t>Diode Names</t>
  </si>
  <si>
    <t>Move Diodes Commands</t>
  </si>
  <si>
    <t>Move Switches Commands</t>
  </si>
  <si>
    <t>LGUI_2</t>
  </si>
  <si>
    <t>RALT_2</t>
  </si>
  <si>
    <t>RCTL_2</t>
  </si>
  <si>
    <t>SPC_2</t>
  </si>
  <si>
    <t>LALT_2</t>
  </si>
  <si>
    <t>LCTL_2</t>
  </si>
  <si>
    <t>ALT ROW</t>
  </si>
  <si>
    <t>RGUI_2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</si>
</sst>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CEA42-800C-9F4D-A1A4-CF3E8C4B5B18}">
  <dimension ref="B1:W63"/>
  <sheetViews>
    <sheetView tabSelected="1" topLeftCell="A2" zoomScale="150" zoomScaleNormal="150" workbookViewId="0">
      <selection activeCell="A32" sqref="A32"/>
    </sheetView>
  </sheetViews>
  <sheetFormatPr baseColWidth="10" defaultRowHeight="16" x14ac:dyDescent="0.2"/>
  <sheetData>
    <row r="1" spans="2:23" x14ac:dyDescent="0.2">
      <c r="B1" s="3" t="s">
        <v>57</v>
      </c>
    </row>
    <row r="2" spans="2:23" x14ac:dyDescent="0.2"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 s="2">
        <v>2</v>
      </c>
      <c r="Q2">
        <f t="shared" ref="Q2:Q7" si="0">SUM(B2:O2)</f>
        <v>15</v>
      </c>
      <c r="U2" s="3" t="s">
        <v>55</v>
      </c>
    </row>
    <row r="3" spans="2:23" x14ac:dyDescent="0.2">
      <c r="B3">
        <v>1.5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1.5</v>
      </c>
      <c r="Q3">
        <f t="shared" si="0"/>
        <v>15</v>
      </c>
      <c r="V3" t="s">
        <v>34</v>
      </c>
      <c r="W3" t="s">
        <v>13</v>
      </c>
    </row>
    <row r="4" spans="2:23" x14ac:dyDescent="0.2">
      <c r="B4">
        <v>1.75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 s="1"/>
      <c r="O4" s="2">
        <v>2.25</v>
      </c>
      <c r="Q4">
        <f t="shared" si="0"/>
        <v>15</v>
      </c>
      <c r="S4">
        <v>19.05</v>
      </c>
      <c r="V4">
        <f>(S4*Q4)</f>
        <v>285.75</v>
      </c>
      <c r="W4">
        <f>(S4*COUNT(Q2:Q6))</f>
        <v>95.25</v>
      </c>
    </row>
    <row r="5" spans="2:23" x14ac:dyDescent="0.2">
      <c r="B5" s="2">
        <v>2.25</v>
      </c>
      <c r="C5" s="1"/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 s="1">
        <v>1.75</v>
      </c>
      <c r="O5" s="2">
        <v>2.75</v>
      </c>
      <c r="Q5">
        <f t="shared" si="0"/>
        <v>16.75</v>
      </c>
      <c r="U5" t="s">
        <v>51</v>
      </c>
      <c r="V5">
        <v>283</v>
      </c>
      <c r="W5">
        <v>93</v>
      </c>
    </row>
    <row r="6" spans="2:23" x14ac:dyDescent="0.2">
      <c r="B6">
        <v>1.25</v>
      </c>
      <c r="C6">
        <v>1.25</v>
      </c>
      <c r="D6">
        <v>1.25</v>
      </c>
      <c r="E6" s="1"/>
      <c r="F6" s="1"/>
      <c r="G6" s="1"/>
      <c r="H6" s="2">
        <v>6.25</v>
      </c>
      <c r="I6" s="1"/>
      <c r="J6" s="1"/>
      <c r="K6" s="1"/>
      <c r="L6">
        <v>1.25</v>
      </c>
      <c r="M6">
        <v>1.25</v>
      </c>
      <c r="N6">
        <v>1.25</v>
      </c>
      <c r="O6">
        <v>1.25</v>
      </c>
      <c r="Q6">
        <f t="shared" si="0"/>
        <v>15</v>
      </c>
      <c r="U6" t="s">
        <v>53</v>
      </c>
      <c r="V6">
        <f>ROUND((V$4-V5)/2, 3)</f>
        <v>1.375</v>
      </c>
      <c r="W6">
        <f>ROUND((W$4-W5)/2, 3)</f>
        <v>1.125</v>
      </c>
    </row>
    <row r="7" spans="2:23" x14ac:dyDescent="0.2">
      <c r="B7">
        <v>1.5</v>
      </c>
      <c r="C7">
        <v>1</v>
      </c>
      <c r="D7">
        <v>1.5</v>
      </c>
      <c r="E7" s="1"/>
      <c r="F7" s="1"/>
      <c r="G7" s="1"/>
      <c r="H7" s="2">
        <v>7</v>
      </c>
      <c r="I7" s="1"/>
      <c r="J7" s="1"/>
      <c r="K7" s="1"/>
      <c r="L7" s="1"/>
      <c r="M7">
        <v>1.5</v>
      </c>
      <c r="N7">
        <v>1</v>
      </c>
      <c r="O7">
        <v>1.5</v>
      </c>
      <c r="Q7">
        <f t="shared" si="0"/>
        <v>15</v>
      </c>
    </row>
    <row r="8" spans="2:23" x14ac:dyDescent="0.2">
      <c r="U8" t="s">
        <v>52</v>
      </c>
      <c r="V8">
        <v>285</v>
      </c>
      <c r="W8">
        <v>94.6</v>
      </c>
    </row>
    <row r="9" spans="2:23" x14ac:dyDescent="0.2">
      <c r="B9" s="3" t="s">
        <v>56</v>
      </c>
      <c r="U9" t="s">
        <v>54</v>
      </c>
      <c r="V9">
        <f>ROUND((V$4-V8)/2, 3)</f>
        <v>0.375</v>
      </c>
      <c r="W9">
        <f>ROUND((W$4-W8)/2, 3)</f>
        <v>0.32500000000000001</v>
      </c>
    </row>
    <row r="10" spans="2:23" x14ac:dyDescent="0.2">
      <c r="B10">
        <f t="shared" ref="B10:O10" si="1">B2*$S$4</f>
        <v>19.05</v>
      </c>
      <c r="C10">
        <f t="shared" si="1"/>
        <v>19.05</v>
      </c>
      <c r="D10">
        <f t="shared" si="1"/>
        <v>19.05</v>
      </c>
      <c r="E10">
        <f t="shared" si="1"/>
        <v>19.05</v>
      </c>
      <c r="F10">
        <f t="shared" si="1"/>
        <v>19.05</v>
      </c>
      <c r="G10">
        <f t="shared" si="1"/>
        <v>19.05</v>
      </c>
      <c r="H10">
        <f t="shared" si="1"/>
        <v>19.05</v>
      </c>
      <c r="I10">
        <f t="shared" si="1"/>
        <v>19.05</v>
      </c>
      <c r="J10">
        <f t="shared" si="1"/>
        <v>19.05</v>
      </c>
      <c r="K10">
        <f t="shared" si="1"/>
        <v>19.05</v>
      </c>
      <c r="L10">
        <f t="shared" si="1"/>
        <v>19.05</v>
      </c>
      <c r="M10">
        <f t="shared" si="1"/>
        <v>19.05</v>
      </c>
      <c r="N10">
        <f t="shared" si="1"/>
        <v>19.05</v>
      </c>
      <c r="O10">
        <f t="shared" si="1"/>
        <v>38.1</v>
      </c>
    </row>
    <row r="11" spans="2:23" x14ac:dyDescent="0.2">
      <c r="B11">
        <f t="shared" ref="B11:O11" si="2">B3*$S$4</f>
        <v>28.575000000000003</v>
      </c>
      <c r="C11">
        <f t="shared" si="2"/>
        <v>19.05</v>
      </c>
      <c r="D11">
        <f t="shared" si="2"/>
        <v>19.05</v>
      </c>
      <c r="E11">
        <f t="shared" si="2"/>
        <v>19.05</v>
      </c>
      <c r="F11">
        <f t="shared" si="2"/>
        <v>19.05</v>
      </c>
      <c r="G11">
        <f t="shared" si="2"/>
        <v>19.05</v>
      </c>
      <c r="H11">
        <f t="shared" si="2"/>
        <v>19.05</v>
      </c>
      <c r="I11">
        <f t="shared" si="2"/>
        <v>19.05</v>
      </c>
      <c r="J11">
        <f t="shared" si="2"/>
        <v>19.05</v>
      </c>
      <c r="K11">
        <f t="shared" si="2"/>
        <v>19.05</v>
      </c>
      <c r="L11">
        <f t="shared" si="2"/>
        <v>19.05</v>
      </c>
      <c r="M11">
        <f t="shared" si="2"/>
        <v>19.05</v>
      </c>
      <c r="N11">
        <f t="shared" si="2"/>
        <v>19.05</v>
      </c>
      <c r="O11">
        <f t="shared" si="2"/>
        <v>28.575000000000003</v>
      </c>
      <c r="U11" t="str">
        <f>_xlfn.CONCAT("MOVE FP_AP2 (", V6, " ", W6,");")</f>
        <v>MOVE FP_AP2 (1.375 1.125);</v>
      </c>
      <c r="W11" t="str">
        <f>_xlfn.CONCAT("MOVE FP_GH60 (", V9, " ", W9,");")</f>
        <v>MOVE FP_GH60 (0.375 0.325);</v>
      </c>
    </row>
    <row r="12" spans="2:23" x14ac:dyDescent="0.2">
      <c r="B12">
        <f t="shared" ref="B12:O12" si="3">B4*$S$4</f>
        <v>33.337499999999999</v>
      </c>
      <c r="C12">
        <f t="shared" si="3"/>
        <v>19.05</v>
      </c>
      <c r="D12">
        <f t="shared" si="3"/>
        <v>19.05</v>
      </c>
      <c r="E12">
        <f t="shared" si="3"/>
        <v>19.05</v>
      </c>
      <c r="F12">
        <f t="shared" si="3"/>
        <v>19.05</v>
      </c>
      <c r="G12">
        <f t="shared" si="3"/>
        <v>19.05</v>
      </c>
      <c r="H12">
        <f t="shared" si="3"/>
        <v>19.05</v>
      </c>
      <c r="I12">
        <f t="shared" si="3"/>
        <v>19.05</v>
      </c>
      <c r="J12">
        <f t="shared" si="3"/>
        <v>19.05</v>
      </c>
      <c r="K12">
        <f t="shared" si="3"/>
        <v>19.05</v>
      </c>
      <c r="L12">
        <f t="shared" si="3"/>
        <v>19.05</v>
      </c>
      <c r="M12">
        <f t="shared" si="3"/>
        <v>19.05</v>
      </c>
      <c r="N12" s="1">
        <f t="shared" si="3"/>
        <v>0</v>
      </c>
      <c r="O12">
        <f t="shared" si="3"/>
        <v>42.862500000000004</v>
      </c>
    </row>
    <row r="13" spans="2:23" x14ac:dyDescent="0.2">
      <c r="B13">
        <f t="shared" ref="B13:O13" si="4">B5*$S$4</f>
        <v>42.862500000000004</v>
      </c>
      <c r="C13" s="1">
        <f t="shared" si="4"/>
        <v>0</v>
      </c>
      <c r="D13">
        <f t="shared" si="4"/>
        <v>19.05</v>
      </c>
      <c r="E13">
        <f t="shared" si="4"/>
        <v>19.05</v>
      </c>
      <c r="F13">
        <f t="shared" si="4"/>
        <v>19.05</v>
      </c>
      <c r="G13">
        <f t="shared" si="4"/>
        <v>19.05</v>
      </c>
      <c r="H13">
        <f t="shared" si="4"/>
        <v>19.05</v>
      </c>
      <c r="I13">
        <f t="shared" si="4"/>
        <v>19.05</v>
      </c>
      <c r="J13">
        <f t="shared" si="4"/>
        <v>19.05</v>
      </c>
      <c r="K13">
        <f t="shared" si="4"/>
        <v>19.05</v>
      </c>
      <c r="L13">
        <f t="shared" si="4"/>
        <v>19.05</v>
      </c>
      <c r="M13">
        <f t="shared" si="4"/>
        <v>19.05</v>
      </c>
      <c r="N13" s="1">
        <f t="shared" si="4"/>
        <v>33.337499999999999</v>
      </c>
      <c r="O13">
        <f t="shared" si="4"/>
        <v>52.387500000000003</v>
      </c>
    </row>
    <row r="14" spans="2:23" x14ac:dyDescent="0.2">
      <c r="B14">
        <f>B6*$S$4</f>
        <v>23.8125</v>
      </c>
      <c r="C14">
        <f>C6*$S$4</f>
        <v>23.8125</v>
      </c>
      <c r="D14">
        <f t="shared" ref="D14:O14" si="5">D6*$S$4</f>
        <v>23.8125</v>
      </c>
      <c r="E14" s="1"/>
      <c r="F14" s="1"/>
      <c r="G14" s="1"/>
      <c r="H14">
        <f t="shared" si="5"/>
        <v>119.0625</v>
      </c>
      <c r="I14" s="1"/>
      <c r="J14" s="1"/>
      <c r="K14" s="1"/>
      <c r="L14">
        <f t="shared" si="5"/>
        <v>23.8125</v>
      </c>
      <c r="M14">
        <f t="shared" si="5"/>
        <v>23.8125</v>
      </c>
      <c r="N14">
        <f t="shared" si="5"/>
        <v>23.8125</v>
      </c>
      <c r="O14">
        <f t="shared" si="5"/>
        <v>23.8125</v>
      </c>
    </row>
    <row r="15" spans="2:23" x14ac:dyDescent="0.2">
      <c r="B15">
        <f>B7*$S$4</f>
        <v>28.575000000000003</v>
      </c>
      <c r="C15">
        <f>C7*$S$4</f>
        <v>19.05</v>
      </c>
      <c r="D15">
        <f>D7*$S$4</f>
        <v>28.575000000000003</v>
      </c>
      <c r="E15" s="1"/>
      <c r="F15" s="1"/>
      <c r="G15" s="1"/>
      <c r="H15">
        <f>H7*$S$4</f>
        <v>133.35</v>
      </c>
      <c r="I15" s="1"/>
      <c r="J15" s="1"/>
      <c r="K15" s="1"/>
      <c r="L15" s="1"/>
      <c r="M15">
        <f>M7*$S$4</f>
        <v>28.575000000000003</v>
      </c>
      <c r="N15">
        <f>N7*$S$4</f>
        <v>19.05</v>
      </c>
      <c r="O15">
        <f>O7*$S$4</f>
        <v>28.575000000000003</v>
      </c>
    </row>
    <row r="17" spans="2:18" x14ac:dyDescent="0.2">
      <c r="B17" s="3" t="s">
        <v>58</v>
      </c>
    </row>
    <row r="18" spans="2:18" x14ac:dyDescent="0.2">
      <c r="B18">
        <f t="shared" ref="B18:B23" si="6">B10</f>
        <v>19.05</v>
      </c>
      <c r="C18">
        <f>C10+B18</f>
        <v>38.1</v>
      </c>
      <c r="D18">
        <f t="shared" ref="D18:O18" si="7">D10+C18</f>
        <v>57.150000000000006</v>
      </c>
      <c r="E18">
        <f t="shared" si="7"/>
        <v>76.2</v>
      </c>
      <c r="F18">
        <f t="shared" si="7"/>
        <v>95.25</v>
      </c>
      <c r="G18">
        <f t="shared" si="7"/>
        <v>114.3</v>
      </c>
      <c r="H18">
        <f t="shared" si="7"/>
        <v>133.35</v>
      </c>
      <c r="I18">
        <f t="shared" si="7"/>
        <v>152.4</v>
      </c>
      <c r="J18">
        <f t="shared" si="7"/>
        <v>171.45000000000002</v>
      </c>
      <c r="K18">
        <f t="shared" si="7"/>
        <v>190.50000000000003</v>
      </c>
      <c r="L18">
        <f t="shared" si="7"/>
        <v>209.55000000000004</v>
      </c>
      <c r="M18">
        <f t="shared" si="7"/>
        <v>228.60000000000005</v>
      </c>
      <c r="N18">
        <f t="shared" si="7"/>
        <v>247.65000000000006</v>
      </c>
      <c r="O18">
        <f t="shared" si="7"/>
        <v>285.75000000000006</v>
      </c>
    </row>
    <row r="19" spans="2:18" x14ac:dyDescent="0.2">
      <c r="B19">
        <f t="shared" si="6"/>
        <v>28.575000000000003</v>
      </c>
      <c r="C19">
        <f>C11+B19</f>
        <v>47.625</v>
      </c>
      <c r="D19">
        <f t="shared" ref="D19:O19" si="8">D11+C19</f>
        <v>66.674999999999997</v>
      </c>
      <c r="E19">
        <f t="shared" si="8"/>
        <v>85.724999999999994</v>
      </c>
      <c r="F19">
        <f t="shared" si="8"/>
        <v>104.77499999999999</v>
      </c>
      <c r="G19">
        <f t="shared" si="8"/>
        <v>123.82499999999999</v>
      </c>
      <c r="H19">
        <f t="shared" si="8"/>
        <v>142.875</v>
      </c>
      <c r="I19">
        <f t="shared" si="8"/>
        <v>161.92500000000001</v>
      </c>
      <c r="J19">
        <f t="shared" si="8"/>
        <v>180.97500000000002</v>
      </c>
      <c r="K19">
        <f t="shared" si="8"/>
        <v>200.02500000000003</v>
      </c>
      <c r="L19">
        <f t="shared" si="8"/>
        <v>219.07500000000005</v>
      </c>
      <c r="M19">
        <f t="shared" si="8"/>
        <v>238.12500000000006</v>
      </c>
      <c r="N19">
        <f t="shared" si="8"/>
        <v>257.17500000000007</v>
      </c>
      <c r="O19">
        <f t="shared" si="8"/>
        <v>285.75000000000006</v>
      </c>
    </row>
    <row r="20" spans="2:18" x14ac:dyDescent="0.2">
      <c r="B20">
        <f t="shared" si="6"/>
        <v>33.337499999999999</v>
      </c>
      <c r="C20">
        <f>C12+B20</f>
        <v>52.387500000000003</v>
      </c>
      <c r="D20">
        <f t="shared" ref="D20:O20" si="9">D12+C20</f>
        <v>71.4375</v>
      </c>
      <c r="E20">
        <f t="shared" si="9"/>
        <v>90.487499999999997</v>
      </c>
      <c r="F20">
        <f t="shared" si="9"/>
        <v>109.53749999999999</v>
      </c>
      <c r="G20">
        <f t="shared" si="9"/>
        <v>128.58750000000001</v>
      </c>
      <c r="H20">
        <f t="shared" si="9"/>
        <v>147.63750000000002</v>
      </c>
      <c r="I20">
        <f t="shared" si="9"/>
        <v>166.68750000000003</v>
      </c>
      <c r="J20">
        <f t="shared" si="9"/>
        <v>185.73750000000004</v>
      </c>
      <c r="K20">
        <f t="shared" si="9"/>
        <v>204.78750000000005</v>
      </c>
      <c r="L20">
        <f t="shared" si="9"/>
        <v>223.83750000000006</v>
      </c>
      <c r="M20">
        <f t="shared" si="9"/>
        <v>242.88750000000007</v>
      </c>
      <c r="N20" s="1">
        <f t="shared" si="9"/>
        <v>242.88750000000007</v>
      </c>
      <c r="O20">
        <f t="shared" si="9"/>
        <v>285.75000000000006</v>
      </c>
    </row>
    <row r="21" spans="2:18" x14ac:dyDescent="0.2">
      <c r="B21">
        <f t="shared" si="6"/>
        <v>42.862500000000004</v>
      </c>
      <c r="C21" s="1">
        <f>C13+B21</f>
        <v>42.862500000000004</v>
      </c>
      <c r="D21">
        <f t="shared" ref="D21:O21" si="10">D13+C21</f>
        <v>61.912500000000009</v>
      </c>
      <c r="E21">
        <f t="shared" si="10"/>
        <v>80.962500000000006</v>
      </c>
      <c r="F21">
        <f t="shared" si="10"/>
        <v>100.0125</v>
      </c>
      <c r="G21">
        <f t="shared" si="10"/>
        <v>119.0625</v>
      </c>
      <c r="H21">
        <f t="shared" si="10"/>
        <v>138.11250000000001</v>
      </c>
      <c r="I21">
        <f t="shared" si="10"/>
        <v>157.16250000000002</v>
      </c>
      <c r="J21">
        <f t="shared" si="10"/>
        <v>176.21250000000003</v>
      </c>
      <c r="K21">
        <f t="shared" si="10"/>
        <v>195.26250000000005</v>
      </c>
      <c r="L21">
        <f t="shared" si="10"/>
        <v>214.31250000000006</v>
      </c>
      <c r="M21">
        <f t="shared" si="10"/>
        <v>233.36250000000007</v>
      </c>
      <c r="N21" s="1">
        <f t="shared" si="10"/>
        <v>266.70000000000005</v>
      </c>
      <c r="O21">
        <f t="shared" si="10"/>
        <v>319.08750000000003</v>
      </c>
    </row>
    <row r="22" spans="2:18" x14ac:dyDescent="0.2">
      <c r="B22">
        <f t="shared" si="6"/>
        <v>23.8125</v>
      </c>
      <c r="C22">
        <f>C14+B22</f>
        <v>47.625</v>
      </c>
      <c r="D22">
        <f>D14+C22</f>
        <v>71.4375</v>
      </c>
      <c r="E22" s="1"/>
      <c r="F22" s="1"/>
      <c r="G22" s="1"/>
      <c r="H22">
        <f>H14+D22</f>
        <v>190.5</v>
      </c>
      <c r="I22" s="1"/>
      <c r="J22" s="1"/>
      <c r="K22" s="1"/>
      <c r="L22">
        <f>L14+H22</f>
        <v>214.3125</v>
      </c>
      <c r="M22">
        <f>M14+L22</f>
        <v>238.125</v>
      </c>
      <c r="N22">
        <f t="shared" ref="N22:O22" si="11">N14+M22</f>
        <v>261.9375</v>
      </c>
      <c r="O22">
        <f t="shared" si="11"/>
        <v>285.75</v>
      </c>
    </row>
    <row r="23" spans="2:18" x14ac:dyDescent="0.2">
      <c r="B23">
        <f t="shared" si="6"/>
        <v>28.575000000000003</v>
      </c>
      <c r="C23">
        <f>C15</f>
        <v>19.05</v>
      </c>
      <c r="D23">
        <f>D15</f>
        <v>28.575000000000003</v>
      </c>
      <c r="E23" s="1"/>
      <c r="F23" s="1"/>
      <c r="G23" s="1"/>
      <c r="H23">
        <f>H15+D23</f>
        <v>161.92500000000001</v>
      </c>
      <c r="I23" s="1"/>
      <c r="J23" s="1"/>
      <c r="K23" s="1"/>
      <c r="L23" s="1"/>
      <c r="M23">
        <f>M15+H23</f>
        <v>190.5</v>
      </c>
      <c r="N23">
        <f>N15</f>
        <v>19.05</v>
      </c>
      <c r="O23">
        <f>O15</f>
        <v>28.575000000000003</v>
      </c>
    </row>
    <row r="25" spans="2:18" x14ac:dyDescent="0.2">
      <c r="B25" s="3" t="s">
        <v>59</v>
      </c>
    </row>
    <row r="26" spans="2:18" x14ac:dyDescent="0.2">
      <c r="B26">
        <f>ROUND(B18-(B10/2), 3)</f>
        <v>9.5250000000000004</v>
      </c>
      <c r="C26">
        <f t="shared" ref="C26:O26" si="12">ROUND(C18-(C10/2), 3)</f>
        <v>28.574999999999999</v>
      </c>
      <c r="D26">
        <f t="shared" si="12"/>
        <v>47.625</v>
      </c>
      <c r="E26">
        <f t="shared" si="12"/>
        <v>66.674999999999997</v>
      </c>
      <c r="F26">
        <f t="shared" si="12"/>
        <v>85.724999999999994</v>
      </c>
      <c r="G26">
        <f t="shared" si="12"/>
        <v>104.77500000000001</v>
      </c>
      <c r="H26">
        <f t="shared" si="12"/>
        <v>123.825</v>
      </c>
      <c r="I26">
        <f t="shared" si="12"/>
        <v>142.875</v>
      </c>
      <c r="J26">
        <f t="shared" si="12"/>
        <v>161.92500000000001</v>
      </c>
      <c r="K26">
        <f t="shared" si="12"/>
        <v>180.97499999999999</v>
      </c>
      <c r="L26">
        <f t="shared" si="12"/>
        <v>200.02500000000001</v>
      </c>
      <c r="M26">
        <f t="shared" si="12"/>
        <v>219.07499999999999</v>
      </c>
      <c r="N26">
        <f t="shared" si="12"/>
        <v>238.125</v>
      </c>
      <c r="O26">
        <f t="shared" si="12"/>
        <v>266.7</v>
      </c>
      <c r="Q26">
        <f>Q27+$S$4</f>
        <v>85.724999999999994</v>
      </c>
    </row>
    <row r="27" spans="2:18" x14ac:dyDescent="0.2">
      <c r="B27">
        <f t="shared" ref="B27:O27" si="13">ROUND(B19-(B11/2), 3)</f>
        <v>14.288</v>
      </c>
      <c r="C27">
        <f t="shared" si="13"/>
        <v>38.1</v>
      </c>
      <c r="D27">
        <f t="shared" si="13"/>
        <v>57.15</v>
      </c>
      <c r="E27">
        <f t="shared" si="13"/>
        <v>76.2</v>
      </c>
      <c r="F27">
        <f t="shared" si="13"/>
        <v>95.25</v>
      </c>
      <c r="G27">
        <f t="shared" si="13"/>
        <v>114.3</v>
      </c>
      <c r="H27">
        <f t="shared" si="13"/>
        <v>133.35</v>
      </c>
      <c r="I27">
        <f t="shared" si="13"/>
        <v>152.4</v>
      </c>
      <c r="J27">
        <f t="shared" si="13"/>
        <v>171.45</v>
      </c>
      <c r="K27">
        <f t="shared" si="13"/>
        <v>190.5</v>
      </c>
      <c r="L27">
        <f t="shared" si="13"/>
        <v>209.55</v>
      </c>
      <c r="M27">
        <f t="shared" si="13"/>
        <v>228.6</v>
      </c>
      <c r="N27">
        <f t="shared" si="13"/>
        <v>247.65</v>
      </c>
      <c r="O27">
        <f t="shared" si="13"/>
        <v>271.46300000000002</v>
      </c>
      <c r="Q27">
        <f>Q28+$S$4</f>
        <v>66.674999999999997</v>
      </c>
    </row>
    <row r="28" spans="2:18" x14ac:dyDescent="0.2">
      <c r="B28">
        <f t="shared" ref="B28:M28" si="14">ROUND(B20-(B12/2), 3)</f>
        <v>16.669</v>
      </c>
      <c r="C28">
        <f>ROUND(C20-(C12/2), 3)</f>
        <v>42.863</v>
      </c>
      <c r="D28">
        <f t="shared" si="14"/>
        <v>61.912999999999997</v>
      </c>
      <c r="E28">
        <f t="shared" si="14"/>
        <v>80.962999999999994</v>
      </c>
      <c r="F28">
        <f t="shared" si="14"/>
        <v>100.01300000000001</v>
      </c>
      <c r="G28">
        <f t="shared" si="14"/>
        <v>119.063</v>
      </c>
      <c r="H28">
        <f t="shared" si="14"/>
        <v>138.113</v>
      </c>
      <c r="I28">
        <f t="shared" si="14"/>
        <v>157.16300000000001</v>
      </c>
      <c r="J28">
        <f t="shared" si="14"/>
        <v>176.21299999999999</v>
      </c>
      <c r="K28">
        <f t="shared" si="14"/>
        <v>195.26300000000001</v>
      </c>
      <c r="L28">
        <f t="shared" si="14"/>
        <v>214.31299999999999</v>
      </c>
      <c r="M28">
        <f t="shared" si="14"/>
        <v>233.363</v>
      </c>
      <c r="N28" s="1"/>
      <c r="O28">
        <f>ROUND(O20-(O12/2), 3)</f>
        <v>264.31900000000002</v>
      </c>
      <c r="Q28">
        <f>Q29+$S$4</f>
        <v>47.625</v>
      </c>
    </row>
    <row r="29" spans="2:18" x14ac:dyDescent="0.2">
      <c r="B29">
        <f>ROUND(B21-(B13/2), 3)</f>
        <v>21.431000000000001</v>
      </c>
      <c r="C29" s="1"/>
      <c r="D29">
        <f t="shared" ref="D29:M29" si="15">ROUND(D21-(D13/2), 3)</f>
        <v>52.387999999999998</v>
      </c>
      <c r="E29">
        <f t="shared" si="15"/>
        <v>71.438000000000002</v>
      </c>
      <c r="F29">
        <f t="shared" si="15"/>
        <v>90.488</v>
      </c>
      <c r="G29">
        <f t="shared" si="15"/>
        <v>109.538</v>
      </c>
      <c r="H29">
        <f t="shared" si="15"/>
        <v>128.58799999999999</v>
      </c>
      <c r="I29">
        <f t="shared" si="15"/>
        <v>147.63800000000001</v>
      </c>
      <c r="J29">
        <f t="shared" si="15"/>
        <v>166.68799999999999</v>
      </c>
      <c r="K29">
        <f t="shared" si="15"/>
        <v>185.738</v>
      </c>
      <c r="L29">
        <f t="shared" si="15"/>
        <v>204.78800000000001</v>
      </c>
      <c r="M29">
        <f t="shared" si="15"/>
        <v>223.83799999999999</v>
      </c>
      <c r="N29" s="1">
        <f>ROUND(N21-(N13/2), 3)</f>
        <v>250.03100000000001</v>
      </c>
      <c r="O29">
        <f>ROUND(O21-(O13/2), 3)</f>
        <v>292.89400000000001</v>
      </c>
      <c r="Q29">
        <f>Q30+$S$4</f>
        <v>28.575000000000003</v>
      </c>
    </row>
    <row r="30" spans="2:18" x14ac:dyDescent="0.2">
      <c r="B30">
        <f t="shared" ref="B30:D30" si="16">ROUND(B22-(B14/2), 3)</f>
        <v>11.906000000000001</v>
      </c>
      <c r="C30">
        <f t="shared" si="16"/>
        <v>35.719000000000001</v>
      </c>
      <c r="D30">
        <f t="shared" si="16"/>
        <v>59.530999999999999</v>
      </c>
      <c r="E30" s="1"/>
      <c r="F30" s="1"/>
      <c r="G30" s="1"/>
      <c r="H30">
        <f>ROUND((SUM(B6:G6)+(H6/2)) * $S$4, 3)</f>
        <v>130.96899999999999</v>
      </c>
      <c r="I30" s="1"/>
      <c r="J30" s="1"/>
      <c r="K30" s="1"/>
      <c r="L30">
        <f>ROUND(L22-(L14/2), 3)</f>
        <v>202.40600000000001</v>
      </c>
      <c r="M30">
        <f t="shared" ref="M30:O30" si="17">ROUND(M22-(M14/2), 3)</f>
        <v>226.21899999999999</v>
      </c>
      <c r="N30">
        <f t="shared" si="17"/>
        <v>250.03100000000001</v>
      </c>
      <c r="O30">
        <f t="shared" si="17"/>
        <v>273.84399999999999</v>
      </c>
      <c r="Q30">
        <f>$S$4/2</f>
        <v>9.5250000000000004</v>
      </c>
    </row>
    <row r="31" spans="2:18" x14ac:dyDescent="0.2">
      <c r="B31">
        <f>ROUND((B7/2) * $S$4, 3)</f>
        <v>14.288</v>
      </c>
      <c r="C31">
        <f>ROUND((B7+(C7/2))*$S$4, 3)</f>
        <v>38.1</v>
      </c>
      <c r="D31">
        <f>ROUND((SUM(B7:C7)+(D7/2))*$S$4, 3)</f>
        <v>61.912999999999997</v>
      </c>
      <c r="E31" s="1"/>
      <c r="F31" s="1"/>
      <c r="G31" s="1"/>
      <c r="H31">
        <f>ROUND((SUM(B7:G7)+(H7/2)) * $S$4, 3)</f>
        <v>142.875</v>
      </c>
      <c r="I31" s="1"/>
      <c r="J31" s="1"/>
      <c r="K31" s="1"/>
      <c r="L31" s="1"/>
      <c r="M31">
        <f>ROUND((SUM(B7:L7)+(M7/2)) * $S$4, 3)</f>
        <v>223.83799999999999</v>
      </c>
      <c r="N31">
        <f>ROUND((SUM(B7:M7)+(N7/2)) * $S$4, 3)</f>
        <v>247.65</v>
      </c>
      <c r="O31">
        <f>ROUND((SUM(B7:N7)+(O7/2)) * $S$4, 3)</f>
        <v>271.46300000000002</v>
      </c>
      <c r="Q31">
        <f>Q30</f>
        <v>9.5250000000000004</v>
      </c>
      <c r="R31" t="s">
        <v>70</v>
      </c>
    </row>
    <row r="32" spans="2:18" x14ac:dyDescent="0.2">
      <c r="B32">
        <f>B31-B30</f>
        <v>2.3819999999999997</v>
      </c>
      <c r="C32">
        <f>C31-C30</f>
        <v>2.3810000000000002</v>
      </c>
      <c r="D32">
        <f>D31-D30</f>
        <v>2.3819999999999979</v>
      </c>
    </row>
    <row r="33" spans="2:15" x14ac:dyDescent="0.2">
      <c r="B33" s="3" t="s">
        <v>60</v>
      </c>
    </row>
    <row r="34" spans="2:15" x14ac:dyDescent="0.2">
      <c r="B34" t="s">
        <v>0</v>
      </c>
      <c r="C34">
        <v>1</v>
      </c>
      <c r="D34">
        <v>2</v>
      </c>
      <c r="E34">
        <v>3</v>
      </c>
      <c r="F34">
        <v>4</v>
      </c>
      <c r="G34">
        <v>5</v>
      </c>
      <c r="H34">
        <v>6</v>
      </c>
      <c r="I34">
        <v>7</v>
      </c>
      <c r="J34">
        <v>8</v>
      </c>
      <c r="K34">
        <v>9</v>
      </c>
      <c r="L34">
        <v>0</v>
      </c>
      <c r="M34" t="s">
        <v>1</v>
      </c>
      <c r="N34" t="s">
        <v>2</v>
      </c>
      <c r="O34" t="s">
        <v>3</v>
      </c>
    </row>
    <row r="35" spans="2:15" x14ac:dyDescent="0.2">
      <c r="B35" t="s">
        <v>4</v>
      </c>
      <c r="C35" t="s">
        <v>8</v>
      </c>
      <c r="D35" t="s">
        <v>9</v>
      </c>
      <c r="E35" t="s">
        <v>10</v>
      </c>
      <c r="F35" t="s">
        <v>11</v>
      </c>
      <c r="G35" t="s">
        <v>12</v>
      </c>
      <c r="H35" t="s">
        <v>13</v>
      </c>
      <c r="I35" t="s">
        <v>14</v>
      </c>
      <c r="J35" t="s">
        <v>15</v>
      </c>
      <c r="K35" t="s">
        <v>16</v>
      </c>
      <c r="L35" t="s">
        <v>17</v>
      </c>
      <c r="M35" t="s">
        <v>18</v>
      </c>
      <c r="N35" t="s">
        <v>19</v>
      </c>
      <c r="O35" t="s">
        <v>20</v>
      </c>
    </row>
    <row r="36" spans="2:15" x14ac:dyDescent="0.2">
      <c r="B36" t="s">
        <v>5</v>
      </c>
      <c r="C36" t="s">
        <v>21</v>
      </c>
      <c r="D36" t="s">
        <v>22</v>
      </c>
      <c r="E36" t="s">
        <v>23</v>
      </c>
      <c r="F36" t="s">
        <v>24</v>
      </c>
      <c r="G36" t="s">
        <v>25</v>
      </c>
      <c r="H36" t="s">
        <v>26</v>
      </c>
      <c r="I36" t="s">
        <v>27</v>
      </c>
      <c r="J36" t="s">
        <v>28</v>
      </c>
      <c r="K36" t="s">
        <v>29</v>
      </c>
      <c r="L36" t="s">
        <v>30</v>
      </c>
      <c r="M36" t="s">
        <v>31</v>
      </c>
      <c r="O36" t="s">
        <v>32</v>
      </c>
    </row>
    <row r="37" spans="2:15" x14ac:dyDescent="0.2">
      <c r="B37" t="s">
        <v>6</v>
      </c>
      <c r="D37" t="s">
        <v>33</v>
      </c>
      <c r="E37" t="s">
        <v>34</v>
      </c>
      <c r="F37" t="s">
        <v>35</v>
      </c>
      <c r="G37" t="s">
        <v>36</v>
      </c>
      <c r="H37" t="s">
        <v>37</v>
      </c>
      <c r="I37" t="s">
        <v>38</v>
      </c>
      <c r="J37" t="s">
        <v>39</v>
      </c>
      <c r="K37" t="s">
        <v>40</v>
      </c>
      <c r="L37" t="s">
        <v>41</v>
      </c>
      <c r="M37" t="s">
        <v>42</v>
      </c>
      <c r="O37" t="s">
        <v>43</v>
      </c>
    </row>
    <row r="38" spans="2:15" x14ac:dyDescent="0.2">
      <c r="B38" t="s">
        <v>7</v>
      </c>
      <c r="C38" t="s">
        <v>44</v>
      </c>
      <c r="D38" t="s">
        <v>45</v>
      </c>
      <c r="H38" t="s">
        <v>46</v>
      </c>
      <c r="L38" t="s">
        <v>47</v>
      </c>
      <c r="M38" t="s">
        <v>48</v>
      </c>
      <c r="N38" t="s">
        <v>49</v>
      </c>
      <c r="O38" t="s">
        <v>50</v>
      </c>
    </row>
    <row r="39" spans="2:15" x14ac:dyDescent="0.2">
      <c r="B39" t="s">
        <v>69</v>
      </c>
      <c r="C39" t="s">
        <v>64</v>
      </c>
      <c r="D39" t="s">
        <v>68</v>
      </c>
      <c r="H39" t="s">
        <v>67</v>
      </c>
      <c r="M39" t="s">
        <v>71</v>
      </c>
      <c r="N39" t="s">
        <v>65</v>
      </c>
      <c r="O39" t="s">
        <v>66</v>
      </c>
    </row>
    <row r="41" spans="2:15" x14ac:dyDescent="0.2">
      <c r="B41" s="3" t="s">
        <v>63</v>
      </c>
    </row>
    <row r="42" spans="2:15" x14ac:dyDescent="0.2">
      <c r="B42" t="str">
        <f t="shared" ref="B42:B47" si="18">_xlfn.CONCAT("MOVE S_", B34, " (", B26, " ", $Q26,"); ")</f>
        <v xml:space="preserve">MOVE S_ESC (9.525 85.725); </v>
      </c>
      <c r="C42" t="str">
        <f t="shared" ref="C42:O42" si="19">_xlfn.CONCAT("MOVE S_", C34, " (", C26, " ", $Q26,"); ")</f>
        <v xml:space="preserve">MOVE S_1 (28.575 85.725); </v>
      </c>
      <c r="D42" t="str">
        <f t="shared" si="19"/>
        <v xml:space="preserve">MOVE S_2 (47.625 85.725); </v>
      </c>
      <c r="E42" t="str">
        <f t="shared" si="19"/>
        <v xml:space="preserve">MOVE S_3 (66.675 85.725); </v>
      </c>
      <c r="F42" t="str">
        <f t="shared" si="19"/>
        <v xml:space="preserve">MOVE S_4 (85.725 85.725); </v>
      </c>
      <c r="G42" t="str">
        <f t="shared" si="19"/>
        <v xml:space="preserve">MOVE S_5 (104.775 85.725); </v>
      </c>
      <c r="H42" t="str">
        <f t="shared" si="19"/>
        <v xml:space="preserve">MOVE S_6 (123.825 85.725); </v>
      </c>
      <c r="I42" t="str">
        <f t="shared" si="19"/>
        <v xml:space="preserve">MOVE S_7 (142.875 85.725); </v>
      </c>
      <c r="J42" t="str">
        <f t="shared" si="19"/>
        <v xml:space="preserve">MOVE S_8 (161.925 85.725); </v>
      </c>
      <c r="K42" t="str">
        <f t="shared" si="19"/>
        <v xml:space="preserve">MOVE S_9 (180.975 85.725); </v>
      </c>
      <c r="L42" t="str">
        <f t="shared" si="19"/>
        <v xml:space="preserve">MOVE S_0 (200.025 85.725); </v>
      </c>
      <c r="M42" t="str">
        <f t="shared" si="19"/>
        <v xml:space="preserve">MOVE S_MINS (219.075 85.725); </v>
      </c>
      <c r="N42" t="str">
        <f t="shared" si="19"/>
        <v xml:space="preserve">MOVE S_EQL (238.125 85.725); </v>
      </c>
      <c r="O42" s="2" t="str">
        <f t="shared" si="19"/>
        <v xml:space="preserve">MOVE S_BSPC (266.7 85.725); </v>
      </c>
    </row>
    <row r="43" spans="2:15" x14ac:dyDescent="0.2">
      <c r="B43" t="str">
        <f t="shared" si="18"/>
        <v xml:space="preserve">MOVE S_TAB (14.288 66.675); </v>
      </c>
      <c r="C43" t="str">
        <f t="shared" ref="C43:O43" si="20">_xlfn.CONCAT("MOVE S_", C35, " (", C27, " ", $Q27,"); ")</f>
        <v xml:space="preserve">MOVE S_Q (38.1 66.675); </v>
      </c>
      <c r="D43" t="str">
        <f t="shared" si="20"/>
        <v xml:space="preserve">MOVE S_W (57.15 66.675); </v>
      </c>
      <c r="E43" t="str">
        <f t="shared" si="20"/>
        <v xml:space="preserve">MOVE S_E (76.2 66.675); </v>
      </c>
      <c r="F43" t="str">
        <f t="shared" si="20"/>
        <v xml:space="preserve">MOVE S_R (95.25 66.675); </v>
      </c>
      <c r="G43" t="str">
        <f t="shared" si="20"/>
        <v xml:space="preserve">MOVE S_T (114.3 66.675); </v>
      </c>
      <c r="H43" t="str">
        <f t="shared" si="20"/>
        <v xml:space="preserve">MOVE S_Y (133.35 66.675); </v>
      </c>
      <c r="I43" t="str">
        <f t="shared" si="20"/>
        <v xml:space="preserve">MOVE S_U (152.4 66.675); </v>
      </c>
      <c r="J43" t="str">
        <f t="shared" si="20"/>
        <v xml:space="preserve">MOVE S_I (171.45 66.675); </v>
      </c>
      <c r="K43" t="str">
        <f t="shared" si="20"/>
        <v xml:space="preserve">MOVE S_O (190.5 66.675); </v>
      </c>
      <c r="L43" t="str">
        <f t="shared" si="20"/>
        <v xml:space="preserve">MOVE S_P (209.55 66.675); </v>
      </c>
      <c r="M43" t="str">
        <f t="shared" si="20"/>
        <v xml:space="preserve">MOVE S_LBRC (228.6 66.675); </v>
      </c>
      <c r="N43" t="str">
        <f t="shared" si="20"/>
        <v xml:space="preserve">MOVE S_RBRC (247.65 66.675); </v>
      </c>
      <c r="O43" t="str">
        <f t="shared" si="20"/>
        <v xml:space="preserve">MOVE S_BSLS (271.463 66.675); </v>
      </c>
    </row>
    <row r="44" spans="2:15" x14ac:dyDescent="0.2">
      <c r="B44" t="str">
        <f t="shared" si="18"/>
        <v xml:space="preserve">MOVE S_CAPS (16.669 47.625); </v>
      </c>
      <c r="C44" t="str">
        <f t="shared" ref="C44:M44" si="21">_xlfn.CONCAT("MOVE S_", C36, " (", C28, " ", $Q28,"); ")</f>
        <v xml:space="preserve">MOVE S_A (42.863 47.625); </v>
      </c>
      <c r="D44" t="str">
        <f t="shared" si="21"/>
        <v xml:space="preserve">MOVE S_S (61.913 47.625); </v>
      </c>
      <c r="E44" t="str">
        <f t="shared" si="21"/>
        <v xml:space="preserve">MOVE S_D (80.963 47.625); </v>
      </c>
      <c r="F44" t="str">
        <f t="shared" si="21"/>
        <v xml:space="preserve">MOVE S_F (100.013 47.625); </v>
      </c>
      <c r="G44" t="str">
        <f t="shared" si="21"/>
        <v xml:space="preserve">MOVE S_G (119.063 47.625); </v>
      </c>
      <c r="H44" t="str">
        <f t="shared" si="21"/>
        <v xml:space="preserve">MOVE S_H (138.113 47.625); </v>
      </c>
      <c r="I44" t="str">
        <f t="shared" si="21"/>
        <v xml:space="preserve">MOVE S_J (157.163 47.625); </v>
      </c>
      <c r="J44" t="str">
        <f t="shared" si="21"/>
        <v xml:space="preserve">MOVE S_K (176.213 47.625); </v>
      </c>
      <c r="K44" t="str">
        <f t="shared" si="21"/>
        <v xml:space="preserve">MOVE S_L (195.263 47.625); </v>
      </c>
      <c r="L44" t="str">
        <f t="shared" si="21"/>
        <v xml:space="preserve">MOVE S_SCLN (214.313 47.625); </v>
      </c>
      <c r="M44" t="str">
        <f t="shared" si="21"/>
        <v xml:space="preserve">MOVE S_QUOT (233.363 47.625); </v>
      </c>
      <c r="O44" s="2" t="str">
        <f>_xlfn.CONCAT("MOVE S_", O36, " (", O28, " ", $Q28,"); ")</f>
        <v xml:space="preserve">MOVE S_ENT (264.319 47.625); </v>
      </c>
    </row>
    <row r="45" spans="2:15" x14ac:dyDescent="0.2">
      <c r="B45" s="2" t="str">
        <f t="shared" si="18"/>
        <v xml:space="preserve">MOVE S_LSFT (21.431 28.575); </v>
      </c>
      <c r="D45" t="str">
        <f t="shared" ref="D45:M45" si="22">_xlfn.CONCAT("MOVE S_", D37, " (", D29, " ", $Q29,"); ")</f>
        <v xml:space="preserve">MOVE S_Z (52.388 28.575); </v>
      </c>
      <c r="E45" t="str">
        <f t="shared" si="22"/>
        <v xml:space="preserve">MOVE S_X (71.438 28.575); </v>
      </c>
      <c r="F45" t="str">
        <f t="shared" si="22"/>
        <v xml:space="preserve">MOVE S_C (90.488 28.575); </v>
      </c>
      <c r="G45" t="str">
        <f t="shared" si="22"/>
        <v xml:space="preserve">MOVE S_V (109.538 28.575); </v>
      </c>
      <c r="H45" t="str">
        <f t="shared" si="22"/>
        <v xml:space="preserve">MOVE S_B (128.588 28.575); </v>
      </c>
      <c r="I45" t="str">
        <f t="shared" si="22"/>
        <v xml:space="preserve">MOVE S_N (147.638 28.575); </v>
      </c>
      <c r="J45" t="str">
        <f t="shared" si="22"/>
        <v xml:space="preserve">MOVE S_M (166.688 28.575); </v>
      </c>
      <c r="K45" t="str">
        <f t="shared" si="22"/>
        <v xml:space="preserve">MOVE S_COM (185.738 28.575); </v>
      </c>
      <c r="L45" t="str">
        <f t="shared" si="22"/>
        <v xml:space="preserve">MOVE S_DOT (204.788 28.575); </v>
      </c>
      <c r="M45" t="str">
        <f t="shared" si="22"/>
        <v xml:space="preserve">MOVE S_SLSH (223.838 28.575); </v>
      </c>
      <c r="O45" s="2" t="str">
        <f>_xlfn.CONCAT("MOVE S_", O37, " (", O29, " ", $Q29,"); ")</f>
        <v xml:space="preserve">MOVE S_RSFT (292.894 28.575); </v>
      </c>
    </row>
    <row r="46" spans="2:15" x14ac:dyDescent="0.2">
      <c r="B46" t="str">
        <f t="shared" si="18"/>
        <v xml:space="preserve">MOVE S_LCTL (11.906 9.525); </v>
      </c>
      <c r="C46" t="str">
        <f>_xlfn.CONCAT("MOVE S_", C38, " (", C30, " ", $Q30,"); ")</f>
        <v xml:space="preserve">MOVE S_LGUI (35.719 9.525); </v>
      </c>
      <c r="D46" t="str">
        <f>_xlfn.CONCAT("MOVE S_", D38, " (", D30, " ", $Q30,"); ")</f>
        <v xml:space="preserve">MOVE S_LALT (59.531 9.525); </v>
      </c>
      <c r="H46" s="2" t="str">
        <f>_xlfn.CONCAT("MOVE S_", H38, " (", H30, " ", $Q30,"); ")</f>
        <v xml:space="preserve">MOVE S_SPC (130.969 9.525); </v>
      </c>
      <c r="L46" t="str">
        <f>_xlfn.CONCAT("MOVE S_", L38, " (", L30, " ", $Q30,"); ")</f>
        <v xml:space="preserve">MOVE S_FN1 (202.406 9.525); </v>
      </c>
      <c r="M46" t="str">
        <f>_xlfn.CONCAT("MOVE S_", M38, " (", M30, " ", $Q30,"); ")</f>
        <v xml:space="preserve">MOVE S_APP (226.219 9.525); </v>
      </c>
      <c r="N46" t="str">
        <f>_xlfn.CONCAT("MOVE S_", N38, " (", N30, " ", $Q30,"); ")</f>
        <v xml:space="preserve">MOVE S_RALT (250.031 9.525); </v>
      </c>
      <c r="O46" t="str">
        <f>_xlfn.CONCAT("MOVE S_", O38, " (", O30, " ", $Q30,"); ")</f>
        <v xml:space="preserve">MOVE S_RCTL (273.844 9.525); </v>
      </c>
    </row>
    <row r="47" spans="2:15" x14ac:dyDescent="0.2">
      <c r="B47" t="str">
        <f t="shared" si="18"/>
        <v xml:space="preserve">MOVE S_LCTL_2 (14.288 9.525); </v>
      </c>
      <c r="C47" t="str">
        <f>_xlfn.CONCAT("MOVE S_", C39, " (", C31, " ", $Q31,"); ")</f>
        <v xml:space="preserve">MOVE S_LGUI_2 (38.1 9.525); </v>
      </c>
      <c r="D47" t="str">
        <f>_xlfn.CONCAT("MOVE S_", D39, " (", D31, " ", $Q31,"); ")</f>
        <v xml:space="preserve">MOVE S_LALT_2 (61.913 9.525); </v>
      </c>
      <c r="H47" s="2" t="str">
        <f>_xlfn.CONCAT("MOVE S_", H39, " (", H31, " ", $Q31,"); ")</f>
        <v xml:space="preserve">MOVE S_SPC_2 (142.875 9.525); </v>
      </c>
      <c r="M47" t="str">
        <f>_xlfn.CONCAT("MOVE S_", M39, " (", M31, " ", $Q31,"); ")</f>
        <v xml:space="preserve">MOVE S_RGUI_2 (223.838 9.525); </v>
      </c>
      <c r="N47" t="str">
        <f>_xlfn.CONCAT("MOVE S_", N39, " (", N31, " ", $Q31,"); ")</f>
        <v xml:space="preserve">MOVE S_RALT_2 (247.65 9.525); </v>
      </c>
      <c r="O47" t="str">
        <f>_xlfn.CONCAT("MOVE S_", O39, " (", O31, " ", $Q31,"); ")</f>
        <v xml:space="preserve">MOVE S_RCTL_2 (271.463 9.525); </v>
      </c>
    </row>
    <row r="49" spans="2:15" x14ac:dyDescent="0.2">
      <c r="B49" t="str">
        <f>_xlfn.CONCAT("MOVE T_", B37, " (", B29, " ", $Q29,"); ")</f>
        <v xml:space="preserve">MOVE T_LSFT (21.431 28.575); </v>
      </c>
      <c r="D49" t="str">
        <f>_xlfn.CONCAT("MOVE T_", H38, " (", H30, " ", $Q30,"); ")</f>
        <v xml:space="preserve">MOVE T_SPC (130.969 9.525); </v>
      </c>
      <c r="F49" t="str">
        <f>_xlfn.CONCAT("MOVE T_", O34, " (", O26, " ", $Q26,"); ")</f>
        <v xml:space="preserve">MOVE T_BSPC (266.7 85.725); </v>
      </c>
      <c r="H49" t="str">
        <f>_xlfn.CONCAT("MOVE T_", O36, " (", O28, " ", $Q28,"); ")</f>
        <v xml:space="preserve">MOVE T_ENT (264.319 47.625); </v>
      </c>
      <c r="J49" t="str">
        <f>_xlfn.CONCAT("MOVE T_", O37, " (", O29, " ", $Q29,"); ")</f>
        <v xml:space="preserve">MOVE T_RSFT (292.894 28.575); </v>
      </c>
    </row>
    <row r="51" spans="2:15" x14ac:dyDescent="0.2">
      <c r="B51" s="3" t="s">
        <v>61</v>
      </c>
    </row>
    <row r="52" spans="2:15" x14ac:dyDescent="0.2">
      <c r="B52">
        <v>1</v>
      </c>
      <c r="C52">
        <f>B52+1</f>
        <v>2</v>
      </c>
      <c r="D52">
        <f t="shared" ref="D52:O52" si="23">C52+1</f>
        <v>3</v>
      </c>
      <c r="E52">
        <f t="shared" si="23"/>
        <v>4</v>
      </c>
      <c r="F52">
        <f t="shared" si="23"/>
        <v>5</v>
      </c>
      <c r="G52">
        <f t="shared" si="23"/>
        <v>6</v>
      </c>
      <c r="H52">
        <f t="shared" si="23"/>
        <v>7</v>
      </c>
      <c r="I52">
        <f t="shared" si="23"/>
        <v>8</v>
      </c>
      <c r="J52">
        <f t="shared" si="23"/>
        <v>9</v>
      </c>
      <c r="K52">
        <f t="shared" si="23"/>
        <v>10</v>
      </c>
      <c r="L52">
        <f t="shared" si="23"/>
        <v>11</v>
      </c>
      <c r="M52">
        <f t="shared" si="23"/>
        <v>12</v>
      </c>
      <c r="N52">
        <f t="shared" si="23"/>
        <v>13</v>
      </c>
      <c r="O52">
        <f t="shared" si="23"/>
        <v>14</v>
      </c>
    </row>
    <row r="53" spans="2:15" x14ac:dyDescent="0.2">
      <c r="B53">
        <f>O52+1</f>
        <v>15</v>
      </c>
      <c r="C53">
        <f t="shared" ref="C53:O53" si="24">B53+1</f>
        <v>16</v>
      </c>
      <c r="D53">
        <f t="shared" si="24"/>
        <v>17</v>
      </c>
      <c r="E53">
        <f t="shared" si="24"/>
        <v>18</v>
      </c>
      <c r="F53">
        <f t="shared" si="24"/>
        <v>19</v>
      </c>
      <c r="G53">
        <f t="shared" si="24"/>
        <v>20</v>
      </c>
      <c r="H53">
        <f t="shared" si="24"/>
        <v>21</v>
      </c>
      <c r="I53">
        <f t="shared" si="24"/>
        <v>22</v>
      </c>
      <c r="J53">
        <f t="shared" si="24"/>
        <v>23</v>
      </c>
      <c r="K53">
        <f t="shared" si="24"/>
        <v>24</v>
      </c>
      <c r="L53">
        <f t="shared" si="24"/>
        <v>25</v>
      </c>
      <c r="M53">
        <f t="shared" si="24"/>
        <v>26</v>
      </c>
      <c r="N53">
        <f t="shared" si="24"/>
        <v>27</v>
      </c>
      <c r="O53">
        <f t="shared" si="24"/>
        <v>28</v>
      </c>
    </row>
    <row r="54" spans="2:15" x14ac:dyDescent="0.2">
      <c r="B54">
        <f>O53+1</f>
        <v>29</v>
      </c>
      <c r="C54">
        <f t="shared" ref="C54:M54" si="25">B54+1</f>
        <v>30</v>
      </c>
      <c r="D54">
        <f t="shared" si="25"/>
        <v>31</v>
      </c>
      <c r="E54">
        <f t="shared" si="25"/>
        <v>32</v>
      </c>
      <c r="F54">
        <f t="shared" si="25"/>
        <v>33</v>
      </c>
      <c r="G54">
        <f t="shared" si="25"/>
        <v>34</v>
      </c>
      <c r="H54">
        <f t="shared" si="25"/>
        <v>35</v>
      </c>
      <c r="I54">
        <f t="shared" si="25"/>
        <v>36</v>
      </c>
      <c r="J54">
        <f t="shared" si="25"/>
        <v>37</v>
      </c>
      <c r="K54">
        <f t="shared" si="25"/>
        <v>38</v>
      </c>
      <c r="L54">
        <f t="shared" si="25"/>
        <v>39</v>
      </c>
      <c r="M54">
        <f t="shared" si="25"/>
        <v>40</v>
      </c>
      <c r="O54">
        <f>M54+1</f>
        <v>41</v>
      </c>
    </row>
    <row r="55" spans="2:15" x14ac:dyDescent="0.2">
      <c r="B55">
        <f>O54+1</f>
        <v>42</v>
      </c>
      <c r="D55">
        <f>B55+1</f>
        <v>43</v>
      </c>
      <c r="E55">
        <f t="shared" ref="E55:M55" si="26">D55+1</f>
        <v>44</v>
      </c>
      <c r="F55">
        <f t="shared" si="26"/>
        <v>45</v>
      </c>
      <c r="G55">
        <f t="shared" si="26"/>
        <v>46</v>
      </c>
      <c r="H55">
        <f t="shared" si="26"/>
        <v>47</v>
      </c>
      <c r="I55">
        <f t="shared" si="26"/>
        <v>48</v>
      </c>
      <c r="J55">
        <f t="shared" si="26"/>
        <v>49</v>
      </c>
      <c r="K55">
        <f t="shared" si="26"/>
        <v>50</v>
      </c>
      <c r="L55">
        <f t="shared" si="26"/>
        <v>51</v>
      </c>
      <c r="M55">
        <f t="shared" si="26"/>
        <v>52</v>
      </c>
      <c r="O55">
        <f>M55+1</f>
        <v>53</v>
      </c>
    </row>
    <row r="56" spans="2:15" x14ac:dyDescent="0.2">
      <c r="B56">
        <f>O55+1</f>
        <v>54</v>
      </c>
      <c r="C56">
        <f t="shared" ref="C56:O56" si="27">B56+1</f>
        <v>55</v>
      </c>
      <c r="D56">
        <f t="shared" si="27"/>
        <v>56</v>
      </c>
      <c r="H56">
        <f>D56+1</f>
        <v>57</v>
      </c>
      <c r="L56">
        <f>H56+1</f>
        <v>58</v>
      </c>
      <c r="M56">
        <f t="shared" si="27"/>
        <v>59</v>
      </c>
      <c r="N56">
        <f t="shared" si="27"/>
        <v>60</v>
      </c>
      <c r="O56">
        <f t="shared" si="27"/>
        <v>61</v>
      </c>
    </row>
    <row r="58" spans="2:15" x14ac:dyDescent="0.2">
      <c r="B58" s="3" t="s">
        <v>62</v>
      </c>
      <c r="E58">
        <v>-5.8250000000000002</v>
      </c>
      <c r="F58">
        <v>-4.3250000000000002</v>
      </c>
    </row>
    <row r="59" spans="2:15" x14ac:dyDescent="0.2">
      <c r="B59" t="str">
        <f>_xlfn.CONCAT("MOVE D", B52, " (", ROUND(INT(B26)+$E$58,3), " ", ROUND(INT($Q26)+$F$58,3),"); ")</f>
        <v xml:space="preserve">MOVE D1 (3.175 80.675); </v>
      </c>
      <c r="C59" t="str">
        <f t="shared" ref="C59:O59" si="28">_xlfn.CONCAT("MOVE D", C52, " (", ROUND(INT(C26)+$E$58,3), " ", ROUND(INT($Q26)+$F$58,3),"); ")</f>
        <v xml:space="preserve">MOVE D2 (22.175 80.675); </v>
      </c>
      <c r="D59" t="str">
        <f t="shared" si="28"/>
        <v xml:space="preserve">MOVE D3 (41.175 80.675); </v>
      </c>
      <c r="E59" t="str">
        <f t="shared" si="28"/>
        <v xml:space="preserve">MOVE D4 (60.175 80.675); </v>
      </c>
      <c r="F59" t="str">
        <f t="shared" si="28"/>
        <v xml:space="preserve">MOVE D5 (79.175 80.675); </v>
      </c>
      <c r="G59" t="str">
        <f t="shared" si="28"/>
        <v xml:space="preserve">MOVE D6 (98.175 80.675); </v>
      </c>
      <c r="H59" t="str">
        <f t="shared" si="28"/>
        <v xml:space="preserve">MOVE D7 (117.175 80.675); </v>
      </c>
      <c r="I59" t="str">
        <f t="shared" si="28"/>
        <v xml:space="preserve">MOVE D8 (136.175 80.675); </v>
      </c>
      <c r="J59" t="str">
        <f t="shared" si="28"/>
        <v xml:space="preserve">MOVE D9 (155.175 80.675); </v>
      </c>
      <c r="K59" t="str">
        <f t="shared" si="28"/>
        <v xml:space="preserve">MOVE D10 (174.175 80.675); </v>
      </c>
      <c r="L59" t="str">
        <f t="shared" si="28"/>
        <v xml:space="preserve">MOVE D11 (194.175 80.675); </v>
      </c>
      <c r="M59" t="str">
        <f t="shared" si="28"/>
        <v xml:space="preserve">MOVE D12 (213.175 80.675); </v>
      </c>
      <c r="N59" t="str">
        <f t="shared" si="28"/>
        <v xml:space="preserve">MOVE D13 (232.175 80.675); </v>
      </c>
      <c r="O59" t="str">
        <f t="shared" si="28"/>
        <v xml:space="preserve">MOVE D14 (260.175 80.675); </v>
      </c>
    </row>
    <row r="60" spans="2:15" x14ac:dyDescent="0.2">
      <c r="B60" t="str">
        <f t="shared" ref="B60:O60" si="29">_xlfn.CONCAT("MOVE D", B53, " (", ROUND(INT(B27)+$E$58,3), " ", ROUND(INT($Q27)+$F$58,3),"); ")</f>
        <v xml:space="preserve">MOVE D15 (8.175 61.675); </v>
      </c>
      <c r="C60" t="str">
        <f t="shared" si="29"/>
        <v xml:space="preserve">MOVE D16 (32.175 61.675); </v>
      </c>
      <c r="D60" t="str">
        <f t="shared" si="29"/>
        <v xml:space="preserve">MOVE D17 (51.175 61.675); </v>
      </c>
      <c r="E60" t="str">
        <f t="shared" si="29"/>
        <v xml:space="preserve">MOVE D18 (70.175 61.675); </v>
      </c>
      <c r="F60" t="str">
        <f t="shared" si="29"/>
        <v xml:space="preserve">MOVE D19 (89.175 61.675); </v>
      </c>
      <c r="G60" t="str">
        <f t="shared" si="29"/>
        <v xml:space="preserve">MOVE D20 (108.175 61.675); </v>
      </c>
      <c r="H60" t="str">
        <f t="shared" si="29"/>
        <v xml:space="preserve">MOVE D21 (127.175 61.675); </v>
      </c>
      <c r="I60" t="str">
        <f t="shared" si="29"/>
        <v xml:space="preserve">MOVE D22 (146.175 61.675); </v>
      </c>
      <c r="J60" t="str">
        <f t="shared" si="29"/>
        <v xml:space="preserve">MOVE D23 (165.175 61.675); </v>
      </c>
      <c r="K60" t="str">
        <f t="shared" si="29"/>
        <v xml:space="preserve">MOVE D24 (184.175 61.675); </v>
      </c>
      <c r="L60" t="str">
        <f t="shared" si="29"/>
        <v xml:space="preserve">MOVE D25 (203.175 61.675); </v>
      </c>
      <c r="M60" t="str">
        <f t="shared" si="29"/>
        <v xml:space="preserve">MOVE D26 (222.175 61.675); </v>
      </c>
      <c r="N60" t="str">
        <f t="shared" si="29"/>
        <v xml:space="preserve">MOVE D27 (241.175 61.675); </v>
      </c>
      <c r="O60" t="str">
        <f t="shared" si="29"/>
        <v xml:space="preserve">MOVE D28 (265.175 61.675); </v>
      </c>
    </row>
    <row r="61" spans="2:15" x14ac:dyDescent="0.2">
      <c r="B61" t="str">
        <f t="shared" ref="B61:O61" si="30">_xlfn.CONCAT("MOVE D", B54, " (", ROUND(INT(B28)+$E$58,3), " ", ROUND(INT($Q28)+$F$58,3),"); ")</f>
        <v xml:space="preserve">MOVE D29 (10.175 42.675); </v>
      </c>
      <c r="C61" t="str">
        <f t="shared" si="30"/>
        <v xml:space="preserve">MOVE D30 (36.175 42.675); </v>
      </c>
      <c r="D61" t="str">
        <f t="shared" si="30"/>
        <v xml:space="preserve">MOVE D31 (55.175 42.675); </v>
      </c>
      <c r="E61" t="str">
        <f t="shared" si="30"/>
        <v xml:space="preserve">MOVE D32 (74.175 42.675); </v>
      </c>
      <c r="F61" t="str">
        <f t="shared" si="30"/>
        <v xml:space="preserve">MOVE D33 (94.175 42.675); </v>
      </c>
      <c r="G61" t="str">
        <f t="shared" si="30"/>
        <v xml:space="preserve">MOVE D34 (113.175 42.675); </v>
      </c>
      <c r="H61" t="str">
        <f t="shared" si="30"/>
        <v xml:space="preserve">MOVE D35 (132.175 42.675); </v>
      </c>
      <c r="I61" t="str">
        <f t="shared" si="30"/>
        <v xml:space="preserve">MOVE D36 (151.175 42.675); </v>
      </c>
      <c r="J61" t="str">
        <f t="shared" si="30"/>
        <v xml:space="preserve">MOVE D37 (170.175 42.675); </v>
      </c>
      <c r="K61" t="str">
        <f t="shared" si="30"/>
        <v xml:space="preserve">MOVE D38 (189.175 42.675); </v>
      </c>
      <c r="L61" t="str">
        <f t="shared" si="30"/>
        <v xml:space="preserve">MOVE D39 (208.175 42.675); </v>
      </c>
      <c r="M61" t="str">
        <f t="shared" si="30"/>
        <v xml:space="preserve">MOVE D40 (227.175 42.675); </v>
      </c>
      <c r="O61" t="str">
        <f t="shared" si="30"/>
        <v xml:space="preserve">MOVE D41 (258.175 42.675); </v>
      </c>
    </row>
    <row r="62" spans="2:15" x14ac:dyDescent="0.2">
      <c r="B62" t="str">
        <f t="shared" ref="B62:O62" si="31">_xlfn.CONCAT("MOVE D", B55, " (", ROUND(INT(B29)+$E$58,3), " ", ROUND(INT($Q29)+$F$58,3),"); ")</f>
        <v xml:space="preserve">MOVE D42 (15.175 23.675); </v>
      </c>
      <c r="D62" t="str">
        <f t="shared" si="31"/>
        <v xml:space="preserve">MOVE D43 (46.175 23.675); </v>
      </c>
      <c r="E62" t="str">
        <f t="shared" si="31"/>
        <v xml:space="preserve">MOVE D44 (65.175 23.675); </v>
      </c>
      <c r="F62" t="str">
        <f t="shared" si="31"/>
        <v xml:space="preserve">MOVE D45 (84.175 23.675); </v>
      </c>
      <c r="G62" t="str">
        <f t="shared" si="31"/>
        <v xml:space="preserve">MOVE D46 (103.175 23.675); </v>
      </c>
      <c r="H62" t="str">
        <f t="shared" si="31"/>
        <v xml:space="preserve">MOVE D47 (122.175 23.675); </v>
      </c>
      <c r="I62" t="str">
        <f t="shared" si="31"/>
        <v xml:space="preserve">MOVE D48 (141.175 23.675); </v>
      </c>
      <c r="J62" t="str">
        <f t="shared" si="31"/>
        <v xml:space="preserve">MOVE D49 (160.175 23.675); </v>
      </c>
      <c r="K62" t="str">
        <f t="shared" si="31"/>
        <v xml:space="preserve">MOVE D50 (179.175 23.675); </v>
      </c>
      <c r="L62" t="str">
        <f t="shared" si="31"/>
        <v xml:space="preserve">MOVE D51 (198.175 23.675); </v>
      </c>
      <c r="M62" t="str">
        <f t="shared" si="31"/>
        <v xml:space="preserve">MOVE D52 (217.175 23.675); </v>
      </c>
      <c r="O62" t="str">
        <f t="shared" si="31"/>
        <v xml:space="preserve">MOVE D53 (286.175 23.675); </v>
      </c>
    </row>
    <row r="63" spans="2:15" x14ac:dyDescent="0.2">
      <c r="B63" t="str">
        <f t="shared" ref="B63:O63" si="32">_xlfn.CONCAT("MOVE D", B56, " (", ROUND(INT(B30)+$E$58,3), " ", ROUND(INT($Q30)+$F$58,3),"); ")</f>
        <v xml:space="preserve">MOVE D54 (5.175 4.675); </v>
      </c>
      <c r="C63" t="str">
        <f t="shared" si="32"/>
        <v xml:space="preserve">MOVE D55 (29.175 4.675); </v>
      </c>
      <c r="D63" t="str">
        <f t="shared" si="32"/>
        <v xml:space="preserve">MOVE D56 (53.175 4.675); </v>
      </c>
      <c r="H63" t="str">
        <f t="shared" si="32"/>
        <v xml:space="preserve">MOVE D57 (124.175 4.675); </v>
      </c>
      <c r="L63" t="str">
        <f t="shared" si="32"/>
        <v xml:space="preserve">MOVE D58 (196.175 4.675); </v>
      </c>
      <c r="M63" t="str">
        <f t="shared" si="32"/>
        <v xml:space="preserve">MOVE D59 (220.175 4.675); </v>
      </c>
      <c r="N63" t="str">
        <f t="shared" si="32"/>
        <v xml:space="preserve">MOVE D60 (244.175 4.675); </v>
      </c>
      <c r="O63" t="str">
        <f t="shared" si="32"/>
        <v xml:space="preserve">MOVE D61 (267.175 4.675); 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2022-07-21T10:57:38Z</dcterms:created>
  <dcterms:modified xsi:type="dcterms:W3CDTF">2024-12-13T11:15:14Z</dcterms:modified>
</cp:coreProperties>
</file>