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SMR\AO\Excel\Actividad 9\"/>
    </mc:Choice>
  </mc:AlternateContent>
  <xr:revisionPtr revIDLastSave="0" documentId="13_ncr:1_{BBE80D78-9876-4C02-A35E-7F09C5DAABF7}" xr6:coauthVersionLast="45" xr6:coauthVersionMax="45" xr10:uidLastSave="{00000000-0000-0000-0000-000000000000}"/>
  <bookViews>
    <workbookView xWindow="-120" yWindow="-120" windowWidth="29040" windowHeight="16440" activeTab="6" xr2:uid="{00000000-000D-0000-FFFF-FFFF00000000}"/>
  </bookViews>
  <sheets>
    <sheet name="Inglés" sheetId="1" r:id="rId1"/>
    <sheet name="A.Ofimáticas" sheetId="2" r:id="rId2"/>
    <sheet name="Redes" sheetId="3" r:id="rId3"/>
    <sheet name="Montaje" sheetId="4" r:id="rId4"/>
    <sheet name="S.Operativos" sheetId="5" r:id="rId5"/>
    <sheet name="FOL" sheetId="6" r:id="rId6"/>
    <sheet name="Final de curso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7" l="1"/>
  <c r="J5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F3" i="3"/>
  <c r="F4" i="3"/>
  <c r="D5" i="7" s="1"/>
  <c r="I5" i="7" s="1"/>
  <c r="F5" i="3"/>
  <c r="D6" i="7" s="1"/>
  <c r="I6" i="7" s="1"/>
  <c r="K28" i="7" s="1"/>
  <c r="F6" i="3"/>
  <c r="F7" i="3"/>
  <c r="F8" i="3"/>
  <c r="D9" i="7" s="1"/>
  <c r="I9" i="7" s="1"/>
  <c r="F9" i="3"/>
  <c r="F10" i="3"/>
  <c r="F11" i="3"/>
  <c r="F12" i="3"/>
  <c r="F13" i="3"/>
  <c r="D14" i="7" s="1"/>
  <c r="I14" i="7" s="1"/>
  <c r="F14" i="3"/>
  <c r="D15" i="7" s="1"/>
  <c r="I15" i="7" s="1"/>
  <c r="F15" i="3"/>
  <c r="F16" i="3"/>
  <c r="D17" i="7" s="1"/>
  <c r="I17" i="7" s="1"/>
  <c r="F17" i="3"/>
  <c r="D18" i="7" s="1"/>
  <c r="I18" i="7" s="1"/>
  <c r="F18" i="3"/>
  <c r="F19" i="3"/>
  <c r="D20" i="7" s="1"/>
  <c r="I20" i="7" s="1"/>
  <c r="F20" i="3"/>
  <c r="D21" i="7" s="1"/>
  <c r="I21" i="7" s="1"/>
  <c r="F2" i="3"/>
  <c r="D3" i="7"/>
  <c r="I3" i="7" s="1"/>
  <c r="I7" i="7"/>
  <c r="I1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3" i="7"/>
  <c r="D4" i="7"/>
  <c r="I4" i="7" s="1"/>
  <c r="D7" i="7"/>
  <c r="D8" i="7"/>
  <c r="I8" i="7" s="1"/>
  <c r="D10" i="7"/>
  <c r="I10" i="7" s="1"/>
  <c r="D11" i="7"/>
  <c r="I11" i="7" s="1"/>
  <c r="D12" i="7"/>
  <c r="I12" i="7" s="1"/>
  <c r="D13" i="7"/>
  <c r="I13" i="7" s="1"/>
  <c r="D16" i="7"/>
  <c r="I16" i="7" s="1"/>
  <c r="D19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K26" i="7" l="1"/>
  <c r="K27" i="7"/>
  <c r="J6" i="7"/>
  <c r="K25" i="7" s="1"/>
</calcChain>
</file>

<file path=xl/sharedStrings.xml><?xml version="1.0" encoding="utf-8"?>
<sst xmlns="http://schemas.openxmlformats.org/spreadsheetml/2006/main" count="201" uniqueCount="54">
  <si>
    <t>Alumno</t>
  </si>
  <si>
    <t>Examen Tema 1</t>
  </si>
  <si>
    <t>Examen T2</t>
  </si>
  <si>
    <t>Examen T3</t>
  </si>
  <si>
    <t>Media Actividades</t>
  </si>
  <si>
    <t>Nota Final</t>
  </si>
  <si>
    <t>adasd</t>
  </si>
  <si>
    <t>asdasd</t>
  </si>
  <si>
    <t>ffrec</t>
  </si>
  <si>
    <t>svsfbv</t>
  </si>
  <si>
    <t>vcsdfre</t>
  </si>
  <si>
    <t>sfgrgv</t>
  </si>
  <si>
    <t>dewerefd</t>
  </si>
  <si>
    <t>fcsgfsg</t>
  </si>
  <si>
    <t>vsgtgvd</t>
  </si>
  <si>
    <t>sfdgwe</t>
  </si>
  <si>
    <t>vnjkliu</t>
  </si>
  <si>
    <t>gjyukng</t>
  </si>
  <si>
    <t>kyukh</t>
  </si>
  <si>
    <t>safsdv</t>
  </si>
  <si>
    <t>gsv</t>
  </si>
  <si>
    <t>sdgx</t>
  </si>
  <si>
    <t>dgsg</t>
  </si>
  <si>
    <t>vzgdsd</t>
  </si>
  <si>
    <t>sgshgsh</t>
  </si>
  <si>
    <t>Trimestre 1</t>
  </si>
  <si>
    <t>Trimestre 2</t>
  </si>
  <si>
    <t>Trimestre 3</t>
  </si>
  <si>
    <t>Inglés</t>
  </si>
  <si>
    <t>A.Ofimáticas</t>
  </si>
  <si>
    <t>Redes</t>
  </si>
  <si>
    <t>Montaje</t>
  </si>
  <si>
    <t>S.Operativos</t>
  </si>
  <si>
    <t>FOL</t>
  </si>
  <si>
    <t>Asiganturas suspendidas</t>
  </si>
  <si>
    <t xml:space="preserve">La nota final: </t>
  </si>
  <si>
    <t>Para poder hacer media la nota de cada uno de los trimestres tiene que superar el 2,99, sino la nota final será un 3. Si superan el 3 la nota final se calcula con el promedio de las notas por trimestre, que valen un 70% más la media de las actividades que vale un 30%.</t>
  </si>
  <si>
    <t>Para poder hacer media la nota de cada uno de los trimestres tiene que superar el 1,99, sino la nota final será un 2.Si superan el 3 la nota final se calcula con el promedio de las notas por trimestre, que valen un 80% más la media de las actividades que vale un 20%.</t>
  </si>
  <si>
    <t>Para poder hacer media la nota de cada uno de los trimestres tiene que superar el 2,99, sino la nota final será un 3. Si superan el 3 la nota final se calcula con el promedio de las notas por trimestre, que valen un 40% más la media de las actividades que vale un60%.</t>
  </si>
  <si>
    <t>Para poder hacer media la nota de cada uno de los trimestres tiene que superar el 2,99, sino la nota final será un 3. Si superan el 3 la nota final se calcula con el promedio de las notas por trimestre, que valen un 75% más la media de las actividades que vale un 25%.</t>
  </si>
  <si>
    <t>Para poder hacer media la nota de cada uno de los trimestres tiene que superar el 4,49, sino la nota final será un 3. Si superan el 3 la nota final se calcula con el promedio de las notas por trimestre, que valen un 90% más la media de las actividades que vale un 10%.</t>
  </si>
  <si>
    <t>NOTAS FINALES</t>
  </si>
  <si>
    <t>NOTA FINAL</t>
  </si>
  <si>
    <t>ASIGNATURAS SUSPENDIDAS</t>
  </si>
  <si>
    <t>Hay que contar los "IN" que tenga cada alumno.</t>
  </si>
  <si>
    <t>Si han sacado menos de un 4,99, poner "IN". Si han sacado entre 5 y 6,99 poner "SF", si han sacado entre 7 y 8,99 poner "NT" y si han sacado más o igual que un 9 poner "SB".</t>
  </si>
  <si>
    <t>Nota Final Curso</t>
  </si>
  <si>
    <t>NOTA FINAL CURSO</t>
  </si>
  <si>
    <t>Si tienen más de dos asginaturas suspendidas indicar "Tiene que repetir curso", si tienen 2 asignaturas suspendidas indicar "tiene que recuperar 2 asignaturas" y si tiene menos de 2 sacar la nota media de todas las asignaturas.</t>
  </si>
  <si>
    <t>¿Cuál es la máxima nota?</t>
  </si>
  <si>
    <t>¿Cuántos alumnos han aprobado?</t>
  </si>
  <si>
    <t>¿Cuántos alumnos tiene que recuperar asignaturas?</t>
  </si>
  <si>
    <t>¿Cuántos alumnos tiene que repetir curso?</t>
  </si>
  <si>
    <t>Para poder hacer media la nota de cada uno de los trimestres tiene que superar el 3,99, sino la nota final será un 4. Si superan el 4 la nota final se calcula con el promedio de las notas por trimestre, que valen un 50% más la media de las actividades que vale un 50%.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</si>
</sst>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1" fillId="5" borderId="18" xfId="0" applyNumberFormat="1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2" fontId="1" fillId="7" borderId="17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2" fillId="8" borderId="19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0" fillId="5" borderId="2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2" fontId="1" fillId="5" borderId="30" xfId="0" applyNumberFormat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3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F2" sqref="F2"/>
    </sheetView>
  </sheetViews>
  <sheetFormatPr baseColWidth="10" defaultRowHeight="15" x14ac:dyDescent="0.25"/>
  <cols>
    <col min="1" max="1" width="15.42578125" style="1" bestFit="1" customWidth="1"/>
    <col min="2" max="4" width="11" style="1" bestFit="1" customWidth="1"/>
    <col min="5" max="5" width="17.42578125" style="1" bestFit="1" customWidth="1"/>
    <col min="6" max="6" width="13" style="1" customWidth="1"/>
    <col min="7" max="7" width="11.42578125" style="1"/>
    <col min="8" max="8" width="11.42578125" style="25"/>
    <col min="9" max="16384" width="11.42578125" style="1"/>
  </cols>
  <sheetData>
    <row r="1" spans="1:11" ht="15.75" thickBot="1" x14ac:dyDescent="0.3">
      <c r="A1" s="16" t="s">
        <v>0</v>
      </c>
      <c r="B1" s="11" t="s">
        <v>25</v>
      </c>
      <c r="C1" s="11" t="s">
        <v>26</v>
      </c>
      <c r="D1" s="11" t="s">
        <v>27</v>
      </c>
      <c r="E1" s="14" t="s">
        <v>4</v>
      </c>
      <c r="F1" s="15" t="s">
        <v>5</v>
      </c>
    </row>
    <row r="2" spans="1:11" ht="15.75" thickBot="1" x14ac:dyDescent="0.3">
      <c r="A2" s="17" t="s">
        <v>6</v>
      </c>
      <c r="B2" s="3">
        <v>6</v>
      </c>
      <c r="C2" s="4">
        <v>3</v>
      </c>
      <c r="D2" s="4">
        <v>7</v>
      </c>
      <c r="E2" s="8">
        <v>9</v>
      </c>
      <c r="F2" s="13">
        <f>IF(AND(B2&gt;=3,C2&gt;=3,D2&gt;=3),AVERAGE(B2:D2)*0.7 + (E2 *0.3),3)</f>
        <v>6.4333333333333327</v>
      </c>
    </row>
    <row r="3" spans="1:11" ht="15.75" thickBot="1" x14ac:dyDescent="0.3">
      <c r="A3" s="18" t="s">
        <v>7</v>
      </c>
      <c r="B3" s="5">
        <v>8</v>
      </c>
      <c r="C3" s="2">
        <v>8</v>
      </c>
      <c r="D3" s="2">
        <v>1</v>
      </c>
      <c r="E3" s="9">
        <v>4</v>
      </c>
      <c r="F3" s="13">
        <f t="shared" ref="F3:F20" si="0">IF(AND(B3&gt;=3,C3&gt;=3,D3&gt;=3),AVERAGE(B3:D3)*0.7 + (E3 *0.3),3)</f>
        <v>3</v>
      </c>
      <c r="H3" s="43" t="s">
        <v>35</v>
      </c>
      <c r="I3" s="44"/>
      <c r="J3" s="44"/>
      <c r="K3" s="45"/>
    </row>
    <row r="4" spans="1:11" ht="15" customHeight="1" thickBot="1" x14ac:dyDescent="0.3">
      <c r="A4" s="18" t="s">
        <v>8</v>
      </c>
      <c r="B4" s="5">
        <v>6</v>
      </c>
      <c r="C4" s="2">
        <v>6</v>
      </c>
      <c r="D4" s="2">
        <v>1</v>
      </c>
      <c r="E4" s="9">
        <v>7</v>
      </c>
      <c r="F4" s="13">
        <f t="shared" si="0"/>
        <v>3</v>
      </c>
      <c r="H4" s="34" t="s">
        <v>36</v>
      </c>
      <c r="I4" s="35"/>
      <c r="J4" s="35"/>
      <c r="K4" s="36"/>
    </row>
    <row r="5" spans="1:11" ht="15.75" thickBot="1" x14ac:dyDescent="0.3">
      <c r="A5" s="18" t="s">
        <v>9</v>
      </c>
      <c r="B5" s="5">
        <v>5</v>
      </c>
      <c r="C5" s="2">
        <v>7</v>
      </c>
      <c r="D5" s="2">
        <v>9</v>
      </c>
      <c r="E5" s="9">
        <v>8</v>
      </c>
      <c r="F5" s="13">
        <f t="shared" si="0"/>
        <v>7.2999999999999989</v>
      </c>
      <c r="H5" s="37"/>
      <c r="I5" s="38"/>
      <c r="J5" s="38"/>
      <c r="K5" s="39"/>
    </row>
    <row r="6" spans="1:11" ht="15.75" thickBot="1" x14ac:dyDescent="0.3">
      <c r="A6" s="18" t="s">
        <v>10</v>
      </c>
      <c r="B6" s="5">
        <v>9</v>
      </c>
      <c r="C6" s="2">
        <v>10</v>
      </c>
      <c r="D6" s="2">
        <v>9</v>
      </c>
      <c r="E6" s="9">
        <v>10</v>
      </c>
      <c r="F6" s="13">
        <f t="shared" si="0"/>
        <v>9.5333333333333332</v>
      </c>
      <c r="H6" s="37"/>
      <c r="I6" s="38"/>
      <c r="J6" s="38"/>
      <c r="K6" s="39"/>
    </row>
    <row r="7" spans="1:11" ht="15.75" thickBot="1" x14ac:dyDescent="0.3">
      <c r="A7" s="18" t="s">
        <v>11</v>
      </c>
      <c r="B7" s="5">
        <v>5</v>
      </c>
      <c r="C7" s="2">
        <v>1</v>
      </c>
      <c r="D7" s="2">
        <v>2</v>
      </c>
      <c r="E7" s="9">
        <v>8</v>
      </c>
      <c r="F7" s="13">
        <f t="shared" si="0"/>
        <v>3</v>
      </c>
      <c r="H7" s="37"/>
      <c r="I7" s="38"/>
      <c r="J7" s="38"/>
      <c r="K7" s="39"/>
    </row>
    <row r="8" spans="1:11" ht="15.75" thickBot="1" x14ac:dyDescent="0.3">
      <c r="A8" s="18" t="s">
        <v>12</v>
      </c>
      <c r="B8" s="5">
        <v>6</v>
      </c>
      <c r="C8" s="2">
        <v>7</v>
      </c>
      <c r="D8" s="2">
        <v>9</v>
      </c>
      <c r="E8" s="9">
        <v>4</v>
      </c>
      <c r="F8" s="13">
        <f t="shared" si="0"/>
        <v>6.333333333333333</v>
      </c>
      <c r="H8" s="37"/>
      <c r="I8" s="38"/>
      <c r="J8" s="38"/>
      <c r="K8" s="39"/>
    </row>
    <row r="9" spans="1:11" ht="15.75" thickBot="1" x14ac:dyDescent="0.3">
      <c r="A9" s="18" t="s">
        <v>13</v>
      </c>
      <c r="B9" s="5">
        <v>6</v>
      </c>
      <c r="C9" s="2">
        <v>6</v>
      </c>
      <c r="D9" s="2">
        <v>9</v>
      </c>
      <c r="E9" s="9">
        <v>7</v>
      </c>
      <c r="F9" s="13">
        <f t="shared" si="0"/>
        <v>7</v>
      </c>
      <c r="H9" s="37"/>
      <c r="I9" s="38"/>
      <c r="J9" s="38"/>
      <c r="K9" s="39"/>
    </row>
    <row r="10" spans="1:11" ht="15.75" thickBot="1" x14ac:dyDescent="0.3">
      <c r="A10" s="18" t="s">
        <v>19</v>
      </c>
      <c r="B10" s="5">
        <v>10</v>
      </c>
      <c r="C10" s="2">
        <v>6</v>
      </c>
      <c r="D10" s="2">
        <v>3</v>
      </c>
      <c r="E10" s="9">
        <v>2</v>
      </c>
      <c r="F10" s="13">
        <f t="shared" si="0"/>
        <v>5.0333333333333323</v>
      </c>
      <c r="H10" s="40"/>
      <c r="I10" s="41"/>
      <c r="J10" s="41"/>
      <c r="K10" s="42"/>
    </row>
    <row r="11" spans="1:11" ht="15.75" thickBot="1" x14ac:dyDescent="0.3">
      <c r="A11" s="18" t="s">
        <v>20</v>
      </c>
      <c r="B11" s="5">
        <v>7</v>
      </c>
      <c r="C11" s="2">
        <v>7</v>
      </c>
      <c r="D11" s="2">
        <v>6</v>
      </c>
      <c r="E11" s="9">
        <v>6</v>
      </c>
      <c r="F11" s="13">
        <f t="shared" si="0"/>
        <v>6.4666666666666668</v>
      </c>
    </row>
    <row r="12" spans="1:11" ht="15.75" thickBot="1" x14ac:dyDescent="0.3">
      <c r="A12" s="18" t="s">
        <v>21</v>
      </c>
      <c r="B12" s="5">
        <v>7</v>
      </c>
      <c r="C12" s="2">
        <v>7</v>
      </c>
      <c r="D12" s="2">
        <v>4</v>
      </c>
      <c r="E12" s="9">
        <v>8</v>
      </c>
      <c r="F12" s="13">
        <f t="shared" si="0"/>
        <v>6.6</v>
      </c>
    </row>
    <row r="13" spans="1:11" ht="15.75" thickBot="1" x14ac:dyDescent="0.3">
      <c r="A13" s="18" t="s">
        <v>22</v>
      </c>
      <c r="B13" s="5">
        <v>9</v>
      </c>
      <c r="C13" s="2">
        <v>8</v>
      </c>
      <c r="D13" s="2">
        <v>7</v>
      </c>
      <c r="E13" s="9">
        <v>5</v>
      </c>
      <c r="F13" s="13">
        <f t="shared" si="0"/>
        <v>7.1</v>
      </c>
    </row>
    <row r="14" spans="1:11" ht="15.75" thickBot="1" x14ac:dyDescent="0.3">
      <c r="A14" s="18" t="s">
        <v>24</v>
      </c>
      <c r="B14" s="5">
        <v>5</v>
      </c>
      <c r="C14" s="2">
        <v>7</v>
      </c>
      <c r="D14" s="2">
        <v>6</v>
      </c>
      <c r="E14" s="9">
        <v>2</v>
      </c>
      <c r="F14" s="13">
        <f t="shared" si="0"/>
        <v>4.7999999999999989</v>
      </c>
    </row>
    <row r="15" spans="1:11" ht="15.75" thickBot="1" x14ac:dyDescent="0.3">
      <c r="A15" s="18" t="s">
        <v>23</v>
      </c>
      <c r="B15" s="5">
        <v>3</v>
      </c>
      <c r="C15" s="2">
        <v>3</v>
      </c>
      <c r="D15" s="2">
        <v>2</v>
      </c>
      <c r="E15" s="9">
        <v>1</v>
      </c>
      <c r="F15" s="13">
        <f t="shared" si="0"/>
        <v>3</v>
      </c>
    </row>
    <row r="16" spans="1:11" ht="15.75" thickBot="1" x14ac:dyDescent="0.3">
      <c r="A16" s="18" t="s">
        <v>14</v>
      </c>
      <c r="B16" s="5">
        <v>8</v>
      </c>
      <c r="C16" s="2">
        <v>8</v>
      </c>
      <c r="D16" s="2">
        <v>6</v>
      </c>
      <c r="E16" s="9">
        <v>5</v>
      </c>
      <c r="F16" s="13">
        <f t="shared" si="0"/>
        <v>6.6333333333333329</v>
      </c>
    </row>
    <row r="17" spans="1:6" ht="15.75" thickBot="1" x14ac:dyDescent="0.3">
      <c r="A17" s="18" t="s">
        <v>15</v>
      </c>
      <c r="B17" s="5">
        <v>4</v>
      </c>
      <c r="C17" s="2">
        <v>5</v>
      </c>
      <c r="D17" s="2">
        <v>5</v>
      </c>
      <c r="E17" s="9">
        <v>8</v>
      </c>
      <c r="F17" s="13">
        <f t="shared" si="0"/>
        <v>5.6666666666666661</v>
      </c>
    </row>
    <row r="18" spans="1:6" ht="15.75" thickBot="1" x14ac:dyDescent="0.3">
      <c r="A18" s="18" t="s">
        <v>16</v>
      </c>
      <c r="B18" s="5">
        <v>9</v>
      </c>
      <c r="C18" s="2">
        <v>8</v>
      </c>
      <c r="D18" s="2">
        <v>10</v>
      </c>
      <c r="E18" s="9">
        <v>8</v>
      </c>
      <c r="F18" s="13">
        <f t="shared" si="0"/>
        <v>8.6999999999999993</v>
      </c>
    </row>
    <row r="19" spans="1:6" ht="15.75" thickBot="1" x14ac:dyDescent="0.3">
      <c r="A19" s="18" t="s">
        <v>17</v>
      </c>
      <c r="B19" s="5">
        <v>5</v>
      </c>
      <c r="C19" s="2">
        <v>9</v>
      </c>
      <c r="D19" s="2">
        <v>5</v>
      </c>
      <c r="E19" s="9">
        <v>5</v>
      </c>
      <c r="F19" s="13">
        <f t="shared" si="0"/>
        <v>5.9333333333333327</v>
      </c>
    </row>
    <row r="20" spans="1:6" ht="15.75" thickBot="1" x14ac:dyDescent="0.3">
      <c r="A20" s="19" t="s">
        <v>18</v>
      </c>
      <c r="B20" s="6">
        <v>6</v>
      </c>
      <c r="C20" s="7">
        <v>4</v>
      </c>
      <c r="D20" s="7">
        <v>9</v>
      </c>
      <c r="E20" s="10">
        <v>10</v>
      </c>
      <c r="F20" s="13">
        <f t="shared" si="0"/>
        <v>7.4333333333333327</v>
      </c>
    </row>
  </sheetData>
  <mergeCells count="2">
    <mergeCell ref="H4:K10"/>
    <mergeCell ref="H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F2" sqref="F2"/>
    </sheetView>
  </sheetViews>
  <sheetFormatPr baseColWidth="10" defaultRowHeight="15" x14ac:dyDescent="0.25"/>
  <cols>
    <col min="1" max="1" width="15.42578125" style="1" bestFit="1" customWidth="1"/>
    <col min="2" max="2" width="14.7109375" style="1" bestFit="1" customWidth="1"/>
    <col min="3" max="4" width="10.42578125" style="1" bestFit="1" customWidth="1"/>
    <col min="5" max="5" width="17.42578125" style="1" bestFit="1" customWidth="1"/>
    <col min="6" max="6" width="13" style="1" customWidth="1"/>
    <col min="7" max="16384" width="11.42578125" style="1"/>
  </cols>
  <sheetData>
    <row r="1" spans="1:11" ht="15.75" thickBot="1" x14ac:dyDescent="0.3">
      <c r="A1" s="16" t="s">
        <v>0</v>
      </c>
      <c r="B1" s="11" t="s">
        <v>1</v>
      </c>
      <c r="C1" s="12" t="s">
        <v>2</v>
      </c>
      <c r="D1" s="12" t="s">
        <v>3</v>
      </c>
      <c r="E1" s="14" t="s">
        <v>4</v>
      </c>
      <c r="F1" s="15" t="s">
        <v>5</v>
      </c>
    </row>
    <row r="2" spans="1:11" ht="15.75" thickBot="1" x14ac:dyDescent="0.3">
      <c r="A2" s="17" t="s">
        <v>6</v>
      </c>
      <c r="B2" s="3">
        <v>4</v>
      </c>
      <c r="C2" s="4">
        <v>8</v>
      </c>
      <c r="D2" s="4">
        <v>5</v>
      </c>
      <c r="E2" s="8">
        <v>10</v>
      </c>
      <c r="F2" s="13">
        <f>IF(AND(B2&gt;=4,C2&gt;=4,D2&gt;=4),AVERAGE(B2:D2)*0.5 + (E2 *0.5),4)</f>
        <v>7.8333333333333339</v>
      </c>
    </row>
    <row r="3" spans="1:11" ht="15.75" thickBot="1" x14ac:dyDescent="0.3">
      <c r="A3" s="18" t="s">
        <v>7</v>
      </c>
      <c r="B3" s="5">
        <v>7</v>
      </c>
      <c r="C3" s="2">
        <v>9</v>
      </c>
      <c r="D3" s="2">
        <v>9</v>
      </c>
      <c r="E3" s="9">
        <v>10</v>
      </c>
      <c r="F3" s="13">
        <f t="shared" ref="F3:F20" si="0">IF(AND(B3&gt;=4,C3&gt;=4,D3&gt;=4),AVERAGE(B3:D3)*0.5 + (E3 *0.5),4)</f>
        <v>9.1666666666666679</v>
      </c>
      <c r="H3" s="43" t="s">
        <v>35</v>
      </c>
      <c r="I3" s="44"/>
      <c r="J3" s="44"/>
      <c r="K3" s="45"/>
    </row>
    <row r="4" spans="1:11" ht="15.75" thickBot="1" x14ac:dyDescent="0.3">
      <c r="A4" s="18" t="s">
        <v>8</v>
      </c>
      <c r="B4" s="5">
        <v>6</v>
      </c>
      <c r="C4" s="2">
        <v>4</v>
      </c>
      <c r="D4" s="2">
        <v>4</v>
      </c>
      <c r="E4" s="9">
        <v>5</v>
      </c>
      <c r="F4" s="13">
        <f t="shared" si="0"/>
        <v>4.8333333333333339</v>
      </c>
      <c r="H4" s="34" t="s">
        <v>53</v>
      </c>
      <c r="I4" s="35"/>
      <c r="J4" s="35"/>
      <c r="K4" s="36"/>
    </row>
    <row r="5" spans="1:11" ht="15.75" thickBot="1" x14ac:dyDescent="0.3">
      <c r="A5" s="18" t="s">
        <v>9</v>
      </c>
      <c r="B5" s="5">
        <v>5</v>
      </c>
      <c r="C5" s="2">
        <v>7</v>
      </c>
      <c r="D5" s="2">
        <v>8</v>
      </c>
      <c r="E5" s="9">
        <v>6</v>
      </c>
      <c r="F5" s="13">
        <f t="shared" si="0"/>
        <v>6.3333333333333339</v>
      </c>
      <c r="H5" s="37"/>
      <c r="I5" s="38"/>
      <c r="J5" s="38"/>
      <c r="K5" s="39"/>
    </row>
    <row r="6" spans="1:11" ht="15.75" thickBot="1" x14ac:dyDescent="0.3">
      <c r="A6" s="18" t="s">
        <v>10</v>
      </c>
      <c r="B6" s="5">
        <v>8</v>
      </c>
      <c r="C6" s="2">
        <v>6</v>
      </c>
      <c r="D6" s="2">
        <v>7</v>
      </c>
      <c r="E6" s="9">
        <v>8</v>
      </c>
      <c r="F6" s="13">
        <f t="shared" si="0"/>
        <v>7.5</v>
      </c>
      <c r="H6" s="37"/>
      <c r="I6" s="38"/>
      <c r="J6" s="38"/>
      <c r="K6" s="39"/>
    </row>
    <row r="7" spans="1:11" ht="15.75" thickBot="1" x14ac:dyDescent="0.3">
      <c r="A7" s="18" t="s">
        <v>11</v>
      </c>
      <c r="B7" s="5">
        <v>8</v>
      </c>
      <c r="C7" s="2">
        <v>10</v>
      </c>
      <c r="D7" s="2">
        <v>5</v>
      </c>
      <c r="E7" s="9">
        <v>8</v>
      </c>
      <c r="F7" s="13">
        <f t="shared" si="0"/>
        <v>7.8333333333333339</v>
      </c>
      <c r="H7" s="37"/>
      <c r="I7" s="38"/>
      <c r="J7" s="38"/>
      <c r="K7" s="39"/>
    </row>
    <row r="8" spans="1:11" ht="15.75" thickBot="1" x14ac:dyDescent="0.3">
      <c r="A8" s="18" t="s">
        <v>12</v>
      </c>
      <c r="B8" s="5">
        <v>5</v>
      </c>
      <c r="C8" s="2">
        <v>4</v>
      </c>
      <c r="D8" s="2">
        <v>4</v>
      </c>
      <c r="E8" s="9">
        <v>5</v>
      </c>
      <c r="F8" s="13">
        <f t="shared" si="0"/>
        <v>4.6666666666666661</v>
      </c>
      <c r="H8" s="37"/>
      <c r="I8" s="38"/>
      <c r="J8" s="38"/>
      <c r="K8" s="39"/>
    </row>
    <row r="9" spans="1:11" ht="15.75" thickBot="1" x14ac:dyDescent="0.3">
      <c r="A9" s="18" t="s">
        <v>13</v>
      </c>
      <c r="B9" s="5">
        <v>8</v>
      </c>
      <c r="C9" s="2">
        <v>5</v>
      </c>
      <c r="D9" s="2">
        <v>9</v>
      </c>
      <c r="E9" s="9">
        <v>6</v>
      </c>
      <c r="F9" s="13">
        <f t="shared" si="0"/>
        <v>6.6666666666666661</v>
      </c>
      <c r="H9" s="37"/>
      <c r="I9" s="38"/>
      <c r="J9" s="38"/>
      <c r="K9" s="39"/>
    </row>
    <row r="10" spans="1:11" ht="15.75" thickBot="1" x14ac:dyDescent="0.3">
      <c r="A10" s="18" t="s">
        <v>19</v>
      </c>
      <c r="B10" s="5">
        <v>8</v>
      </c>
      <c r="C10" s="2">
        <v>7</v>
      </c>
      <c r="D10" s="2">
        <v>4</v>
      </c>
      <c r="E10" s="9">
        <v>6</v>
      </c>
      <c r="F10" s="13">
        <f t="shared" si="0"/>
        <v>6.1666666666666661</v>
      </c>
      <c r="H10" s="40"/>
      <c r="I10" s="41"/>
      <c r="J10" s="41"/>
      <c r="K10" s="42"/>
    </row>
    <row r="11" spans="1:11" ht="15.75" thickBot="1" x14ac:dyDescent="0.3">
      <c r="A11" s="18" t="s">
        <v>20</v>
      </c>
      <c r="B11" s="5">
        <v>5</v>
      </c>
      <c r="C11" s="2">
        <v>6</v>
      </c>
      <c r="D11" s="2">
        <v>10</v>
      </c>
      <c r="E11" s="9">
        <v>9</v>
      </c>
      <c r="F11" s="13">
        <f t="shared" si="0"/>
        <v>8</v>
      </c>
    </row>
    <row r="12" spans="1:11" ht="15.75" thickBot="1" x14ac:dyDescent="0.3">
      <c r="A12" s="18" t="s">
        <v>21</v>
      </c>
      <c r="B12" s="5">
        <v>4</v>
      </c>
      <c r="C12" s="2">
        <v>5</v>
      </c>
      <c r="D12" s="2">
        <v>4</v>
      </c>
      <c r="E12" s="9">
        <v>5</v>
      </c>
      <c r="F12" s="13">
        <f t="shared" si="0"/>
        <v>4.6666666666666661</v>
      </c>
    </row>
    <row r="13" spans="1:11" ht="15.75" thickBot="1" x14ac:dyDescent="0.3">
      <c r="A13" s="18" t="s">
        <v>22</v>
      </c>
      <c r="B13" s="5">
        <v>5</v>
      </c>
      <c r="C13" s="2">
        <v>4</v>
      </c>
      <c r="D13" s="2">
        <v>9</v>
      </c>
      <c r="E13" s="9">
        <v>9</v>
      </c>
      <c r="F13" s="13">
        <f t="shared" si="0"/>
        <v>7.5</v>
      </c>
    </row>
    <row r="14" spans="1:11" ht="15.75" thickBot="1" x14ac:dyDescent="0.3">
      <c r="A14" s="18" t="s">
        <v>24</v>
      </c>
      <c r="B14" s="5">
        <v>8</v>
      </c>
      <c r="C14" s="2">
        <v>5</v>
      </c>
      <c r="D14" s="2">
        <v>10</v>
      </c>
      <c r="E14" s="9">
        <v>6</v>
      </c>
      <c r="F14" s="13">
        <f t="shared" si="0"/>
        <v>6.8333333333333339</v>
      </c>
    </row>
    <row r="15" spans="1:11" ht="15.75" thickBot="1" x14ac:dyDescent="0.3">
      <c r="A15" s="18" t="s">
        <v>23</v>
      </c>
      <c r="B15" s="5">
        <v>6</v>
      </c>
      <c r="C15" s="2">
        <v>10</v>
      </c>
      <c r="D15" s="2">
        <v>4</v>
      </c>
      <c r="E15" s="9">
        <v>8</v>
      </c>
      <c r="F15" s="13">
        <f t="shared" si="0"/>
        <v>7.3333333333333339</v>
      </c>
    </row>
    <row r="16" spans="1:11" ht="15.75" thickBot="1" x14ac:dyDescent="0.3">
      <c r="A16" s="18" t="s">
        <v>14</v>
      </c>
      <c r="B16" s="5">
        <v>6</v>
      </c>
      <c r="C16" s="2">
        <v>5</v>
      </c>
      <c r="D16" s="2">
        <v>3</v>
      </c>
      <c r="E16" s="9">
        <v>9</v>
      </c>
      <c r="F16" s="13">
        <f t="shared" si="0"/>
        <v>4</v>
      </c>
    </row>
    <row r="17" spans="1:6" ht="15.75" thickBot="1" x14ac:dyDescent="0.3">
      <c r="A17" s="18" t="s">
        <v>15</v>
      </c>
      <c r="B17" s="5">
        <v>10</v>
      </c>
      <c r="C17" s="2">
        <v>5</v>
      </c>
      <c r="D17" s="2">
        <v>5</v>
      </c>
      <c r="E17" s="9">
        <v>6</v>
      </c>
      <c r="F17" s="13">
        <f t="shared" si="0"/>
        <v>6.3333333333333339</v>
      </c>
    </row>
    <row r="18" spans="1:6" ht="15.75" thickBot="1" x14ac:dyDescent="0.3">
      <c r="A18" s="18" t="s">
        <v>16</v>
      </c>
      <c r="B18" s="5">
        <v>4</v>
      </c>
      <c r="C18" s="2">
        <v>6</v>
      </c>
      <c r="D18" s="2">
        <v>9</v>
      </c>
      <c r="E18" s="9">
        <v>8</v>
      </c>
      <c r="F18" s="13">
        <f t="shared" si="0"/>
        <v>7.1666666666666661</v>
      </c>
    </row>
    <row r="19" spans="1:6" ht="15.75" thickBot="1" x14ac:dyDescent="0.3">
      <c r="A19" s="18" t="s">
        <v>17</v>
      </c>
      <c r="B19" s="5">
        <v>4</v>
      </c>
      <c r="C19" s="2">
        <v>8</v>
      </c>
      <c r="D19" s="2">
        <v>8</v>
      </c>
      <c r="E19" s="9">
        <v>10</v>
      </c>
      <c r="F19" s="13">
        <f t="shared" si="0"/>
        <v>8.3333333333333339</v>
      </c>
    </row>
    <row r="20" spans="1:6" ht="15.75" thickBot="1" x14ac:dyDescent="0.3">
      <c r="A20" s="19" t="s">
        <v>18</v>
      </c>
      <c r="B20" s="6">
        <v>7</v>
      </c>
      <c r="C20" s="7">
        <v>9</v>
      </c>
      <c r="D20" s="7">
        <v>10</v>
      </c>
      <c r="E20" s="10">
        <v>6</v>
      </c>
      <c r="F20" s="13">
        <f t="shared" si="0"/>
        <v>7.333333333333333</v>
      </c>
    </row>
  </sheetData>
  <mergeCells count="2">
    <mergeCell ref="H3:K3"/>
    <mergeCell ref="H4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F2" sqref="F2:F20"/>
    </sheetView>
  </sheetViews>
  <sheetFormatPr baseColWidth="10" defaultRowHeight="15" x14ac:dyDescent="0.25"/>
  <cols>
    <col min="1" max="1" width="15.42578125" style="1" bestFit="1" customWidth="1"/>
    <col min="2" max="2" width="14.7109375" style="1" bestFit="1" customWidth="1"/>
    <col min="3" max="4" width="10.42578125" style="1" bestFit="1" customWidth="1"/>
    <col min="5" max="5" width="17.42578125" style="1" bestFit="1" customWidth="1"/>
    <col min="6" max="6" width="13" style="1" customWidth="1"/>
    <col min="7" max="16384" width="11.42578125" style="1"/>
  </cols>
  <sheetData>
    <row r="1" spans="1:11" ht="15.75" thickBot="1" x14ac:dyDescent="0.3">
      <c r="A1" s="16" t="s">
        <v>0</v>
      </c>
      <c r="B1" s="11" t="s">
        <v>1</v>
      </c>
      <c r="C1" s="12" t="s">
        <v>2</v>
      </c>
      <c r="D1" s="12" t="s">
        <v>3</v>
      </c>
      <c r="E1" s="14" t="s">
        <v>4</v>
      </c>
      <c r="F1" s="15" t="s">
        <v>5</v>
      </c>
    </row>
    <row r="2" spans="1:11" ht="15.75" thickBot="1" x14ac:dyDescent="0.3">
      <c r="A2" s="17" t="s">
        <v>6</v>
      </c>
      <c r="B2" s="3">
        <v>3</v>
      </c>
      <c r="C2" s="4">
        <v>4</v>
      </c>
      <c r="D2" s="4">
        <v>6</v>
      </c>
      <c r="E2" s="8">
        <v>3</v>
      </c>
      <c r="F2" s="13">
        <f>IF(AND(B2&gt;=2,C2&gt;=2,D2&gt;=2),AVERAGE(B2:D2)*0.8 + (E2 *0.2),2)</f>
        <v>4.0666666666666664</v>
      </c>
    </row>
    <row r="3" spans="1:11" ht="15.75" thickBot="1" x14ac:dyDescent="0.3">
      <c r="A3" s="18" t="s">
        <v>7</v>
      </c>
      <c r="B3" s="5">
        <v>5</v>
      </c>
      <c r="C3" s="2">
        <v>5</v>
      </c>
      <c r="D3" s="2">
        <v>5</v>
      </c>
      <c r="E3" s="9">
        <v>5</v>
      </c>
      <c r="F3" s="13">
        <f t="shared" ref="F3:F20" si="0">IF(AND(B3&gt;=2,C3&gt;=2,D3&gt;=2),AVERAGE(B3:D3)*0.8 + (E3 *0.2),2)</f>
        <v>5</v>
      </c>
    </row>
    <row r="4" spans="1:11" ht="15.75" thickBot="1" x14ac:dyDescent="0.3">
      <c r="A4" s="18" t="s">
        <v>8</v>
      </c>
      <c r="B4" s="5">
        <v>2</v>
      </c>
      <c r="C4" s="2">
        <v>6</v>
      </c>
      <c r="D4" s="2">
        <v>9</v>
      </c>
      <c r="E4" s="9">
        <v>3</v>
      </c>
      <c r="F4" s="13">
        <f t="shared" si="0"/>
        <v>5.1333333333333346</v>
      </c>
      <c r="H4" s="43" t="s">
        <v>35</v>
      </c>
      <c r="I4" s="44"/>
      <c r="J4" s="44"/>
      <c r="K4" s="45"/>
    </row>
    <row r="5" spans="1:11" ht="15.75" thickBot="1" x14ac:dyDescent="0.3">
      <c r="A5" s="18" t="s">
        <v>9</v>
      </c>
      <c r="B5" s="5">
        <v>10</v>
      </c>
      <c r="C5" s="2">
        <v>9</v>
      </c>
      <c r="D5" s="2">
        <v>8</v>
      </c>
      <c r="E5" s="9">
        <v>9</v>
      </c>
      <c r="F5" s="13">
        <f t="shared" si="0"/>
        <v>9</v>
      </c>
      <c r="H5" s="34" t="s">
        <v>37</v>
      </c>
      <c r="I5" s="35"/>
      <c r="J5" s="35"/>
      <c r="K5" s="36"/>
    </row>
    <row r="6" spans="1:11" ht="15.75" thickBot="1" x14ac:dyDescent="0.3">
      <c r="A6" s="18" t="s">
        <v>10</v>
      </c>
      <c r="B6" s="5">
        <v>9</v>
      </c>
      <c r="C6" s="2">
        <v>7</v>
      </c>
      <c r="D6" s="2">
        <v>8</v>
      </c>
      <c r="E6" s="9">
        <v>9</v>
      </c>
      <c r="F6" s="13">
        <f t="shared" si="0"/>
        <v>8.2000000000000011</v>
      </c>
      <c r="H6" s="37"/>
      <c r="I6" s="38"/>
      <c r="J6" s="38"/>
      <c r="K6" s="39"/>
    </row>
    <row r="7" spans="1:11" ht="15.75" thickBot="1" x14ac:dyDescent="0.3">
      <c r="A7" s="18" t="s">
        <v>11</v>
      </c>
      <c r="B7" s="5">
        <v>9</v>
      </c>
      <c r="C7" s="2">
        <v>7</v>
      </c>
      <c r="D7" s="2">
        <v>8</v>
      </c>
      <c r="E7" s="9">
        <v>9</v>
      </c>
      <c r="F7" s="13">
        <f t="shared" si="0"/>
        <v>8.2000000000000011</v>
      </c>
      <c r="H7" s="37"/>
      <c r="I7" s="38"/>
      <c r="J7" s="38"/>
      <c r="K7" s="39"/>
    </row>
    <row r="8" spans="1:11" ht="15.75" thickBot="1" x14ac:dyDescent="0.3">
      <c r="A8" s="18" t="s">
        <v>12</v>
      </c>
      <c r="B8" s="5">
        <v>9</v>
      </c>
      <c r="C8" s="2">
        <v>1</v>
      </c>
      <c r="D8" s="2">
        <v>4</v>
      </c>
      <c r="E8" s="9">
        <v>7</v>
      </c>
      <c r="F8" s="13">
        <f t="shared" si="0"/>
        <v>2</v>
      </c>
      <c r="H8" s="37"/>
      <c r="I8" s="38"/>
      <c r="J8" s="38"/>
      <c r="K8" s="39"/>
    </row>
    <row r="9" spans="1:11" ht="15.75" thickBot="1" x14ac:dyDescent="0.3">
      <c r="A9" s="18" t="s">
        <v>13</v>
      </c>
      <c r="B9" s="5">
        <v>3</v>
      </c>
      <c r="C9" s="2">
        <v>1</v>
      </c>
      <c r="D9" s="2">
        <v>2</v>
      </c>
      <c r="E9" s="9">
        <v>7</v>
      </c>
      <c r="F9" s="13">
        <f t="shared" si="0"/>
        <v>2</v>
      </c>
      <c r="H9" s="37"/>
      <c r="I9" s="38"/>
      <c r="J9" s="38"/>
      <c r="K9" s="39"/>
    </row>
    <row r="10" spans="1:11" ht="15.75" thickBot="1" x14ac:dyDescent="0.3">
      <c r="A10" s="18" t="s">
        <v>19</v>
      </c>
      <c r="B10" s="5">
        <v>4</v>
      </c>
      <c r="C10" s="2">
        <v>5</v>
      </c>
      <c r="D10" s="2">
        <v>7</v>
      </c>
      <c r="E10" s="9">
        <v>4</v>
      </c>
      <c r="F10" s="13">
        <f t="shared" si="0"/>
        <v>5.0666666666666664</v>
      </c>
      <c r="H10" s="37"/>
      <c r="I10" s="38"/>
      <c r="J10" s="38"/>
      <c r="K10" s="39"/>
    </row>
    <row r="11" spans="1:11" ht="15.75" thickBot="1" x14ac:dyDescent="0.3">
      <c r="A11" s="18" t="s">
        <v>20</v>
      </c>
      <c r="B11" s="5">
        <v>3</v>
      </c>
      <c r="C11" s="2">
        <v>4</v>
      </c>
      <c r="D11" s="2">
        <v>3</v>
      </c>
      <c r="E11" s="9">
        <v>7</v>
      </c>
      <c r="F11" s="13">
        <f t="shared" si="0"/>
        <v>4.0666666666666673</v>
      </c>
      <c r="H11" s="40"/>
      <c r="I11" s="41"/>
      <c r="J11" s="41"/>
      <c r="K11" s="42"/>
    </row>
    <row r="12" spans="1:11" ht="15.75" thickBot="1" x14ac:dyDescent="0.3">
      <c r="A12" s="18" t="s">
        <v>21</v>
      </c>
      <c r="B12" s="5">
        <v>7</v>
      </c>
      <c r="C12" s="2">
        <v>6</v>
      </c>
      <c r="D12" s="2">
        <v>8</v>
      </c>
      <c r="E12" s="9">
        <v>10</v>
      </c>
      <c r="F12" s="13">
        <f t="shared" si="0"/>
        <v>7.6000000000000005</v>
      </c>
    </row>
    <row r="13" spans="1:11" ht="15.75" thickBot="1" x14ac:dyDescent="0.3">
      <c r="A13" s="18" t="s">
        <v>22</v>
      </c>
      <c r="B13" s="5">
        <v>6</v>
      </c>
      <c r="C13" s="2">
        <v>6</v>
      </c>
      <c r="D13" s="2">
        <v>5</v>
      </c>
      <c r="E13" s="9">
        <v>5</v>
      </c>
      <c r="F13" s="13">
        <f t="shared" si="0"/>
        <v>5.5333333333333341</v>
      </c>
    </row>
    <row r="14" spans="1:11" ht="15.75" thickBot="1" x14ac:dyDescent="0.3">
      <c r="A14" s="18" t="s">
        <v>24</v>
      </c>
      <c r="B14" s="5">
        <v>6</v>
      </c>
      <c r="C14" s="2">
        <v>4</v>
      </c>
      <c r="D14" s="2">
        <v>5</v>
      </c>
      <c r="E14" s="9">
        <v>2</v>
      </c>
      <c r="F14" s="13">
        <f t="shared" si="0"/>
        <v>4.4000000000000004</v>
      </c>
    </row>
    <row r="15" spans="1:11" ht="15.75" thickBot="1" x14ac:dyDescent="0.3">
      <c r="A15" s="18" t="s">
        <v>23</v>
      </c>
      <c r="B15" s="5">
        <v>9</v>
      </c>
      <c r="C15" s="2">
        <v>9</v>
      </c>
      <c r="D15" s="2">
        <v>6</v>
      </c>
      <c r="E15" s="9">
        <v>6</v>
      </c>
      <c r="F15" s="13">
        <f t="shared" si="0"/>
        <v>7.6000000000000005</v>
      </c>
    </row>
    <row r="16" spans="1:11" ht="15.75" thickBot="1" x14ac:dyDescent="0.3">
      <c r="A16" s="18" t="s">
        <v>14</v>
      </c>
      <c r="B16" s="5">
        <v>3</v>
      </c>
      <c r="C16" s="2">
        <v>3</v>
      </c>
      <c r="D16" s="2">
        <v>9</v>
      </c>
      <c r="E16" s="9">
        <v>6</v>
      </c>
      <c r="F16" s="13">
        <f t="shared" si="0"/>
        <v>5.2</v>
      </c>
    </row>
    <row r="17" spans="1:6" ht="15.75" thickBot="1" x14ac:dyDescent="0.3">
      <c r="A17" s="18" t="s">
        <v>15</v>
      </c>
      <c r="B17" s="5">
        <v>3</v>
      </c>
      <c r="C17" s="2">
        <v>4</v>
      </c>
      <c r="D17" s="2">
        <v>7</v>
      </c>
      <c r="E17" s="9">
        <v>9</v>
      </c>
      <c r="F17" s="13">
        <f t="shared" si="0"/>
        <v>5.5333333333333341</v>
      </c>
    </row>
    <row r="18" spans="1:6" ht="15.75" thickBot="1" x14ac:dyDescent="0.3">
      <c r="A18" s="18" t="s">
        <v>16</v>
      </c>
      <c r="B18" s="5">
        <v>2</v>
      </c>
      <c r="C18" s="2">
        <v>9</v>
      </c>
      <c r="D18" s="2">
        <v>7</v>
      </c>
      <c r="E18" s="9">
        <v>2</v>
      </c>
      <c r="F18" s="13">
        <f t="shared" si="0"/>
        <v>5.2000000000000011</v>
      </c>
    </row>
    <row r="19" spans="1:6" ht="15.75" thickBot="1" x14ac:dyDescent="0.3">
      <c r="A19" s="18" t="s">
        <v>17</v>
      </c>
      <c r="B19" s="5">
        <v>8</v>
      </c>
      <c r="C19" s="2">
        <v>7</v>
      </c>
      <c r="D19" s="2">
        <v>5</v>
      </c>
      <c r="E19" s="9">
        <v>6</v>
      </c>
      <c r="F19" s="13">
        <f t="shared" si="0"/>
        <v>6.5333333333333341</v>
      </c>
    </row>
    <row r="20" spans="1:6" ht="15.75" thickBot="1" x14ac:dyDescent="0.3">
      <c r="A20" s="19" t="s">
        <v>18</v>
      </c>
      <c r="B20" s="6">
        <v>5</v>
      </c>
      <c r="C20" s="7">
        <v>3</v>
      </c>
      <c r="D20" s="7">
        <v>5</v>
      </c>
      <c r="E20" s="10">
        <v>9</v>
      </c>
      <c r="F20" s="13">
        <f t="shared" si="0"/>
        <v>5.2666666666666666</v>
      </c>
    </row>
  </sheetData>
  <mergeCells count="2">
    <mergeCell ref="H4:K4"/>
    <mergeCell ref="H5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F2" sqref="F2:F20"/>
    </sheetView>
  </sheetViews>
  <sheetFormatPr baseColWidth="10" defaultRowHeight="15" x14ac:dyDescent="0.25"/>
  <cols>
    <col min="1" max="1" width="15.42578125" style="1" bestFit="1" customWidth="1"/>
    <col min="2" max="2" width="14.7109375" style="1" bestFit="1" customWidth="1"/>
    <col min="3" max="4" width="10.42578125" style="1" bestFit="1" customWidth="1"/>
    <col min="5" max="5" width="17.42578125" style="1" bestFit="1" customWidth="1"/>
    <col min="6" max="6" width="13" style="1" customWidth="1"/>
    <col min="7" max="16384" width="11.42578125" style="1"/>
  </cols>
  <sheetData>
    <row r="1" spans="1:11" ht="15.75" thickBot="1" x14ac:dyDescent="0.3">
      <c r="A1" s="16" t="s">
        <v>0</v>
      </c>
      <c r="B1" s="11" t="s">
        <v>1</v>
      </c>
      <c r="C1" s="12" t="s">
        <v>2</v>
      </c>
      <c r="D1" s="12" t="s">
        <v>3</v>
      </c>
      <c r="E1" s="14" t="s">
        <v>4</v>
      </c>
      <c r="F1" s="15" t="s">
        <v>5</v>
      </c>
    </row>
    <row r="2" spans="1:11" ht="15.75" thickBot="1" x14ac:dyDescent="0.3">
      <c r="A2" s="17" t="s">
        <v>6</v>
      </c>
      <c r="B2" s="3">
        <v>7</v>
      </c>
      <c r="C2" s="4">
        <v>7</v>
      </c>
      <c r="D2" s="4">
        <v>5</v>
      </c>
      <c r="E2" s="8">
        <v>6</v>
      </c>
      <c r="F2" s="13">
        <f>IF(AND(B2&gt;=3,C2&gt;=3,D2&gt;=3),AVERAGE(B2:D2)*0.4 + (E2 *0.6),3)</f>
        <v>6.1333333333333329</v>
      </c>
    </row>
    <row r="3" spans="1:11" ht="15.75" thickBot="1" x14ac:dyDescent="0.3">
      <c r="A3" s="18" t="s">
        <v>7</v>
      </c>
      <c r="B3" s="5">
        <v>5</v>
      </c>
      <c r="C3" s="2">
        <v>8</v>
      </c>
      <c r="D3" s="2">
        <v>5</v>
      </c>
      <c r="E3" s="9">
        <v>6</v>
      </c>
      <c r="F3" s="13">
        <f t="shared" ref="F3:F20" si="0">IF(AND(B3&gt;=3,C3&gt;=3,D3&gt;=3),AVERAGE(B3:D3)*0.4 + (E3 *0.6),3)</f>
        <v>6</v>
      </c>
    </row>
    <row r="4" spans="1:11" ht="15.75" thickBot="1" x14ac:dyDescent="0.3">
      <c r="A4" s="18" t="s">
        <v>8</v>
      </c>
      <c r="B4" s="5">
        <v>7</v>
      </c>
      <c r="C4" s="2">
        <v>4</v>
      </c>
      <c r="D4" s="2">
        <v>4</v>
      </c>
      <c r="E4" s="9">
        <v>9</v>
      </c>
      <c r="F4" s="13">
        <f t="shared" si="0"/>
        <v>7.3999999999999995</v>
      </c>
      <c r="H4" s="43" t="s">
        <v>35</v>
      </c>
      <c r="I4" s="44"/>
      <c r="J4" s="44"/>
      <c r="K4" s="45"/>
    </row>
    <row r="5" spans="1:11" ht="15.75" thickBot="1" x14ac:dyDescent="0.3">
      <c r="A5" s="18" t="s">
        <v>9</v>
      </c>
      <c r="B5" s="5">
        <v>4</v>
      </c>
      <c r="C5" s="2">
        <v>9</v>
      </c>
      <c r="D5" s="2">
        <v>9</v>
      </c>
      <c r="E5" s="9">
        <v>8</v>
      </c>
      <c r="F5" s="13">
        <f t="shared" si="0"/>
        <v>7.7333333333333334</v>
      </c>
      <c r="H5" s="34" t="s">
        <v>38</v>
      </c>
      <c r="I5" s="35"/>
      <c r="J5" s="35"/>
      <c r="K5" s="36"/>
    </row>
    <row r="6" spans="1:11" ht="15.75" thickBot="1" x14ac:dyDescent="0.3">
      <c r="A6" s="18" t="s">
        <v>10</v>
      </c>
      <c r="B6" s="5">
        <v>10</v>
      </c>
      <c r="C6" s="2">
        <v>10</v>
      </c>
      <c r="D6" s="2">
        <v>9</v>
      </c>
      <c r="E6" s="9">
        <v>10</v>
      </c>
      <c r="F6" s="13">
        <f t="shared" si="0"/>
        <v>9.8666666666666671</v>
      </c>
      <c r="H6" s="37"/>
      <c r="I6" s="38"/>
      <c r="J6" s="38"/>
      <c r="K6" s="39"/>
    </row>
    <row r="7" spans="1:11" ht="15.75" thickBot="1" x14ac:dyDescent="0.3">
      <c r="A7" s="18" t="s">
        <v>11</v>
      </c>
      <c r="B7" s="5">
        <v>3</v>
      </c>
      <c r="C7" s="2">
        <v>5</v>
      </c>
      <c r="D7" s="2">
        <v>9</v>
      </c>
      <c r="E7" s="9">
        <v>9</v>
      </c>
      <c r="F7" s="13">
        <f t="shared" si="0"/>
        <v>7.6666666666666661</v>
      </c>
      <c r="H7" s="37"/>
      <c r="I7" s="38"/>
      <c r="J7" s="38"/>
      <c r="K7" s="39"/>
    </row>
    <row r="8" spans="1:11" ht="15.75" thickBot="1" x14ac:dyDescent="0.3">
      <c r="A8" s="18" t="s">
        <v>12</v>
      </c>
      <c r="B8" s="5">
        <v>3</v>
      </c>
      <c r="C8" s="2">
        <v>6</v>
      </c>
      <c r="D8" s="2">
        <v>8</v>
      </c>
      <c r="E8" s="9">
        <v>8</v>
      </c>
      <c r="F8" s="13">
        <f t="shared" si="0"/>
        <v>7.0666666666666664</v>
      </c>
      <c r="H8" s="37"/>
      <c r="I8" s="38"/>
      <c r="J8" s="38"/>
      <c r="K8" s="39"/>
    </row>
    <row r="9" spans="1:11" ht="15.75" thickBot="1" x14ac:dyDescent="0.3">
      <c r="A9" s="18" t="s">
        <v>13</v>
      </c>
      <c r="B9" s="5">
        <v>9</v>
      </c>
      <c r="C9" s="2">
        <v>9</v>
      </c>
      <c r="D9" s="2">
        <v>3</v>
      </c>
      <c r="E9" s="9">
        <v>3</v>
      </c>
      <c r="F9" s="13">
        <f t="shared" si="0"/>
        <v>4.5999999999999996</v>
      </c>
      <c r="H9" s="37"/>
      <c r="I9" s="38"/>
      <c r="J9" s="38"/>
      <c r="K9" s="39"/>
    </row>
    <row r="10" spans="1:11" ht="15.75" thickBot="1" x14ac:dyDescent="0.3">
      <c r="A10" s="18" t="s">
        <v>19</v>
      </c>
      <c r="B10" s="5">
        <v>5</v>
      </c>
      <c r="C10" s="2">
        <v>7</v>
      </c>
      <c r="D10" s="2">
        <v>5</v>
      </c>
      <c r="E10" s="9">
        <v>8</v>
      </c>
      <c r="F10" s="13">
        <f t="shared" si="0"/>
        <v>7.0666666666666664</v>
      </c>
      <c r="H10" s="37"/>
      <c r="I10" s="38"/>
      <c r="J10" s="38"/>
      <c r="K10" s="39"/>
    </row>
    <row r="11" spans="1:11" ht="15.75" thickBot="1" x14ac:dyDescent="0.3">
      <c r="A11" s="18" t="s">
        <v>20</v>
      </c>
      <c r="B11" s="5">
        <v>8</v>
      </c>
      <c r="C11" s="2">
        <v>6</v>
      </c>
      <c r="D11" s="2">
        <v>4</v>
      </c>
      <c r="E11" s="9">
        <v>5</v>
      </c>
      <c r="F11" s="13">
        <f t="shared" si="0"/>
        <v>5.4</v>
      </c>
      <c r="H11" s="40"/>
      <c r="I11" s="41"/>
      <c r="J11" s="41"/>
      <c r="K11" s="42"/>
    </row>
    <row r="12" spans="1:11" ht="15.75" thickBot="1" x14ac:dyDescent="0.3">
      <c r="A12" s="18" t="s">
        <v>21</v>
      </c>
      <c r="B12" s="5">
        <v>7</v>
      </c>
      <c r="C12" s="2">
        <v>8</v>
      </c>
      <c r="D12" s="2">
        <v>5</v>
      </c>
      <c r="E12" s="9">
        <v>4</v>
      </c>
      <c r="F12" s="13">
        <f t="shared" si="0"/>
        <v>5.0666666666666664</v>
      </c>
    </row>
    <row r="13" spans="1:11" ht="15.75" thickBot="1" x14ac:dyDescent="0.3">
      <c r="A13" s="18" t="s">
        <v>22</v>
      </c>
      <c r="B13" s="5">
        <v>7</v>
      </c>
      <c r="C13" s="2">
        <v>4</v>
      </c>
      <c r="D13" s="2">
        <v>5</v>
      </c>
      <c r="E13" s="9">
        <v>4</v>
      </c>
      <c r="F13" s="13">
        <f t="shared" si="0"/>
        <v>4.5333333333333332</v>
      </c>
    </row>
    <row r="14" spans="1:11" ht="15.75" thickBot="1" x14ac:dyDescent="0.3">
      <c r="A14" s="18" t="s">
        <v>24</v>
      </c>
      <c r="B14" s="5">
        <v>8</v>
      </c>
      <c r="C14" s="2">
        <v>6</v>
      </c>
      <c r="D14" s="2">
        <v>6</v>
      </c>
      <c r="E14" s="9">
        <v>4</v>
      </c>
      <c r="F14" s="13">
        <f t="shared" si="0"/>
        <v>5.0666666666666664</v>
      </c>
    </row>
    <row r="15" spans="1:11" ht="15.75" thickBot="1" x14ac:dyDescent="0.3">
      <c r="A15" s="18" t="s">
        <v>23</v>
      </c>
      <c r="B15" s="5">
        <v>8</v>
      </c>
      <c r="C15" s="2">
        <v>5</v>
      </c>
      <c r="D15" s="2">
        <v>5</v>
      </c>
      <c r="E15" s="9">
        <v>9</v>
      </c>
      <c r="F15" s="13">
        <f t="shared" si="0"/>
        <v>7.8</v>
      </c>
    </row>
    <row r="16" spans="1:11" ht="15.75" thickBot="1" x14ac:dyDescent="0.3">
      <c r="A16" s="18" t="s">
        <v>14</v>
      </c>
      <c r="B16" s="5">
        <v>6</v>
      </c>
      <c r="C16" s="2">
        <v>6</v>
      </c>
      <c r="D16" s="2">
        <v>4</v>
      </c>
      <c r="E16" s="9">
        <v>4</v>
      </c>
      <c r="F16" s="13">
        <f t="shared" si="0"/>
        <v>4.5333333333333332</v>
      </c>
    </row>
    <row r="17" spans="1:6" ht="15.75" thickBot="1" x14ac:dyDescent="0.3">
      <c r="A17" s="18" t="s">
        <v>15</v>
      </c>
      <c r="B17" s="5">
        <v>8</v>
      </c>
      <c r="C17" s="2">
        <v>6</v>
      </c>
      <c r="D17" s="2">
        <v>5</v>
      </c>
      <c r="E17" s="9">
        <v>8</v>
      </c>
      <c r="F17" s="13">
        <f t="shared" si="0"/>
        <v>7.333333333333333</v>
      </c>
    </row>
    <row r="18" spans="1:6" ht="15.75" thickBot="1" x14ac:dyDescent="0.3">
      <c r="A18" s="18" t="s">
        <v>16</v>
      </c>
      <c r="B18" s="5">
        <v>7</v>
      </c>
      <c r="C18" s="2">
        <v>4</v>
      </c>
      <c r="D18" s="2">
        <v>5</v>
      </c>
      <c r="E18" s="9">
        <v>4</v>
      </c>
      <c r="F18" s="13">
        <f t="shared" si="0"/>
        <v>4.5333333333333332</v>
      </c>
    </row>
    <row r="19" spans="1:6" ht="15.75" thickBot="1" x14ac:dyDescent="0.3">
      <c r="A19" s="18" t="s">
        <v>17</v>
      </c>
      <c r="B19" s="5">
        <v>6</v>
      </c>
      <c r="C19" s="2">
        <v>8</v>
      </c>
      <c r="D19" s="2">
        <v>3</v>
      </c>
      <c r="E19" s="9">
        <v>8</v>
      </c>
      <c r="F19" s="13">
        <f t="shared" si="0"/>
        <v>7.0666666666666664</v>
      </c>
    </row>
    <row r="20" spans="1:6" ht="15.75" thickBot="1" x14ac:dyDescent="0.3">
      <c r="A20" s="19" t="s">
        <v>18</v>
      </c>
      <c r="B20" s="6">
        <v>7</v>
      </c>
      <c r="C20" s="7">
        <v>4</v>
      </c>
      <c r="D20" s="7">
        <v>3</v>
      </c>
      <c r="E20" s="10">
        <v>4</v>
      </c>
      <c r="F20" s="13">
        <f t="shared" si="0"/>
        <v>4.2666666666666666</v>
      </c>
    </row>
  </sheetData>
  <mergeCells count="2">
    <mergeCell ref="H4:K4"/>
    <mergeCell ref="H5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selection activeCell="F14" sqref="F14"/>
    </sheetView>
  </sheetViews>
  <sheetFormatPr baseColWidth="10" defaultRowHeight="15" x14ac:dyDescent="0.25"/>
  <cols>
    <col min="1" max="1" width="15.42578125" style="1" bestFit="1" customWidth="1"/>
    <col min="2" max="2" width="14.7109375" style="1" bestFit="1" customWidth="1"/>
    <col min="3" max="4" width="10.42578125" style="1" bestFit="1" customWidth="1"/>
    <col min="5" max="5" width="17.42578125" style="1" bestFit="1" customWidth="1"/>
    <col min="6" max="6" width="13" style="1" customWidth="1"/>
    <col min="7" max="16384" width="11.42578125" style="1"/>
  </cols>
  <sheetData>
    <row r="1" spans="1:11" ht="15.75" thickBot="1" x14ac:dyDescent="0.3">
      <c r="A1" s="16" t="s">
        <v>0</v>
      </c>
      <c r="B1" s="11" t="s">
        <v>1</v>
      </c>
      <c r="C1" s="12" t="s">
        <v>2</v>
      </c>
      <c r="D1" s="12" t="s">
        <v>3</v>
      </c>
      <c r="E1" s="14" t="s">
        <v>4</v>
      </c>
      <c r="F1" s="15" t="s">
        <v>5</v>
      </c>
    </row>
    <row r="2" spans="1:11" ht="15.75" thickBot="1" x14ac:dyDescent="0.3">
      <c r="A2" s="17" t="s">
        <v>6</v>
      </c>
      <c r="B2" s="3">
        <v>8</v>
      </c>
      <c r="C2" s="4">
        <v>9</v>
      </c>
      <c r="D2" s="4">
        <v>1</v>
      </c>
      <c r="E2" s="8">
        <v>2</v>
      </c>
      <c r="F2" s="13">
        <f>IF(AND(B2&gt;=3,C2&gt;=3,D2&gt;=3),AVERAGE(B2:D2)*0.75 + (E2 *0.25),3)</f>
        <v>3</v>
      </c>
    </row>
    <row r="3" spans="1:11" ht="15.75" thickBot="1" x14ac:dyDescent="0.3">
      <c r="A3" s="18" t="s">
        <v>7</v>
      </c>
      <c r="B3" s="5">
        <v>6</v>
      </c>
      <c r="C3" s="2">
        <v>8</v>
      </c>
      <c r="D3" s="2">
        <v>5</v>
      </c>
      <c r="E3" s="9">
        <v>3</v>
      </c>
      <c r="F3" s="13">
        <f t="shared" ref="F3:F20" si="0">IF(AND(B3&gt;=3,C3&gt;=3,D3&gt;=3),AVERAGE(B3:D3)*0.75 + (E3 *0.25),3)</f>
        <v>5.5</v>
      </c>
    </row>
    <row r="4" spans="1:11" ht="15.75" thickBot="1" x14ac:dyDescent="0.3">
      <c r="A4" s="18" t="s">
        <v>8</v>
      </c>
      <c r="B4" s="5">
        <v>4</v>
      </c>
      <c r="C4" s="2">
        <v>9</v>
      </c>
      <c r="D4" s="2">
        <v>9</v>
      </c>
      <c r="E4" s="9">
        <v>6</v>
      </c>
      <c r="F4" s="13">
        <f t="shared" si="0"/>
        <v>7</v>
      </c>
      <c r="H4" s="43" t="s">
        <v>35</v>
      </c>
      <c r="I4" s="44"/>
      <c r="J4" s="44"/>
      <c r="K4" s="45"/>
    </row>
    <row r="5" spans="1:11" ht="15.75" thickBot="1" x14ac:dyDescent="0.3">
      <c r="A5" s="18" t="s">
        <v>9</v>
      </c>
      <c r="B5" s="5">
        <v>8</v>
      </c>
      <c r="C5" s="2">
        <v>8</v>
      </c>
      <c r="D5" s="2">
        <v>4</v>
      </c>
      <c r="E5" s="9">
        <v>5</v>
      </c>
      <c r="F5" s="13">
        <f t="shared" si="0"/>
        <v>6.25</v>
      </c>
      <c r="H5" s="34" t="s">
        <v>39</v>
      </c>
      <c r="I5" s="35"/>
      <c r="J5" s="35"/>
      <c r="K5" s="36"/>
    </row>
    <row r="6" spans="1:11" ht="15.75" thickBot="1" x14ac:dyDescent="0.3">
      <c r="A6" s="18" t="s">
        <v>10</v>
      </c>
      <c r="B6" s="5">
        <v>8</v>
      </c>
      <c r="C6" s="2">
        <v>10</v>
      </c>
      <c r="D6" s="2">
        <v>9</v>
      </c>
      <c r="E6" s="9">
        <v>10</v>
      </c>
      <c r="F6" s="13">
        <f t="shared" si="0"/>
        <v>9.25</v>
      </c>
      <c r="H6" s="37"/>
      <c r="I6" s="38"/>
      <c r="J6" s="38"/>
      <c r="K6" s="39"/>
    </row>
    <row r="7" spans="1:11" ht="15.75" thickBot="1" x14ac:dyDescent="0.3">
      <c r="A7" s="18" t="s">
        <v>11</v>
      </c>
      <c r="B7" s="5">
        <v>4</v>
      </c>
      <c r="C7" s="2">
        <v>9</v>
      </c>
      <c r="D7" s="2">
        <v>9</v>
      </c>
      <c r="E7" s="9">
        <v>5</v>
      </c>
      <c r="F7" s="13">
        <f t="shared" si="0"/>
        <v>6.75</v>
      </c>
      <c r="H7" s="37"/>
      <c r="I7" s="38"/>
      <c r="J7" s="38"/>
      <c r="K7" s="39"/>
    </row>
    <row r="8" spans="1:11" ht="15.75" thickBot="1" x14ac:dyDescent="0.3">
      <c r="A8" s="18" t="s">
        <v>12</v>
      </c>
      <c r="B8" s="5">
        <v>1</v>
      </c>
      <c r="C8" s="2">
        <v>7</v>
      </c>
      <c r="D8" s="2">
        <v>10</v>
      </c>
      <c r="E8" s="9">
        <v>10</v>
      </c>
      <c r="F8" s="13">
        <f t="shared" si="0"/>
        <v>3</v>
      </c>
      <c r="H8" s="37"/>
      <c r="I8" s="38"/>
      <c r="J8" s="38"/>
      <c r="K8" s="39"/>
    </row>
    <row r="9" spans="1:11" ht="15.75" thickBot="1" x14ac:dyDescent="0.3">
      <c r="A9" s="18" t="s">
        <v>13</v>
      </c>
      <c r="B9" s="5">
        <v>7</v>
      </c>
      <c r="C9" s="2">
        <v>6</v>
      </c>
      <c r="D9" s="2">
        <v>9</v>
      </c>
      <c r="E9" s="9">
        <v>3</v>
      </c>
      <c r="F9" s="13">
        <f t="shared" si="0"/>
        <v>6.25</v>
      </c>
      <c r="H9" s="37"/>
      <c r="I9" s="38"/>
      <c r="J9" s="38"/>
      <c r="K9" s="39"/>
    </row>
    <row r="10" spans="1:11" ht="15.75" thickBot="1" x14ac:dyDescent="0.3">
      <c r="A10" s="18" t="s">
        <v>19</v>
      </c>
      <c r="B10" s="5">
        <v>1</v>
      </c>
      <c r="C10" s="2">
        <v>2</v>
      </c>
      <c r="D10" s="2">
        <v>7</v>
      </c>
      <c r="E10" s="9">
        <v>5</v>
      </c>
      <c r="F10" s="13">
        <f t="shared" si="0"/>
        <v>3</v>
      </c>
      <c r="H10" s="37"/>
      <c r="I10" s="38"/>
      <c r="J10" s="38"/>
      <c r="K10" s="39"/>
    </row>
    <row r="11" spans="1:11" ht="15.75" thickBot="1" x14ac:dyDescent="0.3">
      <c r="A11" s="18" t="s">
        <v>20</v>
      </c>
      <c r="B11" s="5">
        <v>10</v>
      </c>
      <c r="C11" s="2">
        <v>5</v>
      </c>
      <c r="D11" s="2">
        <v>7</v>
      </c>
      <c r="E11" s="9">
        <v>9</v>
      </c>
      <c r="F11" s="13">
        <f t="shared" si="0"/>
        <v>7.75</v>
      </c>
      <c r="H11" s="40"/>
      <c r="I11" s="41"/>
      <c r="J11" s="41"/>
      <c r="K11" s="42"/>
    </row>
    <row r="12" spans="1:11" ht="15.75" thickBot="1" x14ac:dyDescent="0.3">
      <c r="A12" s="18" t="s">
        <v>21</v>
      </c>
      <c r="B12" s="5">
        <v>5</v>
      </c>
      <c r="C12" s="2">
        <v>6</v>
      </c>
      <c r="D12" s="2">
        <v>5</v>
      </c>
      <c r="E12" s="9">
        <v>1</v>
      </c>
      <c r="F12" s="13">
        <f t="shared" si="0"/>
        <v>4.25</v>
      </c>
    </row>
    <row r="13" spans="1:11" ht="15.75" thickBot="1" x14ac:dyDescent="0.3">
      <c r="A13" s="18" t="s">
        <v>22</v>
      </c>
      <c r="B13" s="5">
        <v>8</v>
      </c>
      <c r="C13" s="2">
        <v>7</v>
      </c>
      <c r="D13" s="2">
        <v>8</v>
      </c>
      <c r="E13" s="9">
        <v>9</v>
      </c>
      <c r="F13" s="13">
        <f t="shared" si="0"/>
        <v>8</v>
      </c>
    </row>
    <row r="14" spans="1:11" ht="15.75" thickBot="1" x14ac:dyDescent="0.3">
      <c r="A14" s="18" t="s">
        <v>24</v>
      </c>
      <c r="B14" s="5">
        <v>3</v>
      </c>
      <c r="C14" s="2">
        <v>6</v>
      </c>
      <c r="D14" s="2">
        <v>4</v>
      </c>
      <c r="E14" s="9">
        <v>3</v>
      </c>
      <c r="F14" s="13">
        <f t="shared" si="0"/>
        <v>4</v>
      </c>
    </row>
    <row r="15" spans="1:11" ht="15.75" thickBot="1" x14ac:dyDescent="0.3">
      <c r="A15" s="18" t="s">
        <v>23</v>
      </c>
      <c r="B15" s="5">
        <v>9</v>
      </c>
      <c r="C15" s="2">
        <v>9</v>
      </c>
      <c r="D15" s="2">
        <v>10</v>
      </c>
      <c r="E15" s="9">
        <v>5</v>
      </c>
      <c r="F15" s="13">
        <f t="shared" si="0"/>
        <v>8.25</v>
      </c>
    </row>
    <row r="16" spans="1:11" ht="15.75" thickBot="1" x14ac:dyDescent="0.3">
      <c r="A16" s="18" t="s">
        <v>14</v>
      </c>
      <c r="B16" s="5">
        <v>1</v>
      </c>
      <c r="C16" s="2">
        <v>7</v>
      </c>
      <c r="D16" s="2">
        <v>8</v>
      </c>
      <c r="E16" s="9">
        <v>7</v>
      </c>
      <c r="F16" s="13">
        <f t="shared" si="0"/>
        <v>3</v>
      </c>
    </row>
    <row r="17" spans="1:6" ht="15.75" thickBot="1" x14ac:dyDescent="0.3">
      <c r="A17" s="18" t="s">
        <v>15</v>
      </c>
      <c r="B17" s="5">
        <v>8</v>
      </c>
      <c r="C17" s="2">
        <v>10</v>
      </c>
      <c r="D17" s="2">
        <v>10</v>
      </c>
      <c r="E17" s="9">
        <v>4</v>
      </c>
      <c r="F17" s="13">
        <f t="shared" si="0"/>
        <v>8</v>
      </c>
    </row>
    <row r="18" spans="1:6" ht="15.75" thickBot="1" x14ac:dyDescent="0.3">
      <c r="A18" s="18" t="s">
        <v>16</v>
      </c>
      <c r="B18" s="5">
        <v>4</v>
      </c>
      <c r="C18" s="2">
        <v>3</v>
      </c>
      <c r="D18" s="2">
        <v>2</v>
      </c>
      <c r="E18" s="9">
        <v>5</v>
      </c>
      <c r="F18" s="13">
        <f t="shared" si="0"/>
        <v>3</v>
      </c>
    </row>
    <row r="19" spans="1:6" ht="15.75" thickBot="1" x14ac:dyDescent="0.3">
      <c r="A19" s="18" t="s">
        <v>17</v>
      </c>
      <c r="B19" s="5">
        <v>2</v>
      </c>
      <c r="C19" s="2">
        <v>6</v>
      </c>
      <c r="D19" s="2">
        <v>6</v>
      </c>
      <c r="E19" s="9">
        <v>6</v>
      </c>
      <c r="F19" s="13">
        <f t="shared" si="0"/>
        <v>3</v>
      </c>
    </row>
    <row r="20" spans="1:6" ht="15.75" thickBot="1" x14ac:dyDescent="0.3">
      <c r="A20" s="19" t="s">
        <v>18</v>
      </c>
      <c r="B20" s="6">
        <v>1</v>
      </c>
      <c r="C20" s="7">
        <v>6</v>
      </c>
      <c r="D20" s="7">
        <v>7</v>
      </c>
      <c r="E20" s="10">
        <v>7</v>
      </c>
      <c r="F20" s="13">
        <f t="shared" si="0"/>
        <v>3</v>
      </c>
    </row>
  </sheetData>
  <mergeCells count="2">
    <mergeCell ref="H4:K4"/>
    <mergeCell ref="H5:K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workbookViewId="0">
      <selection activeCell="F15" sqref="F15"/>
    </sheetView>
  </sheetViews>
  <sheetFormatPr baseColWidth="10" defaultRowHeight="15" x14ac:dyDescent="0.25"/>
  <cols>
    <col min="1" max="1" width="15.42578125" style="1" bestFit="1" customWidth="1"/>
    <col min="2" max="2" width="14.7109375" style="1" bestFit="1" customWidth="1"/>
    <col min="3" max="4" width="10.42578125" style="1" bestFit="1" customWidth="1"/>
    <col min="5" max="5" width="17.42578125" style="1" bestFit="1" customWidth="1"/>
    <col min="6" max="6" width="13" style="1" customWidth="1"/>
    <col min="7" max="16384" width="11.42578125" style="1"/>
  </cols>
  <sheetData>
    <row r="1" spans="1:11" ht="15.75" thickBot="1" x14ac:dyDescent="0.3">
      <c r="A1" s="16" t="s">
        <v>0</v>
      </c>
      <c r="B1" s="11" t="s">
        <v>1</v>
      </c>
      <c r="C1" s="12" t="s">
        <v>2</v>
      </c>
      <c r="D1" s="12" t="s">
        <v>3</v>
      </c>
      <c r="E1" s="14" t="s">
        <v>4</v>
      </c>
      <c r="F1" s="15" t="s">
        <v>5</v>
      </c>
    </row>
    <row r="2" spans="1:11" ht="15.75" thickBot="1" x14ac:dyDescent="0.3">
      <c r="A2" s="17" t="s">
        <v>6</v>
      </c>
      <c r="B2" s="3">
        <v>7</v>
      </c>
      <c r="C2" s="4">
        <v>8</v>
      </c>
      <c r="D2" s="4">
        <v>9</v>
      </c>
      <c r="E2" s="8">
        <v>9</v>
      </c>
      <c r="F2" s="13">
        <f>IF(AND(B2&gt;4.49,C2&gt;4.49,D2&gt;4.49),AVERAGE(B2:D2)*0.9 + (E2 *0.1),3)</f>
        <v>8.1</v>
      </c>
    </row>
    <row r="3" spans="1:11" ht="15.75" thickBot="1" x14ac:dyDescent="0.3">
      <c r="A3" s="18" t="s">
        <v>7</v>
      </c>
      <c r="B3" s="5">
        <v>6</v>
      </c>
      <c r="C3" s="2">
        <v>5</v>
      </c>
      <c r="D3" s="2">
        <v>7</v>
      </c>
      <c r="E3" s="9">
        <v>9</v>
      </c>
      <c r="F3" s="13">
        <f t="shared" ref="F3:F20" si="0">IF(AND(B3&gt;4.49,C3&gt;4.49,D3&gt;4.49),AVERAGE(B3:D3)*0.9 + (E3 *0.1),3)</f>
        <v>6.3000000000000007</v>
      </c>
    </row>
    <row r="4" spans="1:11" ht="15.75" thickBot="1" x14ac:dyDescent="0.3">
      <c r="A4" s="18" t="s">
        <v>8</v>
      </c>
      <c r="B4" s="5">
        <v>6</v>
      </c>
      <c r="C4" s="2">
        <v>5</v>
      </c>
      <c r="D4" s="2">
        <v>2</v>
      </c>
      <c r="E4" s="9">
        <v>9</v>
      </c>
      <c r="F4" s="13">
        <f t="shared" si="0"/>
        <v>3</v>
      </c>
      <c r="H4" s="43" t="s">
        <v>35</v>
      </c>
      <c r="I4" s="44"/>
      <c r="J4" s="44"/>
      <c r="K4" s="45"/>
    </row>
    <row r="5" spans="1:11" ht="15.75" thickBot="1" x14ac:dyDescent="0.3">
      <c r="A5" s="18" t="s">
        <v>9</v>
      </c>
      <c r="B5" s="5">
        <v>10</v>
      </c>
      <c r="C5" s="2">
        <v>9</v>
      </c>
      <c r="D5" s="2">
        <v>8</v>
      </c>
      <c r="E5" s="9">
        <v>10</v>
      </c>
      <c r="F5" s="13">
        <f t="shared" si="0"/>
        <v>9.1</v>
      </c>
      <c r="H5" s="34" t="s">
        <v>40</v>
      </c>
      <c r="I5" s="35"/>
      <c r="J5" s="35"/>
      <c r="K5" s="36"/>
    </row>
    <row r="6" spans="1:11" ht="15.75" thickBot="1" x14ac:dyDescent="0.3">
      <c r="A6" s="18" t="s">
        <v>10</v>
      </c>
      <c r="B6" s="5">
        <v>8</v>
      </c>
      <c r="C6" s="2">
        <v>8</v>
      </c>
      <c r="D6" s="2">
        <v>10</v>
      </c>
      <c r="E6" s="9">
        <v>10</v>
      </c>
      <c r="F6" s="13">
        <f t="shared" si="0"/>
        <v>8.8000000000000007</v>
      </c>
      <c r="H6" s="37"/>
      <c r="I6" s="38"/>
      <c r="J6" s="38"/>
      <c r="K6" s="39"/>
    </row>
    <row r="7" spans="1:11" ht="15.75" thickBot="1" x14ac:dyDescent="0.3">
      <c r="A7" s="18" t="s">
        <v>11</v>
      </c>
      <c r="B7" s="5">
        <v>1</v>
      </c>
      <c r="C7" s="2">
        <v>2</v>
      </c>
      <c r="D7" s="2">
        <v>4</v>
      </c>
      <c r="E7" s="9">
        <v>9</v>
      </c>
      <c r="F7" s="13">
        <f t="shared" si="0"/>
        <v>3</v>
      </c>
      <c r="H7" s="37"/>
      <c r="I7" s="38"/>
      <c r="J7" s="38"/>
      <c r="K7" s="39"/>
    </row>
    <row r="8" spans="1:11" ht="15.75" thickBot="1" x14ac:dyDescent="0.3">
      <c r="A8" s="18" t="s">
        <v>12</v>
      </c>
      <c r="B8" s="5">
        <v>7</v>
      </c>
      <c r="C8" s="2">
        <v>3</v>
      </c>
      <c r="D8" s="2">
        <v>4</v>
      </c>
      <c r="E8" s="9">
        <v>6</v>
      </c>
      <c r="F8" s="13">
        <f t="shared" si="0"/>
        <v>3</v>
      </c>
      <c r="H8" s="37"/>
      <c r="I8" s="38"/>
      <c r="J8" s="38"/>
      <c r="K8" s="39"/>
    </row>
    <row r="9" spans="1:11" ht="15.75" thickBot="1" x14ac:dyDescent="0.3">
      <c r="A9" s="18" t="s">
        <v>13</v>
      </c>
      <c r="B9" s="5">
        <v>5</v>
      </c>
      <c r="C9" s="2">
        <v>5</v>
      </c>
      <c r="D9" s="2">
        <v>7</v>
      </c>
      <c r="E9" s="9">
        <v>7</v>
      </c>
      <c r="F9" s="13">
        <f t="shared" si="0"/>
        <v>5.8000000000000007</v>
      </c>
      <c r="H9" s="37"/>
      <c r="I9" s="38"/>
      <c r="J9" s="38"/>
      <c r="K9" s="39"/>
    </row>
    <row r="10" spans="1:11" ht="15.75" thickBot="1" x14ac:dyDescent="0.3">
      <c r="A10" s="18" t="s">
        <v>19</v>
      </c>
      <c r="B10" s="5">
        <v>9</v>
      </c>
      <c r="C10" s="2">
        <v>7</v>
      </c>
      <c r="D10" s="2">
        <v>6</v>
      </c>
      <c r="E10" s="9">
        <v>6</v>
      </c>
      <c r="F10" s="13">
        <f t="shared" si="0"/>
        <v>7.1999999999999993</v>
      </c>
      <c r="H10" s="37"/>
      <c r="I10" s="38"/>
      <c r="J10" s="38"/>
      <c r="K10" s="39"/>
    </row>
    <row r="11" spans="1:11" ht="15.75" thickBot="1" x14ac:dyDescent="0.3">
      <c r="A11" s="18" t="s">
        <v>20</v>
      </c>
      <c r="B11" s="5">
        <v>9</v>
      </c>
      <c r="C11" s="2">
        <v>6</v>
      </c>
      <c r="D11" s="2">
        <v>5</v>
      </c>
      <c r="E11" s="9">
        <v>4</v>
      </c>
      <c r="F11" s="13">
        <f t="shared" si="0"/>
        <v>6.4</v>
      </c>
      <c r="H11" s="40"/>
      <c r="I11" s="41"/>
      <c r="J11" s="41"/>
      <c r="K11" s="42"/>
    </row>
    <row r="12" spans="1:11" ht="15.75" thickBot="1" x14ac:dyDescent="0.3">
      <c r="A12" s="18" t="s">
        <v>21</v>
      </c>
      <c r="B12" s="5">
        <v>8</v>
      </c>
      <c r="C12" s="2">
        <v>7</v>
      </c>
      <c r="D12" s="2">
        <v>2</v>
      </c>
      <c r="E12" s="9">
        <v>10</v>
      </c>
      <c r="F12" s="13">
        <f t="shared" si="0"/>
        <v>3</v>
      </c>
    </row>
    <row r="13" spans="1:11" ht="15.75" thickBot="1" x14ac:dyDescent="0.3">
      <c r="A13" s="18" t="s">
        <v>22</v>
      </c>
      <c r="B13" s="5">
        <v>5</v>
      </c>
      <c r="C13" s="2">
        <v>6</v>
      </c>
      <c r="D13" s="2">
        <v>8</v>
      </c>
      <c r="E13" s="9">
        <v>9</v>
      </c>
      <c r="F13" s="13">
        <f t="shared" si="0"/>
        <v>6.6000000000000005</v>
      </c>
    </row>
    <row r="14" spans="1:11" ht="15.75" thickBot="1" x14ac:dyDescent="0.3">
      <c r="A14" s="18" t="s">
        <v>24</v>
      </c>
      <c r="B14" s="5">
        <v>2</v>
      </c>
      <c r="C14" s="2">
        <v>6</v>
      </c>
      <c r="D14" s="2">
        <v>4</v>
      </c>
      <c r="E14" s="9">
        <v>8</v>
      </c>
      <c r="F14" s="13">
        <f t="shared" si="0"/>
        <v>3</v>
      </c>
    </row>
    <row r="15" spans="1:11" ht="15.75" thickBot="1" x14ac:dyDescent="0.3">
      <c r="A15" s="18" t="s">
        <v>23</v>
      </c>
      <c r="B15" s="5">
        <v>5</v>
      </c>
      <c r="C15" s="2">
        <v>9</v>
      </c>
      <c r="D15" s="2">
        <v>2</v>
      </c>
      <c r="E15" s="9">
        <v>4</v>
      </c>
      <c r="F15" s="13">
        <f t="shared" si="0"/>
        <v>3</v>
      </c>
    </row>
    <row r="16" spans="1:11" ht="15.75" thickBot="1" x14ac:dyDescent="0.3">
      <c r="A16" s="18" t="s">
        <v>14</v>
      </c>
      <c r="B16" s="5">
        <v>7</v>
      </c>
      <c r="C16" s="2">
        <v>8</v>
      </c>
      <c r="D16" s="2">
        <v>6</v>
      </c>
      <c r="E16" s="9">
        <v>6</v>
      </c>
      <c r="F16" s="13">
        <f t="shared" si="0"/>
        <v>6.9</v>
      </c>
    </row>
    <row r="17" spans="1:6" ht="15.75" thickBot="1" x14ac:dyDescent="0.3">
      <c r="A17" s="18" t="s">
        <v>15</v>
      </c>
      <c r="B17" s="5">
        <v>8</v>
      </c>
      <c r="C17" s="2">
        <v>5</v>
      </c>
      <c r="D17" s="2">
        <v>9</v>
      </c>
      <c r="E17" s="9">
        <v>9</v>
      </c>
      <c r="F17" s="13">
        <f t="shared" si="0"/>
        <v>7.5</v>
      </c>
    </row>
    <row r="18" spans="1:6" ht="15.75" thickBot="1" x14ac:dyDescent="0.3">
      <c r="A18" s="18" t="s">
        <v>16</v>
      </c>
      <c r="B18" s="5">
        <v>5</v>
      </c>
      <c r="C18" s="2">
        <v>6</v>
      </c>
      <c r="D18" s="2">
        <v>5</v>
      </c>
      <c r="E18" s="9">
        <v>8</v>
      </c>
      <c r="F18" s="13">
        <f t="shared" si="0"/>
        <v>5.6</v>
      </c>
    </row>
    <row r="19" spans="1:6" ht="15.75" thickBot="1" x14ac:dyDescent="0.3">
      <c r="A19" s="18" t="s">
        <v>17</v>
      </c>
      <c r="B19" s="5">
        <v>7</v>
      </c>
      <c r="C19" s="2">
        <v>6</v>
      </c>
      <c r="D19" s="2">
        <v>5</v>
      </c>
      <c r="E19" s="9">
        <v>4</v>
      </c>
      <c r="F19" s="13">
        <f t="shared" si="0"/>
        <v>5.8000000000000007</v>
      </c>
    </row>
    <row r="20" spans="1:6" ht="15.75" thickBot="1" x14ac:dyDescent="0.3">
      <c r="A20" s="19" t="s">
        <v>18</v>
      </c>
      <c r="B20" s="6">
        <v>6</v>
      </c>
      <c r="C20" s="7">
        <v>10</v>
      </c>
      <c r="D20" s="7">
        <v>9</v>
      </c>
      <c r="E20" s="10">
        <v>7</v>
      </c>
      <c r="F20" s="13">
        <f t="shared" si="0"/>
        <v>8.2000000000000011</v>
      </c>
    </row>
  </sheetData>
  <mergeCells count="2">
    <mergeCell ref="H4:K4"/>
    <mergeCell ref="H5:K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"/>
  <sheetViews>
    <sheetView tabSelected="1" zoomScale="85" zoomScaleNormal="85" workbookViewId="0">
      <selection activeCell="G24" sqref="G24"/>
    </sheetView>
  </sheetViews>
  <sheetFormatPr baseColWidth="10" defaultColWidth="13.42578125" defaultRowHeight="15" x14ac:dyDescent="0.25"/>
  <cols>
    <col min="1" max="1" width="13.42578125" style="1"/>
    <col min="2" max="2" width="14.42578125" style="1" customWidth="1"/>
    <col min="3" max="7" width="13.42578125" style="1"/>
    <col min="8" max="8" width="4.7109375" style="1" customWidth="1"/>
    <col min="9" max="9" width="14.42578125" style="1" customWidth="1"/>
    <col min="10" max="10" width="34" style="1" customWidth="1"/>
    <col min="11" max="16384" width="13.42578125" style="1"/>
  </cols>
  <sheetData>
    <row r="1" spans="1:10" ht="15.75" thickBot="1" x14ac:dyDescent="0.3">
      <c r="B1" s="64" t="s">
        <v>42</v>
      </c>
      <c r="C1" s="65"/>
      <c r="D1" s="65"/>
      <c r="E1" s="65"/>
      <c r="F1" s="65"/>
      <c r="G1" s="66"/>
    </row>
    <row r="2" spans="1:10" s="22" customFormat="1" ht="39" customHeight="1" thickBot="1" x14ac:dyDescent="0.3">
      <c r="A2" s="29" t="s">
        <v>0</v>
      </c>
      <c r="B2" s="30" t="s">
        <v>28</v>
      </c>
      <c r="C2" s="21" t="s">
        <v>29</v>
      </c>
      <c r="D2" s="21" t="s">
        <v>30</v>
      </c>
      <c r="E2" s="20" t="s">
        <v>31</v>
      </c>
      <c r="F2" s="20" t="s">
        <v>32</v>
      </c>
      <c r="G2" s="31" t="s">
        <v>33</v>
      </c>
      <c r="I2" s="23" t="s">
        <v>34</v>
      </c>
      <c r="J2" s="23" t="s">
        <v>46</v>
      </c>
    </row>
    <row r="3" spans="1:10" ht="15.75" thickBot="1" x14ac:dyDescent="0.3">
      <c r="A3" s="17" t="s">
        <v>6</v>
      </c>
      <c r="B3" s="26" t="str">
        <f>IF(Inglés!F2&lt;5,"IN",IF(Inglés!F2&lt;7,"SF",IF(Inglés!F2&lt;9,"NT","SB")))</f>
        <v>SF</v>
      </c>
      <c r="C3" s="27" t="str">
        <f>IF(A.Ofimáticas!F2&lt;5,"IN",IF(A.Ofimáticas!F2&lt;7,"SF",IF(A.Ofimáticas!F2&lt;9,"NT","SB")))</f>
        <v>NT</v>
      </c>
      <c r="D3" s="27" t="str">
        <f>IF(Redes!F2&lt;5,"IN",IF(Redes!F2&lt;7,"SF",IF(Redes!F2&lt;9,"NT","SB")))</f>
        <v>IN</v>
      </c>
      <c r="E3" s="27" t="str">
        <f>IF(Montaje!F2&lt;5,"IN",IF(Montaje!F2&lt;7,"SF",IF(Montaje!F2&lt;9,"NT","SB")))</f>
        <v>SF</v>
      </c>
      <c r="F3" s="27" t="str">
        <f>IF(S.Operativos!F2&lt;5,"IN",IF(S.Operativos!F2&lt;7,"SF",IF(S.Operativos!F2&lt;9,"NT","SB")))</f>
        <v>IN</v>
      </c>
      <c r="G3" s="28" t="str">
        <f>IF(FOL!F2&lt;5,"IN",IF(FOL!F2&lt;7,"SF",IF(FOL!F2&lt;9,"NT","SB")))</f>
        <v>NT</v>
      </c>
      <c r="I3" s="2">
        <f>COUNTIF(B3:G3,"IN")</f>
        <v>2</v>
      </c>
      <c r="J3" s="24" t="str">
        <f>IF(I3=2,"Tiene que recuperar 2 asignaturas",IF(I3&gt;2,"Tiene que repetir curso",AVERAGE(Inglés!F2,A.Ofimáticas!F2,Redes!F2,Montaje!F2,S.Operativos!F2,FOL!F2)))</f>
        <v>Tiene que recuperar 2 asignaturas</v>
      </c>
    </row>
    <row r="4" spans="1:10" ht="15.75" thickBot="1" x14ac:dyDescent="0.3">
      <c r="A4" s="18" t="s">
        <v>7</v>
      </c>
      <c r="B4" s="68" t="str">
        <f>IF(Inglés!F3&lt;5,"IN",IF(Inglés!F3&lt;7,"SF",IF(Inglés!F3&lt;9,"NT","SB")))</f>
        <v>IN</v>
      </c>
      <c r="C4" s="69" t="str">
        <f>IF(A.Ofimáticas!F3&lt;5,"IN",IF(A.Ofimáticas!F3&lt;7,"SF",IF(A.Ofimáticas!F3&lt;9,"NT","SB")))</f>
        <v>SB</v>
      </c>
      <c r="D4" s="69" t="str">
        <f>IF(Redes!F3&lt;5,"IN",IF(Redes!F3&lt;7,"SF",IF(Redes!F3&lt;9,"NT","SB")))</f>
        <v>SF</v>
      </c>
      <c r="E4" s="69" t="str">
        <f>IF(Montaje!F3&lt;5,"IN",IF(Montaje!F3&lt;7,"SF",IF(Montaje!F3&lt;9,"NT","SB")))</f>
        <v>SF</v>
      </c>
      <c r="F4" s="69" t="str">
        <f>IF(S.Operativos!F3&lt;5,"IN",IF(S.Operativos!F3&lt;7,"SF",IF(S.Operativos!F3&lt;9,"NT","SB")))</f>
        <v>SF</v>
      </c>
      <c r="G4" s="70" t="str">
        <f>IF(FOL!F3&lt;5,"IN",IF(FOL!F3&lt;7,"SF",IF(FOL!F3&lt;9,"NT","SB")))</f>
        <v>SF</v>
      </c>
      <c r="I4" s="2">
        <f t="shared" ref="I4:I21" si="0">COUNTIF(B4:G4,"IN")</f>
        <v>1</v>
      </c>
      <c r="J4" s="24">
        <f>IF(I4=2,"Tiene que recuperar 2 asignaturas",IF(I4&gt;2,"Tiene que repetir curso",AVERAGE(Inglés!F3,A.Ofimáticas!F3,Redes!F3,Montaje!F3,S.Operativos!F3,FOL!F3)))</f>
        <v>5.8277777777777784</v>
      </c>
    </row>
    <row r="5" spans="1:10" ht="15.75" thickBot="1" x14ac:dyDescent="0.3">
      <c r="A5" s="18" t="s">
        <v>8</v>
      </c>
      <c r="B5" s="26" t="str">
        <f>IF(Inglés!F4&lt;5,"IN",IF(Inglés!F4&lt;7,"SF",IF(Inglés!F4&lt;9,"NT","SB")))</f>
        <v>IN</v>
      </c>
      <c r="C5" s="27" t="str">
        <f>IF(A.Ofimáticas!F4&lt;5,"IN",IF(A.Ofimáticas!F4&lt;7,"SF",IF(A.Ofimáticas!F4&lt;9,"NT","SB")))</f>
        <v>IN</v>
      </c>
      <c r="D5" s="27" t="str">
        <f>IF(Redes!F4&lt;5,"IN",IF(Redes!F4&lt;7,"SF",IF(Redes!F4&lt;9,"NT","SB")))</f>
        <v>SF</v>
      </c>
      <c r="E5" s="27" t="str">
        <f>IF(Montaje!F4&lt;5,"IN",IF(Montaje!F4&lt;7,"SF",IF(Montaje!F4&lt;9,"NT","SB")))</f>
        <v>NT</v>
      </c>
      <c r="F5" s="27" t="str">
        <f>IF(S.Operativos!F4&lt;5,"IN",IF(S.Operativos!F4&lt;7,"SF",IF(S.Operativos!F4&lt;9,"NT","SB")))</f>
        <v>NT</v>
      </c>
      <c r="G5" s="28" t="str">
        <f>IF(FOL!F4&lt;5,"IN",IF(FOL!F4&lt;7,"SF",IF(FOL!F4&lt;9,"NT","SB")))</f>
        <v>IN</v>
      </c>
      <c r="I5" s="2">
        <f t="shared" si="0"/>
        <v>3</v>
      </c>
      <c r="J5" s="24" t="str">
        <f>IF(I5=2,"Tiene que recuperar 2 asignaturas",IF(I5&gt;2,"Tiene que repetir curso",AVERAGE(Inglés!F4,A.Ofimáticas!F4,Redes!F4,Montaje!F4,S.Operativos!F4,FOL!F4)))</f>
        <v>Tiene que repetir curso</v>
      </c>
    </row>
    <row r="6" spans="1:10" ht="15.75" thickBot="1" x14ac:dyDescent="0.3">
      <c r="A6" s="18" t="s">
        <v>9</v>
      </c>
      <c r="B6" s="68" t="str">
        <f>IF(Inglés!F5&lt;5,"IN",IF(Inglés!F5&lt;7,"SF",IF(Inglés!F5&lt;9,"NT","SB")))</f>
        <v>NT</v>
      </c>
      <c r="C6" s="69" t="str">
        <f>IF(A.Ofimáticas!F5&lt;5,"IN",IF(A.Ofimáticas!F5&lt;7,"SF",IF(A.Ofimáticas!F5&lt;9,"NT","SB")))</f>
        <v>SF</v>
      </c>
      <c r="D6" s="69" t="str">
        <f>IF(Redes!F5&lt;5,"IN",IF(Redes!F5&lt;7,"SF",IF(Redes!F5&lt;9,"NT","SB")))</f>
        <v>SB</v>
      </c>
      <c r="E6" s="69" t="str">
        <f>IF(Montaje!F5&lt;5,"IN",IF(Montaje!F5&lt;7,"SF",IF(Montaje!F5&lt;9,"NT","SB")))</f>
        <v>NT</v>
      </c>
      <c r="F6" s="69" t="str">
        <f>IF(S.Operativos!F5&lt;5,"IN",IF(S.Operativos!F5&lt;7,"SF",IF(S.Operativos!F5&lt;9,"NT","SB")))</f>
        <v>SF</v>
      </c>
      <c r="G6" s="70" t="str">
        <f>IF(FOL!F5&lt;5,"IN",IF(FOL!F5&lt;7,"SF",IF(FOL!F5&lt;9,"NT","SB")))</f>
        <v>SB</v>
      </c>
      <c r="I6" s="2">
        <f t="shared" si="0"/>
        <v>0</v>
      </c>
      <c r="J6" s="24">
        <f>IF(I6=2,"Tiene que recuperar 2 asignaturas",IF(I6&gt;2,"Tiene que repetir curso",AVERAGE(Inglés!F5,A.Ofimáticas!F5,Redes!F5,Montaje!F5,S.Operativos!F5,FOL!F5)))</f>
        <v>7.6194444444444445</v>
      </c>
    </row>
    <row r="7" spans="1:10" ht="15.75" thickBot="1" x14ac:dyDescent="0.3">
      <c r="A7" s="18" t="s">
        <v>10</v>
      </c>
      <c r="B7" s="26" t="str">
        <f>IF(Inglés!F6&lt;5,"IN",IF(Inglés!F6&lt;7,"SF",IF(Inglés!F6&lt;9,"NT","SB")))</f>
        <v>SB</v>
      </c>
      <c r="C7" s="27" t="str">
        <f>IF(A.Ofimáticas!F6&lt;5,"IN",IF(A.Ofimáticas!F6&lt;7,"SF",IF(A.Ofimáticas!F6&lt;9,"NT","SB")))</f>
        <v>NT</v>
      </c>
      <c r="D7" s="27" t="str">
        <f>IF(Redes!F6&lt;5,"IN",IF(Redes!F6&lt;7,"SF",IF(Redes!F6&lt;9,"NT","SB")))</f>
        <v>NT</v>
      </c>
      <c r="E7" s="27" t="str">
        <f>IF(Montaje!F6&lt;5,"IN",IF(Montaje!F6&lt;7,"SF",IF(Montaje!F6&lt;9,"NT","SB")))</f>
        <v>SB</v>
      </c>
      <c r="F7" s="27" t="str">
        <f>IF(S.Operativos!F6&lt;5,"IN",IF(S.Operativos!F6&lt;7,"SF",IF(S.Operativos!F6&lt;9,"NT","SB")))</f>
        <v>SB</v>
      </c>
      <c r="G7" s="28" t="str">
        <f>IF(FOL!F6&lt;5,"IN",IF(FOL!F6&lt;7,"SF",IF(FOL!F6&lt;9,"NT","SB")))</f>
        <v>NT</v>
      </c>
      <c r="I7" s="2">
        <f t="shared" si="0"/>
        <v>0</v>
      </c>
      <c r="J7" s="24">
        <f>IF(I7=2,"Tiene que recuperar 2 asignaturas",IF(I7&gt;2,"Tiene que repetir curso",AVERAGE(Inglés!F6,A.Ofimáticas!F6,Redes!F6,Montaje!F6,S.Operativos!F6,FOL!F6)))</f>
        <v>8.8583333333333343</v>
      </c>
    </row>
    <row r="8" spans="1:10" ht="15.75" thickBot="1" x14ac:dyDescent="0.3">
      <c r="A8" s="18" t="s">
        <v>11</v>
      </c>
      <c r="B8" s="68" t="str">
        <f>IF(Inglés!F7&lt;5,"IN",IF(Inglés!F7&lt;7,"SF",IF(Inglés!F7&lt;9,"NT","SB")))</f>
        <v>IN</v>
      </c>
      <c r="C8" s="69" t="str">
        <f>IF(A.Ofimáticas!F7&lt;5,"IN",IF(A.Ofimáticas!F7&lt;7,"SF",IF(A.Ofimáticas!F7&lt;9,"NT","SB")))</f>
        <v>NT</v>
      </c>
      <c r="D8" s="69" t="str">
        <f>IF(Redes!F7&lt;5,"IN",IF(Redes!F7&lt;7,"SF",IF(Redes!F7&lt;9,"NT","SB")))</f>
        <v>NT</v>
      </c>
      <c r="E8" s="69" t="str">
        <f>IF(Montaje!F7&lt;5,"IN",IF(Montaje!F7&lt;7,"SF",IF(Montaje!F7&lt;9,"NT","SB")))</f>
        <v>NT</v>
      </c>
      <c r="F8" s="69" t="str">
        <f>IF(S.Operativos!F7&lt;5,"IN",IF(S.Operativos!F7&lt;7,"SF",IF(S.Operativos!F7&lt;9,"NT","SB")))</f>
        <v>SF</v>
      </c>
      <c r="G8" s="70" t="str">
        <f>IF(FOL!F7&lt;5,"IN",IF(FOL!F7&lt;7,"SF",IF(FOL!F7&lt;9,"NT","SB")))</f>
        <v>IN</v>
      </c>
      <c r="I8" s="2">
        <f t="shared" si="0"/>
        <v>2</v>
      </c>
      <c r="J8" s="24" t="str">
        <f>IF(I8=2,"Tiene que recuperar 2 asignaturas",IF(I8&gt;2,"Tiene que repetir curso",AVERAGE(Inglés!F7,A.Ofimáticas!F7,Redes!F7,Montaje!F7,S.Operativos!F7,FOL!F7)))</f>
        <v>Tiene que recuperar 2 asignaturas</v>
      </c>
    </row>
    <row r="9" spans="1:10" ht="15.75" thickBot="1" x14ac:dyDescent="0.3">
      <c r="A9" s="18" t="s">
        <v>12</v>
      </c>
      <c r="B9" s="26" t="str">
        <f>IF(Inglés!F8&lt;5,"IN",IF(Inglés!F8&lt;7,"SF",IF(Inglés!F8&lt;9,"NT","SB")))</f>
        <v>SF</v>
      </c>
      <c r="C9" s="27" t="str">
        <f>IF(A.Ofimáticas!F8&lt;5,"IN",IF(A.Ofimáticas!F8&lt;7,"SF",IF(A.Ofimáticas!F8&lt;9,"NT","SB")))</f>
        <v>IN</v>
      </c>
      <c r="D9" s="27" t="str">
        <f>IF(Redes!F8&lt;5,"IN",IF(Redes!F8&lt;7,"SF",IF(Redes!F8&lt;9,"NT","SB")))</f>
        <v>IN</v>
      </c>
      <c r="E9" s="27" t="str">
        <f>IF(Montaje!F8&lt;5,"IN",IF(Montaje!F8&lt;7,"SF",IF(Montaje!F8&lt;9,"NT","SB")))</f>
        <v>NT</v>
      </c>
      <c r="F9" s="27" t="str">
        <f>IF(S.Operativos!F8&lt;5,"IN",IF(S.Operativos!F8&lt;7,"SF",IF(S.Operativos!F8&lt;9,"NT","SB")))</f>
        <v>IN</v>
      </c>
      <c r="G9" s="28" t="str">
        <f>IF(FOL!F8&lt;5,"IN",IF(FOL!F8&lt;7,"SF",IF(FOL!F8&lt;9,"NT","SB")))</f>
        <v>IN</v>
      </c>
      <c r="I9" s="2">
        <f t="shared" si="0"/>
        <v>4</v>
      </c>
      <c r="J9" s="24" t="str">
        <f>IF(I9=2,"Tiene que recuperar 2 asignaturas",IF(I9&gt;2,"Tiene que repetir curso",AVERAGE(Inglés!F8,A.Ofimáticas!F8,Redes!F8,Montaje!F8,S.Operativos!F8,FOL!F8)))</f>
        <v>Tiene que repetir curso</v>
      </c>
    </row>
    <row r="10" spans="1:10" ht="15.75" thickBot="1" x14ac:dyDescent="0.3">
      <c r="A10" s="18" t="s">
        <v>13</v>
      </c>
      <c r="B10" s="68" t="str">
        <f>IF(Inglés!F9&lt;5,"IN",IF(Inglés!F9&lt;7,"SF",IF(Inglés!F9&lt;9,"NT","SB")))</f>
        <v>NT</v>
      </c>
      <c r="C10" s="69" t="str">
        <f>IF(A.Ofimáticas!F9&lt;5,"IN",IF(A.Ofimáticas!F9&lt;7,"SF",IF(A.Ofimáticas!F9&lt;9,"NT","SB")))</f>
        <v>SF</v>
      </c>
      <c r="D10" s="69" t="str">
        <f>IF(Redes!F9&lt;5,"IN",IF(Redes!F9&lt;7,"SF",IF(Redes!F9&lt;9,"NT","SB")))</f>
        <v>IN</v>
      </c>
      <c r="E10" s="69" t="str">
        <f>IF(Montaje!F9&lt;5,"IN",IF(Montaje!F9&lt;7,"SF",IF(Montaje!F9&lt;9,"NT","SB")))</f>
        <v>IN</v>
      </c>
      <c r="F10" s="69" t="str">
        <f>IF(S.Operativos!F9&lt;5,"IN",IF(S.Operativos!F9&lt;7,"SF",IF(S.Operativos!F9&lt;9,"NT","SB")))</f>
        <v>SF</v>
      </c>
      <c r="G10" s="70" t="str">
        <f>IF(FOL!F9&lt;5,"IN",IF(FOL!F9&lt;7,"SF",IF(FOL!F9&lt;9,"NT","SB")))</f>
        <v>SF</v>
      </c>
      <c r="I10" s="2">
        <f t="shared" si="0"/>
        <v>2</v>
      </c>
      <c r="J10" s="24" t="str">
        <f>IF(I10=2,"Tiene que recuperar 2 asignaturas",IF(I10&gt;2,"Tiene que repetir curso",AVERAGE(Inglés!F9,A.Ofimáticas!F9,Redes!F9,Montaje!F9,S.Operativos!F9,FOL!F9)))</f>
        <v>Tiene que recuperar 2 asignaturas</v>
      </c>
    </row>
    <row r="11" spans="1:10" ht="15.75" thickBot="1" x14ac:dyDescent="0.3">
      <c r="A11" s="18" t="s">
        <v>19</v>
      </c>
      <c r="B11" s="26" t="str">
        <f>IF(Inglés!F10&lt;5,"IN",IF(Inglés!F10&lt;7,"SF",IF(Inglés!F10&lt;9,"NT","SB")))</f>
        <v>SF</v>
      </c>
      <c r="C11" s="27" t="str">
        <f>IF(A.Ofimáticas!F10&lt;5,"IN",IF(A.Ofimáticas!F10&lt;7,"SF",IF(A.Ofimáticas!F10&lt;9,"NT","SB")))</f>
        <v>SF</v>
      </c>
      <c r="D11" s="27" t="str">
        <f>IF(Redes!F10&lt;5,"IN",IF(Redes!F10&lt;7,"SF",IF(Redes!F10&lt;9,"NT","SB")))</f>
        <v>SF</v>
      </c>
      <c r="E11" s="27" t="str">
        <f>IF(Montaje!F10&lt;5,"IN",IF(Montaje!F10&lt;7,"SF",IF(Montaje!F10&lt;9,"NT","SB")))</f>
        <v>NT</v>
      </c>
      <c r="F11" s="27" t="str">
        <f>IF(S.Operativos!F10&lt;5,"IN",IF(S.Operativos!F10&lt;7,"SF",IF(S.Operativos!F10&lt;9,"NT","SB")))</f>
        <v>IN</v>
      </c>
      <c r="G11" s="28" t="str">
        <f>IF(FOL!F10&lt;5,"IN",IF(FOL!F10&lt;7,"SF",IF(FOL!F10&lt;9,"NT","SB")))</f>
        <v>NT</v>
      </c>
      <c r="I11" s="2">
        <f t="shared" si="0"/>
        <v>1</v>
      </c>
      <c r="J11" s="24">
        <f>IF(I11=2,"Tiene que recuperar 2 asignaturas",IF(I11&gt;2,"Tiene que repetir curso",AVERAGE(Inglés!F10,A.Ofimáticas!F10,Redes!F10,Montaje!F10,S.Operativos!F10,FOL!F10)))</f>
        <v>5.5888888888888886</v>
      </c>
    </row>
    <row r="12" spans="1:10" ht="15.75" thickBot="1" x14ac:dyDescent="0.3">
      <c r="A12" s="18" t="s">
        <v>20</v>
      </c>
      <c r="B12" s="68" t="str">
        <f>IF(Inglés!F11&lt;5,"IN",IF(Inglés!F11&lt;7,"SF",IF(Inglés!F11&lt;9,"NT","SB")))</f>
        <v>SF</v>
      </c>
      <c r="C12" s="69" t="str">
        <f>IF(A.Ofimáticas!F11&lt;5,"IN",IF(A.Ofimáticas!F11&lt;7,"SF",IF(A.Ofimáticas!F11&lt;9,"NT","SB")))</f>
        <v>NT</v>
      </c>
      <c r="D12" s="69" t="str">
        <f>IF(Redes!F11&lt;5,"IN",IF(Redes!F11&lt;7,"SF",IF(Redes!F11&lt;9,"NT","SB")))</f>
        <v>IN</v>
      </c>
      <c r="E12" s="69" t="str">
        <f>IF(Montaje!F11&lt;5,"IN",IF(Montaje!F11&lt;7,"SF",IF(Montaje!F11&lt;9,"NT","SB")))</f>
        <v>SF</v>
      </c>
      <c r="F12" s="69" t="str">
        <f>IF(S.Operativos!F11&lt;5,"IN",IF(S.Operativos!F11&lt;7,"SF",IF(S.Operativos!F11&lt;9,"NT","SB")))</f>
        <v>NT</v>
      </c>
      <c r="G12" s="70" t="str">
        <f>IF(FOL!F11&lt;5,"IN",IF(FOL!F11&lt;7,"SF",IF(FOL!F11&lt;9,"NT","SB")))</f>
        <v>SF</v>
      </c>
      <c r="I12" s="2">
        <f t="shared" si="0"/>
        <v>1</v>
      </c>
      <c r="J12" s="24">
        <f>IF(I12=2,"Tiene que recuperar 2 asignaturas",IF(I12&gt;2,"Tiene que repetir curso",AVERAGE(Inglés!F11,A.Ofimáticas!F11,Redes!F11,Montaje!F11,S.Operativos!F11,FOL!F11)))</f>
        <v>6.3472222222222223</v>
      </c>
    </row>
    <row r="13" spans="1:10" ht="15.75" thickBot="1" x14ac:dyDescent="0.3">
      <c r="A13" s="18" t="s">
        <v>21</v>
      </c>
      <c r="B13" s="26" t="str">
        <f>IF(Inglés!F12&lt;5,"IN",IF(Inglés!F12&lt;7,"SF",IF(Inglés!F12&lt;9,"NT","SB")))</f>
        <v>SF</v>
      </c>
      <c r="C13" s="27" t="str">
        <f>IF(A.Ofimáticas!F12&lt;5,"IN",IF(A.Ofimáticas!F12&lt;7,"SF",IF(A.Ofimáticas!F12&lt;9,"NT","SB")))</f>
        <v>IN</v>
      </c>
      <c r="D13" s="27" t="str">
        <f>IF(Redes!F12&lt;5,"IN",IF(Redes!F12&lt;7,"SF",IF(Redes!F12&lt;9,"NT","SB")))</f>
        <v>NT</v>
      </c>
      <c r="E13" s="27" t="str">
        <f>IF(Montaje!F12&lt;5,"IN",IF(Montaje!F12&lt;7,"SF",IF(Montaje!F12&lt;9,"NT","SB")))</f>
        <v>SF</v>
      </c>
      <c r="F13" s="27" t="str">
        <f>IF(S.Operativos!F12&lt;5,"IN",IF(S.Operativos!F12&lt;7,"SF",IF(S.Operativos!F12&lt;9,"NT","SB")))</f>
        <v>IN</v>
      </c>
      <c r="G13" s="28" t="str">
        <f>IF(FOL!F12&lt;5,"IN",IF(FOL!F12&lt;7,"SF",IF(FOL!F12&lt;9,"NT","SB")))</f>
        <v>IN</v>
      </c>
      <c r="I13" s="2">
        <f t="shared" si="0"/>
        <v>3</v>
      </c>
      <c r="J13" s="24" t="str">
        <f>IF(I13=2,"Tiene que recuperar 2 asignaturas",IF(I13&gt;2,"Tiene que repetir curso",AVERAGE(Inglés!F12,A.Ofimáticas!F12,Redes!F12,Montaje!F12,S.Operativos!F12,FOL!F12)))</f>
        <v>Tiene que repetir curso</v>
      </c>
    </row>
    <row r="14" spans="1:10" ht="15.75" thickBot="1" x14ac:dyDescent="0.3">
      <c r="A14" s="18" t="s">
        <v>22</v>
      </c>
      <c r="B14" s="68" t="str">
        <f>IF(Inglés!F13&lt;5,"IN",IF(Inglés!F13&lt;7,"SF",IF(Inglés!F13&lt;9,"NT","SB")))</f>
        <v>NT</v>
      </c>
      <c r="C14" s="69" t="str">
        <f>IF(A.Ofimáticas!F13&lt;5,"IN",IF(A.Ofimáticas!F13&lt;7,"SF",IF(A.Ofimáticas!F13&lt;9,"NT","SB")))</f>
        <v>NT</v>
      </c>
      <c r="D14" s="69" t="str">
        <f>IF(Redes!F13&lt;5,"IN",IF(Redes!F13&lt;7,"SF",IF(Redes!F13&lt;9,"NT","SB")))</f>
        <v>SF</v>
      </c>
      <c r="E14" s="69" t="str">
        <f>IF(Montaje!F13&lt;5,"IN",IF(Montaje!F13&lt;7,"SF",IF(Montaje!F13&lt;9,"NT","SB")))</f>
        <v>IN</v>
      </c>
      <c r="F14" s="69" t="str">
        <f>IF(S.Operativos!F13&lt;5,"IN",IF(S.Operativos!F13&lt;7,"SF",IF(S.Operativos!F13&lt;9,"NT","SB")))</f>
        <v>NT</v>
      </c>
      <c r="G14" s="70" t="str">
        <f>IF(FOL!F13&lt;5,"IN",IF(FOL!F13&lt;7,"SF",IF(FOL!F13&lt;9,"NT","SB")))</f>
        <v>SF</v>
      </c>
      <c r="I14" s="2">
        <f t="shared" si="0"/>
        <v>1</v>
      </c>
      <c r="J14" s="24">
        <f>IF(I14=2,"Tiene que recuperar 2 asignaturas",IF(I14&gt;2,"Tiene que repetir curso",AVERAGE(Inglés!F13,A.Ofimáticas!F13,Redes!F13,Montaje!F13,S.Operativos!F13,FOL!F13)))</f>
        <v>6.5444444444444443</v>
      </c>
    </row>
    <row r="15" spans="1:10" ht="15.75" thickBot="1" x14ac:dyDescent="0.3">
      <c r="A15" s="18" t="s">
        <v>24</v>
      </c>
      <c r="B15" s="26" t="str">
        <f>IF(Inglés!F14&lt;5,"IN",IF(Inglés!F14&lt;7,"SF",IF(Inglés!F14&lt;9,"NT","SB")))</f>
        <v>IN</v>
      </c>
      <c r="C15" s="27" t="str">
        <f>IF(A.Ofimáticas!F14&lt;5,"IN",IF(A.Ofimáticas!F14&lt;7,"SF",IF(A.Ofimáticas!F14&lt;9,"NT","SB")))</f>
        <v>SF</v>
      </c>
      <c r="D15" s="27" t="str">
        <f>IF(Redes!F14&lt;5,"IN",IF(Redes!F14&lt;7,"SF",IF(Redes!F14&lt;9,"NT","SB")))</f>
        <v>IN</v>
      </c>
      <c r="E15" s="27" t="str">
        <f>IF(Montaje!F14&lt;5,"IN",IF(Montaje!F14&lt;7,"SF",IF(Montaje!F14&lt;9,"NT","SB")))</f>
        <v>SF</v>
      </c>
      <c r="F15" s="27" t="str">
        <f>IF(S.Operativos!F14&lt;5,"IN",IF(S.Operativos!F14&lt;7,"SF",IF(S.Operativos!F14&lt;9,"NT","SB")))</f>
        <v>IN</v>
      </c>
      <c r="G15" s="28" t="str">
        <f>IF(FOL!F14&lt;5,"IN",IF(FOL!F14&lt;7,"SF",IF(FOL!F14&lt;9,"NT","SB")))</f>
        <v>IN</v>
      </c>
      <c r="I15" s="2">
        <f t="shared" si="0"/>
        <v>4</v>
      </c>
      <c r="J15" s="24" t="str">
        <f>IF(I15=2,"Tiene que recuperar 2 asignaturas",IF(I15&gt;2,"Tiene que repetir curso",AVERAGE(Inglés!F14,A.Ofimáticas!F14,Redes!F14,Montaje!F14,S.Operativos!F14,FOL!F14)))</f>
        <v>Tiene que repetir curso</v>
      </c>
    </row>
    <row r="16" spans="1:10" ht="15.75" thickBot="1" x14ac:dyDescent="0.3">
      <c r="A16" s="18" t="s">
        <v>23</v>
      </c>
      <c r="B16" s="68" t="str">
        <f>IF(Inglés!F15&lt;5,"IN",IF(Inglés!F15&lt;7,"SF",IF(Inglés!F15&lt;9,"NT","SB")))</f>
        <v>IN</v>
      </c>
      <c r="C16" s="69" t="str">
        <f>IF(A.Ofimáticas!F15&lt;5,"IN",IF(A.Ofimáticas!F15&lt;7,"SF",IF(A.Ofimáticas!F15&lt;9,"NT","SB")))</f>
        <v>NT</v>
      </c>
      <c r="D16" s="69" t="str">
        <f>IF(Redes!F15&lt;5,"IN",IF(Redes!F15&lt;7,"SF",IF(Redes!F15&lt;9,"NT","SB")))</f>
        <v>NT</v>
      </c>
      <c r="E16" s="69" t="str">
        <f>IF(Montaje!F15&lt;5,"IN",IF(Montaje!F15&lt;7,"SF",IF(Montaje!F15&lt;9,"NT","SB")))</f>
        <v>NT</v>
      </c>
      <c r="F16" s="69" t="str">
        <f>IF(S.Operativos!F15&lt;5,"IN",IF(S.Operativos!F15&lt;7,"SF",IF(S.Operativos!F15&lt;9,"NT","SB")))</f>
        <v>NT</v>
      </c>
      <c r="G16" s="70" t="str">
        <f>IF(FOL!F15&lt;5,"IN",IF(FOL!F15&lt;7,"SF",IF(FOL!F15&lt;9,"NT","SB")))</f>
        <v>IN</v>
      </c>
      <c r="I16" s="2">
        <f t="shared" si="0"/>
        <v>2</v>
      </c>
      <c r="J16" s="24" t="str">
        <f>IF(I16=2,"Tiene que recuperar 2 asignaturas",IF(I16&gt;2,"Tiene que repetir curso",AVERAGE(Inglés!F15,A.Ofimáticas!F15,Redes!F15,Montaje!F15,S.Operativos!F15,FOL!F15)))</f>
        <v>Tiene que recuperar 2 asignaturas</v>
      </c>
    </row>
    <row r="17" spans="1:11" ht="15.75" thickBot="1" x14ac:dyDescent="0.3">
      <c r="A17" s="18" t="s">
        <v>14</v>
      </c>
      <c r="B17" s="26" t="str">
        <f>IF(Inglés!F16&lt;5,"IN",IF(Inglés!F16&lt;7,"SF",IF(Inglés!F16&lt;9,"NT","SB")))</f>
        <v>SF</v>
      </c>
      <c r="C17" s="27" t="str">
        <f>IF(A.Ofimáticas!F16&lt;5,"IN",IF(A.Ofimáticas!F16&lt;7,"SF",IF(A.Ofimáticas!F16&lt;9,"NT","SB")))</f>
        <v>IN</v>
      </c>
      <c r="D17" s="27" t="str">
        <f>IF(Redes!F16&lt;5,"IN",IF(Redes!F16&lt;7,"SF",IF(Redes!F16&lt;9,"NT","SB")))</f>
        <v>SF</v>
      </c>
      <c r="E17" s="27" t="str">
        <f>IF(Montaje!F16&lt;5,"IN",IF(Montaje!F16&lt;7,"SF",IF(Montaje!F16&lt;9,"NT","SB")))</f>
        <v>IN</v>
      </c>
      <c r="F17" s="27" t="str">
        <f>IF(S.Operativos!F16&lt;5,"IN",IF(S.Operativos!F16&lt;7,"SF",IF(S.Operativos!F16&lt;9,"NT","SB")))</f>
        <v>IN</v>
      </c>
      <c r="G17" s="28" t="str">
        <f>IF(FOL!F16&lt;5,"IN",IF(FOL!F16&lt;7,"SF",IF(FOL!F16&lt;9,"NT","SB")))</f>
        <v>SF</v>
      </c>
      <c r="I17" s="2">
        <f t="shared" si="0"/>
        <v>3</v>
      </c>
      <c r="J17" s="24" t="str">
        <f>IF(I17=2,"Tiene que recuperar 2 asignaturas",IF(I17&gt;2,"Tiene que repetir curso",AVERAGE(Inglés!F16,A.Ofimáticas!F16,Redes!F16,Montaje!F16,S.Operativos!F16,FOL!F16)))</f>
        <v>Tiene que repetir curso</v>
      </c>
    </row>
    <row r="18" spans="1:11" ht="15.75" thickBot="1" x14ac:dyDescent="0.3">
      <c r="A18" s="18" t="s">
        <v>15</v>
      </c>
      <c r="B18" s="68" t="str">
        <f>IF(Inglés!F17&lt;5,"IN",IF(Inglés!F17&lt;7,"SF",IF(Inglés!F17&lt;9,"NT","SB")))</f>
        <v>SF</v>
      </c>
      <c r="C18" s="69" t="str">
        <f>IF(A.Ofimáticas!F17&lt;5,"IN",IF(A.Ofimáticas!F17&lt;7,"SF",IF(A.Ofimáticas!F17&lt;9,"NT","SB")))</f>
        <v>SF</v>
      </c>
      <c r="D18" s="69" t="str">
        <f>IF(Redes!F17&lt;5,"IN",IF(Redes!F17&lt;7,"SF",IF(Redes!F17&lt;9,"NT","SB")))</f>
        <v>SF</v>
      </c>
      <c r="E18" s="69" t="str">
        <f>IF(Montaje!F17&lt;5,"IN",IF(Montaje!F17&lt;7,"SF",IF(Montaje!F17&lt;9,"NT","SB")))</f>
        <v>NT</v>
      </c>
      <c r="F18" s="69" t="str">
        <f>IF(S.Operativos!F17&lt;5,"IN",IF(S.Operativos!F17&lt;7,"SF",IF(S.Operativos!F17&lt;9,"NT","SB")))</f>
        <v>NT</v>
      </c>
      <c r="G18" s="70" t="str">
        <f>IF(FOL!F17&lt;5,"IN",IF(FOL!F17&lt;7,"SF",IF(FOL!F17&lt;9,"NT","SB")))</f>
        <v>NT</v>
      </c>
      <c r="I18" s="2">
        <f t="shared" si="0"/>
        <v>0</v>
      </c>
      <c r="J18" s="24">
        <f>IF(I18=2,"Tiene que recuperar 2 asignaturas",IF(I18&gt;2,"Tiene que repetir curso",AVERAGE(Inglés!F17,A.Ofimáticas!F17,Redes!F17,Montaje!F17,S.Operativos!F17,FOL!F17)))</f>
        <v>6.7277777777777779</v>
      </c>
    </row>
    <row r="19" spans="1:11" ht="15.75" thickBot="1" x14ac:dyDescent="0.3">
      <c r="A19" s="18" t="s">
        <v>16</v>
      </c>
      <c r="B19" s="26" t="str">
        <f>IF(Inglés!F18&lt;5,"IN",IF(Inglés!F18&lt;7,"SF",IF(Inglés!F18&lt;9,"NT","SB")))</f>
        <v>NT</v>
      </c>
      <c r="C19" s="27" t="str">
        <f>IF(A.Ofimáticas!F18&lt;5,"IN",IF(A.Ofimáticas!F18&lt;7,"SF",IF(A.Ofimáticas!F18&lt;9,"NT","SB")))</f>
        <v>NT</v>
      </c>
      <c r="D19" s="27" t="str">
        <f>IF(Redes!F18&lt;5,"IN",IF(Redes!F18&lt;7,"SF",IF(Redes!F18&lt;9,"NT","SB")))</f>
        <v>SF</v>
      </c>
      <c r="E19" s="27" t="str">
        <f>IF(Montaje!F18&lt;5,"IN",IF(Montaje!F18&lt;7,"SF",IF(Montaje!F18&lt;9,"NT","SB")))</f>
        <v>IN</v>
      </c>
      <c r="F19" s="27" t="str">
        <f>IF(S.Operativos!F18&lt;5,"IN",IF(S.Operativos!F18&lt;7,"SF",IF(S.Operativos!F18&lt;9,"NT","SB")))</f>
        <v>IN</v>
      </c>
      <c r="G19" s="28" t="str">
        <f>IF(FOL!F18&lt;5,"IN",IF(FOL!F18&lt;7,"SF",IF(FOL!F18&lt;9,"NT","SB")))</f>
        <v>SF</v>
      </c>
      <c r="I19" s="2">
        <f t="shared" si="0"/>
        <v>2</v>
      </c>
      <c r="J19" s="24" t="str">
        <f>IF(I19=2,"Tiene que recuperar 2 asignaturas",IF(I19&gt;2,"Tiene que repetir curso",AVERAGE(Inglés!F18,A.Ofimáticas!F18,Redes!F18,Montaje!F18,S.Operativos!F18,FOL!F18)))</f>
        <v>Tiene que recuperar 2 asignaturas</v>
      </c>
    </row>
    <row r="20" spans="1:11" ht="15.75" thickBot="1" x14ac:dyDescent="0.3">
      <c r="A20" s="18" t="s">
        <v>17</v>
      </c>
      <c r="B20" s="68" t="str">
        <f>IF(Inglés!F19&lt;5,"IN",IF(Inglés!F19&lt;7,"SF",IF(Inglés!F19&lt;9,"NT","SB")))</f>
        <v>SF</v>
      </c>
      <c r="C20" s="69" t="str">
        <f>IF(A.Ofimáticas!F19&lt;5,"IN",IF(A.Ofimáticas!F19&lt;7,"SF",IF(A.Ofimáticas!F19&lt;9,"NT","SB")))</f>
        <v>NT</v>
      </c>
      <c r="D20" s="69" t="str">
        <f>IF(Redes!F19&lt;5,"IN",IF(Redes!F19&lt;7,"SF",IF(Redes!F19&lt;9,"NT","SB")))</f>
        <v>SF</v>
      </c>
      <c r="E20" s="69" t="str">
        <f>IF(Montaje!F19&lt;5,"IN",IF(Montaje!F19&lt;7,"SF",IF(Montaje!F19&lt;9,"NT","SB")))</f>
        <v>NT</v>
      </c>
      <c r="F20" s="69" t="str">
        <f>IF(S.Operativos!F19&lt;5,"IN",IF(S.Operativos!F19&lt;7,"SF",IF(S.Operativos!F19&lt;9,"NT","SB")))</f>
        <v>IN</v>
      </c>
      <c r="G20" s="70" t="str">
        <f>IF(FOL!F19&lt;5,"IN",IF(FOL!F19&lt;7,"SF",IF(FOL!F19&lt;9,"NT","SB")))</f>
        <v>SF</v>
      </c>
      <c r="I20" s="2">
        <f t="shared" si="0"/>
        <v>1</v>
      </c>
      <c r="J20" s="24">
        <f>IF(I20=2,"Tiene que recuperar 2 asignaturas",IF(I20&gt;2,"Tiene que repetir curso",AVERAGE(Inglés!F19,A.Ofimáticas!F19,Redes!F19,Montaje!F19,S.Operativos!F19,FOL!F19)))</f>
        <v>6.1111111111111116</v>
      </c>
    </row>
    <row r="21" spans="1:11" ht="15.75" thickBot="1" x14ac:dyDescent="0.3">
      <c r="A21" s="19" t="s">
        <v>18</v>
      </c>
      <c r="B21" s="26" t="str">
        <f>IF(Inglés!F20&lt;5,"IN",IF(Inglés!F20&lt;7,"SF",IF(Inglés!F20&lt;9,"NT","SB")))</f>
        <v>NT</v>
      </c>
      <c r="C21" s="27" t="str">
        <f>IF(A.Ofimáticas!F20&lt;5,"IN",IF(A.Ofimáticas!F20&lt;7,"SF",IF(A.Ofimáticas!F20&lt;9,"NT","SB")))</f>
        <v>NT</v>
      </c>
      <c r="D21" s="27" t="str">
        <f>IF(Redes!F20&lt;5,"IN",IF(Redes!F20&lt;7,"SF",IF(Redes!F20&lt;9,"NT","SB")))</f>
        <v>SF</v>
      </c>
      <c r="E21" s="27" t="str">
        <f>IF(Montaje!F20&lt;5,"IN",IF(Montaje!F20&lt;7,"SF",IF(Montaje!F20&lt;9,"NT","SB")))</f>
        <v>IN</v>
      </c>
      <c r="F21" s="27" t="str">
        <f>IF(S.Operativos!F20&lt;5,"IN",IF(S.Operativos!F20&lt;7,"SF",IF(S.Operativos!F20&lt;9,"NT","SB")))</f>
        <v>IN</v>
      </c>
      <c r="G21" s="28" t="str">
        <f>IF(FOL!F20&lt;5,"IN",IF(FOL!F20&lt;7,"SF",IF(FOL!F20&lt;9,"NT","SB")))</f>
        <v>NT</v>
      </c>
      <c r="I21" s="2">
        <f t="shared" si="0"/>
        <v>2</v>
      </c>
      <c r="J21" s="24" t="str">
        <f>IF(I21=2,"Tiene que recuperar 2 asignaturas",IF(I21&gt;2,"Tiene que repetir curso",AVERAGE(Inglés!F20,A.Ofimáticas!F20,Redes!F20,Montaje!F20,S.Operativos!F20,FOL!F20)))</f>
        <v>Tiene que recuperar 2 asignaturas</v>
      </c>
    </row>
    <row r="22" spans="1:11" ht="15.75" thickBot="1" x14ac:dyDescent="0.3"/>
    <row r="23" spans="1:11" ht="15.75" thickBot="1" x14ac:dyDescent="0.3">
      <c r="B23" s="61" t="s">
        <v>41</v>
      </c>
      <c r="C23" s="62"/>
      <c r="D23" s="62"/>
      <c r="E23" s="62"/>
      <c r="F23" s="63"/>
    </row>
    <row r="24" spans="1:11" ht="15.75" thickBot="1" x14ac:dyDescent="0.3">
      <c r="B24" s="46" t="s">
        <v>45</v>
      </c>
      <c r="C24" s="47"/>
      <c r="D24" s="47"/>
      <c r="E24" s="47"/>
      <c r="F24" s="48"/>
    </row>
    <row r="25" spans="1:11" x14ac:dyDescent="0.25">
      <c r="B25" s="49"/>
      <c r="C25" s="50"/>
      <c r="D25" s="50"/>
      <c r="E25" s="50"/>
      <c r="F25" s="51"/>
      <c r="I25" s="59" t="s">
        <v>49</v>
      </c>
      <c r="J25" s="60"/>
      <c r="K25" s="67">
        <f>MAX(J3:J21)</f>
        <v>8.8583333333333343</v>
      </c>
    </row>
    <row r="26" spans="1:11" ht="15.75" thickBot="1" x14ac:dyDescent="0.3">
      <c r="B26" s="52"/>
      <c r="C26" s="53"/>
      <c r="D26" s="53"/>
      <c r="E26" s="53"/>
      <c r="F26" s="54"/>
      <c r="I26" s="57" t="s">
        <v>50</v>
      </c>
      <c r="J26" s="58"/>
      <c r="K26" s="32">
        <f>COUNTIF(I3:I21,"&lt;=1")</f>
        <v>8</v>
      </c>
    </row>
    <row r="27" spans="1:11" ht="15.75" thickBot="1" x14ac:dyDescent="0.3">
      <c r="B27" s="61" t="s">
        <v>43</v>
      </c>
      <c r="C27" s="62"/>
      <c r="D27" s="62"/>
      <c r="E27" s="62"/>
      <c r="F27" s="63"/>
      <c r="I27" s="57" t="s">
        <v>51</v>
      </c>
      <c r="J27" s="58"/>
      <c r="K27" s="32">
        <f>COUNTIF(I3:I21,"=2")</f>
        <v>6</v>
      </c>
    </row>
    <row r="28" spans="1:11" ht="15" customHeight="1" thickBot="1" x14ac:dyDescent="0.3">
      <c r="B28" s="46" t="s">
        <v>44</v>
      </c>
      <c r="C28" s="47"/>
      <c r="D28" s="47"/>
      <c r="E28" s="47"/>
      <c r="F28" s="48"/>
      <c r="I28" s="55" t="s">
        <v>52</v>
      </c>
      <c r="J28" s="56"/>
      <c r="K28" s="33">
        <f>COUNTIF(I3:I21,"&gt;2")</f>
        <v>5</v>
      </c>
    </row>
    <row r="29" spans="1:11" x14ac:dyDescent="0.25">
      <c r="B29" s="49"/>
      <c r="C29" s="50"/>
      <c r="D29" s="50"/>
      <c r="E29" s="50"/>
      <c r="F29" s="51"/>
    </row>
    <row r="30" spans="1:11" ht="15.75" thickBot="1" x14ac:dyDescent="0.3">
      <c r="B30" s="52"/>
      <c r="C30" s="53"/>
      <c r="D30" s="53"/>
      <c r="E30" s="53"/>
      <c r="F30" s="54"/>
    </row>
    <row r="31" spans="1:11" ht="15.75" thickBot="1" x14ac:dyDescent="0.3">
      <c r="B31" s="61" t="s">
        <v>47</v>
      </c>
      <c r="C31" s="62"/>
      <c r="D31" s="62"/>
      <c r="E31" s="62"/>
      <c r="F31" s="63"/>
    </row>
    <row r="32" spans="1:11" ht="15" customHeight="1" x14ac:dyDescent="0.25">
      <c r="B32" s="46" t="s">
        <v>48</v>
      </c>
      <c r="C32" s="47"/>
      <c r="D32" s="47"/>
      <c r="E32" s="47"/>
      <c r="F32" s="48"/>
    </row>
    <row r="33" spans="2:6" x14ac:dyDescent="0.25">
      <c r="B33" s="49"/>
      <c r="C33" s="50"/>
      <c r="D33" s="50"/>
      <c r="E33" s="50"/>
      <c r="F33" s="51"/>
    </row>
    <row r="34" spans="2:6" x14ac:dyDescent="0.25">
      <c r="B34" s="49"/>
      <c r="C34" s="50"/>
      <c r="D34" s="50"/>
      <c r="E34" s="50"/>
      <c r="F34" s="51"/>
    </row>
    <row r="35" spans="2:6" x14ac:dyDescent="0.25">
      <c r="B35" s="49"/>
      <c r="C35" s="50"/>
      <c r="D35" s="50"/>
      <c r="E35" s="50"/>
      <c r="F35" s="51"/>
    </row>
    <row r="36" spans="2:6" ht="15.75" thickBot="1" x14ac:dyDescent="0.3">
      <c r="B36" s="52"/>
      <c r="C36" s="53"/>
      <c r="D36" s="53"/>
      <c r="E36" s="53"/>
      <c r="F36" s="54"/>
    </row>
  </sheetData>
  <mergeCells count="11">
    <mergeCell ref="B23:F23"/>
    <mergeCell ref="B1:G1"/>
    <mergeCell ref="B27:F27"/>
    <mergeCell ref="B28:F30"/>
    <mergeCell ref="B31:F31"/>
    <mergeCell ref="B32:F36"/>
    <mergeCell ref="I28:J28"/>
    <mergeCell ref="I27:J27"/>
    <mergeCell ref="I26:J26"/>
    <mergeCell ref="I25:J25"/>
    <mergeCell ref="B24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Inglés</vt:lpstr>
      <vt:lpstr>A.Ofimáticas</vt:lpstr>
      <vt:lpstr>Redes</vt:lpstr>
      <vt:lpstr>Montaje</vt:lpstr>
      <vt:lpstr>S.Operativos</vt:lpstr>
      <vt:lpstr>FOL</vt:lpstr>
      <vt:lpstr>Final de curso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julian</cp:lastModifiedBy>
  <dcterms:created xsi:type="dcterms:W3CDTF">2017-10-27T16:15:48Z</dcterms:created>
  <dcterms:modified xsi:type="dcterms:W3CDTF">2019-11-19T17:15:54Z</dcterms:modified>
</cp:coreProperties>
</file>