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 activeTab="1"/>
  </bookViews>
  <sheets>
    <sheet name="Datos" sheetId="1" r:id="rId1"/>
    <sheet name="Cálculos" sheetId="2" r:id="rId2"/>
  </sheets>
  <calcPr calcId="144525"/>
</workbook>
</file>

<file path=xl/calcChain.xml><?xml version="1.0" encoding="utf-8"?>
<calcChain xmlns="http://schemas.openxmlformats.org/spreadsheetml/2006/main">
  <c r="D18" i="2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4" i="1"/>
  <c r="I2" i="1"/>
  <c r="D17" i="2"/>
  <c r="D16" i="2"/>
  <c r="D15" i="2"/>
  <c r="D14" i="2"/>
  <c r="D12" i="2"/>
  <c r="D11" i="2"/>
  <c r="D10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<sst xmlns="http://schemas.openxmlformats.org/spreadsheetml/2006/main" count="65" uniqueCount="46">
  <si>
    <t>Famlia profesional</t>
  </si>
  <si>
    <t>Actividades Físicas y Deportivas</t>
  </si>
  <si>
    <t>Administración y Gestión</t>
  </si>
  <si>
    <t>Artes Gráficas</t>
  </si>
  <si>
    <t>Artes y Artesanías</t>
  </si>
  <si>
    <t>Comercio y Marketing</t>
  </si>
  <si>
    <t>Edificación y Obra Civil</t>
  </si>
  <si>
    <t>Electricidad y Electrónica</t>
  </si>
  <si>
    <t>Energía y Agua</t>
  </si>
  <si>
    <t>fabricación Mecánica</t>
  </si>
  <si>
    <t>Hostelería y Turismo</t>
  </si>
  <si>
    <t>Imagen y Sonido</t>
  </si>
  <si>
    <t>Industrias Alimentarias</t>
  </si>
  <si>
    <t>Informática y Comunicaciones</t>
  </si>
  <si>
    <t>Madera, Muele y Corcho</t>
  </si>
  <si>
    <t>Química</t>
  </si>
  <si>
    <t>Sanidad</t>
  </si>
  <si>
    <t>Seguridad y Medio Ambiente</t>
  </si>
  <si>
    <t>Servicios Sociocultulares y a la Comunidad</t>
  </si>
  <si>
    <t>Transporte y Mantenimiento de Vehículos</t>
  </si>
  <si>
    <t>Vidrio y Cerámica</t>
  </si>
  <si>
    <t>Alumnos matriculados</t>
  </si>
  <si>
    <t>Número de solicitudes</t>
  </si>
  <si>
    <t>Nivel de inglés de los alumnos</t>
  </si>
  <si>
    <t>Medio-alto</t>
  </si>
  <si>
    <t>Alto</t>
  </si>
  <si>
    <t>Muy alto</t>
  </si>
  <si>
    <t>Empresas participantes</t>
  </si>
  <si>
    <t>Alumnos que obtienen la beca</t>
  </si>
  <si>
    <t>Fecha inicio</t>
  </si>
  <si>
    <t>Fecha fin</t>
  </si>
  <si>
    <t>Familias profesionales</t>
  </si>
  <si>
    <t>Total alumnos matriculados</t>
  </si>
  <si>
    <t>Total solicitudes</t>
  </si>
  <si>
    <t>Media solicitudes por familia</t>
  </si>
  <si>
    <t>Máximo de soliciudes presentadas por una familia</t>
  </si>
  <si>
    <t>Calsificación de las Familias según el nivel de ingles:</t>
  </si>
  <si>
    <t>alto</t>
  </si>
  <si>
    <t>Familias profesionales con alumnos obtien beca:</t>
  </si>
  <si>
    <t>Ninguno</t>
  </si>
  <si>
    <t>Entre 1 y 3</t>
  </si>
  <si>
    <t>Entre 4 y 5</t>
  </si>
  <si>
    <t>Más de 5</t>
  </si>
  <si>
    <t>Media de semanas en estancia</t>
  </si>
  <si>
    <t>Mínimo de solicitudes presentadas por una familia</t>
  </si>
  <si>
    <t>Semanas de estancia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</si>
</sst>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m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0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theme="0"/>
      </left>
      <right style="medium">
        <color theme="8" tint="-0.24994659260841701"/>
      </right>
      <top/>
      <bottom style="medium">
        <color theme="8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5" fontId="0" fillId="0" borderId="17" xfId="0" applyNumberFormat="1" applyBorder="1"/>
    <xf numFmtId="0" fontId="1" fillId="2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selection activeCell="I7" sqref="I7"/>
    </sheetView>
  </sheetViews>
  <sheetFormatPr baseColWidth="10" defaultRowHeight="15" x14ac:dyDescent="0.25"/>
  <cols>
    <col min="1" max="1" width="38.85546875" bestFit="1" customWidth="1"/>
    <col min="2" max="2" width="12.42578125" bestFit="1" customWidth="1"/>
    <col min="5" max="5" width="12.5703125" bestFit="1" customWidth="1"/>
    <col min="6" max="6" width="12.5703125" customWidth="1"/>
  </cols>
  <sheetData>
    <row r="1" spans="1:9" ht="44.25" customHeight="1" thickBot="1" x14ac:dyDescent="0.3">
      <c r="A1" s="5" t="s">
        <v>0</v>
      </c>
      <c r="B1" s="6" t="s">
        <v>21</v>
      </c>
      <c r="C1" s="8" t="s">
        <v>22</v>
      </c>
      <c r="D1" s="6" t="s">
        <v>23</v>
      </c>
      <c r="E1" s="7" t="s">
        <v>27</v>
      </c>
      <c r="F1" s="6" t="s">
        <v>28</v>
      </c>
      <c r="G1" s="8" t="s">
        <v>29</v>
      </c>
      <c r="H1" s="7" t="s">
        <v>30</v>
      </c>
      <c r="I1" s="26" t="s">
        <v>45</v>
      </c>
    </row>
    <row r="2" spans="1:9" ht="15.75" thickBot="1" x14ac:dyDescent="0.3">
      <c r="A2" s="2" t="s">
        <v>1</v>
      </c>
      <c r="B2" s="1">
        <v>65</v>
      </c>
      <c r="C2" s="1">
        <v>14</v>
      </c>
      <c r="D2" s="2" t="s">
        <v>24</v>
      </c>
      <c r="E2" s="3">
        <v>21</v>
      </c>
      <c r="F2" s="3">
        <v>3</v>
      </c>
      <c r="G2" s="4">
        <v>43556</v>
      </c>
      <c r="H2" s="4">
        <v>43636</v>
      </c>
      <c r="I2" s="3">
        <f>WEEKNUM(H2)-WEEKNUM(G2)</f>
        <v>11</v>
      </c>
    </row>
    <row r="3" spans="1:9" ht="15.75" thickBot="1" x14ac:dyDescent="0.3">
      <c r="A3" s="2" t="s">
        <v>2</v>
      </c>
      <c r="B3" s="1">
        <v>39</v>
      </c>
      <c r="C3" s="1">
        <v>8</v>
      </c>
      <c r="D3" s="2" t="s">
        <v>25</v>
      </c>
      <c r="E3" s="3">
        <v>8</v>
      </c>
      <c r="F3" s="3">
        <v>0</v>
      </c>
      <c r="G3" s="4"/>
      <c r="H3" s="4"/>
      <c r="I3" s="3">
        <f t="shared" ref="I3:I21" si="0">WEEKNUM(H3)-WEEKNUM(G3)</f>
        <v>0</v>
      </c>
    </row>
    <row r="4" spans="1:9" ht="15.75" thickBot="1" x14ac:dyDescent="0.3">
      <c r="A4" s="2" t="s">
        <v>3</v>
      </c>
      <c r="B4" s="1">
        <v>107</v>
      </c>
      <c r="C4" s="1">
        <v>11</v>
      </c>
      <c r="D4" s="2" t="s">
        <v>26</v>
      </c>
      <c r="E4" s="3">
        <v>18</v>
      </c>
      <c r="F4" s="3">
        <v>3</v>
      </c>
      <c r="G4" s="4">
        <v>43525</v>
      </c>
      <c r="H4" s="4">
        <v>43629</v>
      </c>
      <c r="I4" s="3">
        <f t="shared" si="0"/>
        <v>15</v>
      </c>
    </row>
    <row r="5" spans="1:9" ht="15.75" thickBot="1" x14ac:dyDescent="0.3">
      <c r="A5" s="2" t="s">
        <v>4</v>
      </c>
      <c r="B5" s="1">
        <v>113</v>
      </c>
      <c r="C5" s="1">
        <v>7</v>
      </c>
      <c r="D5" s="2" t="s">
        <v>25</v>
      </c>
      <c r="E5" s="3">
        <v>21</v>
      </c>
      <c r="F5" s="3">
        <v>0</v>
      </c>
      <c r="G5" s="4"/>
      <c r="H5" s="4"/>
      <c r="I5" s="3">
        <f t="shared" si="0"/>
        <v>0</v>
      </c>
    </row>
    <row r="6" spans="1:9" ht="15.75" thickBot="1" x14ac:dyDescent="0.3">
      <c r="A6" s="2" t="s">
        <v>5</v>
      </c>
      <c r="B6" s="1">
        <v>73</v>
      </c>
      <c r="C6" s="1">
        <v>6</v>
      </c>
      <c r="D6" s="2" t="s">
        <v>26</v>
      </c>
      <c r="E6" s="3">
        <v>10</v>
      </c>
      <c r="F6" s="3">
        <v>3</v>
      </c>
      <c r="G6" s="4">
        <v>43525</v>
      </c>
      <c r="H6" s="4">
        <v>43631</v>
      </c>
      <c r="I6" s="3">
        <f t="shared" si="0"/>
        <v>15</v>
      </c>
    </row>
    <row r="7" spans="1:9" ht="15.75" thickBot="1" x14ac:dyDescent="0.3">
      <c r="A7" s="2" t="s">
        <v>6</v>
      </c>
      <c r="B7" s="1">
        <v>87</v>
      </c>
      <c r="C7" s="1">
        <v>13</v>
      </c>
      <c r="D7" s="2" t="s">
        <v>25</v>
      </c>
      <c r="E7" s="3">
        <v>18</v>
      </c>
      <c r="F7" s="3">
        <v>1</v>
      </c>
      <c r="G7" s="4">
        <v>43525</v>
      </c>
      <c r="H7" s="4">
        <v>43624</v>
      </c>
      <c r="I7" s="3">
        <f t="shared" si="0"/>
        <v>14</v>
      </c>
    </row>
    <row r="8" spans="1:9" ht="15.75" thickBot="1" x14ac:dyDescent="0.3">
      <c r="A8" s="2" t="s">
        <v>7</v>
      </c>
      <c r="B8" s="1">
        <v>114</v>
      </c>
      <c r="C8" s="1">
        <v>7</v>
      </c>
      <c r="D8" s="2" t="s">
        <v>25</v>
      </c>
      <c r="E8" s="3">
        <v>17</v>
      </c>
      <c r="F8" s="3">
        <v>2</v>
      </c>
      <c r="G8" s="4">
        <v>43539</v>
      </c>
      <c r="H8" s="4">
        <v>43631</v>
      </c>
      <c r="I8" s="3">
        <f t="shared" si="0"/>
        <v>13</v>
      </c>
    </row>
    <row r="9" spans="1:9" ht="15.75" thickBot="1" x14ac:dyDescent="0.3">
      <c r="A9" s="2" t="s">
        <v>8</v>
      </c>
      <c r="B9" s="1">
        <v>145</v>
      </c>
      <c r="C9" s="1">
        <v>2</v>
      </c>
      <c r="D9" s="2" t="s">
        <v>25</v>
      </c>
      <c r="E9" s="3">
        <v>12</v>
      </c>
      <c r="F9" s="3">
        <v>2</v>
      </c>
      <c r="G9" s="4">
        <v>43525</v>
      </c>
      <c r="H9" s="4">
        <v>43616</v>
      </c>
      <c r="I9" s="3">
        <f t="shared" si="0"/>
        <v>13</v>
      </c>
    </row>
    <row r="10" spans="1:9" ht="15.75" thickBot="1" x14ac:dyDescent="0.3">
      <c r="A10" s="2" t="s">
        <v>9</v>
      </c>
      <c r="B10" s="1">
        <v>132</v>
      </c>
      <c r="C10" s="1">
        <v>6</v>
      </c>
      <c r="D10" s="2" t="s">
        <v>25</v>
      </c>
      <c r="E10" s="3">
        <v>19</v>
      </c>
      <c r="F10" s="3">
        <v>2</v>
      </c>
      <c r="G10" s="4">
        <v>43539</v>
      </c>
      <c r="H10" s="4">
        <v>43640</v>
      </c>
      <c r="I10" s="3">
        <f t="shared" si="0"/>
        <v>15</v>
      </c>
    </row>
    <row r="11" spans="1:9" ht="15.75" thickBot="1" x14ac:dyDescent="0.3">
      <c r="A11" s="2" t="s">
        <v>10</v>
      </c>
      <c r="B11" s="1">
        <v>111</v>
      </c>
      <c r="C11" s="1">
        <v>1</v>
      </c>
      <c r="D11" s="2" t="s">
        <v>25</v>
      </c>
      <c r="E11" s="3">
        <v>19</v>
      </c>
      <c r="F11" s="3">
        <v>0</v>
      </c>
      <c r="G11" s="4"/>
      <c r="H11" s="4"/>
      <c r="I11" s="3">
        <f t="shared" si="0"/>
        <v>0</v>
      </c>
    </row>
    <row r="12" spans="1:9" ht="15.75" thickBot="1" x14ac:dyDescent="0.3">
      <c r="A12" s="2" t="s">
        <v>11</v>
      </c>
      <c r="B12" s="1">
        <v>147</v>
      </c>
      <c r="C12" s="1">
        <v>5</v>
      </c>
      <c r="D12" s="2" t="s">
        <v>25</v>
      </c>
      <c r="E12" s="3">
        <v>6</v>
      </c>
      <c r="F12" s="3">
        <v>4</v>
      </c>
      <c r="G12" s="4">
        <v>43525</v>
      </c>
      <c r="H12" s="4">
        <v>43587</v>
      </c>
      <c r="I12" s="3">
        <f t="shared" si="0"/>
        <v>9</v>
      </c>
    </row>
    <row r="13" spans="1:9" ht="15.75" thickBot="1" x14ac:dyDescent="0.3">
      <c r="A13" s="2" t="s">
        <v>12</v>
      </c>
      <c r="B13" s="1">
        <v>83</v>
      </c>
      <c r="C13" s="1">
        <v>10</v>
      </c>
      <c r="D13" s="2" t="s">
        <v>24</v>
      </c>
      <c r="E13" s="3">
        <v>14</v>
      </c>
      <c r="F13" s="3">
        <v>6</v>
      </c>
      <c r="G13" s="4">
        <v>43539</v>
      </c>
      <c r="H13" s="4">
        <v>43630</v>
      </c>
      <c r="I13" s="3">
        <f t="shared" si="0"/>
        <v>13</v>
      </c>
    </row>
    <row r="14" spans="1:9" ht="15.75" thickBot="1" x14ac:dyDescent="0.3">
      <c r="A14" s="2" t="s">
        <v>13</v>
      </c>
      <c r="B14" s="1">
        <v>110</v>
      </c>
      <c r="C14" s="1">
        <v>9</v>
      </c>
      <c r="D14" s="2" t="s">
        <v>26</v>
      </c>
      <c r="E14" s="3">
        <v>5</v>
      </c>
      <c r="F14" s="3">
        <v>9</v>
      </c>
      <c r="G14" s="4">
        <v>43525</v>
      </c>
      <c r="H14" s="4">
        <v>43626</v>
      </c>
      <c r="I14" s="3">
        <f t="shared" si="0"/>
        <v>15</v>
      </c>
    </row>
    <row r="15" spans="1:9" ht="15.75" thickBot="1" x14ac:dyDescent="0.3">
      <c r="A15" s="2" t="s">
        <v>14</v>
      </c>
      <c r="B15" s="1">
        <v>79</v>
      </c>
      <c r="C15" s="1">
        <v>11</v>
      </c>
      <c r="D15" s="2" t="s">
        <v>24</v>
      </c>
      <c r="E15" s="3">
        <v>14</v>
      </c>
      <c r="F15" s="3">
        <v>0</v>
      </c>
      <c r="G15" s="4"/>
      <c r="H15" s="4"/>
      <c r="I15" s="3">
        <f t="shared" si="0"/>
        <v>0</v>
      </c>
    </row>
    <row r="16" spans="1:9" ht="15.75" thickBot="1" x14ac:dyDescent="0.3">
      <c r="A16" s="2" t="s">
        <v>15</v>
      </c>
      <c r="B16" s="1">
        <v>108</v>
      </c>
      <c r="C16" s="1">
        <v>7</v>
      </c>
      <c r="D16" s="2" t="s">
        <v>25</v>
      </c>
      <c r="E16" s="3">
        <v>16</v>
      </c>
      <c r="F16" s="3">
        <v>1</v>
      </c>
      <c r="G16" s="4">
        <v>43539</v>
      </c>
      <c r="H16" s="4">
        <v>43603</v>
      </c>
      <c r="I16" s="3">
        <f t="shared" si="0"/>
        <v>9</v>
      </c>
    </row>
    <row r="17" spans="1:9" ht="15.75" thickBot="1" x14ac:dyDescent="0.3">
      <c r="A17" s="2" t="s">
        <v>16</v>
      </c>
      <c r="B17" s="1">
        <v>53</v>
      </c>
      <c r="C17" s="1">
        <v>7</v>
      </c>
      <c r="D17" s="2" t="s">
        <v>25</v>
      </c>
      <c r="E17" s="3">
        <v>7</v>
      </c>
      <c r="F17" s="3">
        <v>5</v>
      </c>
      <c r="G17" s="4">
        <v>43556</v>
      </c>
      <c r="H17" s="4">
        <v>43645</v>
      </c>
      <c r="I17" s="3">
        <f t="shared" si="0"/>
        <v>12</v>
      </c>
    </row>
    <row r="18" spans="1:9" ht="15.75" thickBot="1" x14ac:dyDescent="0.3">
      <c r="A18" s="2" t="s">
        <v>17</v>
      </c>
      <c r="B18" s="1">
        <v>38</v>
      </c>
      <c r="C18" s="1">
        <v>0</v>
      </c>
      <c r="D18" s="2" t="s">
        <v>25</v>
      </c>
      <c r="E18" s="3">
        <v>11</v>
      </c>
      <c r="F18" s="3">
        <v>0</v>
      </c>
      <c r="G18" s="4"/>
      <c r="H18" s="4"/>
      <c r="I18" s="3">
        <f t="shared" si="0"/>
        <v>0</v>
      </c>
    </row>
    <row r="19" spans="1:9" ht="15.75" thickBot="1" x14ac:dyDescent="0.3">
      <c r="A19" s="2" t="s">
        <v>18</v>
      </c>
      <c r="B19" s="1">
        <v>128</v>
      </c>
      <c r="C19" s="1">
        <v>14</v>
      </c>
      <c r="D19" s="2" t="s">
        <v>26</v>
      </c>
      <c r="E19" s="3">
        <v>7</v>
      </c>
      <c r="F19" s="3">
        <v>3</v>
      </c>
      <c r="G19" s="4">
        <v>43556</v>
      </c>
      <c r="H19" s="4">
        <v>43635</v>
      </c>
      <c r="I19" s="3">
        <f t="shared" si="0"/>
        <v>11</v>
      </c>
    </row>
    <row r="20" spans="1:9" ht="15.75" thickBot="1" x14ac:dyDescent="0.3">
      <c r="A20" s="2" t="s">
        <v>19</v>
      </c>
      <c r="B20" s="1">
        <v>46</v>
      </c>
      <c r="C20" s="1">
        <v>2</v>
      </c>
      <c r="D20" s="2" t="s">
        <v>24</v>
      </c>
      <c r="E20" s="3">
        <v>16</v>
      </c>
      <c r="F20" s="3">
        <v>1</v>
      </c>
      <c r="G20" s="4">
        <v>43539</v>
      </c>
      <c r="H20" s="4">
        <v>43624</v>
      </c>
      <c r="I20" s="3">
        <f t="shared" si="0"/>
        <v>12</v>
      </c>
    </row>
    <row r="21" spans="1:9" ht="15.75" thickBot="1" x14ac:dyDescent="0.3">
      <c r="A21" s="2" t="s">
        <v>20</v>
      </c>
      <c r="B21" s="1">
        <v>79</v>
      </c>
      <c r="C21" s="1">
        <v>13</v>
      </c>
      <c r="D21" s="2" t="s">
        <v>25</v>
      </c>
      <c r="E21" s="3">
        <v>16</v>
      </c>
      <c r="F21" s="3">
        <v>1</v>
      </c>
      <c r="G21" s="4">
        <v>43539</v>
      </c>
      <c r="H21" s="4">
        <v>43624</v>
      </c>
      <c r="I21" s="3">
        <f t="shared" si="0"/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D18" sqref="D18"/>
    </sheetView>
  </sheetViews>
  <sheetFormatPr baseColWidth="10" defaultRowHeight="15" x14ac:dyDescent="0.25"/>
  <cols>
    <col min="2" max="2" width="23" customWidth="1"/>
    <col min="3" max="3" width="24.28515625" customWidth="1"/>
    <col min="4" max="4" width="11.85546875" bestFit="1" customWidth="1"/>
  </cols>
  <sheetData>
    <row r="2" spans="2:5" ht="15.75" thickBot="1" x14ac:dyDescent="0.3"/>
    <row r="3" spans="2:5" ht="15.75" thickBot="1" x14ac:dyDescent="0.3">
      <c r="B3" s="13" t="s">
        <v>31</v>
      </c>
      <c r="C3" s="9"/>
      <c r="D3" s="19">
        <f>COUNTA(Datos!A2:A21)</f>
        <v>20</v>
      </c>
    </row>
    <row r="4" spans="2:5" ht="15.75" thickBot="1" x14ac:dyDescent="0.3">
      <c r="B4" s="13" t="s">
        <v>32</v>
      </c>
      <c r="C4" s="9"/>
      <c r="D4" s="19">
        <f>SUM(Datos!B2:B21)</f>
        <v>1857</v>
      </c>
    </row>
    <row r="5" spans="2:5" ht="15.75" thickBot="1" x14ac:dyDescent="0.3">
      <c r="B5" s="13" t="s">
        <v>33</v>
      </c>
      <c r="C5" s="9"/>
      <c r="D5" s="19">
        <f>SUM(Datos!C2:C21)</f>
        <v>153</v>
      </c>
    </row>
    <row r="6" spans="2:5" ht="15.75" thickBot="1" x14ac:dyDescent="0.3">
      <c r="B6" s="13" t="s">
        <v>34</v>
      </c>
      <c r="C6" s="9"/>
      <c r="D6" s="19">
        <f>AVERAGE(Datos!C2:C21)</f>
        <v>7.65</v>
      </c>
    </row>
    <row r="7" spans="2:5" ht="15.75" thickBot="1" x14ac:dyDescent="0.3">
      <c r="B7" s="13" t="s">
        <v>35</v>
      </c>
      <c r="C7" s="9"/>
      <c r="D7" s="19">
        <f>MAX(Datos!C2:C21)</f>
        <v>14</v>
      </c>
    </row>
    <row r="8" spans="2:5" ht="15.75" thickBot="1" x14ac:dyDescent="0.3">
      <c r="B8" s="13" t="s">
        <v>44</v>
      </c>
      <c r="C8" s="9"/>
      <c r="D8" s="19">
        <f>MIN(Datos!C2:C21)</f>
        <v>0</v>
      </c>
    </row>
    <row r="9" spans="2:5" ht="15.75" thickBot="1" x14ac:dyDescent="0.3">
      <c r="B9" s="11" t="s">
        <v>36</v>
      </c>
      <c r="C9" s="12"/>
      <c r="D9" s="18"/>
      <c r="E9" s="24"/>
    </row>
    <row r="10" spans="2:5" x14ac:dyDescent="0.25">
      <c r="B10" s="16"/>
      <c r="C10" s="14" t="s">
        <v>26</v>
      </c>
      <c r="D10" s="22">
        <f>COUNTIF(Datos!D2:D21,"Muy alto")</f>
        <v>4</v>
      </c>
    </row>
    <row r="11" spans="2:5" x14ac:dyDescent="0.25">
      <c r="B11" s="16"/>
      <c r="C11" s="14" t="s">
        <v>37</v>
      </c>
      <c r="D11" s="20">
        <f>COUNTIF(Datos!D2:D21,"alto")</f>
        <v>12</v>
      </c>
    </row>
    <row r="12" spans="2:5" ht="15.75" thickBot="1" x14ac:dyDescent="0.3">
      <c r="B12" s="17"/>
      <c r="C12" s="15" t="s">
        <v>24</v>
      </c>
      <c r="D12" s="21">
        <f>COUNTIF(Datos!D2:D21,"medio-alto")</f>
        <v>4</v>
      </c>
    </row>
    <row r="13" spans="2:5" ht="15.75" thickBot="1" x14ac:dyDescent="0.3">
      <c r="B13" s="11" t="s">
        <v>38</v>
      </c>
      <c r="C13" s="12"/>
      <c r="D13" s="23"/>
    </row>
    <row r="14" spans="2:5" x14ac:dyDescent="0.25">
      <c r="B14" s="16"/>
      <c r="C14" s="14" t="s">
        <v>39</v>
      </c>
      <c r="D14" s="22">
        <f>COUNTIF(Datos!F2:F21,"=0")</f>
        <v>5</v>
      </c>
    </row>
    <row r="15" spans="2:5" x14ac:dyDescent="0.25">
      <c r="B15" s="16"/>
      <c r="C15" s="14" t="s">
        <v>40</v>
      </c>
      <c r="D15" s="20">
        <f>COUNTIFS(Datos!F2:F21,"&gt;=1",Datos!F2:F21,"&lt;=3")</f>
        <v>11</v>
      </c>
    </row>
    <row r="16" spans="2:5" x14ac:dyDescent="0.25">
      <c r="B16" s="16"/>
      <c r="C16" s="14" t="s">
        <v>41</v>
      </c>
      <c r="D16" s="20">
        <f>COUNTIF(Datos!F2:F21,"=4")+COUNTIF(Datos!F2:F21,"=5")</f>
        <v>2</v>
      </c>
    </row>
    <row r="17" spans="2:4" ht="15.75" thickBot="1" x14ac:dyDescent="0.3">
      <c r="B17" s="17"/>
      <c r="C17" s="15" t="s">
        <v>42</v>
      </c>
      <c r="D17" s="21">
        <f>COUNTIF(Datos!F2:F21,"&gt;5")</f>
        <v>2</v>
      </c>
    </row>
    <row r="18" spans="2:4" ht="15.75" thickBot="1" x14ac:dyDescent="0.3">
      <c r="B18" s="9" t="s">
        <v>43</v>
      </c>
      <c r="C18" s="10"/>
      <c r="D18" s="25">
        <f>AVERAGEIF(Datos!I2:I21,"&gt;0")</f>
        <v>12.6</v>
      </c>
    </row>
  </sheetData>
  <mergeCells count="9">
    <mergeCell ref="B9:C9"/>
    <mergeCell ref="B13:C13"/>
    <mergeCell ref="B18:C18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Cálculos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GRADO MEDIO</cp:lastModifiedBy>
  <dcterms:created xsi:type="dcterms:W3CDTF">2019-10-23T10:41:39Z</dcterms:created>
  <dcterms:modified xsi:type="dcterms:W3CDTF">2019-10-23T11:33:01Z</dcterms:modified>
</cp:coreProperties>
</file>