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6"/>
  <workbookPr hidePivotFieldList="1"/>
  <mc:AlternateContent xmlns:mc="http://schemas.openxmlformats.org/markup-compatibility/2006">
    <mc:Choice Requires="x15">
      <x15ac:absPath xmlns:x15ac="http://schemas.microsoft.com/office/spreadsheetml/2010/11/ac" url="https://snhu-my.sharepoint.com/personal/joseph_pham_snhu_edu/Documents/"/>
    </mc:Choice>
  </mc:AlternateContent>
  <xr:revisionPtr revIDLastSave="0" documentId="8_{A67B5E5E-1426-4FDC-B636-8BFF090836AC}" xr6:coauthVersionLast="47" xr6:coauthVersionMax="47" xr10:uidLastSave="{00000000-0000-0000-0000-000000000000}"/>
  <bookViews>
    <workbookView showHorizontalScroll="0" showVerticalScroll="0" xWindow="-120" yWindow="-120" windowWidth="29040" windowHeight="15720" xr2:uid="{0A58164B-DB3C-8C47-8D7F-DF7AA453A30A}"/>
  </bookViews>
  <sheets>
    <sheet name="Dashboard" sheetId="5" r:id="rId1"/>
    <sheet name="Spreadsheet" sheetId="3" r:id="rId2"/>
    <sheet name="Pivottables" sheetId="1" r:id="rId3"/>
    <sheet name="© Copyright and License" sheetId="6" state="hidden" r:id="rId4"/>
  </sheets>
  <definedNames>
    <definedName name="Slicer_Month1">#N/A</definedName>
  </definedNames>
  <calcPr calcId="191028"/>
  <pivotCaches>
    <pivotCache cacheId="9408"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6" i="1" l="1"/>
  <c r="AY5" i="1"/>
  <c r="AY4" i="1"/>
  <c r="AF14" i="1"/>
  <c r="AF13" i="1"/>
  <c r="AF11" i="1"/>
  <c r="AF10" i="1"/>
  <c r="AI14" i="1"/>
  <c r="AR9" i="1"/>
  <c r="AU9" i="1" s="1"/>
  <c r="H5" i="1"/>
  <c r="P6" i="3"/>
  <c r="AF12" i="1"/>
  <c r="H9" i="1"/>
  <c r="H6" i="1" l="1"/>
  <c r="H7" i="1"/>
  <c r="H8" i="1"/>
  <c r="D7" i="1"/>
  <c r="D6" i="1"/>
  <c r="D9" i="1"/>
  <c r="J6" i="1" l="1"/>
  <c r="I5" i="1"/>
  <c r="AM5" i="1"/>
  <c r="J5" i="1"/>
  <c r="M5" i="1"/>
  <c r="AT9" i="1"/>
  <c r="AT14" i="1" s="1"/>
  <c r="J8" i="1"/>
  <c r="I8" i="1"/>
  <c r="J7" i="1"/>
  <c r="I7" i="1"/>
  <c r="I6" i="1"/>
</calcChain>
</file>

<file path=xl/sharedStrings.xml><?xml version="1.0" encoding="utf-8"?>
<sst xmlns="http://schemas.openxmlformats.org/spreadsheetml/2006/main" count="453" uniqueCount="77">
  <si>
    <t>Month</t>
  </si>
  <si>
    <t>Main Type</t>
  </si>
  <si>
    <t>Category</t>
  </si>
  <si>
    <t>Sub-category</t>
  </si>
  <si>
    <t>Amount</t>
  </si>
  <si>
    <t>Due Date</t>
  </si>
  <si>
    <t>Status</t>
  </si>
  <si>
    <t>Population</t>
  </si>
  <si>
    <t>Location</t>
  </si>
  <si>
    <t>Last update</t>
  </si>
  <si>
    <t>Jan</t>
  </si>
  <si>
    <t>Expenses</t>
  </si>
  <si>
    <t>In-house</t>
  </si>
  <si>
    <t>Makita</t>
  </si>
  <si>
    <t>Paid</t>
  </si>
  <si>
    <t>GA4</t>
  </si>
  <si>
    <t>GA3</t>
  </si>
  <si>
    <t>Estic</t>
  </si>
  <si>
    <t>BL3</t>
  </si>
  <si>
    <t>Out-Source</t>
  </si>
  <si>
    <t>Atlas</t>
  </si>
  <si>
    <t>BL5</t>
  </si>
  <si>
    <t xml:space="preserve">Late </t>
  </si>
  <si>
    <t>Feb</t>
  </si>
  <si>
    <t xml:space="preserve">Limit </t>
  </si>
  <si>
    <t>Jan, 2024</t>
  </si>
  <si>
    <t>Feb, 2024</t>
  </si>
  <si>
    <t>Mar, 2024</t>
  </si>
  <si>
    <t>Apr, 2024</t>
  </si>
  <si>
    <t>May, 2024</t>
  </si>
  <si>
    <t>Mar</t>
  </si>
  <si>
    <t>Jun, 2024</t>
  </si>
  <si>
    <t>Jul, 2024</t>
  </si>
  <si>
    <t>Aug, 2024</t>
  </si>
  <si>
    <t>Sep, 2024</t>
  </si>
  <si>
    <t>Oct, 2024</t>
  </si>
  <si>
    <t>Nov, 2024</t>
  </si>
  <si>
    <t>Dec, 2024</t>
  </si>
  <si>
    <t>Apr</t>
  </si>
  <si>
    <t>May</t>
  </si>
  <si>
    <t>Jun</t>
  </si>
  <si>
    <t>Jul</t>
  </si>
  <si>
    <t>Aug</t>
  </si>
  <si>
    <t>Sep</t>
  </si>
  <si>
    <t>Oct</t>
  </si>
  <si>
    <t>Nov</t>
  </si>
  <si>
    <t>Dec</t>
  </si>
  <si>
    <t>Expense Per Model</t>
  </si>
  <si>
    <t>Monthly Expense</t>
  </si>
  <si>
    <t>Expenses by month</t>
  </si>
  <si>
    <t>Income by month</t>
  </si>
  <si>
    <t>Expenses line chart</t>
  </si>
  <si>
    <t>Notification bar</t>
  </si>
  <si>
    <t>Total Expense To-Date</t>
  </si>
  <si>
    <t>Expense Goal bar chart</t>
  </si>
  <si>
    <t>Average Expenses Per Model</t>
  </si>
  <si>
    <t>Max</t>
  </si>
  <si>
    <t>Min</t>
  </si>
  <si>
    <t>(Multiple Items)</t>
  </si>
  <si>
    <t>Row Labels</t>
  </si>
  <si>
    <t>Sum of Amount</t>
  </si>
  <si>
    <t>Column Labels</t>
  </si>
  <si>
    <t>Count of Status</t>
  </si>
  <si>
    <t>Slicer selection</t>
  </si>
  <si>
    <t>Expense</t>
  </si>
  <si>
    <t>Expense Goal</t>
  </si>
  <si>
    <t>Total Expenses</t>
  </si>
  <si>
    <t>Total Expense</t>
  </si>
  <si>
    <t>Grand Total</t>
  </si>
  <si>
    <t>(blank)</t>
  </si>
  <si>
    <t>Sum of Amount2</t>
  </si>
  <si>
    <t>Max.Expense</t>
  </si>
  <si>
    <t>(High)Monthly Expenses</t>
  </si>
  <si>
    <t>Total YTD</t>
  </si>
  <si>
    <t>(Low)Monthly</t>
  </si>
  <si>
    <t>Percentage</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</si>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</sst>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4" formatCode="_(&quot;$&quot;* #,##0.00_);_(&quot;$&quot;* \(#,##0.00\);_(&quot;$&quot;* &quot;-&quot;??_);_(@_)"/>
    <numFmt numFmtId="43" formatCode="_(* #,##0.00_);_(* \(#,##0.00\);_(* &quot;-&quot;??_);_(@_)"/>
    <numFmt numFmtId="164" formatCode="&quot;$&quot;#,##0;[Red]&quot;$&quot;#,##0"/>
    <numFmt numFmtId="165" formatCode="[$-409]mmm\ d\,\ yyyy;@"/>
    <numFmt numFmtId="166" formatCode="_(&quot;$&quot;* #,##0_);_(&quot;$&quot;* \(#,##0\);_(&quot;$&quot;* &quot;-&quot;??_);_(@_)"/>
    <numFmt numFmtId="167" formatCode="&quot;$&quot;#,##0"/>
    <numFmt numFmtId="168" formatCode="[$-F800]dddd\,\ mmmm\ dd\,\ yyyy"/>
    <numFmt numFmtId="169" formatCode="&quot;$&quot;#,##0.00"/>
  </numFmts>
  <fonts count="31">
    <font>
      <sz val="12"/>
      <color theme="1"/>
      <name val="Calibri"/>
      <family val="2"/>
      <scheme val="minor"/>
    </font>
    <font>
      <sz val="8"/>
      <name val="Calibri"/>
      <family val="2"/>
      <scheme val="minor"/>
    </font>
    <font>
      <sz val="14"/>
      <color rgb="FF003C4F"/>
      <name val="Abadi"/>
    </font>
    <font>
      <sz val="12"/>
      <color rgb="FF003C4F"/>
      <name val="Calibri"/>
      <family val="2"/>
      <scheme val="minor"/>
    </font>
    <font>
      <sz val="12"/>
      <color rgb="FFF9F9F9"/>
      <name val="Calibri"/>
      <family val="2"/>
      <scheme val="minor"/>
    </font>
    <font>
      <sz val="12"/>
      <color theme="1"/>
      <name val="Calibri"/>
      <family val="2"/>
      <scheme val="minor"/>
    </font>
    <font>
      <sz val="14"/>
      <color theme="1"/>
      <name val="Abadi"/>
    </font>
    <font>
      <sz val="14"/>
      <color rgb="FF211D25"/>
      <name val="Abadi"/>
    </font>
    <font>
      <sz val="14"/>
      <color theme="0" tint="-0.499984740745262"/>
      <name val="Abadi"/>
    </font>
    <font>
      <sz val="14"/>
      <color rgb="FFF04465"/>
      <name val="Abadi"/>
    </font>
    <font>
      <sz val="14"/>
      <color theme="1"/>
      <name val="Calibri"/>
      <family val="2"/>
      <scheme val="minor"/>
    </font>
    <font>
      <b/>
      <sz val="14"/>
      <color theme="1"/>
      <name val="Abadi"/>
    </font>
    <font>
      <sz val="14"/>
      <color rgb="FF211D25"/>
      <name val="Calibri"/>
      <family val="2"/>
      <scheme val="minor"/>
    </font>
    <font>
      <sz val="14"/>
      <color theme="4" tint="-0.499984740745262"/>
      <name val="Abadi"/>
    </font>
    <font>
      <sz val="12"/>
      <color theme="4" tint="-0.499984740745262"/>
      <name val="Calibri"/>
      <family val="2"/>
      <scheme val="minor"/>
    </font>
    <font>
      <sz val="16"/>
      <color rgb="FFF9F9F9"/>
      <name val="Abadi"/>
    </font>
    <font>
      <sz val="14"/>
      <color rgb="FF05DA97"/>
      <name val="Abadi"/>
    </font>
    <font>
      <sz val="14"/>
      <color rgb="FFF18E19"/>
      <name val="Abadi"/>
    </font>
    <font>
      <sz val="14"/>
      <color theme="0" tint="-0.34998626667073579"/>
      <name val="Abadi"/>
    </font>
    <font>
      <sz val="14"/>
      <color theme="0"/>
      <name val="Abadi"/>
    </font>
    <font>
      <sz val="14"/>
      <color rgb="FF181C3A"/>
      <name val="Abadi"/>
    </font>
    <font>
      <sz val="14"/>
      <color rgb="FF09C9C8"/>
      <name val="Abadi"/>
    </font>
    <font>
      <b/>
      <sz val="16"/>
      <color theme="1"/>
      <name val="Calibri"/>
      <family val="2"/>
      <scheme val="minor"/>
    </font>
    <font>
      <sz val="11"/>
      <color theme="0" tint="-0.499984740745262"/>
      <name val="Calibri"/>
      <family val="2"/>
      <scheme val="minor"/>
    </font>
    <font>
      <sz val="14"/>
      <color theme="0"/>
      <name val="Abadi"/>
      <family val="2"/>
    </font>
    <font>
      <sz val="14"/>
      <color theme="1"/>
      <name val="Abadi"/>
      <family val="2"/>
    </font>
    <font>
      <sz val="14"/>
      <color rgb="FF211D25"/>
      <name val="Abadi"/>
      <family val="2"/>
    </font>
    <font>
      <sz val="14"/>
      <color rgb="FF09C9C8"/>
      <name val="Abadi"/>
      <family val="2"/>
    </font>
    <font>
      <sz val="14"/>
      <color rgb="FFF04465"/>
      <name val="Abadi"/>
      <family val="2"/>
    </font>
    <font>
      <sz val="14"/>
      <color rgb="FFFF0000"/>
      <name val="Abadi"/>
      <family val="2"/>
    </font>
    <font>
      <sz val="16"/>
      <color theme="0"/>
      <name val="Abadi"/>
      <family val="2"/>
    </font>
  </fonts>
  <fills count="12">
    <fill>
      <patternFill patternType="none"/>
    </fill>
    <fill>
      <patternFill patternType="gray125"/>
    </fill>
    <fill>
      <patternFill patternType="solid">
        <fgColor theme="0" tint="-4.9989318521683403E-2"/>
        <bgColor indexed="64"/>
      </patternFill>
    </fill>
    <fill>
      <patternFill patternType="solid">
        <fgColor theme="6" tint="0.79998168889431442"/>
        <bgColor indexed="64"/>
      </patternFill>
    </fill>
    <fill>
      <patternFill patternType="solid">
        <fgColor rgb="FF0A0F27"/>
        <bgColor indexed="64"/>
      </patternFill>
    </fill>
    <fill>
      <patternFill patternType="solid">
        <fgColor rgb="FF0A0F27"/>
        <bgColor rgb="FF000000"/>
      </patternFill>
    </fill>
    <fill>
      <patternFill patternType="solid">
        <fgColor rgb="FF090F26"/>
        <bgColor rgb="FF000000"/>
      </patternFill>
    </fill>
    <fill>
      <patternFill patternType="solid">
        <fgColor rgb="FF090F26"/>
        <bgColor indexed="64"/>
      </patternFill>
    </fill>
    <fill>
      <patternFill patternType="solid">
        <fgColor rgb="FFF06813"/>
        <bgColor rgb="FF000000"/>
      </patternFill>
    </fill>
    <fill>
      <patternFill patternType="solid">
        <fgColor rgb="FF09C9C8"/>
        <bgColor indexed="64"/>
      </patternFill>
    </fill>
    <fill>
      <patternFill patternType="solid">
        <fgColor rgb="FF00D997"/>
        <bgColor indexed="64"/>
      </patternFill>
    </fill>
    <fill>
      <patternFill patternType="solid">
        <fgColor rgb="FF5D27B6"/>
        <bgColor indexed="64"/>
      </patternFill>
    </fill>
  </fills>
  <borders count="33">
    <border>
      <left/>
      <right/>
      <top/>
      <bottom/>
      <diagonal/>
    </border>
    <border>
      <left style="thin">
        <color rgb="FFF9F9F9"/>
      </left>
      <right style="thin">
        <color rgb="FFF9F9F9"/>
      </right>
      <top style="thin">
        <color rgb="FFF9F9F9"/>
      </top>
      <bottom style="thin">
        <color rgb="FFF9F9F9"/>
      </bottom>
      <diagonal/>
    </border>
    <border>
      <left style="thin">
        <color rgb="FFF9F9F9"/>
      </left>
      <right/>
      <top style="thin">
        <color rgb="FFF9F9F9"/>
      </top>
      <bottom style="thin">
        <color rgb="FFF9F9F9"/>
      </bottom>
      <diagonal/>
    </border>
    <border>
      <left style="thin">
        <color rgb="FFF9F9F9"/>
      </left>
      <right/>
      <top style="thin">
        <color rgb="FFF9F9F9"/>
      </top>
      <bottom/>
      <diagonal/>
    </border>
    <border>
      <left style="thin">
        <color rgb="FFF9F9F9"/>
      </left>
      <right style="thin">
        <color rgb="FFF9F9F9"/>
      </right>
      <top/>
      <bottom style="thin">
        <color rgb="FFF9F9F9"/>
      </bottom>
      <diagonal/>
    </border>
    <border>
      <left/>
      <right/>
      <top/>
      <bottom style="thin">
        <color indexed="64"/>
      </bottom>
      <diagonal/>
    </border>
    <border>
      <left/>
      <right style="thin">
        <color theme="0" tint="-0.249977111117893"/>
      </right>
      <top/>
      <bottom/>
      <diagonal/>
    </border>
    <border>
      <left style="thin">
        <color rgb="FFF18E19"/>
      </left>
      <right style="thin">
        <color rgb="FFF18E19"/>
      </right>
      <top style="thin">
        <color rgb="FFF18E19"/>
      </top>
      <bottom style="thin">
        <color rgb="FFF18E19"/>
      </bottom>
      <diagonal/>
    </border>
    <border>
      <left style="thin">
        <color theme="0" tint="-4.9989318521683403E-2"/>
      </left>
      <right/>
      <top style="thin">
        <color theme="0" tint="-4.9989318521683403E-2"/>
      </top>
      <bottom/>
      <diagonal/>
    </border>
    <border>
      <left/>
      <right style="thin">
        <color theme="0" tint="-4.9989318521683403E-2"/>
      </right>
      <top style="thin">
        <color theme="0" tint="-4.9989318521683403E-2"/>
      </top>
      <bottom/>
      <diagonal/>
    </border>
    <border>
      <left style="thin">
        <color theme="0" tint="-4.9989318521683403E-2"/>
      </left>
      <right/>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4.9989318521683403E-2"/>
      </left>
      <right style="thin">
        <color theme="0" tint="-4.9989318521683403E-2"/>
      </right>
      <top/>
      <bottom style="thin">
        <color theme="0" tint="-4.9989318521683403E-2"/>
      </bottom>
      <diagonal/>
    </border>
    <border>
      <left/>
      <right/>
      <top/>
      <bottom style="thin">
        <color theme="0" tint="-4.9989318521683403E-2"/>
      </bottom>
      <diagonal/>
    </border>
    <border>
      <left style="thin">
        <color rgb="FF181C3A"/>
      </left>
      <right style="thin">
        <color rgb="FF181C3A"/>
      </right>
      <top style="thin">
        <color rgb="FF181C3A"/>
      </top>
      <bottom style="thin">
        <color rgb="FF181C3A"/>
      </bottom>
      <diagonal/>
    </border>
    <border>
      <left/>
      <right style="thin">
        <color rgb="FF181C3A"/>
      </right>
      <top/>
      <bottom style="thin">
        <color rgb="FF181C3A"/>
      </bottom>
      <diagonal/>
    </border>
    <border>
      <left style="thin">
        <color rgb="FF181C3A"/>
      </left>
      <right style="thin">
        <color rgb="FF181C3A"/>
      </right>
      <top/>
      <bottom style="thin">
        <color rgb="FF181C3A"/>
      </bottom>
      <diagonal/>
    </border>
    <border>
      <left style="thin">
        <color rgb="FF181C3A"/>
      </left>
      <right/>
      <top/>
      <bottom style="thin">
        <color rgb="FF181C3A"/>
      </bottom>
      <diagonal/>
    </border>
    <border>
      <left/>
      <right style="thin">
        <color rgb="FF181C3A"/>
      </right>
      <top style="thin">
        <color rgb="FF181C3A"/>
      </top>
      <bottom style="thin">
        <color rgb="FF181C3A"/>
      </bottom>
      <diagonal/>
    </border>
    <border>
      <left style="thin">
        <color rgb="FF181C3A"/>
      </left>
      <right/>
      <top style="thin">
        <color rgb="FF181C3A"/>
      </top>
      <bottom style="thin">
        <color rgb="FF181C3A"/>
      </bottom>
      <diagonal/>
    </border>
    <border>
      <left/>
      <right style="thin">
        <color rgb="FF181C3A"/>
      </right>
      <top style="thin">
        <color rgb="FF181C3A"/>
      </top>
      <bottom/>
      <diagonal/>
    </border>
    <border>
      <left style="thin">
        <color rgb="FF181C3A"/>
      </left>
      <right style="thin">
        <color rgb="FF181C3A"/>
      </right>
      <top style="thin">
        <color rgb="FF181C3A"/>
      </top>
      <bottom/>
      <diagonal/>
    </border>
    <border>
      <left style="thin">
        <color rgb="FF181C3A"/>
      </left>
      <right/>
      <top style="thin">
        <color rgb="FF181C3A"/>
      </top>
      <bottom/>
      <diagonal/>
    </border>
    <border>
      <left style="dashed">
        <color theme="0" tint="-0.249977111117893"/>
      </left>
      <right/>
      <top style="dashed">
        <color theme="0" tint="-0.249977111117893"/>
      </top>
      <bottom/>
      <diagonal/>
    </border>
    <border>
      <left/>
      <right style="dashed">
        <color theme="0" tint="-0.249977111117893"/>
      </right>
      <top style="dashed">
        <color theme="0" tint="-0.249977111117893"/>
      </top>
      <bottom/>
      <diagonal/>
    </border>
    <border>
      <left style="dashed">
        <color theme="0" tint="-0.249977111117893"/>
      </left>
      <right/>
      <top/>
      <bottom/>
      <diagonal/>
    </border>
    <border>
      <left/>
      <right style="dashed">
        <color theme="0" tint="-0.249977111117893"/>
      </right>
      <top/>
      <bottom/>
      <diagonal/>
    </border>
    <border>
      <left style="dashed">
        <color theme="0" tint="-0.249977111117893"/>
      </left>
      <right/>
      <top/>
      <bottom style="dashed">
        <color theme="0" tint="-0.249977111117893"/>
      </bottom>
      <diagonal/>
    </border>
    <border>
      <left/>
      <right style="dashed">
        <color theme="0" tint="-0.249977111117893"/>
      </right>
      <top/>
      <bottom style="dashed">
        <color theme="0" tint="-0.249977111117893"/>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5" fillId="0" borderId="0" applyFont="0" applyFill="0" applyBorder="0" applyAlignment="0" applyProtection="0"/>
    <xf numFmtId="44" fontId="5" fillId="0" borderId="0" applyFont="0" applyFill="0" applyBorder="0" applyAlignment="0" applyProtection="0"/>
  </cellStyleXfs>
  <cellXfs count="106">
    <xf numFmtId="0" fontId="0" fillId="0" borderId="0" xfId="0"/>
    <xf numFmtId="0" fontId="0" fillId="0" borderId="0" xfId="0" pivotButton="1"/>
    <xf numFmtId="0" fontId="0" fillId="0" borderId="0" xfId="0" applyAlignment="1">
      <alignment horizontal="left"/>
    </xf>
    <xf numFmtId="0" fontId="6" fillId="0" borderId="0" xfId="0" applyFont="1" applyAlignment="1">
      <alignment horizontal="center" vertical="center"/>
    </xf>
    <xf numFmtId="0" fontId="6" fillId="0" borderId="0" xfId="0" applyFont="1" applyAlignment="1">
      <alignment vertical="center"/>
    </xf>
    <xf numFmtId="0" fontId="9" fillId="0" borderId="0" xfId="0" applyFont="1" applyAlignment="1">
      <alignment horizontal="center" vertical="center"/>
    </xf>
    <xf numFmtId="0" fontId="2" fillId="0" borderId="0" xfId="0" applyFont="1" applyAlignment="1">
      <alignment horizontal="center" vertical="center"/>
    </xf>
    <xf numFmtId="0" fontId="9" fillId="0" borderId="6" xfId="0" applyFont="1" applyBorder="1" applyAlignment="1">
      <alignment horizontal="center" vertical="center"/>
    </xf>
    <xf numFmtId="0" fontId="6" fillId="0" borderId="6" xfId="0" applyFont="1" applyBorder="1" applyAlignment="1">
      <alignment vertical="center"/>
    </xf>
    <xf numFmtId="0" fontId="6" fillId="0" borderId="6" xfId="0" applyFont="1" applyBorder="1" applyAlignment="1">
      <alignment horizontal="center" vertical="center"/>
    </xf>
    <xf numFmtId="0" fontId="2" fillId="0" borderId="0" xfId="0" applyFont="1" applyAlignment="1">
      <alignment horizontal="left" vertical="center"/>
    </xf>
    <xf numFmtId="0" fontId="6" fillId="0" borderId="0" xfId="0" applyFont="1" applyAlignment="1">
      <alignment horizontal="left" vertical="center"/>
    </xf>
    <xf numFmtId="0" fontId="9" fillId="0" borderId="0" xfId="0" applyFont="1" applyAlignment="1">
      <alignment horizontal="left" vertical="center"/>
    </xf>
    <xf numFmtId="0" fontId="7" fillId="0" borderId="0" xfId="0" applyFont="1" applyAlignment="1">
      <alignment horizontal="right" vertical="center"/>
    </xf>
    <xf numFmtId="0" fontId="2" fillId="0" borderId="6" xfId="0" applyFont="1" applyBorder="1" applyAlignment="1">
      <alignment horizontal="center" vertical="center"/>
    </xf>
    <xf numFmtId="0" fontId="7" fillId="0" borderId="0" xfId="0" applyFont="1" applyAlignment="1">
      <alignment horizontal="center" vertical="center"/>
    </xf>
    <xf numFmtId="167" fontId="2" fillId="0" borderId="0" xfId="0" applyNumberFormat="1" applyFont="1" applyAlignment="1">
      <alignment horizontal="center" vertical="center"/>
    </xf>
    <xf numFmtId="0" fontId="10" fillId="0" borderId="0" xfId="0" applyFont="1"/>
    <xf numFmtId="0" fontId="7" fillId="0" borderId="5" xfId="0" applyFont="1" applyBorder="1" applyAlignment="1">
      <alignment horizontal="right" vertical="center"/>
    </xf>
    <xf numFmtId="0" fontId="7" fillId="0" borderId="8" xfId="0" applyFont="1" applyBorder="1" applyAlignment="1">
      <alignment horizontal="left" vertical="center"/>
    </xf>
    <xf numFmtId="167" fontId="7" fillId="0" borderId="9" xfId="0" applyNumberFormat="1" applyFont="1" applyBorder="1" applyAlignment="1">
      <alignment horizontal="center" vertical="center"/>
    </xf>
    <xf numFmtId="0" fontId="11" fillId="0" borderId="6" xfId="0" applyFont="1" applyBorder="1" applyAlignment="1">
      <alignment horizontal="center" vertical="center"/>
    </xf>
    <xf numFmtId="0" fontId="11" fillId="0" borderId="0" xfId="0" applyFont="1" applyAlignment="1">
      <alignment horizontal="center" vertical="center"/>
    </xf>
    <xf numFmtId="167" fontId="7" fillId="0" borderId="11" xfId="0" applyNumberFormat="1" applyFont="1" applyBorder="1" applyAlignment="1">
      <alignment horizontal="center" vertical="center"/>
    </xf>
    <xf numFmtId="0" fontId="12" fillId="0" borderId="7" xfId="0" applyFont="1" applyBorder="1"/>
    <xf numFmtId="167" fontId="13" fillId="0" borderId="12" xfId="0" applyNumberFormat="1" applyFont="1" applyBorder="1" applyAlignment="1">
      <alignment horizontal="center" vertical="center"/>
    </xf>
    <xf numFmtId="167" fontId="13" fillId="0" borderId="13" xfId="0" applyNumberFormat="1" applyFont="1" applyBorder="1" applyAlignment="1">
      <alignment horizontal="center" vertical="center"/>
    </xf>
    <xf numFmtId="0" fontId="13" fillId="0" borderId="0" xfId="0" applyFont="1" applyAlignment="1">
      <alignment horizontal="center" vertical="center"/>
    </xf>
    <xf numFmtId="0" fontId="13" fillId="0" borderId="12" xfId="0" applyFont="1" applyBorder="1" applyAlignment="1">
      <alignment horizontal="center" vertical="center"/>
    </xf>
    <xf numFmtId="0" fontId="15" fillId="4" borderId="0" xfId="0" applyFont="1" applyFill="1"/>
    <xf numFmtId="0" fontId="0" fillId="4" borderId="0" xfId="0" applyFill="1" applyProtection="1">
      <protection locked="0"/>
    </xf>
    <xf numFmtId="0" fontId="0" fillId="4" borderId="0" xfId="0" applyFill="1"/>
    <xf numFmtId="0" fontId="4" fillId="4" borderId="0" xfId="0" applyFont="1" applyFill="1"/>
    <xf numFmtId="0" fontId="3" fillId="4" borderId="0" xfId="0" applyFont="1" applyFill="1"/>
    <xf numFmtId="0" fontId="14" fillId="4" borderId="0" xfId="0" applyFont="1" applyFill="1"/>
    <xf numFmtId="0" fontId="7" fillId="4" borderId="0" xfId="0" applyFont="1" applyFill="1"/>
    <xf numFmtId="0" fontId="7" fillId="5" borderId="0" xfId="0" applyFont="1" applyFill="1" applyAlignment="1">
      <alignment horizontal="center" vertical="center"/>
    </xf>
    <xf numFmtId="0" fontId="7" fillId="4" borderId="0" xfId="0" applyFont="1" applyFill="1" applyAlignment="1">
      <alignment horizontal="center" vertical="center"/>
    </xf>
    <xf numFmtId="165" fontId="8" fillId="5" borderId="0" xfId="0" applyNumberFormat="1" applyFont="1" applyFill="1" applyAlignment="1">
      <alignment horizontal="right" vertical="center"/>
    </xf>
    <xf numFmtId="167" fontId="7" fillId="5" borderId="0" xfId="0" applyNumberFormat="1" applyFont="1" applyFill="1" applyAlignment="1">
      <alignment horizontal="center" vertical="center"/>
    </xf>
    <xf numFmtId="167" fontId="7" fillId="5" borderId="0" xfId="0" applyNumberFormat="1" applyFont="1" applyFill="1" applyAlignment="1">
      <alignment horizontal="right" vertical="center"/>
    </xf>
    <xf numFmtId="0" fontId="8" fillId="5" borderId="0" xfId="0" applyFont="1" applyFill="1" applyAlignment="1">
      <alignment horizontal="left" vertical="center"/>
    </xf>
    <xf numFmtId="0" fontId="4" fillId="4" borderId="3" xfId="0" applyFont="1" applyFill="1" applyBorder="1"/>
    <xf numFmtId="0" fontId="4" fillId="4" borderId="2" xfId="0" applyFont="1" applyFill="1" applyBorder="1"/>
    <xf numFmtId="0" fontId="4" fillId="4" borderId="1" xfId="0" applyFont="1" applyFill="1" applyBorder="1"/>
    <xf numFmtId="0" fontId="4" fillId="4" borderId="4" xfId="0" applyFont="1" applyFill="1" applyBorder="1"/>
    <xf numFmtId="0" fontId="0" fillId="4" borderId="4" xfId="0" applyFill="1" applyBorder="1"/>
    <xf numFmtId="0" fontId="3" fillId="4" borderId="4" xfId="0" applyFont="1" applyFill="1" applyBorder="1"/>
    <xf numFmtId="167" fontId="13" fillId="0" borderId="0" xfId="0" applyNumberFormat="1" applyFont="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xf numFmtId="167" fontId="13" fillId="0" borderId="14" xfId="0" applyNumberFormat="1" applyFont="1" applyBorder="1" applyAlignment="1">
      <alignment horizontal="center" vertical="center"/>
    </xf>
    <xf numFmtId="167" fontId="7" fillId="3" borderId="0" xfId="0" applyNumberFormat="1" applyFont="1" applyFill="1" applyAlignment="1">
      <alignment horizontal="center" vertical="center"/>
    </xf>
    <xf numFmtId="9" fontId="7" fillId="0" borderId="15" xfId="0" applyNumberFormat="1" applyFont="1" applyBorder="1" applyAlignment="1">
      <alignment horizontal="center" vertical="center"/>
    </xf>
    <xf numFmtId="0" fontId="18" fillId="0" borderId="0" xfId="0" applyFont="1" applyAlignment="1">
      <alignment horizontal="left" vertical="center"/>
    </xf>
    <xf numFmtId="0" fontId="7" fillId="0" borderId="0" xfId="0" applyFont="1" applyAlignment="1">
      <alignment horizontal="left" vertical="center"/>
    </xf>
    <xf numFmtId="0" fontId="8" fillId="0" borderId="0" xfId="0" applyFont="1" applyAlignment="1">
      <alignment horizontal="center" vertical="center"/>
    </xf>
    <xf numFmtId="167" fontId="7" fillId="0" borderId="16" xfId="0" applyNumberFormat="1" applyFont="1" applyBorder="1" applyAlignment="1">
      <alignment horizontal="right" vertical="center"/>
    </xf>
    <xf numFmtId="0" fontId="19" fillId="6" borderId="21" xfId="0" applyFont="1" applyFill="1" applyBorder="1" applyAlignment="1" applyProtection="1">
      <alignment horizontal="center" vertical="center"/>
      <protection locked="0"/>
    </xf>
    <xf numFmtId="0" fontId="19" fillId="6" borderId="17" xfId="0" applyFont="1" applyFill="1" applyBorder="1" applyAlignment="1" applyProtection="1">
      <alignment horizontal="center" vertical="center"/>
      <protection locked="0"/>
    </xf>
    <xf numFmtId="164" fontId="19" fillId="6" borderId="17" xfId="0" applyNumberFormat="1" applyFont="1" applyFill="1" applyBorder="1" applyAlignment="1" applyProtection="1">
      <alignment horizontal="center" vertical="center"/>
      <protection locked="0"/>
    </xf>
    <xf numFmtId="165" fontId="19" fillId="6" borderId="17" xfId="0" applyNumberFormat="1" applyFont="1" applyFill="1" applyBorder="1" applyAlignment="1" applyProtection="1">
      <alignment horizontal="center" vertical="center"/>
      <protection locked="0"/>
    </xf>
    <xf numFmtId="166" fontId="19" fillId="6" borderId="22" xfId="0" applyNumberFormat="1" applyFont="1" applyFill="1" applyBorder="1" applyAlignment="1" applyProtection="1">
      <alignment horizontal="center" vertical="center"/>
      <protection locked="0"/>
    </xf>
    <xf numFmtId="0" fontId="19" fillId="6" borderId="23" xfId="0" applyFont="1" applyFill="1" applyBorder="1" applyAlignment="1" applyProtection="1">
      <alignment horizontal="center" vertical="center"/>
      <protection locked="0"/>
    </xf>
    <xf numFmtId="0" fontId="19" fillId="6" borderId="24" xfId="0" applyFont="1" applyFill="1" applyBorder="1" applyAlignment="1" applyProtection="1">
      <alignment horizontal="center" vertical="center"/>
      <protection locked="0"/>
    </xf>
    <xf numFmtId="164" fontId="19" fillId="6" borderId="24" xfId="0" applyNumberFormat="1" applyFont="1" applyFill="1" applyBorder="1" applyAlignment="1" applyProtection="1">
      <alignment horizontal="center" vertical="center"/>
      <protection locked="0"/>
    </xf>
    <xf numFmtId="165" fontId="19" fillId="6" borderId="24" xfId="0" applyNumberFormat="1" applyFont="1" applyFill="1" applyBorder="1" applyAlignment="1" applyProtection="1">
      <alignment horizontal="center" vertical="center"/>
      <protection locked="0"/>
    </xf>
    <xf numFmtId="166" fontId="19" fillId="6" borderId="25" xfId="0" applyNumberFormat="1" applyFont="1" applyFill="1" applyBorder="1" applyAlignment="1" applyProtection="1">
      <alignment horizontal="center" vertical="center"/>
      <protection locked="0"/>
    </xf>
    <xf numFmtId="0" fontId="19" fillId="6" borderId="18" xfId="0" applyFont="1" applyFill="1" applyBorder="1" applyAlignment="1" applyProtection="1">
      <alignment horizontal="center" vertical="center"/>
      <protection locked="0"/>
    </xf>
    <xf numFmtId="0" fontId="19" fillId="6" borderId="19" xfId="0" applyFont="1" applyFill="1" applyBorder="1" applyAlignment="1" applyProtection="1">
      <alignment horizontal="center" vertical="center"/>
      <protection locked="0"/>
    </xf>
    <xf numFmtId="164" fontId="19" fillId="6" borderId="19" xfId="0" applyNumberFormat="1" applyFont="1" applyFill="1" applyBorder="1" applyAlignment="1" applyProtection="1">
      <alignment horizontal="center" vertical="center"/>
      <protection locked="0"/>
    </xf>
    <xf numFmtId="165" fontId="19" fillId="6" borderId="19" xfId="0" applyNumberFormat="1" applyFont="1" applyFill="1" applyBorder="1" applyAlignment="1" applyProtection="1">
      <alignment horizontal="center" vertical="center"/>
      <protection locked="0"/>
    </xf>
    <xf numFmtId="166" fontId="19" fillId="6" borderId="20" xfId="0" applyNumberFormat="1" applyFont="1" applyFill="1" applyBorder="1" applyAlignment="1" applyProtection="1">
      <alignment horizontal="center" vertical="center"/>
      <protection locked="0"/>
    </xf>
    <xf numFmtId="0" fontId="19" fillId="8" borderId="0" xfId="0" applyFont="1" applyFill="1" applyAlignment="1" applyProtection="1">
      <alignment horizontal="center" vertical="center"/>
      <protection locked="0"/>
    </xf>
    <xf numFmtId="0" fontId="19" fillId="7" borderId="0" xfId="0" applyFont="1" applyFill="1" applyAlignment="1">
      <alignment horizontal="center" vertical="center"/>
    </xf>
    <xf numFmtId="168" fontId="19" fillId="7" borderId="0" xfId="0" applyNumberFormat="1" applyFont="1" applyFill="1" applyAlignment="1">
      <alignment horizontal="center" vertical="center"/>
    </xf>
    <xf numFmtId="0" fontId="19" fillId="7" borderId="0" xfId="0" applyFont="1" applyFill="1" applyAlignment="1" applyProtection="1">
      <alignment horizontal="center" vertical="center"/>
      <protection locked="0"/>
    </xf>
    <xf numFmtId="0" fontId="19" fillId="7" borderId="17" xfId="0" applyFont="1" applyFill="1" applyBorder="1" applyAlignment="1">
      <alignment horizontal="center" vertical="center"/>
    </xf>
    <xf numFmtId="0" fontId="19" fillId="6" borderId="0" xfId="0" applyFont="1" applyFill="1" applyAlignment="1" applyProtection="1">
      <alignment horizontal="center" vertical="center"/>
      <protection locked="0"/>
    </xf>
    <xf numFmtId="0" fontId="19" fillId="9" borderId="0" xfId="0" applyFont="1" applyFill="1" applyAlignment="1">
      <alignment horizontal="center" vertical="center"/>
    </xf>
    <xf numFmtId="0" fontId="19" fillId="10" borderId="0" xfId="0" applyFont="1" applyFill="1" applyAlignment="1">
      <alignment horizontal="center" vertical="center"/>
    </xf>
    <xf numFmtId="0" fontId="19" fillId="11" borderId="0" xfId="0" applyFont="1" applyFill="1" applyAlignment="1">
      <alignment horizontal="center" vertical="center"/>
    </xf>
    <xf numFmtId="0" fontId="20" fillId="0" borderId="26" xfId="0" applyFont="1" applyBorder="1" applyAlignment="1">
      <alignment horizontal="left" vertical="center"/>
    </xf>
    <xf numFmtId="0" fontId="20" fillId="0" borderId="27" xfId="0" applyFont="1" applyBorder="1" applyAlignment="1">
      <alignment horizontal="center" vertical="center"/>
    </xf>
    <xf numFmtId="0" fontId="20" fillId="0" borderId="28" xfId="0" applyFont="1" applyBorder="1" applyAlignment="1">
      <alignment horizontal="left" vertical="center"/>
    </xf>
    <xf numFmtId="0" fontId="20" fillId="0" borderId="29" xfId="0" applyFont="1" applyBorder="1" applyAlignment="1">
      <alignment horizontal="center" vertical="center"/>
    </xf>
    <xf numFmtId="0" fontId="20" fillId="0" borderId="30" xfId="0" applyFont="1" applyBorder="1" applyAlignment="1">
      <alignment horizontal="left" vertical="center"/>
    </xf>
    <xf numFmtId="0" fontId="20" fillId="0" borderId="31" xfId="0" applyFont="1" applyBorder="1" applyAlignment="1">
      <alignment horizontal="center" vertical="center"/>
    </xf>
    <xf numFmtId="0" fontId="21" fillId="0" borderId="0" xfId="0" applyFont="1" applyAlignment="1">
      <alignment horizontal="center" vertical="center"/>
    </xf>
    <xf numFmtId="0" fontId="21" fillId="0" borderId="6" xfId="0" applyFont="1" applyBorder="1" applyAlignment="1">
      <alignment horizontal="center" vertical="center"/>
    </xf>
    <xf numFmtId="0" fontId="21" fillId="0" borderId="0" xfId="0" applyFont="1" applyAlignment="1">
      <alignment horizontal="left" vertical="center"/>
    </xf>
    <xf numFmtId="0" fontId="22" fillId="0" borderId="0" xfId="0" applyFont="1"/>
    <xf numFmtId="0" fontId="23" fillId="0" borderId="0" xfId="0" applyFont="1" applyAlignment="1">
      <alignment horizontal="center" vertical="center"/>
    </xf>
    <xf numFmtId="169" fontId="7" fillId="2" borderId="0" xfId="1" applyNumberFormat="1" applyFont="1" applyFill="1" applyAlignment="1">
      <alignment horizontal="center" vertical="center"/>
    </xf>
    <xf numFmtId="167" fontId="7" fillId="0" borderId="16" xfId="1" applyNumberFormat="1" applyFont="1" applyBorder="1" applyAlignment="1">
      <alignment horizontal="right" vertical="center"/>
    </xf>
    <xf numFmtId="0" fontId="24" fillId="6" borderId="21" xfId="0" applyFont="1" applyFill="1" applyBorder="1" applyAlignment="1" applyProtection="1">
      <alignment horizontal="center" vertical="center"/>
      <protection locked="0"/>
    </xf>
    <xf numFmtId="0" fontId="25" fillId="0" borderId="0" xfId="0" applyFont="1" applyAlignment="1">
      <alignment horizontal="left" vertical="center"/>
    </xf>
    <xf numFmtId="167" fontId="6" fillId="0" borderId="0" xfId="0" applyNumberFormat="1" applyFont="1" applyAlignment="1">
      <alignment horizontal="center" vertical="center"/>
    </xf>
    <xf numFmtId="0" fontId="26" fillId="0" borderId="10" xfId="0" applyFont="1" applyBorder="1" applyAlignment="1">
      <alignment horizontal="left" vertical="center"/>
    </xf>
    <xf numFmtId="167" fontId="6" fillId="0" borderId="0" xfId="2" applyNumberFormat="1" applyFont="1" applyAlignment="1">
      <alignment horizontal="center" vertical="center"/>
    </xf>
    <xf numFmtId="0" fontId="27" fillId="0" borderId="0" xfId="0" applyFont="1" applyAlignment="1">
      <alignment horizontal="left" vertical="center"/>
    </xf>
    <xf numFmtId="0" fontId="28" fillId="0" borderId="32" xfId="0" applyFont="1" applyBorder="1" applyAlignment="1">
      <alignment horizontal="center" vertical="center"/>
    </xf>
    <xf numFmtId="0" fontId="29" fillId="0" borderId="32" xfId="0" applyFont="1" applyBorder="1" applyAlignment="1">
      <alignment horizontal="center" vertical="center"/>
    </xf>
    <xf numFmtId="169" fontId="30" fillId="0" borderId="32" xfId="0" applyNumberFormat="1"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cellXfs>
  <cellStyles count="3">
    <cellStyle name="Comma" xfId="1" builtinId="3"/>
    <cellStyle name="Currency" xfId="2" builtinId="4"/>
    <cellStyle name="Normal" xfId="0" builtinId="0"/>
  </cellStyles>
  <dxfs count="22">
    <dxf>
      <font>
        <b val="0"/>
        <i val="0"/>
        <strike val="0"/>
        <condense val="0"/>
        <extend val="0"/>
        <outline val="0"/>
        <shadow val="0"/>
        <u val="none"/>
        <vertAlign val="baseline"/>
        <sz val="14"/>
        <color theme="0"/>
        <name val="Abadi"/>
        <scheme val="none"/>
      </font>
      <numFmt numFmtId="166" formatCode="_(&quot;$&quot;* #,##0_);_(&quot;$&quot;* \(#,##0\);_(&quot;$&quot;* &quot;-&quot;??_);_(@_)"/>
      <fill>
        <patternFill patternType="solid">
          <fgColor rgb="FF000000"/>
          <bgColor rgb="FF090F26"/>
        </patternFill>
      </fill>
      <alignment horizontal="center" vertical="center" textRotation="0" wrapText="0" indent="0" justifyLastLine="0" shrinkToFit="0" readingOrder="0"/>
      <border diagonalUp="0" diagonalDown="0" outline="0">
        <left style="thin">
          <color rgb="FF181C3A"/>
        </left>
        <right/>
        <top style="thin">
          <color rgb="FF181C3A"/>
        </top>
        <bottom style="thin">
          <color rgb="FF181C3A"/>
        </bottom>
      </border>
      <protection locked="0" hidden="0"/>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rgb="FFF9F9F9"/>
        </left>
        <right style="thin">
          <color rgb="FFF9F9F9"/>
        </right>
        <top style="thin">
          <color rgb="FFF9F9F9"/>
        </top>
        <bottom style="thin">
          <color rgb="FFF9F9F9"/>
        </bottom>
      </border>
    </dxf>
    <dxf>
      <font>
        <b val="0"/>
        <i val="0"/>
        <strike val="0"/>
        <condense val="0"/>
        <extend val="0"/>
        <outline val="0"/>
        <shadow val="0"/>
        <u val="none"/>
        <vertAlign val="baseline"/>
        <sz val="14"/>
        <color theme="0"/>
        <name val="Abadi"/>
        <scheme val="none"/>
      </font>
      <numFmt numFmtId="165" formatCode="[$-409]mmm\ d\,\ yyyy;@"/>
      <fill>
        <patternFill patternType="solid">
          <fgColor rgb="FF000000"/>
          <bgColor rgb="FF090F26"/>
        </patternFill>
      </fill>
      <alignment horizontal="center" vertical="center" textRotation="0" wrapText="0" indent="0" justifyLastLine="0" shrinkToFit="0" readingOrder="0"/>
      <border diagonalUp="0" diagonalDown="0" outline="0">
        <left style="thin">
          <color rgb="FF181C3A"/>
        </left>
        <right style="thin">
          <color rgb="FF181C3A"/>
        </right>
        <top style="thin">
          <color rgb="FF181C3A"/>
        </top>
        <bottom style="thin">
          <color rgb="FF181C3A"/>
        </bottom>
      </border>
      <protection locked="0" hidden="0"/>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rgb="FFF9F9F9"/>
        </left>
        <right style="thin">
          <color rgb="FFF9F9F9"/>
        </right>
        <top style="thin">
          <color rgb="FFF9F9F9"/>
        </top>
        <bottom style="thin">
          <color rgb="FFF9F9F9"/>
        </bottom>
      </border>
    </dxf>
    <dxf>
      <font>
        <b val="0"/>
        <i val="0"/>
        <strike val="0"/>
        <condense val="0"/>
        <extend val="0"/>
        <outline val="0"/>
        <shadow val="0"/>
        <u val="none"/>
        <vertAlign val="baseline"/>
        <sz val="14"/>
        <color theme="0"/>
        <name val="Abadi"/>
        <scheme val="none"/>
      </font>
      <numFmt numFmtId="164" formatCode="&quot;$&quot;#,##0;[Red]&quot;$&quot;#,##0"/>
      <fill>
        <patternFill patternType="solid">
          <fgColor rgb="FF000000"/>
          <bgColor rgb="FF090F26"/>
        </patternFill>
      </fill>
      <alignment horizontal="center" vertical="center" textRotation="0" wrapText="0" indent="0" justifyLastLine="0" shrinkToFit="0" readingOrder="0"/>
      <border diagonalUp="0" diagonalDown="0" outline="0">
        <left style="thin">
          <color rgb="FF181C3A"/>
        </left>
        <right style="thin">
          <color rgb="FF181C3A"/>
        </right>
        <top style="thin">
          <color rgb="FF181C3A"/>
        </top>
        <bottom style="thin">
          <color rgb="FF181C3A"/>
        </bottom>
      </border>
      <protection locked="0" hidden="0"/>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rgb="FFF9F9F9"/>
        </left>
        <right style="thin">
          <color rgb="FFF9F9F9"/>
        </right>
        <top style="thin">
          <color rgb="FFF9F9F9"/>
        </top>
        <bottom style="thin">
          <color rgb="FFF9F9F9"/>
        </bottom>
      </border>
    </dxf>
    <dxf>
      <font>
        <b val="0"/>
        <i val="0"/>
        <strike val="0"/>
        <condense val="0"/>
        <extend val="0"/>
        <outline val="0"/>
        <shadow val="0"/>
        <u val="none"/>
        <vertAlign val="baseline"/>
        <sz val="14"/>
        <color theme="0"/>
        <name val="Abadi"/>
        <scheme val="none"/>
      </font>
      <fill>
        <patternFill patternType="solid">
          <fgColor rgb="FF000000"/>
          <bgColor rgb="FF090F26"/>
        </patternFill>
      </fill>
      <alignment horizontal="center" vertical="center" textRotation="0" wrapText="0" indent="0" justifyLastLine="0" shrinkToFit="0" readingOrder="0"/>
      <border diagonalUp="0" diagonalDown="0" outline="0">
        <left style="thin">
          <color rgb="FF181C3A"/>
        </left>
        <right style="thin">
          <color rgb="FF181C3A"/>
        </right>
        <top style="thin">
          <color rgb="FF181C3A"/>
        </top>
        <bottom style="thin">
          <color rgb="FF181C3A"/>
        </bottom>
      </border>
      <protection locked="0" hidden="0"/>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rgb="FFF9F9F9"/>
        </left>
        <right style="thin">
          <color rgb="FFF9F9F9"/>
        </right>
        <top style="thin">
          <color rgb="FFF9F9F9"/>
        </top>
        <bottom style="thin">
          <color rgb="FFF9F9F9"/>
        </bottom>
      </border>
    </dxf>
    <dxf>
      <font>
        <b val="0"/>
        <i val="0"/>
        <strike val="0"/>
        <condense val="0"/>
        <extend val="0"/>
        <outline val="0"/>
        <shadow val="0"/>
        <u val="none"/>
        <vertAlign val="baseline"/>
        <sz val="14"/>
        <color theme="0"/>
        <name val="Abadi"/>
        <scheme val="none"/>
      </font>
      <fill>
        <patternFill patternType="solid">
          <fgColor rgb="FF000000"/>
          <bgColor rgb="FF090F26"/>
        </patternFill>
      </fill>
      <alignment horizontal="center" vertical="center" textRotation="0" wrapText="0" indent="0" justifyLastLine="0" shrinkToFit="0" readingOrder="0"/>
      <border diagonalUp="0" diagonalDown="0" outline="0">
        <left style="thin">
          <color rgb="FF181C3A"/>
        </left>
        <right style="thin">
          <color rgb="FF181C3A"/>
        </right>
        <top style="thin">
          <color rgb="FF181C3A"/>
        </top>
        <bottom style="thin">
          <color rgb="FF181C3A"/>
        </bottom>
      </border>
      <protection locked="0" hidden="0"/>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rgb="FFF9F9F9"/>
        </left>
        <right style="thin">
          <color rgb="FFF9F9F9"/>
        </right>
        <top style="thin">
          <color rgb="FFF9F9F9"/>
        </top>
        <bottom style="thin">
          <color rgb="FFF9F9F9"/>
        </bottom>
      </border>
    </dxf>
    <dxf>
      <font>
        <b val="0"/>
        <i val="0"/>
        <strike val="0"/>
        <condense val="0"/>
        <extend val="0"/>
        <outline val="0"/>
        <shadow val="0"/>
        <u val="none"/>
        <vertAlign val="baseline"/>
        <sz val="14"/>
        <color theme="0"/>
        <name val="Abadi"/>
        <scheme val="none"/>
      </font>
      <fill>
        <patternFill patternType="solid">
          <fgColor rgb="FF000000"/>
          <bgColor rgb="FF090F26"/>
        </patternFill>
      </fill>
      <alignment horizontal="center" vertical="center" textRotation="0" wrapText="0" indent="0" justifyLastLine="0" shrinkToFit="0" readingOrder="0"/>
      <border diagonalUp="0" diagonalDown="0" outline="0">
        <left style="thin">
          <color rgb="FF181C3A"/>
        </left>
        <right style="thin">
          <color rgb="FF181C3A"/>
        </right>
        <top style="thin">
          <color rgb="FF181C3A"/>
        </top>
        <bottom style="thin">
          <color rgb="FF181C3A"/>
        </bottom>
      </border>
      <protection locked="0" hidden="0"/>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rgb="FFF9F9F9"/>
        </left>
        <right style="thin">
          <color rgb="FFF9F9F9"/>
        </right>
        <top style="thin">
          <color rgb="FFF9F9F9"/>
        </top>
        <bottom style="thin">
          <color rgb="FFF9F9F9"/>
        </bottom>
      </border>
    </dxf>
    <dxf>
      <font>
        <b val="0"/>
        <i val="0"/>
        <strike val="0"/>
        <condense val="0"/>
        <extend val="0"/>
        <outline val="0"/>
        <shadow val="0"/>
        <u val="none"/>
        <vertAlign val="baseline"/>
        <sz val="14"/>
        <color theme="0"/>
        <name val="Abadi"/>
        <scheme val="none"/>
      </font>
      <fill>
        <patternFill patternType="solid">
          <fgColor rgb="FF000000"/>
          <bgColor rgb="FF090F26"/>
        </patternFill>
      </fill>
      <alignment horizontal="center" vertical="center" textRotation="0" wrapText="0" indent="0" justifyLastLine="0" shrinkToFit="0" readingOrder="0"/>
      <border diagonalUp="0" diagonalDown="0" outline="0">
        <left/>
        <right style="thin">
          <color rgb="FF181C3A"/>
        </right>
        <top style="thin">
          <color rgb="FF181C3A"/>
        </top>
        <bottom style="thin">
          <color rgb="FF181C3A"/>
        </bottom>
      </border>
      <protection locked="0" hidden="0"/>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rgb="FFF9F9F9"/>
        </left>
        <right style="thin">
          <color rgb="FFF9F9F9"/>
        </right>
        <top style="thin">
          <color rgb="FFF9F9F9"/>
        </top>
        <bottom style="thin">
          <color rgb="FFF9F9F9"/>
        </bottom>
      </border>
    </dxf>
    <dxf>
      <border>
        <top style="thin">
          <color rgb="FFF9F9F9"/>
        </top>
      </border>
    </dxf>
    <dxf>
      <border diagonalUp="0" diagonalDown="0">
        <left style="thin">
          <color rgb="FF181C3A"/>
        </left>
        <right style="thin">
          <color rgb="FF181C3A"/>
        </right>
        <top style="thin">
          <color rgb="FF181C3A"/>
        </top>
        <bottom style="thin">
          <color rgb="FF181C3A"/>
        </bottom>
      </border>
    </dxf>
    <dxf>
      <font>
        <b val="0"/>
        <strike val="0"/>
        <outline val="0"/>
        <shadow val="0"/>
        <u val="none"/>
        <vertAlign val="baseline"/>
        <sz val="14"/>
        <color theme="0"/>
        <name val="Abadi"/>
        <scheme val="none"/>
      </font>
      <fill>
        <patternFill patternType="solid">
          <bgColor rgb="FF090F26"/>
        </patternFill>
      </fill>
      <alignment horizontal="center" vertical="center" textRotation="0" wrapText="0" indent="0" justifyLastLine="0" shrinkToFit="0" readingOrder="0"/>
      <border diagonalUp="0" diagonalDown="0" outline="0">
        <left style="thin">
          <color rgb="FF181C3A"/>
        </left>
        <right style="thin">
          <color rgb="FF181C3A"/>
        </right>
        <top/>
        <bottom/>
      </border>
      <protection locked="0" hidden="0"/>
    </dxf>
    <dxf>
      <font>
        <b val="0"/>
        <strike val="0"/>
        <outline val="0"/>
        <shadow val="0"/>
        <u val="none"/>
        <vertAlign val="baseline"/>
        <sz val="14"/>
        <color theme="0"/>
        <name val="Abadi"/>
        <scheme val="none"/>
      </font>
      <fill>
        <patternFill patternType="solid">
          <bgColor rgb="FF090F26"/>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4"/>
        <color theme="0"/>
        <name val="Abadi"/>
        <scheme val="none"/>
      </font>
      <fill>
        <patternFill patternType="solid">
          <fgColor rgb="FF000000"/>
          <bgColor rgb="FFF06813"/>
        </patternFill>
      </fill>
      <alignment horizontal="center" vertical="center" textRotation="0" wrapText="0" indent="0" justifyLastLine="0" shrinkToFit="0" readingOrder="0"/>
      <border diagonalUp="0" diagonalDown="0" outline="0">
        <left style="thin">
          <color rgb="FF181C3A"/>
        </left>
        <right style="thin">
          <color rgb="FF181C3A"/>
        </right>
        <top/>
        <bottom/>
      </border>
      <protection locked="0" hidden="0"/>
    </dxf>
    <dxf>
      <font>
        <b val="0"/>
        <i val="0"/>
        <color rgb="FFCC8409"/>
      </font>
    </dxf>
    <dxf>
      <font>
        <b/>
        <color theme="1"/>
      </font>
      <fill>
        <patternFill>
          <bgColor theme="1"/>
        </patternFill>
      </fill>
      <border diagonalUp="0" diagonalDown="0">
        <left/>
        <right/>
        <top/>
        <bottom/>
        <vertical/>
        <horizontal/>
      </border>
    </dxf>
    <dxf>
      <font>
        <b val="0"/>
        <i val="0"/>
        <sz val="14"/>
        <color theme="1"/>
        <name val="Abadi"/>
        <family val="2"/>
        <scheme val="none"/>
      </font>
      <fill>
        <patternFill patternType="solid">
          <bgColor theme="1"/>
        </patternFill>
      </fill>
      <border diagonalUp="0" diagonalDown="0">
        <left/>
        <right/>
        <top/>
        <bottom/>
        <vertical/>
        <horizontal/>
      </border>
    </dxf>
  </dxfs>
  <tableStyles count="1" defaultTableStyle="TableStyleMedium2" defaultPivotStyle="PivotStyleLight16">
    <tableStyle name="Dark Theme" pivot="0" table="0" count="10" xr9:uid="{A8498226-F9B0-2A47-BB09-0C41DF75B24F}">
      <tableStyleElement type="wholeTable" dxfId="21"/>
      <tableStyleElement type="headerRow" dxfId="20"/>
    </tableStyle>
  </tableStyles>
  <colors>
    <mruColors>
      <color rgb="FFF04465"/>
      <color rgb="FFF18E19"/>
      <color rgb="FF09C9C8"/>
      <color rgb="FF5D27B6"/>
      <color rgb="FFF06813"/>
      <color rgb="FF181C3A"/>
      <color rgb="FF00D997"/>
      <color rgb="FF090F26"/>
      <color rgb="FFF2A248"/>
      <color rgb="FF003C4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4"/>
            <color rgb="FFF18E19"/>
            <name val="Abadi"/>
            <family val="2"/>
            <scheme val="none"/>
          </font>
          <fill>
            <patternFill patternType="solid">
              <fgColor auto="1"/>
              <bgColor theme="1"/>
            </patternFill>
          </fill>
          <border diagonalUp="0" diagonalDown="0">
            <left/>
            <right/>
            <top/>
            <bottom/>
            <vertical/>
            <horizontal/>
          </border>
        </dxf>
        <dxf>
          <font>
            <b val="0"/>
            <i val="0"/>
            <sz val="14"/>
            <color rgb="FFF18E19"/>
            <name val="Abadi"/>
            <family val="2"/>
            <scheme val="none"/>
          </font>
          <fill>
            <patternFill patternType="solid">
              <fgColor auto="1"/>
              <bgColor theme="1"/>
            </patternFill>
          </fill>
          <border diagonalUp="0" diagonalDown="0">
            <left/>
            <right/>
            <top/>
            <bottom/>
            <vertical/>
            <horizontal/>
          </border>
        </dxf>
        <dxf>
          <font>
            <b val="0"/>
            <i val="0"/>
            <sz val="14"/>
            <color theme="0"/>
            <name val="Abadi"/>
            <family val="2"/>
            <scheme val="none"/>
          </font>
          <fill>
            <patternFill patternType="solid">
              <fgColor theme="4" tint="0.79995117038483843"/>
              <bgColor theme="1"/>
            </patternFill>
          </fill>
          <border diagonalUp="0" diagonalDown="0">
            <left/>
            <right/>
            <top/>
            <bottom/>
            <vertical/>
            <horizontal/>
          </border>
        </dxf>
        <dxf>
          <font>
            <b val="0"/>
            <i val="0"/>
            <sz val="14"/>
            <color rgb="FFF18E19"/>
            <name val="Abadi"/>
            <family val="2"/>
            <scheme val="none"/>
          </font>
          <fill>
            <patternFill patternType="solid">
              <fgColor auto="1"/>
              <bgColor theme="1"/>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sz val="14"/>
            <color theme="0"/>
            <name val="Abadi"/>
            <family val="2"/>
            <scheme val="none"/>
          </font>
          <fill>
            <patternFill patternType="solid">
              <fgColor auto="1"/>
              <bgColor theme="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Dark Them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[Tool Repair Expense.xlsx]Pivottables!No_slicer_3</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31750" cap="rnd">
            <a:gradFill flip="none" rotWithShape="1">
              <a:gsLst>
                <a:gs pos="100000">
                  <a:srgbClr val="F06813"/>
                </a:gs>
                <a:gs pos="0">
                  <a:srgbClr val="E33B57"/>
                </a:gs>
              </a:gsLst>
              <a:lin ang="10800000" scaled="1"/>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rgbClr val="F06813">
                  <a:alpha val="52000"/>
                </a:srgbClr>
              </a:gs>
              <a:gs pos="95000">
                <a:srgbClr val="2B3267">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rgbClr val="00D997"/>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0">
                <a:srgbClr val="F06813">
                  <a:alpha val="52000"/>
                </a:srgbClr>
              </a:gs>
              <a:gs pos="95000">
                <a:srgbClr val="2B3267">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gradFill flip="none" rotWithShape="1">
              <a:gsLst>
                <a:gs pos="100000">
                  <a:srgbClr val="F06813"/>
                </a:gs>
                <a:gs pos="0">
                  <a:srgbClr val="E33B57"/>
                </a:gs>
              </a:gsLst>
              <a:lin ang="10800000" scaled="1"/>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2225" cap="rnd">
            <a:solidFill>
              <a:srgbClr val="00D997"/>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516604873883445E-2"/>
          <c:y val="0.11875843454790823"/>
          <c:w val="0.8619278517218173"/>
          <c:h val="0.70592878319359886"/>
        </c:manualLayout>
      </c:layout>
      <c:areaChart>
        <c:grouping val="stacked"/>
        <c:varyColors val="0"/>
        <c:ser>
          <c:idx val="1"/>
          <c:order val="1"/>
          <c:tx>
            <c:strRef>
              <c:f>Pivottables!$Z$8:$Z$10</c:f>
              <c:strCache>
                <c:ptCount val="1"/>
                <c:pt idx="0">
                  <c:v>Expenses - Sum of Amount2</c:v>
                </c:pt>
              </c:strCache>
            </c:strRef>
          </c:tx>
          <c:spPr>
            <a:gradFill>
              <a:gsLst>
                <a:gs pos="0">
                  <a:srgbClr val="F06813">
                    <a:alpha val="52000"/>
                  </a:srgbClr>
                </a:gs>
                <a:gs pos="95000">
                  <a:srgbClr val="2B3267">
                    <a:alpha val="0"/>
                  </a:srgbClr>
                </a:gs>
              </a:gsLst>
              <a:lin ang="5400000" scaled="1"/>
            </a:gradFill>
            <a:ln>
              <a:noFill/>
            </a:ln>
            <a:effectLst/>
          </c:spPr>
          <c:cat>
            <c:strRef>
              <c:f>Pivottables!$X$11:$X$24</c:f>
              <c:strCache>
                <c:ptCount val="13"/>
                <c:pt idx="0">
                  <c:v>Jan</c:v>
                </c:pt>
                <c:pt idx="1">
                  <c:v>Feb</c:v>
                </c:pt>
                <c:pt idx="2">
                  <c:v>Mar</c:v>
                </c:pt>
                <c:pt idx="3">
                  <c:v>Apr</c:v>
                </c:pt>
                <c:pt idx="4">
                  <c:v>May</c:v>
                </c:pt>
                <c:pt idx="5">
                  <c:v>Jun</c:v>
                </c:pt>
                <c:pt idx="6">
                  <c:v>Jul</c:v>
                </c:pt>
                <c:pt idx="7">
                  <c:v>Sep</c:v>
                </c:pt>
                <c:pt idx="8">
                  <c:v>Oct</c:v>
                </c:pt>
                <c:pt idx="9">
                  <c:v>Nov</c:v>
                </c:pt>
                <c:pt idx="10">
                  <c:v>Aug</c:v>
                </c:pt>
                <c:pt idx="11">
                  <c:v>Dec</c:v>
                </c:pt>
                <c:pt idx="12">
                  <c:v>(blank)</c:v>
                </c:pt>
              </c:strCache>
            </c:strRef>
          </c:cat>
          <c:val>
            <c:numRef>
              <c:f>Pivottables!$Z$11:$Z$24</c:f>
              <c:numCache>
                <c:formatCode>General</c:formatCode>
                <c:ptCount val="13"/>
                <c:pt idx="0">
                  <c:v>1666</c:v>
                </c:pt>
                <c:pt idx="1">
                  <c:v>29822</c:v>
                </c:pt>
                <c:pt idx="2">
                  <c:v>49930</c:v>
                </c:pt>
                <c:pt idx="3">
                  <c:v>28140</c:v>
                </c:pt>
                <c:pt idx="4">
                  <c:v>31800</c:v>
                </c:pt>
                <c:pt idx="5">
                  <c:v>1510</c:v>
                </c:pt>
                <c:pt idx="6">
                  <c:v>3950</c:v>
                </c:pt>
                <c:pt idx="7">
                  <c:v>9160</c:v>
                </c:pt>
                <c:pt idx="8">
                  <c:v>1760</c:v>
                </c:pt>
                <c:pt idx="9">
                  <c:v>7730</c:v>
                </c:pt>
                <c:pt idx="10">
                  <c:v>6340</c:v>
                </c:pt>
                <c:pt idx="11">
                  <c:v>4740</c:v>
                </c:pt>
              </c:numCache>
            </c:numRef>
          </c:val>
          <c:extLst>
            <c:ext xmlns:c16="http://schemas.microsoft.com/office/drawing/2014/chart" uri="{C3380CC4-5D6E-409C-BE32-E72D297353CC}">
              <c16:uniqueId val="{00000001-ED5D-45DD-83DB-6B966DFFEF99}"/>
            </c:ext>
          </c:extLst>
        </c:ser>
        <c:ser>
          <c:idx val="3"/>
          <c:order val="3"/>
          <c:tx>
            <c:strRef>
              <c:f>Pivottables!$AB$8:$AB$10</c:f>
              <c:strCache>
                <c:ptCount val="1"/>
                <c:pt idx="0">
                  <c:v>(blank) - Sum of Amount2</c:v>
                </c:pt>
              </c:strCache>
            </c:strRef>
          </c:tx>
          <c:spPr>
            <a:solidFill>
              <a:schemeClr val="accent4"/>
            </a:solidFill>
            <a:ln>
              <a:noFill/>
            </a:ln>
            <a:effectLst/>
          </c:spPr>
          <c:cat>
            <c:strRef>
              <c:f>Pivottables!$X$11:$X$24</c:f>
              <c:strCache>
                <c:ptCount val="13"/>
                <c:pt idx="0">
                  <c:v>Jan</c:v>
                </c:pt>
                <c:pt idx="1">
                  <c:v>Feb</c:v>
                </c:pt>
                <c:pt idx="2">
                  <c:v>Mar</c:v>
                </c:pt>
                <c:pt idx="3">
                  <c:v>Apr</c:v>
                </c:pt>
                <c:pt idx="4">
                  <c:v>May</c:v>
                </c:pt>
                <c:pt idx="5">
                  <c:v>Jun</c:v>
                </c:pt>
                <c:pt idx="6">
                  <c:v>Jul</c:v>
                </c:pt>
                <c:pt idx="7">
                  <c:v>Sep</c:v>
                </c:pt>
                <c:pt idx="8">
                  <c:v>Oct</c:v>
                </c:pt>
                <c:pt idx="9">
                  <c:v>Nov</c:v>
                </c:pt>
                <c:pt idx="10">
                  <c:v>Aug</c:v>
                </c:pt>
                <c:pt idx="11">
                  <c:v>Dec</c:v>
                </c:pt>
                <c:pt idx="12">
                  <c:v>(blank)</c:v>
                </c:pt>
              </c:strCache>
            </c:strRef>
          </c:cat>
          <c:val>
            <c:numRef>
              <c:f>Pivottables!$AB$11:$AB$24</c:f>
              <c:numCache>
                <c:formatCode>General</c:formatCode>
                <c:ptCount val="13"/>
              </c:numCache>
            </c:numRef>
          </c:val>
          <c:extLst>
            <c:ext xmlns:c16="http://schemas.microsoft.com/office/drawing/2014/chart" uri="{C3380CC4-5D6E-409C-BE32-E72D297353CC}">
              <c16:uniqueId val="{00000009-2948-1342-8EFB-800539AB3E62}"/>
            </c:ext>
          </c:extLst>
        </c:ser>
        <c:dLbls>
          <c:showLegendKey val="0"/>
          <c:showVal val="0"/>
          <c:showCatName val="0"/>
          <c:showSerName val="0"/>
          <c:showPercent val="0"/>
          <c:showBubbleSize val="0"/>
        </c:dLbls>
        <c:axId val="1900864608"/>
        <c:axId val="1868119680"/>
      </c:areaChart>
      <c:lineChart>
        <c:grouping val="standard"/>
        <c:varyColors val="0"/>
        <c:ser>
          <c:idx val="0"/>
          <c:order val="0"/>
          <c:tx>
            <c:strRef>
              <c:f>Pivottables!$Y$8:$Y$10</c:f>
              <c:strCache>
                <c:ptCount val="1"/>
                <c:pt idx="0">
                  <c:v>Expenses - Sum of Amount</c:v>
                </c:pt>
              </c:strCache>
            </c:strRef>
          </c:tx>
          <c:spPr>
            <a:ln w="31750" cap="rnd">
              <a:gradFill flip="none" rotWithShape="1">
                <a:gsLst>
                  <a:gs pos="100000">
                    <a:srgbClr val="F06813"/>
                  </a:gs>
                  <a:gs pos="0">
                    <a:srgbClr val="E33B57"/>
                  </a:gs>
                </a:gsLst>
                <a:lin ang="10800000" scaled="1"/>
                <a:tileRect/>
              </a:gradFill>
              <a:round/>
            </a:ln>
            <a:effectLst/>
          </c:spPr>
          <c:marker>
            <c:symbol val="none"/>
          </c:marker>
          <c:cat>
            <c:strRef>
              <c:f>Pivottables!$X$11:$X$24</c:f>
              <c:strCache>
                <c:ptCount val="13"/>
                <c:pt idx="0">
                  <c:v>Jan</c:v>
                </c:pt>
                <c:pt idx="1">
                  <c:v>Feb</c:v>
                </c:pt>
                <c:pt idx="2">
                  <c:v>Mar</c:v>
                </c:pt>
                <c:pt idx="3">
                  <c:v>Apr</c:v>
                </c:pt>
                <c:pt idx="4">
                  <c:v>May</c:v>
                </c:pt>
                <c:pt idx="5">
                  <c:v>Jun</c:v>
                </c:pt>
                <c:pt idx="6">
                  <c:v>Jul</c:v>
                </c:pt>
                <c:pt idx="7">
                  <c:v>Sep</c:v>
                </c:pt>
                <c:pt idx="8">
                  <c:v>Oct</c:v>
                </c:pt>
                <c:pt idx="9">
                  <c:v>Nov</c:v>
                </c:pt>
                <c:pt idx="10">
                  <c:v>Aug</c:v>
                </c:pt>
                <c:pt idx="11">
                  <c:v>Dec</c:v>
                </c:pt>
                <c:pt idx="12">
                  <c:v>(blank)</c:v>
                </c:pt>
              </c:strCache>
            </c:strRef>
          </c:cat>
          <c:val>
            <c:numRef>
              <c:f>Pivottables!$Y$11:$Y$24</c:f>
              <c:numCache>
                <c:formatCode>General</c:formatCode>
                <c:ptCount val="13"/>
                <c:pt idx="0">
                  <c:v>1666</c:v>
                </c:pt>
                <c:pt idx="1">
                  <c:v>29822</c:v>
                </c:pt>
                <c:pt idx="2">
                  <c:v>49930</c:v>
                </c:pt>
                <c:pt idx="3">
                  <c:v>28140</c:v>
                </c:pt>
                <c:pt idx="4">
                  <c:v>31800</c:v>
                </c:pt>
                <c:pt idx="5">
                  <c:v>1510</c:v>
                </c:pt>
                <c:pt idx="6">
                  <c:v>3950</c:v>
                </c:pt>
                <c:pt idx="7">
                  <c:v>9160</c:v>
                </c:pt>
                <c:pt idx="8">
                  <c:v>1760</c:v>
                </c:pt>
                <c:pt idx="9">
                  <c:v>7730</c:v>
                </c:pt>
                <c:pt idx="10">
                  <c:v>6340</c:v>
                </c:pt>
                <c:pt idx="11">
                  <c:v>4740</c:v>
                </c:pt>
              </c:numCache>
            </c:numRef>
          </c:val>
          <c:smooth val="1"/>
          <c:extLst>
            <c:ext xmlns:c16="http://schemas.microsoft.com/office/drawing/2014/chart" uri="{C3380CC4-5D6E-409C-BE32-E72D297353CC}">
              <c16:uniqueId val="{00000000-ED5D-45DD-83DB-6B966DFFEF99}"/>
            </c:ext>
          </c:extLst>
        </c:ser>
        <c:ser>
          <c:idx val="2"/>
          <c:order val="2"/>
          <c:tx>
            <c:strRef>
              <c:f>Pivottables!$AA$8:$AA$10</c:f>
              <c:strCache>
                <c:ptCount val="1"/>
                <c:pt idx="0">
                  <c:v>(blank) - Sum of Amount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Pivottables!$X$11:$X$24</c:f>
              <c:strCache>
                <c:ptCount val="13"/>
                <c:pt idx="0">
                  <c:v>Jan</c:v>
                </c:pt>
                <c:pt idx="1">
                  <c:v>Feb</c:v>
                </c:pt>
                <c:pt idx="2">
                  <c:v>Mar</c:v>
                </c:pt>
                <c:pt idx="3">
                  <c:v>Apr</c:v>
                </c:pt>
                <c:pt idx="4">
                  <c:v>May</c:v>
                </c:pt>
                <c:pt idx="5">
                  <c:v>Jun</c:v>
                </c:pt>
                <c:pt idx="6">
                  <c:v>Jul</c:v>
                </c:pt>
                <c:pt idx="7">
                  <c:v>Sep</c:v>
                </c:pt>
                <c:pt idx="8">
                  <c:v>Oct</c:v>
                </c:pt>
                <c:pt idx="9">
                  <c:v>Nov</c:v>
                </c:pt>
                <c:pt idx="10">
                  <c:v>Aug</c:v>
                </c:pt>
                <c:pt idx="11">
                  <c:v>Dec</c:v>
                </c:pt>
                <c:pt idx="12">
                  <c:v>(blank)</c:v>
                </c:pt>
              </c:strCache>
            </c:strRef>
          </c:cat>
          <c:val>
            <c:numRef>
              <c:f>Pivottables!$AA$11:$AA$24</c:f>
              <c:numCache>
                <c:formatCode>General</c:formatCode>
                <c:ptCount val="13"/>
              </c:numCache>
            </c:numRef>
          </c:val>
          <c:smooth val="1"/>
          <c:extLst>
            <c:ext xmlns:c16="http://schemas.microsoft.com/office/drawing/2014/chart" uri="{C3380CC4-5D6E-409C-BE32-E72D297353CC}">
              <c16:uniqueId val="{00000004-ED5D-45DD-83DB-6B966DFFEF99}"/>
            </c:ext>
          </c:extLst>
        </c:ser>
        <c:dLbls>
          <c:showLegendKey val="0"/>
          <c:showVal val="0"/>
          <c:showCatName val="0"/>
          <c:showSerName val="0"/>
          <c:showPercent val="0"/>
          <c:showBubbleSize val="0"/>
        </c:dLbls>
        <c:marker val="1"/>
        <c:smooth val="0"/>
        <c:axId val="1900864608"/>
        <c:axId val="1868119680"/>
      </c:lineChart>
      <c:catAx>
        <c:axId val="1900864608"/>
        <c:scaling>
          <c:orientation val="minMax"/>
        </c:scaling>
        <c:delete val="0"/>
        <c:axPos val="b"/>
        <c:majorGridlines>
          <c:spPr>
            <a:ln w="9525" cap="flat" cmpd="sng" algn="ctr">
              <a:solidFill>
                <a:srgbClr val="2B3267"/>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Abadi" panose="020B0604020104020204" pitchFamily="34" charset="0"/>
                <a:ea typeface="+mn-ea"/>
                <a:cs typeface="+mn-cs"/>
              </a:defRPr>
            </a:pPr>
            <a:endParaRPr lang="en-SA"/>
          </a:p>
        </c:txPr>
        <c:crossAx val="1868119680"/>
        <c:crosses val="autoZero"/>
        <c:auto val="1"/>
        <c:lblAlgn val="ctr"/>
        <c:lblOffset val="100"/>
        <c:noMultiLvlLbl val="0"/>
      </c:catAx>
      <c:valAx>
        <c:axId val="1868119680"/>
        <c:scaling>
          <c:orientation val="minMax"/>
        </c:scaling>
        <c:delete val="0"/>
        <c:axPos val="l"/>
        <c:majorGridlines>
          <c:spPr>
            <a:ln w="9525" cap="flat" cmpd="sng" algn="ctr">
              <a:solidFill>
                <a:srgbClr val="2B3267"/>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Abadi" panose="020B0604020104020204" pitchFamily="34" charset="0"/>
                <a:ea typeface="+mn-ea"/>
                <a:cs typeface="+mn-cs"/>
              </a:defRPr>
            </a:pPr>
            <a:endParaRPr lang="en-SA"/>
          </a:p>
        </c:txPr>
        <c:crossAx val="1900864608"/>
        <c:crosses val="autoZero"/>
        <c:crossBetween val="between"/>
      </c:valAx>
      <c:spPr>
        <a:noFill/>
        <a:ln>
          <a:noFill/>
        </a:ln>
        <a:effectLst/>
      </c:spPr>
    </c:plotArea>
    <c:plotVisOnly val="1"/>
    <c:dispBlanksAs val="zero"/>
    <c:showDLblsOverMax val="0"/>
    <c:extLst/>
  </c:chart>
  <c:spPr>
    <a:noFill/>
    <a:ln w="9525" cap="flat" cmpd="sng" algn="ctr">
      <a:no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rgbClr val="181C3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40000"/>
              <a:lumOff val="60000"/>
            </a:schemeClr>
          </a:solidFill>
          <a:ln w="19050">
            <a:solidFill>
              <a:srgbClr val="181C3A"/>
            </a:solidFill>
          </a:ln>
          <a:effectLst/>
        </c:spPr>
      </c:pivotFmt>
      <c:pivotFmt>
        <c:idx val="8"/>
        <c:spPr>
          <a:solidFill>
            <a:srgbClr val="00D997"/>
          </a:solidFill>
          <a:ln w="19050">
            <a:solidFill>
              <a:srgbClr val="181C3A"/>
            </a:solidFill>
          </a:ln>
          <a:effectLst/>
        </c:spPr>
      </c:pivotFmt>
      <c:pivotFmt>
        <c:idx val="9"/>
        <c:spPr>
          <a:solidFill>
            <a:srgbClr val="5D27B6"/>
          </a:solidFill>
          <a:ln w="19050">
            <a:solidFill>
              <a:srgbClr val="181C3A"/>
            </a:solidFill>
          </a:ln>
          <a:effectLst/>
        </c:spPr>
      </c:pivotFmt>
      <c:pivotFmt>
        <c:idx val="10"/>
        <c:spPr>
          <a:solidFill>
            <a:srgbClr val="E33B57"/>
          </a:solidFill>
          <a:ln w="19050">
            <a:solidFill>
              <a:srgbClr val="181C3A"/>
            </a:solidFill>
          </a:ln>
          <a:effectLst/>
        </c:spPr>
      </c:pivotFmt>
    </c:pivotFmts>
    <c:plotArea>
      <c:layout/>
      <c:doughnutChart>
        <c:varyColors val="1"/>
        <c:ser>
          <c:idx val="0"/>
          <c:order val="0"/>
          <c:spPr>
            <a:ln>
              <a:solidFill>
                <a:srgbClr val="181C3A"/>
              </a:solidFill>
            </a:ln>
          </c:spPr>
          <c:dPt>
            <c:idx val="0"/>
            <c:bubble3D val="0"/>
            <c:spPr>
              <a:solidFill>
                <a:schemeClr val="accent5">
                  <a:lumMod val="40000"/>
                  <a:lumOff val="60000"/>
                </a:schemeClr>
              </a:solidFill>
              <a:ln w="19050">
                <a:solidFill>
                  <a:srgbClr val="181C3A"/>
                </a:solidFill>
              </a:ln>
              <a:effectLst/>
            </c:spPr>
            <c:extLst>
              <c:ext xmlns:c16="http://schemas.microsoft.com/office/drawing/2014/chart" uri="{C3380CC4-5D6E-409C-BE32-E72D297353CC}">
                <c16:uniqueId val="{00000001-87E5-48D3-97CA-DC8A67AD39CE}"/>
              </c:ext>
            </c:extLst>
          </c:dPt>
          <c:dPt>
            <c:idx val="1"/>
            <c:bubble3D val="0"/>
            <c:spPr>
              <a:solidFill>
                <a:srgbClr val="00D997"/>
              </a:solidFill>
              <a:ln w="19050">
                <a:solidFill>
                  <a:srgbClr val="181C3A"/>
                </a:solidFill>
              </a:ln>
              <a:effectLst/>
            </c:spPr>
            <c:extLst>
              <c:ext xmlns:c16="http://schemas.microsoft.com/office/drawing/2014/chart" uri="{C3380CC4-5D6E-409C-BE32-E72D297353CC}">
                <c16:uniqueId val="{00000003-87E5-48D3-97CA-DC8A67AD39CE}"/>
              </c:ext>
            </c:extLst>
          </c:dPt>
          <c:dPt>
            <c:idx val="2"/>
            <c:bubble3D val="0"/>
            <c:spPr>
              <a:solidFill>
                <a:srgbClr val="5D27B6"/>
              </a:solidFill>
              <a:ln w="19050">
                <a:solidFill>
                  <a:srgbClr val="181C3A"/>
                </a:solidFill>
              </a:ln>
              <a:effectLst/>
            </c:spPr>
            <c:extLst>
              <c:ext xmlns:c16="http://schemas.microsoft.com/office/drawing/2014/chart" uri="{C3380CC4-5D6E-409C-BE32-E72D297353CC}">
                <c16:uniqueId val="{00000005-87E5-48D3-97CA-DC8A67AD39CE}"/>
              </c:ext>
            </c:extLst>
          </c:dPt>
          <c:dPt>
            <c:idx val="3"/>
            <c:bubble3D val="0"/>
            <c:spPr>
              <a:solidFill>
                <a:srgbClr val="E33B57"/>
              </a:solidFill>
              <a:ln w="19050">
                <a:solidFill>
                  <a:srgbClr val="181C3A"/>
                </a:solidFill>
              </a:ln>
              <a:effectLst/>
            </c:spPr>
            <c:extLst>
              <c:ext xmlns:c16="http://schemas.microsoft.com/office/drawing/2014/chart" uri="{C3380CC4-5D6E-409C-BE32-E72D297353CC}">
                <c16:uniqueId val="{00000007-87E5-48D3-97CA-DC8A67AD39CE}"/>
              </c:ext>
            </c:extLst>
          </c:dPt>
          <c:cat>
            <c:multiLvlStrRef>
              <c:f>Spreadsheet!$M$6:$N$9</c:f>
              <c:multiLvlStrCache>
                <c:ptCount val="4"/>
                <c:lvl>
                  <c:pt idx="0">
                    <c:v>GA4</c:v>
                  </c:pt>
                  <c:pt idx="1">
                    <c:v>GA3</c:v>
                  </c:pt>
                  <c:pt idx="2">
                    <c:v>BL3</c:v>
                  </c:pt>
                  <c:pt idx="3">
                    <c:v>BL5</c:v>
                  </c:pt>
                </c:lvl>
                <c:lvl>
                  <c:pt idx="0">
                    <c:v>131</c:v>
                  </c:pt>
                  <c:pt idx="1">
                    <c:v>241</c:v>
                  </c:pt>
                  <c:pt idx="2">
                    <c:v>53</c:v>
                  </c:pt>
                  <c:pt idx="3">
                    <c:v>44</c:v>
                  </c:pt>
                </c:lvl>
              </c:multiLvlStrCache>
            </c:multiLvlStrRef>
          </c:cat>
          <c:val>
            <c:numRef>
              <c:f>Spreadsheet!$M$6:$M$9</c:f>
              <c:numCache>
                <c:formatCode>General</c:formatCode>
                <c:ptCount val="4"/>
                <c:pt idx="0">
                  <c:v>131</c:v>
                </c:pt>
                <c:pt idx="1">
                  <c:v>241</c:v>
                </c:pt>
                <c:pt idx="2">
                  <c:v>53</c:v>
                </c:pt>
                <c:pt idx="3">
                  <c:v>44</c:v>
                </c:pt>
              </c:numCache>
            </c:numRef>
          </c:val>
          <c:extLst>
            <c:ext xmlns:c16="http://schemas.microsoft.com/office/drawing/2014/chart" uri="{C3380CC4-5D6E-409C-BE32-E72D297353CC}">
              <c16:uniqueId val="{00000008-87E5-48D3-97CA-DC8A67AD39CE}"/>
            </c:ext>
          </c:extLst>
        </c:ser>
        <c:dLbls>
          <c:showLegendKey val="0"/>
          <c:showVal val="0"/>
          <c:showCatName val="0"/>
          <c:showSerName val="0"/>
          <c:showPercent val="0"/>
          <c:showBubbleSize val="0"/>
          <c:showLeaderLines val="1"/>
        </c:dLbls>
        <c:firstSliceAng val="0"/>
        <c:holeSize val="57"/>
      </c:doughnut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SA"/>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9711191335740074E-2"/>
          <c:y val="0.1978565539983512"/>
          <c:w val="0.92057761732851984"/>
          <c:h val="0.46581326963148567"/>
        </c:manualLayout>
      </c:layout>
      <c:barChart>
        <c:barDir val="col"/>
        <c:grouping val="clustered"/>
        <c:varyColors val="0"/>
        <c:ser>
          <c:idx val="0"/>
          <c:order val="0"/>
          <c:spPr>
            <a:solidFill>
              <a:schemeClr val="bg1"/>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1400" b="0" i="0" u="none" strike="noStrike" kern="1200" baseline="0">
                    <a:solidFill>
                      <a:schemeClr val="bg1"/>
                    </a:solidFill>
                    <a:latin typeface="Abadi" panose="020B0604020104020204" pitchFamily="34" charset="0"/>
                    <a:ea typeface="+mn-ea"/>
                    <a:cs typeface="+mn-cs"/>
                  </a:defRPr>
                </a:pPr>
                <a:endParaRPr lang="en-SA"/>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Pivottables!$G$5:$G$8</c:f>
              <c:strCache>
                <c:ptCount val="3"/>
                <c:pt idx="0">
                  <c:v>Makita</c:v>
                </c:pt>
                <c:pt idx="1">
                  <c:v>Estic</c:v>
                </c:pt>
                <c:pt idx="2">
                  <c:v>Atlas</c:v>
                </c:pt>
              </c:strCache>
            </c:strRef>
          </c:cat>
          <c:val>
            <c:numRef>
              <c:f>Pivottables!$H$5:$H$8</c:f>
              <c:numCache>
                <c:formatCode>"$"#,##0</c:formatCode>
                <c:ptCount val="4"/>
                <c:pt idx="0">
                  <c:v>1181</c:v>
                </c:pt>
                <c:pt idx="1">
                  <c:v>65</c:v>
                </c:pt>
                <c:pt idx="2">
                  <c:v>420</c:v>
                </c:pt>
                <c:pt idx="3">
                  <c:v>#N/A</c:v>
                </c:pt>
              </c:numCache>
            </c:numRef>
          </c:val>
          <c:extLst>
            <c:ext xmlns:c16="http://schemas.microsoft.com/office/drawing/2014/chart" uri="{C3380CC4-5D6E-409C-BE32-E72D297353CC}">
              <c16:uniqueId val="{00000000-B4FC-8E4E-A585-31125CC022B5}"/>
            </c:ext>
          </c:extLst>
        </c:ser>
        <c:ser>
          <c:idx val="1"/>
          <c:order val="1"/>
          <c:spPr>
            <a:solidFill>
              <a:srgbClr val="05DA97"/>
            </a:solidFill>
            <a:ln>
              <a:noFill/>
            </a:ln>
            <a:effectLst/>
          </c:spPr>
          <c:invertIfNegative val="0"/>
          <c:cat>
            <c:strRef>
              <c:f>Pivottables!$G$5:$G$8</c:f>
              <c:strCache>
                <c:ptCount val="3"/>
                <c:pt idx="0">
                  <c:v>Makita</c:v>
                </c:pt>
                <c:pt idx="1">
                  <c:v>Estic</c:v>
                </c:pt>
                <c:pt idx="2">
                  <c:v>Atlas</c:v>
                </c:pt>
              </c:strCache>
            </c:strRef>
          </c:cat>
          <c:val>
            <c:numRef>
              <c:f>Pivottables!$I$5:$I$8</c:f>
              <c:numCache>
                <c:formatCode>"$"#,##0</c:formatCode>
                <c:ptCount val="4"/>
                <c:pt idx="0">
                  <c:v>#N/A</c:v>
                </c:pt>
                <c:pt idx="1">
                  <c:v>#N/A</c:v>
                </c:pt>
                <c:pt idx="2">
                  <c:v>#N/A</c:v>
                </c:pt>
                <c:pt idx="3">
                  <c:v>#N/A</c:v>
                </c:pt>
              </c:numCache>
            </c:numRef>
          </c:val>
          <c:extLst>
            <c:ext xmlns:c16="http://schemas.microsoft.com/office/drawing/2014/chart" uri="{C3380CC4-5D6E-409C-BE32-E72D297353CC}">
              <c16:uniqueId val="{00000001-B4FC-8E4E-A585-31125CC022B5}"/>
            </c:ext>
          </c:extLst>
        </c:ser>
        <c:ser>
          <c:idx val="2"/>
          <c:order val="2"/>
          <c:spPr>
            <a:solidFill>
              <a:srgbClr val="F04465"/>
            </a:solidFill>
            <a:ln>
              <a:noFill/>
            </a:ln>
            <a:effectLst/>
          </c:spPr>
          <c:invertIfNegative val="0"/>
          <c:cat>
            <c:strRef>
              <c:f>Pivottables!$G$5:$G$8</c:f>
              <c:strCache>
                <c:ptCount val="3"/>
                <c:pt idx="0">
                  <c:v>Makita</c:v>
                </c:pt>
                <c:pt idx="1">
                  <c:v>Estic</c:v>
                </c:pt>
                <c:pt idx="2">
                  <c:v>Atlas</c:v>
                </c:pt>
              </c:strCache>
            </c:strRef>
          </c:cat>
          <c:val>
            <c:numRef>
              <c:f>Pivottables!$J$5:$J$8</c:f>
              <c:numCache>
                <c:formatCode>"$"#,##0</c:formatCode>
                <c:ptCount val="4"/>
                <c:pt idx="0">
                  <c:v>#N/A</c:v>
                </c:pt>
                <c:pt idx="1">
                  <c:v>#N/A</c:v>
                </c:pt>
                <c:pt idx="2">
                  <c:v>#N/A</c:v>
                </c:pt>
                <c:pt idx="3">
                  <c:v>#N/A</c:v>
                </c:pt>
              </c:numCache>
            </c:numRef>
          </c:val>
          <c:extLst>
            <c:ext xmlns:c16="http://schemas.microsoft.com/office/drawing/2014/chart" uri="{C3380CC4-5D6E-409C-BE32-E72D297353CC}">
              <c16:uniqueId val="{00000002-B4FC-8E4E-A585-31125CC022B5}"/>
            </c:ext>
          </c:extLst>
        </c:ser>
        <c:dLbls>
          <c:showLegendKey val="0"/>
          <c:showVal val="0"/>
          <c:showCatName val="0"/>
          <c:showSerName val="0"/>
          <c:showPercent val="0"/>
          <c:showBubbleSize val="0"/>
        </c:dLbls>
        <c:gapWidth val="185"/>
        <c:overlap val="100"/>
        <c:axId val="1115744"/>
        <c:axId val="1426480"/>
      </c:barChart>
      <c:catAx>
        <c:axId val="1115744"/>
        <c:scaling>
          <c:orientation val="minMax"/>
        </c:scaling>
        <c:delete val="0"/>
        <c:axPos val="b"/>
        <c:numFmt formatCode="General" sourceLinked="1"/>
        <c:majorTickMark val="none"/>
        <c:minorTickMark val="none"/>
        <c:tickLblPos val="nextTo"/>
        <c:spPr>
          <a:noFill/>
          <a:ln w="9525" cap="flat" cmpd="sng" algn="ctr">
            <a:solidFill>
              <a:schemeClr val="accent1">
                <a:alpha val="26091"/>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Abadi" panose="020B0604020104020204" pitchFamily="34" charset="0"/>
                <a:ea typeface="+mn-ea"/>
                <a:cs typeface="+mn-cs"/>
              </a:defRPr>
            </a:pPr>
            <a:endParaRPr lang="en-SA"/>
          </a:p>
        </c:txPr>
        <c:crossAx val="1426480"/>
        <c:crosses val="autoZero"/>
        <c:auto val="1"/>
        <c:lblAlgn val="ctr"/>
        <c:lblOffset val="100"/>
        <c:noMultiLvlLbl val="0"/>
      </c:catAx>
      <c:valAx>
        <c:axId val="1426480"/>
        <c:scaling>
          <c:orientation val="minMax"/>
        </c:scaling>
        <c:delete val="1"/>
        <c:axPos val="l"/>
        <c:numFmt formatCode="&quot;$&quot;#,##0" sourceLinked="1"/>
        <c:majorTickMark val="none"/>
        <c:minorTickMark val="none"/>
        <c:tickLblPos val="nextTo"/>
        <c:crossAx val="1115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SA"/>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dPt>
            <c:idx val="0"/>
            <c:invertIfNegative val="0"/>
            <c:bubble3D val="0"/>
            <c:spPr>
              <a:solidFill>
                <a:srgbClr val="5D27B6"/>
              </a:solidFill>
              <a:ln>
                <a:noFill/>
              </a:ln>
              <a:effectLst/>
            </c:spPr>
            <c:extLst>
              <c:ext xmlns:c16="http://schemas.microsoft.com/office/drawing/2014/chart" uri="{C3380CC4-5D6E-409C-BE32-E72D297353CC}">
                <c16:uniqueId val="{00000002-0805-8541-958A-B0B89ABE0AEA}"/>
              </c:ext>
            </c:extLst>
          </c:dPt>
          <c:val>
            <c:numRef>
              <c:f>Pivottables!$AT$14</c:f>
              <c:numCache>
                <c:formatCode>0%</c:formatCode>
                <c:ptCount val="1"/>
                <c:pt idx="0">
                  <c:v>4.7600000000000003E-2</c:v>
                </c:pt>
              </c:numCache>
            </c:numRef>
          </c:val>
          <c:extLst>
            <c:ext xmlns:c16="http://schemas.microsoft.com/office/drawing/2014/chart" uri="{C3380CC4-5D6E-409C-BE32-E72D297353CC}">
              <c16:uniqueId val="{00000000-0805-8541-958A-B0B89ABE0AEA}"/>
            </c:ext>
          </c:extLst>
        </c:ser>
        <c:ser>
          <c:idx val="1"/>
          <c:order val="1"/>
          <c:spPr>
            <a:solidFill>
              <a:schemeClr val="accent2"/>
            </a:solidFill>
            <a:ln>
              <a:noFill/>
            </a:ln>
            <a:effectLst/>
          </c:spPr>
          <c:invertIfNegative val="0"/>
          <c:dPt>
            <c:idx val="0"/>
            <c:invertIfNegative val="0"/>
            <c:bubble3D val="0"/>
            <c:spPr>
              <a:solidFill>
                <a:srgbClr val="090F26"/>
              </a:solidFill>
              <a:ln>
                <a:noFill/>
              </a:ln>
              <a:effectLst/>
            </c:spPr>
            <c:extLst>
              <c:ext xmlns:c16="http://schemas.microsoft.com/office/drawing/2014/chart" uri="{C3380CC4-5D6E-409C-BE32-E72D297353CC}">
                <c16:uniqueId val="{00000003-0805-8541-958A-B0B89ABE0AEA}"/>
              </c:ext>
            </c:extLst>
          </c:dPt>
          <c:val>
            <c:numRef>
              <c:f>Pivottables!$AU$14</c:f>
              <c:numCache>
                <c:formatCode>0%</c:formatCode>
                <c:ptCount val="1"/>
                <c:pt idx="0">
                  <c:v>1</c:v>
                </c:pt>
              </c:numCache>
            </c:numRef>
          </c:val>
          <c:extLst>
            <c:ext xmlns:c16="http://schemas.microsoft.com/office/drawing/2014/chart" uri="{C3380CC4-5D6E-409C-BE32-E72D297353CC}">
              <c16:uniqueId val="{00000001-0805-8541-958A-B0B89ABE0AEA}"/>
            </c:ext>
          </c:extLst>
        </c:ser>
        <c:dLbls>
          <c:showLegendKey val="0"/>
          <c:showVal val="0"/>
          <c:showCatName val="0"/>
          <c:showSerName val="0"/>
          <c:showPercent val="0"/>
          <c:showBubbleSize val="0"/>
        </c:dLbls>
        <c:gapWidth val="182"/>
        <c:overlap val="100"/>
        <c:axId val="1089855072"/>
        <c:axId val="1161746480"/>
      </c:barChart>
      <c:catAx>
        <c:axId val="1089855072"/>
        <c:scaling>
          <c:orientation val="minMax"/>
        </c:scaling>
        <c:delete val="1"/>
        <c:axPos val="l"/>
        <c:majorTickMark val="none"/>
        <c:minorTickMark val="none"/>
        <c:tickLblPos val="nextTo"/>
        <c:crossAx val="1161746480"/>
        <c:crosses val="autoZero"/>
        <c:auto val="1"/>
        <c:lblAlgn val="ctr"/>
        <c:lblOffset val="100"/>
        <c:noMultiLvlLbl val="0"/>
      </c:catAx>
      <c:valAx>
        <c:axId val="1161746480"/>
        <c:scaling>
          <c:orientation val="minMax"/>
          <c:max val="1"/>
          <c:min val="0"/>
        </c:scaling>
        <c:delete val="1"/>
        <c:axPos val="b"/>
        <c:numFmt formatCode="0%" sourceLinked="1"/>
        <c:majorTickMark val="none"/>
        <c:minorTickMark val="none"/>
        <c:tickLblPos val="nextTo"/>
        <c:crossAx val="108985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SA"/>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18" Type="http://schemas.openxmlformats.org/officeDocument/2006/relationships/image" Target="../media/image12.png"/><Relationship Id="rId3" Type="http://schemas.openxmlformats.org/officeDocument/2006/relationships/chart" Target="../charts/chart3.xml"/><Relationship Id="rId21" Type="http://schemas.openxmlformats.org/officeDocument/2006/relationships/image" Target="../media/image15.svg"/><Relationship Id="rId7" Type="http://schemas.openxmlformats.org/officeDocument/2006/relationships/image" Target="../media/image3.png"/><Relationship Id="rId12" Type="http://schemas.openxmlformats.org/officeDocument/2006/relationships/image" Target="../media/image8.svg"/><Relationship Id="rId17" Type="http://schemas.openxmlformats.org/officeDocument/2006/relationships/hyperlink" Target="#Spreadsheet!A1"/><Relationship Id="rId25" Type="http://schemas.openxmlformats.org/officeDocument/2006/relationships/image" Target="../media/image19.svg"/><Relationship Id="rId2" Type="http://schemas.openxmlformats.org/officeDocument/2006/relationships/chart" Target="../charts/chart2.xml"/><Relationship Id="rId16" Type="http://schemas.microsoft.com/office/2007/relationships/hdphoto" Target="../media/hdphoto1.wdp"/><Relationship Id="rId20" Type="http://schemas.openxmlformats.org/officeDocument/2006/relationships/image" Target="../media/image14.png"/><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24" Type="http://schemas.openxmlformats.org/officeDocument/2006/relationships/image" Target="../media/image18.png"/><Relationship Id="rId5" Type="http://schemas.openxmlformats.org/officeDocument/2006/relationships/image" Target="../media/image1.png"/><Relationship Id="rId15" Type="http://schemas.openxmlformats.org/officeDocument/2006/relationships/image" Target="../media/image11.png"/><Relationship Id="rId23" Type="http://schemas.openxmlformats.org/officeDocument/2006/relationships/image" Target="../media/image17.svg"/><Relationship Id="rId10" Type="http://schemas.openxmlformats.org/officeDocument/2006/relationships/image" Target="../media/image6.svg"/><Relationship Id="rId19" Type="http://schemas.openxmlformats.org/officeDocument/2006/relationships/image" Target="../media/image13.svg"/><Relationship Id="rId4" Type="http://schemas.openxmlformats.org/officeDocument/2006/relationships/chart" Target="../charts/chart4.xml"/><Relationship Id="rId9" Type="http://schemas.openxmlformats.org/officeDocument/2006/relationships/image" Target="../media/image5.png"/><Relationship Id="rId14" Type="http://schemas.openxmlformats.org/officeDocument/2006/relationships/image" Target="../media/image10.svg"/><Relationship Id="rId22" Type="http://schemas.openxmlformats.org/officeDocument/2006/relationships/image" Target="../media/image16.png"/></Relationships>
</file>

<file path=xl/drawings/_rels/drawing2.xml.rels><?xml version="1.0" encoding="UTF-8" standalone="yes"?>
<Relationships xmlns="http://schemas.openxmlformats.org/package/2006/relationships"><Relationship Id="rId8" Type="http://schemas.openxmlformats.org/officeDocument/2006/relationships/hyperlink" Target="#Spreadsheet!A1"/><Relationship Id="rId3" Type="http://schemas.openxmlformats.org/officeDocument/2006/relationships/image" Target="../media/image9.png"/><Relationship Id="rId7" Type="http://schemas.openxmlformats.org/officeDocument/2006/relationships/hyperlink" Target="#Dashboard!A1"/><Relationship Id="rId2" Type="http://schemas.openxmlformats.org/officeDocument/2006/relationships/image" Target="../media/image8.svg"/><Relationship Id="rId1" Type="http://schemas.openxmlformats.org/officeDocument/2006/relationships/image" Target="../media/image7.png"/><Relationship Id="rId6" Type="http://schemas.microsoft.com/office/2007/relationships/hdphoto" Target="../media/hdphoto1.wdp"/><Relationship Id="rId5" Type="http://schemas.openxmlformats.org/officeDocument/2006/relationships/image" Target="../media/image11.png"/><Relationship Id="rId10" Type="http://schemas.openxmlformats.org/officeDocument/2006/relationships/image" Target="../media/image13.svg"/><Relationship Id="rId4" Type="http://schemas.openxmlformats.org/officeDocument/2006/relationships/image" Target="../media/image20.svg"/><Relationship Id="rId9"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1.emf"/></Relationships>
</file>

<file path=xl/drawings/drawing1.xml><?xml version="1.0" encoding="utf-8"?>
<xdr:wsDr xmlns:xdr="http://schemas.openxmlformats.org/drawingml/2006/spreadsheetDrawing" xmlns:a="http://schemas.openxmlformats.org/drawingml/2006/main">
  <xdr:twoCellAnchor>
    <xdr:from>
      <xdr:col>12</xdr:col>
      <xdr:colOff>276785</xdr:colOff>
      <xdr:row>15</xdr:row>
      <xdr:rowOff>193888</xdr:rowOff>
    </xdr:from>
    <xdr:to>
      <xdr:col>17</xdr:col>
      <xdr:colOff>695960</xdr:colOff>
      <xdr:row>38</xdr:row>
      <xdr:rowOff>236583</xdr:rowOff>
    </xdr:to>
    <xdr:sp macro="" textlink="">
      <xdr:nvSpPr>
        <xdr:cNvPr id="143" name="Rectangle: Rounded Corners 80">
          <a:extLst>
            <a:ext uri="{FF2B5EF4-FFF2-40B4-BE49-F238E27FC236}">
              <a16:creationId xmlns:a16="http://schemas.microsoft.com/office/drawing/2014/main" id="{39FA2F39-7D5C-472C-F407-208065C875B5}"/>
            </a:ext>
          </a:extLst>
        </xdr:cNvPr>
        <xdr:cNvSpPr/>
      </xdr:nvSpPr>
      <xdr:spPr>
        <a:xfrm>
          <a:off x="14043585" y="4003888"/>
          <a:ext cx="5524575" cy="5884695"/>
        </a:xfrm>
        <a:prstGeom prst="roundRect">
          <a:avLst>
            <a:gd name="adj" fmla="val 6407"/>
          </a:avLst>
        </a:prstGeom>
        <a:solidFill>
          <a:srgbClr val="181C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b="0">
            <a:solidFill>
              <a:schemeClr val="bg1"/>
            </a:solidFill>
            <a:latin typeface="Abadi" panose="020B0604020104020204" pitchFamily="34" charset="0"/>
          </a:endParaRPr>
        </a:p>
      </xdr:txBody>
    </xdr:sp>
    <xdr:clientData/>
  </xdr:twoCellAnchor>
  <xdr:twoCellAnchor>
    <xdr:from>
      <xdr:col>10</xdr:col>
      <xdr:colOff>532188</xdr:colOff>
      <xdr:row>7</xdr:row>
      <xdr:rowOff>198486</xdr:rowOff>
    </xdr:from>
    <xdr:to>
      <xdr:col>12</xdr:col>
      <xdr:colOff>55389</xdr:colOff>
      <xdr:row>23</xdr:row>
      <xdr:rowOff>49720</xdr:rowOff>
    </xdr:to>
    <xdr:sp macro="" textlink="">
      <xdr:nvSpPr>
        <xdr:cNvPr id="151" name="Rectangle: Rounded Corners 78">
          <a:extLst>
            <a:ext uri="{FF2B5EF4-FFF2-40B4-BE49-F238E27FC236}">
              <a16:creationId xmlns:a16="http://schemas.microsoft.com/office/drawing/2014/main" id="{5B810BB7-AA15-D8C9-3026-9F6F2EF87B2E}"/>
            </a:ext>
          </a:extLst>
        </xdr:cNvPr>
        <xdr:cNvSpPr/>
      </xdr:nvSpPr>
      <xdr:spPr>
        <a:xfrm>
          <a:off x="10311188" y="1976486"/>
          <a:ext cx="3511001" cy="3915234"/>
        </a:xfrm>
        <a:prstGeom prst="roundRect">
          <a:avLst>
            <a:gd name="adj" fmla="val 8666"/>
          </a:avLst>
        </a:prstGeom>
        <a:solidFill>
          <a:srgbClr val="181C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b="0">
            <a:solidFill>
              <a:schemeClr val="bg1"/>
            </a:solidFill>
            <a:latin typeface="Abadi" panose="020B0604020104020204" pitchFamily="34" charset="0"/>
          </a:endParaRPr>
        </a:p>
      </xdr:txBody>
    </xdr:sp>
    <xdr:clientData/>
  </xdr:twoCellAnchor>
  <xdr:twoCellAnchor>
    <xdr:from>
      <xdr:col>2</xdr:col>
      <xdr:colOff>551641</xdr:colOff>
      <xdr:row>24</xdr:row>
      <xdr:rowOff>5752</xdr:rowOff>
    </xdr:from>
    <xdr:to>
      <xdr:col>9</xdr:col>
      <xdr:colOff>1294643</xdr:colOff>
      <xdr:row>38</xdr:row>
      <xdr:rowOff>236584</xdr:rowOff>
    </xdr:to>
    <xdr:sp macro="" textlink="">
      <xdr:nvSpPr>
        <xdr:cNvPr id="140" name="Rectangle: Rounded Corners 81">
          <a:extLst>
            <a:ext uri="{FF2B5EF4-FFF2-40B4-BE49-F238E27FC236}">
              <a16:creationId xmlns:a16="http://schemas.microsoft.com/office/drawing/2014/main" id="{DFA0C51C-4969-530A-016F-5FE7DBAFCEE3}"/>
            </a:ext>
          </a:extLst>
        </xdr:cNvPr>
        <xdr:cNvSpPr/>
      </xdr:nvSpPr>
      <xdr:spPr>
        <a:xfrm>
          <a:off x="2202641" y="6101752"/>
          <a:ext cx="6877102" cy="3786832"/>
        </a:xfrm>
        <a:prstGeom prst="roundRect">
          <a:avLst>
            <a:gd name="adj" fmla="val 7064"/>
          </a:avLst>
        </a:prstGeom>
        <a:solidFill>
          <a:srgbClr val="181C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b="0">
            <a:solidFill>
              <a:schemeClr val="bg1"/>
            </a:solidFill>
            <a:latin typeface="Abadi" panose="020B0604020104020204" pitchFamily="34" charset="0"/>
          </a:endParaRPr>
        </a:p>
      </xdr:txBody>
    </xdr:sp>
    <xdr:clientData/>
  </xdr:twoCellAnchor>
  <xdr:twoCellAnchor>
    <xdr:from>
      <xdr:col>12</xdr:col>
      <xdr:colOff>888268</xdr:colOff>
      <xdr:row>27</xdr:row>
      <xdr:rowOff>96123</xdr:rowOff>
    </xdr:from>
    <xdr:to>
      <xdr:col>17</xdr:col>
      <xdr:colOff>162787</xdr:colOff>
      <xdr:row>37</xdr:row>
      <xdr:rowOff>37129</xdr:rowOff>
    </xdr:to>
    <xdr:sp macro="" textlink="">
      <xdr:nvSpPr>
        <xdr:cNvPr id="10" name="Rectangle: Rounded Corners 86">
          <a:extLst>
            <a:ext uri="{FF2B5EF4-FFF2-40B4-BE49-F238E27FC236}">
              <a16:creationId xmlns:a16="http://schemas.microsoft.com/office/drawing/2014/main" id="{BCEDE568-42F0-A442-B8FF-6E67A8E89CC5}"/>
            </a:ext>
          </a:extLst>
        </xdr:cNvPr>
        <xdr:cNvSpPr/>
      </xdr:nvSpPr>
      <xdr:spPr>
        <a:xfrm>
          <a:off x="14655068" y="6954123"/>
          <a:ext cx="4379919" cy="2481006"/>
        </a:xfrm>
        <a:prstGeom prst="roundRect">
          <a:avLst>
            <a:gd name="adj" fmla="val 15968"/>
          </a:avLst>
        </a:prstGeom>
        <a:solidFill>
          <a:srgbClr val="2B326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p>
      </xdr:txBody>
    </xdr:sp>
    <xdr:clientData/>
  </xdr:twoCellAnchor>
  <xdr:twoCellAnchor>
    <xdr:from>
      <xdr:col>2</xdr:col>
      <xdr:colOff>794026</xdr:colOff>
      <xdr:row>25</xdr:row>
      <xdr:rowOff>164084</xdr:rowOff>
    </xdr:from>
    <xdr:to>
      <xdr:col>9</xdr:col>
      <xdr:colOff>1270554</xdr:colOff>
      <xdr:row>39</xdr:row>
      <xdr:rowOff>68601</xdr:rowOff>
    </xdr:to>
    <xdr:grpSp>
      <xdr:nvGrpSpPr>
        <xdr:cNvPr id="175" name="Group 174">
          <a:extLst>
            <a:ext uri="{FF2B5EF4-FFF2-40B4-BE49-F238E27FC236}">
              <a16:creationId xmlns:a16="http://schemas.microsoft.com/office/drawing/2014/main" id="{26C28EB1-3BC8-92C3-E9C9-CA29B04C5DEC}"/>
            </a:ext>
          </a:extLst>
        </xdr:cNvPr>
        <xdr:cNvGrpSpPr/>
      </xdr:nvGrpSpPr>
      <xdr:grpSpPr>
        <a:xfrm>
          <a:off x="2451376" y="6355334"/>
          <a:ext cx="6629678" cy="3371617"/>
          <a:chOff x="10689161" y="2112920"/>
          <a:chExt cx="6329317" cy="2797880"/>
        </a:xfrm>
      </xdr:grpSpPr>
      <xdr:graphicFrame macro="">
        <xdr:nvGraphicFramePr>
          <xdr:cNvPr id="170" name="Chart 169">
            <a:extLst>
              <a:ext uri="{FF2B5EF4-FFF2-40B4-BE49-F238E27FC236}">
                <a16:creationId xmlns:a16="http://schemas.microsoft.com/office/drawing/2014/main" id="{874BFBF5-6A74-EB4E-8A59-D23BB97A5299}"/>
              </a:ext>
            </a:extLst>
          </xdr:cNvPr>
          <xdr:cNvGraphicFramePr>
            <a:graphicFrameLocks/>
          </xdr:cNvGraphicFramePr>
        </xdr:nvGraphicFramePr>
        <xdr:xfrm>
          <a:off x="10689161" y="2388879"/>
          <a:ext cx="6329317" cy="2521921"/>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71" name="TextBox 170">
            <a:extLst>
              <a:ext uri="{FF2B5EF4-FFF2-40B4-BE49-F238E27FC236}">
                <a16:creationId xmlns:a16="http://schemas.microsoft.com/office/drawing/2014/main" id="{7D857417-E956-4487-DF62-1D30A547D7EB}"/>
              </a:ext>
            </a:extLst>
          </xdr:cNvPr>
          <xdr:cNvSpPr txBox="1"/>
        </xdr:nvSpPr>
        <xdr:spPr>
          <a:xfrm>
            <a:off x="13222742" y="2293400"/>
            <a:ext cx="227969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rgbClr val="F06813"/>
                </a:solidFill>
                <a:latin typeface="Abadi" panose="020B0604020104020204" pitchFamily="34" charset="0"/>
              </a:rPr>
              <a:t>Highest</a:t>
            </a:r>
            <a:r>
              <a:rPr lang="en-US" sz="1400" baseline="0">
                <a:solidFill>
                  <a:srgbClr val="F06813"/>
                </a:solidFill>
                <a:latin typeface="Abadi" panose="020B0604020104020204" pitchFamily="34" charset="0"/>
              </a:rPr>
              <a:t> Expenses</a:t>
            </a:r>
            <a:endParaRPr lang="en-US" sz="1400">
              <a:solidFill>
                <a:srgbClr val="F06813"/>
              </a:solidFill>
              <a:latin typeface="Abadi" panose="020B0604020104020204" pitchFamily="34" charset="0"/>
            </a:endParaRPr>
          </a:p>
        </xdr:txBody>
      </xdr:sp>
      <xdr:sp macro="" textlink="Pivottables!AF11">
        <xdr:nvSpPr>
          <xdr:cNvPr id="173" name="TextBox 172">
            <a:extLst>
              <a:ext uri="{FF2B5EF4-FFF2-40B4-BE49-F238E27FC236}">
                <a16:creationId xmlns:a16="http://schemas.microsoft.com/office/drawing/2014/main" id="{B682DFA2-F1E3-28FE-A241-971AC6F5348B}"/>
              </a:ext>
            </a:extLst>
          </xdr:cNvPr>
          <xdr:cNvSpPr txBox="1"/>
        </xdr:nvSpPr>
        <xdr:spPr>
          <a:xfrm>
            <a:off x="13810138" y="2112920"/>
            <a:ext cx="11049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9138C4D-FB9B-B743-87A7-3B049B826C69}" type="TxLink">
              <a:rPr lang="en-US" sz="1800" b="0" i="0" u="none" strike="noStrike">
                <a:solidFill>
                  <a:schemeClr val="bg1"/>
                </a:solidFill>
                <a:latin typeface="Abadi"/>
              </a:rPr>
              <a:pPr algn="ctr"/>
              <a:t>$49,930</a:t>
            </a:fld>
            <a:endParaRPr lang="en-US" sz="1400">
              <a:solidFill>
                <a:schemeClr val="bg1"/>
              </a:solidFill>
              <a:latin typeface="Abadi" panose="020B0604020104020204" pitchFamily="34" charset="0"/>
            </a:endParaRPr>
          </a:p>
        </xdr:txBody>
      </xdr:sp>
    </xdr:grpSp>
    <xdr:clientData/>
  </xdr:twoCellAnchor>
  <xdr:twoCellAnchor>
    <xdr:from>
      <xdr:col>12</xdr:col>
      <xdr:colOff>276785</xdr:colOff>
      <xdr:row>7</xdr:row>
      <xdr:rowOff>198485</xdr:rowOff>
    </xdr:from>
    <xdr:to>
      <xdr:col>17</xdr:col>
      <xdr:colOff>695960</xdr:colOff>
      <xdr:row>14</xdr:row>
      <xdr:rowOff>223109</xdr:rowOff>
    </xdr:to>
    <xdr:sp macro="" textlink="">
      <xdr:nvSpPr>
        <xdr:cNvPr id="138" name="Rectangle: Top Corners Rounded 91">
          <a:extLst>
            <a:ext uri="{FF2B5EF4-FFF2-40B4-BE49-F238E27FC236}">
              <a16:creationId xmlns:a16="http://schemas.microsoft.com/office/drawing/2014/main" id="{EC5779C5-1782-E802-C97F-4902AF1BBA1D}"/>
            </a:ext>
          </a:extLst>
        </xdr:cNvPr>
        <xdr:cNvSpPr/>
      </xdr:nvSpPr>
      <xdr:spPr>
        <a:xfrm>
          <a:off x="14043585" y="1976485"/>
          <a:ext cx="5524575" cy="1802624"/>
        </a:xfrm>
        <a:prstGeom prst="roundRect">
          <a:avLst>
            <a:gd name="adj" fmla="val 19784"/>
          </a:avLst>
        </a:prstGeom>
        <a:solidFill>
          <a:srgbClr val="181C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b="0">
            <a:solidFill>
              <a:schemeClr val="bg1"/>
            </a:solidFill>
            <a:latin typeface="Abadi" panose="020B0604020104020204" pitchFamily="34" charset="0"/>
          </a:endParaRPr>
        </a:p>
      </xdr:txBody>
    </xdr:sp>
    <xdr:clientData/>
  </xdr:twoCellAnchor>
  <xdr:twoCellAnchor>
    <xdr:from>
      <xdr:col>9</xdr:col>
      <xdr:colOff>1507483</xdr:colOff>
      <xdr:row>24</xdr:row>
      <xdr:rowOff>5752</xdr:rowOff>
    </xdr:from>
    <xdr:to>
      <xdr:col>12</xdr:col>
      <xdr:colOff>65016</xdr:colOff>
      <xdr:row>38</xdr:row>
      <xdr:rowOff>236584</xdr:rowOff>
    </xdr:to>
    <xdr:sp macro="" textlink="">
      <xdr:nvSpPr>
        <xdr:cNvPr id="145" name="Rectangle: Rounded Corners 79">
          <a:extLst>
            <a:ext uri="{FF2B5EF4-FFF2-40B4-BE49-F238E27FC236}">
              <a16:creationId xmlns:a16="http://schemas.microsoft.com/office/drawing/2014/main" id="{BF0C8CF8-69A4-2844-99A1-B31C6416AFC8}"/>
            </a:ext>
            <a:ext uri="{147F2762-F138-4A5C-976F-8EAC2B608ADB}">
              <a16:predDERef xmlns:a16="http://schemas.microsoft.com/office/drawing/2014/main" pred="{EC5779C5-1782-E802-C97F-4902AF1BBA1D}"/>
            </a:ext>
          </a:extLst>
        </xdr:cNvPr>
        <xdr:cNvSpPr/>
      </xdr:nvSpPr>
      <xdr:spPr>
        <a:xfrm>
          <a:off x="9317983" y="5949352"/>
          <a:ext cx="4529708" cy="3697932"/>
        </a:xfrm>
        <a:prstGeom prst="roundRect">
          <a:avLst>
            <a:gd name="adj" fmla="val 7064"/>
          </a:avLst>
        </a:prstGeom>
        <a:solidFill>
          <a:srgbClr val="181C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b="0">
            <a:solidFill>
              <a:schemeClr val="bg1"/>
            </a:solidFill>
            <a:latin typeface="Abadi" panose="020B0604020104020204" pitchFamily="34" charset="0"/>
          </a:endParaRPr>
        </a:p>
      </xdr:txBody>
    </xdr:sp>
    <xdr:clientData/>
  </xdr:twoCellAnchor>
  <xdr:twoCellAnchor>
    <xdr:from>
      <xdr:col>2</xdr:col>
      <xdr:colOff>551641</xdr:colOff>
      <xdr:row>14</xdr:row>
      <xdr:rowOff>135636</xdr:rowOff>
    </xdr:from>
    <xdr:to>
      <xdr:col>7</xdr:col>
      <xdr:colOff>633688</xdr:colOff>
      <xdr:row>23</xdr:row>
      <xdr:rowOff>35550</xdr:rowOff>
    </xdr:to>
    <xdr:sp macro="" textlink="">
      <xdr:nvSpPr>
        <xdr:cNvPr id="180" name="Rectangle: Rounded Corners 74">
          <a:extLst>
            <a:ext uri="{FF2B5EF4-FFF2-40B4-BE49-F238E27FC236}">
              <a16:creationId xmlns:a16="http://schemas.microsoft.com/office/drawing/2014/main" id="{D3E7A982-8D08-1786-7B0B-B7D2E11FBCA1}"/>
            </a:ext>
          </a:extLst>
        </xdr:cNvPr>
        <xdr:cNvSpPr/>
      </xdr:nvSpPr>
      <xdr:spPr>
        <a:xfrm>
          <a:off x="2202641" y="3691636"/>
          <a:ext cx="4209547" cy="2185914"/>
        </a:xfrm>
        <a:prstGeom prst="roundRect">
          <a:avLst>
            <a:gd name="adj" fmla="val 11469"/>
          </a:avLst>
        </a:prstGeom>
        <a:solidFill>
          <a:srgbClr val="181C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b="0">
            <a:solidFill>
              <a:schemeClr val="bg1"/>
            </a:solidFill>
            <a:latin typeface="Abadi" panose="020B0604020104020204" pitchFamily="34" charset="0"/>
          </a:endParaRPr>
        </a:p>
      </xdr:txBody>
    </xdr:sp>
    <xdr:clientData/>
  </xdr:twoCellAnchor>
  <xdr:twoCellAnchor>
    <xdr:from>
      <xdr:col>2</xdr:col>
      <xdr:colOff>551641</xdr:colOff>
      <xdr:row>7</xdr:row>
      <xdr:rowOff>198485</xdr:rowOff>
    </xdr:from>
    <xdr:to>
      <xdr:col>7</xdr:col>
      <xdr:colOff>633688</xdr:colOff>
      <xdr:row>13</xdr:row>
      <xdr:rowOff>165435</xdr:rowOff>
    </xdr:to>
    <xdr:sp macro="" textlink="">
      <xdr:nvSpPr>
        <xdr:cNvPr id="182" name="Rectangle: Rounded Corners 11">
          <a:extLst>
            <a:ext uri="{FF2B5EF4-FFF2-40B4-BE49-F238E27FC236}">
              <a16:creationId xmlns:a16="http://schemas.microsoft.com/office/drawing/2014/main" id="{22A5FB2F-4DE1-23CB-AA1B-550911B3A65A}"/>
            </a:ext>
          </a:extLst>
        </xdr:cNvPr>
        <xdr:cNvSpPr/>
      </xdr:nvSpPr>
      <xdr:spPr>
        <a:xfrm>
          <a:off x="2202641" y="1976485"/>
          <a:ext cx="4209547" cy="1490950"/>
        </a:xfrm>
        <a:prstGeom prst="roundRect">
          <a:avLst>
            <a:gd name="adj" fmla="val 17609"/>
          </a:avLst>
        </a:prstGeom>
        <a:gradFill>
          <a:gsLst>
            <a:gs pos="0">
              <a:srgbClr val="F06813"/>
            </a:gs>
            <a:gs pos="100000">
              <a:srgbClr val="E33B57"/>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2000" b="0">
            <a:solidFill>
              <a:schemeClr val="bg1"/>
            </a:solidFill>
            <a:latin typeface="Abadi" panose="020B0604020104020204" pitchFamily="34" charset="0"/>
          </a:endParaRPr>
        </a:p>
      </xdr:txBody>
    </xdr:sp>
    <xdr:clientData/>
  </xdr:twoCellAnchor>
  <xdr:twoCellAnchor>
    <xdr:from>
      <xdr:col>9</xdr:col>
      <xdr:colOff>1735974</xdr:colOff>
      <xdr:row>24</xdr:row>
      <xdr:rowOff>95293</xdr:rowOff>
    </xdr:from>
    <xdr:to>
      <xdr:col>10</xdr:col>
      <xdr:colOff>1907520</xdr:colOff>
      <xdr:row>25</xdr:row>
      <xdr:rowOff>202281</xdr:rowOff>
    </xdr:to>
    <xdr:sp macro="" textlink="">
      <xdr:nvSpPr>
        <xdr:cNvPr id="196" name="TextBox 195">
          <a:extLst>
            <a:ext uri="{FF2B5EF4-FFF2-40B4-BE49-F238E27FC236}">
              <a16:creationId xmlns:a16="http://schemas.microsoft.com/office/drawing/2014/main" id="{1E82F1C1-EC2C-9B27-1DB4-124745BD5FEE}"/>
            </a:ext>
          </a:extLst>
        </xdr:cNvPr>
        <xdr:cNvSpPr txBox="1"/>
      </xdr:nvSpPr>
      <xdr:spPr>
        <a:xfrm>
          <a:off x="9546474" y="6011999"/>
          <a:ext cx="2166193" cy="353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bg1"/>
              </a:solidFill>
              <a:latin typeface="Abadi" panose="020B0604020104020204" pitchFamily="34" charset="0"/>
              <a:ea typeface="Segoe UI Historic" panose="020B0502040204020203" pitchFamily="34" charset="0"/>
              <a:cs typeface="Segoe UI Historic" panose="020B0502040204020203" pitchFamily="34" charset="0"/>
            </a:rPr>
            <a:t>Tool Population</a:t>
          </a:r>
        </a:p>
      </xdr:txBody>
    </xdr:sp>
    <xdr:clientData/>
  </xdr:twoCellAnchor>
  <xdr:twoCellAnchor>
    <xdr:from>
      <xdr:col>2</xdr:col>
      <xdr:colOff>812643</xdr:colOff>
      <xdr:row>15</xdr:row>
      <xdr:rowOff>9531</xdr:rowOff>
    </xdr:from>
    <xdr:to>
      <xdr:col>6</xdr:col>
      <xdr:colOff>291985</xdr:colOff>
      <xdr:row>16</xdr:row>
      <xdr:rowOff>169969</xdr:rowOff>
    </xdr:to>
    <xdr:sp macro="" textlink="">
      <xdr:nvSpPr>
        <xdr:cNvPr id="199" name="TextBox 198">
          <a:extLst>
            <a:ext uri="{FF2B5EF4-FFF2-40B4-BE49-F238E27FC236}">
              <a16:creationId xmlns:a16="http://schemas.microsoft.com/office/drawing/2014/main" id="{7640459A-3DA9-C02C-E45D-30C02BDED1CC}"/>
            </a:ext>
          </a:extLst>
        </xdr:cNvPr>
        <xdr:cNvSpPr txBox="1"/>
      </xdr:nvSpPr>
      <xdr:spPr>
        <a:xfrm>
          <a:off x="2463643" y="3819531"/>
          <a:ext cx="2781342" cy="414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bg1"/>
              </a:solidFill>
              <a:latin typeface="Abadi" panose="020B0604020104020204" pitchFamily="34" charset="0"/>
              <a:ea typeface="Segoe UI Historic" panose="020B0502040204020203" pitchFamily="34" charset="0"/>
              <a:cs typeface="Segoe UI Historic" panose="020B0502040204020203" pitchFamily="34" charset="0"/>
            </a:rPr>
            <a:t>Expense Per Model</a:t>
          </a:r>
        </a:p>
      </xdr:txBody>
    </xdr:sp>
    <xdr:clientData/>
  </xdr:twoCellAnchor>
  <xdr:twoCellAnchor>
    <xdr:from>
      <xdr:col>2</xdr:col>
      <xdr:colOff>812643</xdr:colOff>
      <xdr:row>24</xdr:row>
      <xdr:rowOff>207352</xdr:rowOff>
    </xdr:from>
    <xdr:to>
      <xdr:col>7</xdr:col>
      <xdr:colOff>134445</xdr:colOff>
      <xdr:row>26</xdr:row>
      <xdr:rowOff>181690</xdr:rowOff>
    </xdr:to>
    <xdr:sp macro="" textlink="">
      <xdr:nvSpPr>
        <xdr:cNvPr id="200" name="TextBox 199">
          <a:extLst>
            <a:ext uri="{FF2B5EF4-FFF2-40B4-BE49-F238E27FC236}">
              <a16:creationId xmlns:a16="http://schemas.microsoft.com/office/drawing/2014/main" id="{198641C3-F838-D4C9-BAE8-4377FA273685}"/>
            </a:ext>
          </a:extLst>
        </xdr:cNvPr>
        <xdr:cNvSpPr txBox="1"/>
      </xdr:nvSpPr>
      <xdr:spPr>
        <a:xfrm>
          <a:off x="2463643" y="6303352"/>
          <a:ext cx="3449302" cy="482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bg1"/>
              </a:solidFill>
              <a:latin typeface="Abadi" panose="020B0604020104020204" pitchFamily="34" charset="0"/>
              <a:ea typeface="Segoe UI Historic" panose="020B0502040204020203" pitchFamily="34" charset="0"/>
              <a:cs typeface="Segoe UI Historic" panose="020B0502040204020203" pitchFamily="34" charset="0"/>
            </a:rPr>
            <a:t>Income &amp; Expenses</a:t>
          </a:r>
        </a:p>
      </xdr:txBody>
    </xdr:sp>
    <xdr:clientData/>
  </xdr:twoCellAnchor>
  <xdr:twoCellAnchor>
    <xdr:from>
      <xdr:col>9</xdr:col>
      <xdr:colOff>1774653</xdr:colOff>
      <xdr:row>32</xdr:row>
      <xdr:rowOff>253474</xdr:rowOff>
    </xdr:from>
    <xdr:to>
      <xdr:col>10</xdr:col>
      <xdr:colOff>1407753</xdr:colOff>
      <xdr:row>35</xdr:row>
      <xdr:rowOff>81521</xdr:rowOff>
    </xdr:to>
    <xdr:grpSp>
      <xdr:nvGrpSpPr>
        <xdr:cNvPr id="87" name="Group 86">
          <a:extLst>
            <a:ext uri="{FF2B5EF4-FFF2-40B4-BE49-F238E27FC236}">
              <a16:creationId xmlns:a16="http://schemas.microsoft.com/office/drawing/2014/main" id="{B5798865-756B-73F3-375D-1330587BF249}"/>
            </a:ext>
          </a:extLst>
        </xdr:cNvPr>
        <xdr:cNvGrpSpPr/>
      </xdr:nvGrpSpPr>
      <xdr:grpSpPr>
        <a:xfrm>
          <a:off x="9585153" y="8168749"/>
          <a:ext cx="1623825" cy="580522"/>
          <a:chOff x="7581900" y="3098800"/>
          <a:chExt cx="1371600" cy="533400"/>
        </a:xfrm>
      </xdr:grpSpPr>
      <xdr:sp macro="" textlink="Spreadsheet!N6">
        <xdr:nvSpPr>
          <xdr:cNvPr id="85" name="TextBox 84">
            <a:extLst>
              <a:ext uri="{FF2B5EF4-FFF2-40B4-BE49-F238E27FC236}">
                <a16:creationId xmlns:a16="http://schemas.microsoft.com/office/drawing/2014/main" id="{541C7B99-F92F-7BB0-6840-7F0FA5287399}"/>
              </a:ext>
            </a:extLst>
          </xdr:cNvPr>
          <xdr:cNvSpPr txBox="1"/>
        </xdr:nvSpPr>
        <xdr:spPr>
          <a:xfrm>
            <a:off x="7581900" y="3098800"/>
            <a:ext cx="1358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E937339-D215-0347-A905-3B8A6C6A6A7D}" type="TxLink">
              <a:rPr lang="en-US" sz="1600" b="0" i="0" u="none" strike="noStrike">
                <a:solidFill>
                  <a:schemeClr val="bg1"/>
                </a:solidFill>
                <a:latin typeface="Abadi"/>
              </a:rPr>
              <a:pPr algn="l"/>
              <a:t>GA4</a:t>
            </a:fld>
            <a:endParaRPr lang="en-US" sz="1600">
              <a:solidFill>
                <a:schemeClr val="bg1"/>
              </a:solidFill>
              <a:latin typeface="Abadi" panose="020B0604020104020204" pitchFamily="34" charset="0"/>
            </a:endParaRPr>
          </a:p>
        </xdr:txBody>
      </xdr:sp>
      <xdr:sp macro="" textlink="Spreadsheet!M6">
        <xdr:nvSpPr>
          <xdr:cNvPr id="86" name="TextBox 85">
            <a:extLst>
              <a:ext uri="{FF2B5EF4-FFF2-40B4-BE49-F238E27FC236}">
                <a16:creationId xmlns:a16="http://schemas.microsoft.com/office/drawing/2014/main" id="{193F4ED9-AD4A-8279-20B1-4D392BD16BFE}"/>
              </a:ext>
            </a:extLst>
          </xdr:cNvPr>
          <xdr:cNvSpPr txBox="1"/>
        </xdr:nvSpPr>
        <xdr:spPr>
          <a:xfrm>
            <a:off x="7594600" y="3327400"/>
            <a:ext cx="1358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62E2895-D2B3-E648-85A3-B518EE0B9F92}" type="TxLink">
              <a:rPr lang="en-US" sz="1800" b="0" i="0" u="none" strike="noStrike">
                <a:solidFill>
                  <a:schemeClr val="bg1"/>
                </a:solidFill>
                <a:latin typeface="Abadi"/>
              </a:rPr>
              <a:pPr algn="l"/>
              <a:t>131</a:t>
            </a:fld>
            <a:endParaRPr lang="en-US" sz="1800">
              <a:solidFill>
                <a:schemeClr val="bg1"/>
              </a:solidFill>
              <a:latin typeface="Abadi" panose="020B0604020104020204" pitchFamily="34" charset="0"/>
            </a:endParaRPr>
          </a:p>
        </xdr:txBody>
      </xdr:sp>
    </xdr:grpSp>
    <xdr:clientData/>
  </xdr:twoCellAnchor>
  <xdr:twoCellAnchor>
    <xdr:from>
      <xdr:col>11</xdr:col>
      <xdr:colOff>431104</xdr:colOff>
      <xdr:row>33</xdr:row>
      <xdr:rowOff>44430</xdr:rowOff>
    </xdr:from>
    <xdr:to>
      <xdr:col>12</xdr:col>
      <xdr:colOff>64204</xdr:colOff>
      <xdr:row>35</xdr:row>
      <xdr:rowOff>126477</xdr:rowOff>
    </xdr:to>
    <xdr:grpSp>
      <xdr:nvGrpSpPr>
        <xdr:cNvPr id="88" name="Group 87">
          <a:extLst>
            <a:ext uri="{FF2B5EF4-FFF2-40B4-BE49-F238E27FC236}">
              <a16:creationId xmlns:a16="http://schemas.microsoft.com/office/drawing/2014/main" id="{C85BB4F7-A965-573A-7F0C-F727AA8D89B2}"/>
            </a:ext>
          </a:extLst>
        </xdr:cNvPr>
        <xdr:cNvGrpSpPr/>
      </xdr:nvGrpSpPr>
      <xdr:grpSpPr>
        <a:xfrm>
          <a:off x="12223054" y="8216880"/>
          <a:ext cx="1623825" cy="577347"/>
          <a:chOff x="7581900" y="3098800"/>
          <a:chExt cx="1371600" cy="533400"/>
        </a:xfrm>
      </xdr:grpSpPr>
      <xdr:sp macro="" textlink="Spreadsheet!N8">
        <xdr:nvSpPr>
          <xdr:cNvPr id="89" name="TextBox 88">
            <a:extLst>
              <a:ext uri="{FF2B5EF4-FFF2-40B4-BE49-F238E27FC236}">
                <a16:creationId xmlns:a16="http://schemas.microsoft.com/office/drawing/2014/main" id="{C7BB704C-6DD0-42B4-5984-C7042CCA07EA}"/>
              </a:ext>
            </a:extLst>
          </xdr:cNvPr>
          <xdr:cNvSpPr txBox="1"/>
        </xdr:nvSpPr>
        <xdr:spPr>
          <a:xfrm>
            <a:off x="7581900" y="3098800"/>
            <a:ext cx="1358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47810D1-3E9C-7949-9DBE-A86EE1ED8210}" type="TxLink">
              <a:rPr lang="en-US" sz="1600" b="0" i="0" u="none" strike="noStrike">
                <a:solidFill>
                  <a:schemeClr val="bg1"/>
                </a:solidFill>
                <a:latin typeface="Abadi"/>
              </a:rPr>
              <a:pPr algn="l"/>
              <a:t>BL3</a:t>
            </a:fld>
            <a:endParaRPr lang="en-US" sz="1600">
              <a:solidFill>
                <a:schemeClr val="bg1"/>
              </a:solidFill>
              <a:latin typeface="Abadi" panose="020B0604020104020204" pitchFamily="34" charset="0"/>
            </a:endParaRPr>
          </a:p>
        </xdr:txBody>
      </xdr:sp>
      <xdr:sp macro="" textlink="Spreadsheet!M8">
        <xdr:nvSpPr>
          <xdr:cNvPr id="90" name="TextBox 89">
            <a:extLst>
              <a:ext uri="{FF2B5EF4-FFF2-40B4-BE49-F238E27FC236}">
                <a16:creationId xmlns:a16="http://schemas.microsoft.com/office/drawing/2014/main" id="{40350A4F-E5C4-5506-1B43-F6540D3D9FC5}"/>
              </a:ext>
            </a:extLst>
          </xdr:cNvPr>
          <xdr:cNvSpPr txBox="1"/>
        </xdr:nvSpPr>
        <xdr:spPr>
          <a:xfrm>
            <a:off x="7594600" y="3327400"/>
            <a:ext cx="1358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91867A4-1263-194E-82AC-31E4E9EC5B9A}" type="TxLink">
              <a:rPr lang="en-US" sz="1800" b="0" i="0" u="none" strike="noStrike">
                <a:solidFill>
                  <a:schemeClr val="bg1"/>
                </a:solidFill>
                <a:latin typeface="Abadi"/>
              </a:rPr>
              <a:pPr algn="l"/>
              <a:t>53</a:t>
            </a:fld>
            <a:endParaRPr lang="en-US" sz="1800">
              <a:solidFill>
                <a:schemeClr val="bg1"/>
              </a:solidFill>
              <a:latin typeface="Abadi" panose="020B0604020104020204" pitchFamily="34" charset="0"/>
            </a:endParaRPr>
          </a:p>
        </xdr:txBody>
      </xdr:sp>
    </xdr:grpSp>
    <xdr:clientData/>
  </xdr:twoCellAnchor>
  <xdr:twoCellAnchor>
    <xdr:from>
      <xdr:col>9</xdr:col>
      <xdr:colOff>1774653</xdr:colOff>
      <xdr:row>35</xdr:row>
      <xdr:rowOff>81521</xdr:rowOff>
    </xdr:from>
    <xdr:to>
      <xdr:col>10</xdr:col>
      <xdr:colOff>1407753</xdr:colOff>
      <xdr:row>37</xdr:row>
      <xdr:rowOff>163568</xdr:rowOff>
    </xdr:to>
    <xdr:grpSp>
      <xdr:nvGrpSpPr>
        <xdr:cNvPr id="91" name="Group 90">
          <a:extLst>
            <a:ext uri="{FF2B5EF4-FFF2-40B4-BE49-F238E27FC236}">
              <a16:creationId xmlns:a16="http://schemas.microsoft.com/office/drawing/2014/main" id="{D7AA0ACB-394F-E97B-5EEF-89972C630808}"/>
            </a:ext>
          </a:extLst>
        </xdr:cNvPr>
        <xdr:cNvGrpSpPr/>
      </xdr:nvGrpSpPr>
      <xdr:grpSpPr>
        <a:xfrm>
          <a:off x="9585153" y="8749271"/>
          <a:ext cx="1623825" cy="577347"/>
          <a:chOff x="7581900" y="3098800"/>
          <a:chExt cx="1371600" cy="533400"/>
        </a:xfrm>
      </xdr:grpSpPr>
      <xdr:sp macro="" textlink="Spreadsheet!N7">
        <xdr:nvSpPr>
          <xdr:cNvPr id="92" name="TextBox 91">
            <a:extLst>
              <a:ext uri="{FF2B5EF4-FFF2-40B4-BE49-F238E27FC236}">
                <a16:creationId xmlns:a16="http://schemas.microsoft.com/office/drawing/2014/main" id="{285C0E56-6015-6DC6-5AF6-F015F97BD427}"/>
              </a:ext>
            </a:extLst>
          </xdr:cNvPr>
          <xdr:cNvSpPr txBox="1"/>
        </xdr:nvSpPr>
        <xdr:spPr>
          <a:xfrm>
            <a:off x="7581900" y="3098800"/>
            <a:ext cx="1358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D4F2D13-C46B-C24C-B2F4-FEC7A6A8E269}" type="TxLink">
              <a:rPr lang="en-US" sz="1600" b="0" i="0" u="none" strike="noStrike">
                <a:solidFill>
                  <a:schemeClr val="bg1"/>
                </a:solidFill>
                <a:latin typeface="Abadi"/>
              </a:rPr>
              <a:pPr algn="l"/>
              <a:t>GA3</a:t>
            </a:fld>
            <a:endParaRPr lang="en-US" sz="1600">
              <a:solidFill>
                <a:schemeClr val="bg1"/>
              </a:solidFill>
              <a:latin typeface="Abadi" panose="020B0604020104020204" pitchFamily="34" charset="0"/>
            </a:endParaRPr>
          </a:p>
        </xdr:txBody>
      </xdr:sp>
      <xdr:sp macro="" textlink="Spreadsheet!M7">
        <xdr:nvSpPr>
          <xdr:cNvPr id="93" name="TextBox 92">
            <a:extLst>
              <a:ext uri="{FF2B5EF4-FFF2-40B4-BE49-F238E27FC236}">
                <a16:creationId xmlns:a16="http://schemas.microsoft.com/office/drawing/2014/main" id="{1EF95054-8E4E-381F-16FE-055BE9F58DD9}"/>
              </a:ext>
            </a:extLst>
          </xdr:cNvPr>
          <xdr:cNvSpPr txBox="1"/>
        </xdr:nvSpPr>
        <xdr:spPr>
          <a:xfrm>
            <a:off x="7594600" y="3327400"/>
            <a:ext cx="1358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87A8ED3-D2BE-2F45-8165-3D81FC81E43C}" type="TxLink">
              <a:rPr lang="en-US" sz="1800" b="0" i="0" u="none" strike="noStrike">
                <a:solidFill>
                  <a:schemeClr val="bg1"/>
                </a:solidFill>
                <a:latin typeface="Abadi"/>
              </a:rPr>
              <a:pPr algn="l"/>
              <a:t>241</a:t>
            </a:fld>
            <a:endParaRPr lang="en-US" sz="1800">
              <a:solidFill>
                <a:schemeClr val="bg1"/>
              </a:solidFill>
              <a:latin typeface="Abadi" panose="020B0604020104020204" pitchFamily="34" charset="0"/>
            </a:endParaRPr>
          </a:p>
        </xdr:txBody>
      </xdr:sp>
    </xdr:grpSp>
    <xdr:clientData/>
  </xdr:twoCellAnchor>
  <xdr:twoCellAnchor>
    <xdr:from>
      <xdr:col>11</xdr:col>
      <xdr:colOff>431104</xdr:colOff>
      <xdr:row>35</xdr:row>
      <xdr:rowOff>126477</xdr:rowOff>
    </xdr:from>
    <xdr:to>
      <xdr:col>12</xdr:col>
      <xdr:colOff>64204</xdr:colOff>
      <xdr:row>37</xdr:row>
      <xdr:rowOff>208524</xdr:rowOff>
    </xdr:to>
    <xdr:grpSp>
      <xdr:nvGrpSpPr>
        <xdr:cNvPr id="94" name="Group 93">
          <a:extLst>
            <a:ext uri="{FF2B5EF4-FFF2-40B4-BE49-F238E27FC236}">
              <a16:creationId xmlns:a16="http://schemas.microsoft.com/office/drawing/2014/main" id="{D94AA338-68BB-28A1-BA17-4053D2BFB173}"/>
            </a:ext>
          </a:extLst>
        </xdr:cNvPr>
        <xdr:cNvGrpSpPr/>
      </xdr:nvGrpSpPr>
      <xdr:grpSpPr>
        <a:xfrm>
          <a:off x="12223054" y="8794227"/>
          <a:ext cx="1623825" cy="577347"/>
          <a:chOff x="7581900" y="3098800"/>
          <a:chExt cx="1371600" cy="533400"/>
        </a:xfrm>
      </xdr:grpSpPr>
      <xdr:sp macro="" textlink="Spreadsheet!N9">
        <xdr:nvSpPr>
          <xdr:cNvPr id="95" name="TextBox 94">
            <a:extLst>
              <a:ext uri="{FF2B5EF4-FFF2-40B4-BE49-F238E27FC236}">
                <a16:creationId xmlns:a16="http://schemas.microsoft.com/office/drawing/2014/main" id="{15995B03-CC7C-CFC7-BB74-22A844E2A7B7}"/>
              </a:ext>
            </a:extLst>
          </xdr:cNvPr>
          <xdr:cNvSpPr txBox="1"/>
        </xdr:nvSpPr>
        <xdr:spPr>
          <a:xfrm>
            <a:off x="7581900" y="3098800"/>
            <a:ext cx="1358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6E050E3-975A-2541-8DCE-D223DA371CE7}" type="TxLink">
              <a:rPr lang="en-US" sz="1600" b="0" i="0" u="none" strike="noStrike">
                <a:solidFill>
                  <a:schemeClr val="bg1"/>
                </a:solidFill>
                <a:latin typeface="Abadi"/>
              </a:rPr>
              <a:pPr algn="l"/>
              <a:t>BL5</a:t>
            </a:fld>
            <a:endParaRPr lang="en-US" sz="1600">
              <a:solidFill>
                <a:schemeClr val="bg1"/>
              </a:solidFill>
              <a:latin typeface="Abadi" panose="020B0604020104020204" pitchFamily="34" charset="0"/>
            </a:endParaRPr>
          </a:p>
        </xdr:txBody>
      </xdr:sp>
      <xdr:sp macro="" textlink="Spreadsheet!M9">
        <xdr:nvSpPr>
          <xdr:cNvPr id="96" name="TextBox 95">
            <a:extLst>
              <a:ext uri="{FF2B5EF4-FFF2-40B4-BE49-F238E27FC236}">
                <a16:creationId xmlns:a16="http://schemas.microsoft.com/office/drawing/2014/main" id="{D0BEF981-6CEC-96D7-44C3-266496524DA4}"/>
              </a:ext>
            </a:extLst>
          </xdr:cNvPr>
          <xdr:cNvSpPr txBox="1"/>
        </xdr:nvSpPr>
        <xdr:spPr>
          <a:xfrm>
            <a:off x="7594600" y="3327400"/>
            <a:ext cx="1358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7561514-4214-E04B-9FE9-E3134FB322F9}" type="TxLink">
              <a:rPr lang="en-US" sz="1800" b="0" i="0" u="none" strike="noStrike">
                <a:solidFill>
                  <a:schemeClr val="bg1"/>
                </a:solidFill>
                <a:latin typeface="Abadi"/>
              </a:rPr>
              <a:pPr algn="l"/>
              <a:t>44</a:t>
            </a:fld>
            <a:endParaRPr lang="en-US" sz="1800">
              <a:solidFill>
                <a:schemeClr val="bg1"/>
              </a:solidFill>
              <a:latin typeface="Abadi" panose="020B0604020104020204" pitchFamily="34" charset="0"/>
            </a:endParaRPr>
          </a:p>
        </xdr:txBody>
      </xdr:sp>
    </xdr:grpSp>
    <xdr:clientData/>
  </xdr:twoCellAnchor>
  <xdr:twoCellAnchor>
    <xdr:from>
      <xdr:col>10</xdr:col>
      <xdr:colOff>701412</xdr:colOff>
      <xdr:row>8</xdr:row>
      <xdr:rowOff>182080</xdr:rowOff>
    </xdr:from>
    <xdr:to>
      <xdr:col>11</xdr:col>
      <xdr:colOff>775221</xdr:colOff>
      <xdr:row>10</xdr:row>
      <xdr:rowOff>39347</xdr:rowOff>
    </xdr:to>
    <xdr:sp macro="" textlink="">
      <xdr:nvSpPr>
        <xdr:cNvPr id="119" name="TextBox 118">
          <a:extLst>
            <a:ext uri="{FF2B5EF4-FFF2-40B4-BE49-F238E27FC236}">
              <a16:creationId xmlns:a16="http://schemas.microsoft.com/office/drawing/2014/main" id="{A3100BA8-8237-9F4B-8E11-A29A81807C43}"/>
            </a:ext>
          </a:extLst>
        </xdr:cNvPr>
        <xdr:cNvSpPr txBox="1"/>
      </xdr:nvSpPr>
      <xdr:spPr>
        <a:xfrm>
          <a:off x="10480412" y="2214080"/>
          <a:ext cx="2067709" cy="365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bg1"/>
              </a:solidFill>
              <a:latin typeface="Abadi" panose="020B0604020104020204" pitchFamily="34" charset="0"/>
            </a:rPr>
            <a:t>Repair Expenses</a:t>
          </a:r>
        </a:p>
      </xdr:txBody>
    </xdr:sp>
    <xdr:clientData/>
  </xdr:twoCellAnchor>
  <xdr:twoCellAnchor>
    <xdr:from>
      <xdr:col>12</xdr:col>
      <xdr:colOff>472239</xdr:colOff>
      <xdr:row>16</xdr:row>
      <xdr:rowOff>203024</xdr:rowOff>
    </xdr:from>
    <xdr:to>
      <xdr:col>17</xdr:col>
      <xdr:colOff>401251</xdr:colOff>
      <xdr:row>22</xdr:row>
      <xdr:rowOff>141403</xdr:rowOff>
    </xdr:to>
    <xdr:grpSp>
      <xdr:nvGrpSpPr>
        <xdr:cNvPr id="3" name="Group 2">
          <a:extLst>
            <a:ext uri="{FF2B5EF4-FFF2-40B4-BE49-F238E27FC236}">
              <a16:creationId xmlns:a16="http://schemas.microsoft.com/office/drawing/2014/main" id="{8BC33CCF-5EBE-3CCC-F7A0-7358ED3F13C7}"/>
            </a:ext>
          </a:extLst>
        </xdr:cNvPr>
        <xdr:cNvGrpSpPr/>
      </xdr:nvGrpSpPr>
      <xdr:grpSpPr>
        <a:xfrm>
          <a:off x="14254914" y="4165424"/>
          <a:ext cx="5043937" cy="1424279"/>
          <a:chOff x="11981645" y="3857344"/>
          <a:chExt cx="4236251" cy="1321780"/>
        </a:xfrm>
      </xdr:grpSpPr>
      <xdr:sp macro="" textlink="">
        <xdr:nvSpPr>
          <xdr:cNvPr id="191" name="Rectangle: Top Corners Rounded 103">
            <a:extLst>
              <a:ext uri="{FF2B5EF4-FFF2-40B4-BE49-F238E27FC236}">
                <a16:creationId xmlns:a16="http://schemas.microsoft.com/office/drawing/2014/main" id="{E9876B6D-511A-3943-AFA3-0B09FDFF77AE}"/>
              </a:ext>
            </a:extLst>
          </xdr:cNvPr>
          <xdr:cNvSpPr/>
        </xdr:nvSpPr>
        <xdr:spPr>
          <a:xfrm flipH="1">
            <a:off x="12026920" y="4543175"/>
            <a:ext cx="63025" cy="635949"/>
          </a:xfrm>
          <a:prstGeom prst="round2SameRect">
            <a:avLst>
              <a:gd name="adj1" fmla="val 0"/>
              <a:gd name="adj2" fmla="val 0"/>
            </a:avLst>
          </a:prstGeom>
          <a:solidFill>
            <a:srgbClr val="F0681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b="0">
              <a:solidFill>
                <a:schemeClr val="bg1"/>
              </a:solidFill>
              <a:latin typeface="Abadi" panose="020B0604020104020204" pitchFamily="34" charset="0"/>
            </a:endParaRPr>
          </a:p>
        </xdr:txBody>
      </xdr:sp>
      <xdr:grpSp>
        <xdr:nvGrpSpPr>
          <xdr:cNvPr id="6" name="Group 5">
            <a:extLst>
              <a:ext uri="{FF2B5EF4-FFF2-40B4-BE49-F238E27FC236}">
                <a16:creationId xmlns:a16="http://schemas.microsoft.com/office/drawing/2014/main" id="{936AB095-BAA8-54C5-E5A0-1CD8D4616072}"/>
              </a:ext>
            </a:extLst>
          </xdr:cNvPr>
          <xdr:cNvGrpSpPr/>
        </xdr:nvGrpSpPr>
        <xdr:grpSpPr>
          <a:xfrm>
            <a:off x="11981645" y="3857344"/>
            <a:ext cx="4236251" cy="1321778"/>
            <a:chOff x="16685661" y="2188564"/>
            <a:chExt cx="3083786" cy="1321778"/>
          </a:xfrm>
        </xdr:grpSpPr>
        <xdr:sp macro="" textlink="">
          <xdr:nvSpPr>
            <xdr:cNvPr id="177" name="TextBox 176">
              <a:extLst>
                <a:ext uri="{FF2B5EF4-FFF2-40B4-BE49-F238E27FC236}">
                  <a16:creationId xmlns:a16="http://schemas.microsoft.com/office/drawing/2014/main" id="{90BE2A0F-1D41-D144-A949-D4D7939FD613}"/>
                </a:ext>
              </a:extLst>
            </xdr:cNvPr>
            <xdr:cNvSpPr txBox="1"/>
          </xdr:nvSpPr>
          <xdr:spPr>
            <a:xfrm>
              <a:off x="16685661" y="2188564"/>
              <a:ext cx="837545"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bg1"/>
                  </a:solidFill>
                  <a:latin typeface="Abadi" panose="020B0604020104020204" pitchFamily="34" charset="0"/>
                </a:rPr>
                <a:t>Notification</a:t>
              </a:r>
            </a:p>
          </xdr:txBody>
        </xdr:sp>
        <xdr:sp macro="" textlink="Pivottables!AI14">
          <xdr:nvSpPr>
            <xdr:cNvPr id="178" name="TextBox 177">
              <a:extLst>
                <a:ext uri="{FF2B5EF4-FFF2-40B4-BE49-F238E27FC236}">
                  <a16:creationId xmlns:a16="http://schemas.microsoft.com/office/drawing/2014/main" id="{A1AE0040-42C2-3B66-318F-B8FC92D54526}"/>
                </a:ext>
              </a:extLst>
            </xdr:cNvPr>
            <xdr:cNvSpPr txBox="1"/>
          </xdr:nvSpPr>
          <xdr:spPr>
            <a:xfrm>
              <a:off x="16768575" y="2874393"/>
              <a:ext cx="3000872" cy="635949"/>
            </a:xfrm>
            <a:prstGeom prst="rect">
              <a:avLst/>
            </a:prstGeom>
            <a:solidFill>
              <a:srgbClr val="090F2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B87D87A-A314-A149-BA5E-DC55C3071698}" type="TxLink">
                <a:rPr lang="en-US" sz="1800" b="0" i="0" u="none" strike="noStrike">
                  <a:solidFill>
                    <a:schemeClr val="bg1"/>
                  </a:solidFill>
                  <a:latin typeface="Abadi" panose="020B0604020104020204" pitchFamily="34" charset="0"/>
                  <a:cs typeface="Calibri"/>
                </a:rPr>
                <a:pPr algn="l"/>
                <a:t>1 Expense info past Due, review late data input for accurate information.</a:t>
              </a:fld>
              <a:endParaRPr lang="en-US" sz="1800">
                <a:solidFill>
                  <a:schemeClr val="bg1"/>
                </a:solidFill>
                <a:latin typeface="Abadi" panose="020B0604020104020204" pitchFamily="34" charset="0"/>
              </a:endParaRPr>
            </a:p>
          </xdr:txBody>
        </xdr:sp>
      </xdr:grpSp>
    </xdr:grpSp>
    <xdr:clientData/>
  </xdr:twoCellAnchor>
  <xdr:twoCellAnchor>
    <xdr:from>
      <xdr:col>10</xdr:col>
      <xdr:colOff>1527809</xdr:colOff>
      <xdr:row>11</xdr:row>
      <xdr:rowOff>52273</xdr:rowOff>
    </xdr:from>
    <xdr:to>
      <xdr:col>11</xdr:col>
      <xdr:colOff>1901140</xdr:colOff>
      <xdr:row>14</xdr:row>
      <xdr:rowOff>119148</xdr:rowOff>
    </xdr:to>
    <xdr:grpSp>
      <xdr:nvGrpSpPr>
        <xdr:cNvPr id="105" name="Group 104">
          <a:extLst>
            <a:ext uri="{FF2B5EF4-FFF2-40B4-BE49-F238E27FC236}">
              <a16:creationId xmlns:a16="http://schemas.microsoft.com/office/drawing/2014/main" id="{343BA41D-AF2C-5D79-9418-D8E69D73B892}"/>
            </a:ext>
          </a:extLst>
        </xdr:cNvPr>
        <xdr:cNvGrpSpPr/>
      </xdr:nvGrpSpPr>
      <xdr:grpSpPr>
        <a:xfrm>
          <a:off x="11329034" y="2776423"/>
          <a:ext cx="2364056" cy="809825"/>
          <a:chOff x="10883900" y="7378700"/>
          <a:chExt cx="1460500" cy="749300"/>
        </a:xfrm>
      </xdr:grpSpPr>
      <xdr:sp macro="" textlink="Pivottables!C6">
        <xdr:nvSpPr>
          <xdr:cNvPr id="103" name="TextBox 102">
            <a:extLst>
              <a:ext uri="{FF2B5EF4-FFF2-40B4-BE49-F238E27FC236}">
                <a16:creationId xmlns:a16="http://schemas.microsoft.com/office/drawing/2014/main" id="{29A515F7-777E-644F-82BD-ED3D50F0979B}"/>
              </a:ext>
            </a:extLst>
          </xdr:cNvPr>
          <xdr:cNvSpPr txBox="1"/>
        </xdr:nvSpPr>
        <xdr:spPr>
          <a:xfrm>
            <a:off x="10883900" y="7378700"/>
            <a:ext cx="14605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fld id="{98DE652C-DE98-DE4F-A668-C6B0F9E8DD27}" type="TxLink">
              <a:rPr lang="en-US" sz="1600" b="0" i="0" u="none" strike="noStrike">
                <a:solidFill>
                  <a:schemeClr val="bg1"/>
                </a:solidFill>
                <a:latin typeface="Abadi" panose="020B0604020104020204" pitchFamily="34" charset="0"/>
              </a:rPr>
              <a:pPr marL="0" marR="0" indent="0" algn="l" defTabSz="914400" eaLnBrk="1" fontAlgn="auto" latinLnBrk="0" hangingPunct="1">
                <a:lnSpc>
                  <a:spcPct val="100000"/>
                </a:lnSpc>
                <a:spcBef>
                  <a:spcPts val="0"/>
                </a:spcBef>
                <a:spcAft>
                  <a:spcPts val="0"/>
                </a:spcAft>
                <a:buClrTx/>
                <a:buSzTx/>
                <a:buFontTx/>
                <a:buNone/>
                <a:tabLst/>
                <a:defRPr/>
              </a:pPr>
              <a:t>In-house</a:t>
            </a:fld>
            <a:endParaRPr lang="en-US" sz="1600" b="0">
              <a:solidFill>
                <a:schemeClr val="bg1"/>
              </a:solidFill>
              <a:latin typeface="Abadi" panose="020B0604020104020204" pitchFamily="34" charset="0"/>
            </a:endParaRPr>
          </a:p>
        </xdr:txBody>
      </xdr:sp>
      <xdr:sp macro="" textlink="Pivottables!D6">
        <xdr:nvSpPr>
          <xdr:cNvPr id="104" name="TextBox 103">
            <a:extLst>
              <a:ext uri="{FF2B5EF4-FFF2-40B4-BE49-F238E27FC236}">
                <a16:creationId xmlns:a16="http://schemas.microsoft.com/office/drawing/2014/main" id="{6DCCCC5D-DAFD-346D-6145-8B35CC9FA3D2}"/>
              </a:ext>
            </a:extLst>
          </xdr:cNvPr>
          <xdr:cNvSpPr txBox="1"/>
        </xdr:nvSpPr>
        <xdr:spPr>
          <a:xfrm>
            <a:off x="10883900" y="7670800"/>
            <a:ext cx="14605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fld id="{628A56B8-E6CD-A148-A20E-47896E25F866}" type="TxLink">
              <a:rPr lang="en-US" sz="1800" b="0" i="0" u="none" strike="noStrike">
                <a:solidFill>
                  <a:schemeClr val="bg1"/>
                </a:solidFill>
                <a:latin typeface="Abadi" panose="020B0604020104020204" pitchFamily="34" charset="0"/>
              </a:rPr>
              <a:pPr marL="0" marR="0" indent="0" algn="l" defTabSz="914400" eaLnBrk="1" fontAlgn="auto" latinLnBrk="0" hangingPunct="1">
                <a:lnSpc>
                  <a:spcPct val="100000"/>
                </a:lnSpc>
                <a:spcBef>
                  <a:spcPts val="0"/>
                </a:spcBef>
                <a:spcAft>
                  <a:spcPts val="0"/>
                </a:spcAft>
                <a:buClrTx/>
                <a:buSzTx/>
                <a:buFontTx/>
                <a:buNone/>
                <a:tabLst/>
                <a:defRPr/>
              </a:pPr>
              <a:t>$1,246</a:t>
            </a:fld>
            <a:endParaRPr lang="en-US" sz="1800" b="0">
              <a:solidFill>
                <a:schemeClr val="bg1"/>
              </a:solidFill>
              <a:latin typeface="Abadi" panose="020B0604020104020204" pitchFamily="34" charset="0"/>
            </a:endParaRPr>
          </a:p>
        </xdr:txBody>
      </xdr:sp>
    </xdr:grpSp>
    <xdr:clientData/>
  </xdr:twoCellAnchor>
  <xdr:twoCellAnchor>
    <xdr:from>
      <xdr:col>10</xdr:col>
      <xdr:colOff>1527809</xdr:colOff>
      <xdr:row>14</xdr:row>
      <xdr:rowOff>186583</xdr:rowOff>
    </xdr:from>
    <xdr:to>
      <xdr:col>11</xdr:col>
      <xdr:colOff>1901140</xdr:colOff>
      <xdr:row>17</xdr:row>
      <xdr:rowOff>253458</xdr:rowOff>
    </xdr:to>
    <xdr:grpSp>
      <xdr:nvGrpSpPr>
        <xdr:cNvPr id="106" name="Group 105">
          <a:extLst>
            <a:ext uri="{FF2B5EF4-FFF2-40B4-BE49-F238E27FC236}">
              <a16:creationId xmlns:a16="http://schemas.microsoft.com/office/drawing/2014/main" id="{73BF34BC-FA36-6363-468F-9F521CDA789B}"/>
            </a:ext>
          </a:extLst>
        </xdr:cNvPr>
        <xdr:cNvGrpSpPr/>
      </xdr:nvGrpSpPr>
      <xdr:grpSpPr>
        <a:xfrm>
          <a:off x="11329034" y="3653683"/>
          <a:ext cx="2364056" cy="800300"/>
          <a:chOff x="8705889" y="8130540"/>
          <a:chExt cx="1460500" cy="749300"/>
        </a:xfrm>
      </xdr:grpSpPr>
      <xdr:sp macro="" textlink="Pivottables!C7">
        <xdr:nvSpPr>
          <xdr:cNvPr id="107" name="TextBox 106">
            <a:extLst>
              <a:ext uri="{FF2B5EF4-FFF2-40B4-BE49-F238E27FC236}">
                <a16:creationId xmlns:a16="http://schemas.microsoft.com/office/drawing/2014/main" id="{2AF332D4-EB23-6951-B3D8-1C48EFC76D33}"/>
              </a:ext>
            </a:extLst>
          </xdr:cNvPr>
          <xdr:cNvSpPr txBox="1"/>
        </xdr:nvSpPr>
        <xdr:spPr>
          <a:xfrm>
            <a:off x="8705889" y="8130540"/>
            <a:ext cx="14605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fld id="{A45B8067-15FA-6548-9DA3-FEDA70333AF1}" type="TxLink">
              <a:rPr lang="en-US" sz="1600" b="0" i="0" u="none" strike="noStrike">
                <a:solidFill>
                  <a:schemeClr val="bg1"/>
                </a:solidFill>
                <a:latin typeface="Abadi" panose="020B0604020104020204" pitchFamily="34" charset="0"/>
              </a:rPr>
              <a:pPr marL="0" marR="0" indent="0" algn="l" defTabSz="914400" eaLnBrk="1" fontAlgn="auto" latinLnBrk="0" hangingPunct="1">
                <a:lnSpc>
                  <a:spcPct val="100000"/>
                </a:lnSpc>
                <a:spcBef>
                  <a:spcPts val="0"/>
                </a:spcBef>
                <a:spcAft>
                  <a:spcPts val="0"/>
                </a:spcAft>
                <a:buClrTx/>
                <a:buSzTx/>
                <a:buFontTx/>
                <a:buNone/>
                <a:tabLst/>
                <a:defRPr/>
              </a:pPr>
              <a:t>Out-Source</a:t>
            </a:fld>
            <a:endParaRPr lang="en-US" sz="1600" b="0">
              <a:solidFill>
                <a:schemeClr val="bg1"/>
              </a:solidFill>
              <a:latin typeface="Abadi" panose="020B0604020104020204" pitchFamily="34" charset="0"/>
            </a:endParaRPr>
          </a:p>
        </xdr:txBody>
      </xdr:sp>
      <xdr:sp macro="" textlink="Pivottables!D7">
        <xdr:nvSpPr>
          <xdr:cNvPr id="108" name="TextBox 107">
            <a:extLst>
              <a:ext uri="{FF2B5EF4-FFF2-40B4-BE49-F238E27FC236}">
                <a16:creationId xmlns:a16="http://schemas.microsoft.com/office/drawing/2014/main" id="{8EA8F4E9-051A-667E-98A0-BCF58925AE65}"/>
              </a:ext>
            </a:extLst>
          </xdr:cNvPr>
          <xdr:cNvSpPr txBox="1"/>
        </xdr:nvSpPr>
        <xdr:spPr>
          <a:xfrm>
            <a:off x="8705889" y="8422640"/>
            <a:ext cx="14605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fld id="{72898B7A-37B1-3C42-A490-CC24D433B1A9}" type="TxLink">
              <a:rPr lang="en-US" sz="1800" b="0" i="0" u="none" strike="noStrike">
                <a:solidFill>
                  <a:schemeClr val="bg1"/>
                </a:solidFill>
                <a:latin typeface="Abadi" panose="020B0604020104020204" pitchFamily="34" charset="0"/>
                <a:ea typeface="+mn-ea"/>
                <a:cs typeface="+mn-cs"/>
              </a:rPr>
              <a:pPr marL="0" marR="0" indent="0" algn="l" defTabSz="914400" eaLnBrk="1" fontAlgn="auto" latinLnBrk="0" hangingPunct="1">
                <a:lnSpc>
                  <a:spcPct val="100000"/>
                </a:lnSpc>
                <a:spcBef>
                  <a:spcPts val="0"/>
                </a:spcBef>
                <a:spcAft>
                  <a:spcPts val="0"/>
                </a:spcAft>
                <a:buClrTx/>
                <a:buSzTx/>
                <a:buFontTx/>
                <a:buNone/>
                <a:tabLst/>
                <a:defRPr/>
              </a:pPr>
              <a:t>$420</a:t>
            </a:fld>
            <a:endParaRPr lang="en-US" sz="1800" b="0" i="0" u="none" strike="noStrike">
              <a:solidFill>
                <a:schemeClr val="bg1"/>
              </a:solidFill>
              <a:latin typeface="Abadi" panose="020B0604020104020204" pitchFamily="34" charset="0"/>
              <a:ea typeface="+mn-ea"/>
              <a:cs typeface="+mn-cs"/>
            </a:endParaRPr>
          </a:p>
        </xdr:txBody>
      </xdr:sp>
    </xdr:grpSp>
    <xdr:clientData/>
  </xdr:twoCellAnchor>
  <xdr:twoCellAnchor>
    <xdr:from>
      <xdr:col>10</xdr:col>
      <xdr:colOff>1527809</xdr:colOff>
      <xdr:row>18</xdr:row>
      <xdr:rowOff>66892</xdr:rowOff>
    </xdr:from>
    <xdr:to>
      <xdr:col>11</xdr:col>
      <xdr:colOff>1901140</xdr:colOff>
      <xdr:row>21</xdr:row>
      <xdr:rowOff>133767</xdr:rowOff>
    </xdr:to>
    <xdr:grpSp>
      <xdr:nvGrpSpPr>
        <xdr:cNvPr id="109" name="Group 108">
          <a:extLst>
            <a:ext uri="{FF2B5EF4-FFF2-40B4-BE49-F238E27FC236}">
              <a16:creationId xmlns:a16="http://schemas.microsoft.com/office/drawing/2014/main" id="{A0F2FC7F-A506-32A6-7A3E-53610D85D473}"/>
            </a:ext>
          </a:extLst>
        </xdr:cNvPr>
        <xdr:cNvGrpSpPr/>
      </xdr:nvGrpSpPr>
      <xdr:grpSpPr>
        <a:xfrm>
          <a:off x="11329034" y="4524592"/>
          <a:ext cx="2364056" cy="809825"/>
          <a:chOff x="6538055" y="8821420"/>
          <a:chExt cx="1460500" cy="749300"/>
        </a:xfrm>
      </xdr:grpSpPr>
      <xdr:sp macro="" textlink="Pivottables!C8">
        <xdr:nvSpPr>
          <xdr:cNvPr id="110" name="TextBox 109">
            <a:extLst>
              <a:ext uri="{FF2B5EF4-FFF2-40B4-BE49-F238E27FC236}">
                <a16:creationId xmlns:a16="http://schemas.microsoft.com/office/drawing/2014/main" id="{4DBBE7F6-DC90-4B65-49D8-67D1905FC344}"/>
              </a:ext>
            </a:extLst>
          </xdr:cNvPr>
          <xdr:cNvSpPr txBox="1"/>
        </xdr:nvSpPr>
        <xdr:spPr>
          <a:xfrm>
            <a:off x="6538055" y="8821420"/>
            <a:ext cx="14605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fld id="{FC425731-99E9-3B47-AE0B-37A2F8DC93C6}" type="TxLink">
              <a:rPr lang="en-US" sz="1600" b="0" i="0" u="none" strike="noStrike">
                <a:solidFill>
                  <a:schemeClr val="bg1"/>
                </a:solidFill>
                <a:latin typeface="Abadi" panose="020B0604020104020204" pitchFamily="34" charset="0"/>
              </a:rPr>
              <a:pPr marL="0" marR="0" indent="0" algn="l" defTabSz="914400" eaLnBrk="1" fontAlgn="auto" latinLnBrk="0" hangingPunct="1">
                <a:lnSpc>
                  <a:spcPct val="100000"/>
                </a:lnSpc>
                <a:spcBef>
                  <a:spcPts val="0"/>
                </a:spcBef>
                <a:spcAft>
                  <a:spcPts val="0"/>
                </a:spcAft>
                <a:buClrTx/>
                <a:buSzTx/>
                <a:buFontTx/>
                <a:buNone/>
                <a:tabLst/>
                <a:defRPr/>
              </a:pPr>
              <a:t> </a:t>
            </a:fld>
            <a:endParaRPr lang="en-US" sz="1600" b="0">
              <a:solidFill>
                <a:schemeClr val="bg1"/>
              </a:solidFill>
              <a:latin typeface="Abadi" panose="020B0604020104020204" pitchFamily="34" charset="0"/>
            </a:endParaRPr>
          </a:p>
        </xdr:txBody>
      </xdr:sp>
      <xdr:sp macro="" textlink="Pivottables!D8">
        <xdr:nvSpPr>
          <xdr:cNvPr id="111" name="TextBox 110">
            <a:extLst>
              <a:ext uri="{FF2B5EF4-FFF2-40B4-BE49-F238E27FC236}">
                <a16:creationId xmlns:a16="http://schemas.microsoft.com/office/drawing/2014/main" id="{83CECFF8-1A42-61E6-59F4-4C8FF52466C1}"/>
              </a:ext>
            </a:extLst>
          </xdr:cNvPr>
          <xdr:cNvSpPr txBox="1"/>
        </xdr:nvSpPr>
        <xdr:spPr>
          <a:xfrm>
            <a:off x="6538055" y="9113520"/>
            <a:ext cx="14605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fld id="{6323D63D-ED8C-B84A-AE01-FBA240E99342}" type="TxLink">
              <a:rPr lang="en-US" sz="1800" b="0" i="0" u="none" strike="noStrike">
                <a:solidFill>
                  <a:schemeClr val="bg1"/>
                </a:solidFill>
                <a:latin typeface="Abadi" panose="020B0604020104020204" pitchFamily="34" charset="0"/>
              </a:rPr>
              <a:pPr marL="0" marR="0" indent="0" algn="l" defTabSz="914400" eaLnBrk="1" fontAlgn="auto" latinLnBrk="0" hangingPunct="1">
                <a:lnSpc>
                  <a:spcPct val="100000"/>
                </a:lnSpc>
                <a:spcBef>
                  <a:spcPts val="0"/>
                </a:spcBef>
                <a:spcAft>
                  <a:spcPts val="0"/>
                </a:spcAft>
                <a:buClrTx/>
                <a:buSzTx/>
                <a:buFontTx/>
                <a:buNone/>
                <a:tabLst/>
                <a:defRPr/>
              </a:pPr>
              <a:t> </a:t>
            </a:fld>
            <a:endParaRPr lang="en-US" sz="1800" b="0">
              <a:solidFill>
                <a:schemeClr val="bg1"/>
              </a:solidFill>
              <a:latin typeface="Abadi" panose="020B0604020104020204" pitchFamily="34" charset="0"/>
            </a:endParaRPr>
          </a:p>
        </xdr:txBody>
      </xdr:sp>
    </xdr:grpSp>
    <xdr:clientData/>
  </xdr:twoCellAnchor>
  <xdr:twoCellAnchor>
    <xdr:from>
      <xdr:col>9</xdr:col>
      <xdr:colOff>1768615</xdr:colOff>
      <xdr:row>25</xdr:row>
      <xdr:rowOff>27</xdr:rowOff>
    </xdr:from>
    <xdr:to>
      <xdr:col>11</xdr:col>
      <xdr:colOff>1720026</xdr:colOff>
      <xdr:row>33</xdr:row>
      <xdr:rowOff>86576</xdr:rowOff>
    </xdr:to>
    <xdr:graphicFrame macro="">
      <xdr:nvGraphicFramePr>
        <xdr:cNvPr id="12" name="Chart 11">
          <a:extLst>
            <a:ext uri="{FF2B5EF4-FFF2-40B4-BE49-F238E27FC236}">
              <a16:creationId xmlns:a16="http://schemas.microsoft.com/office/drawing/2014/main" id="{3999BBBA-A7FD-604B-A2AE-44F0C7BE8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612913</xdr:colOff>
      <xdr:row>16</xdr:row>
      <xdr:rowOff>52279</xdr:rowOff>
    </xdr:from>
    <xdr:to>
      <xdr:col>7</xdr:col>
      <xdr:colOff>666107</xdr:colOff>
      <xdr:row>22</xdr:row>
      <xdr:rowOff>232390</xdr:rowOff>
    </xdr:to>
    <xdr:graphicFrame macro="">
      <xdr:nvGraphicFramePr>
        <xdr:cNvPr id="14" name="Chart 13">
          <a:extLst>
            <a:ext uri="{FF2B5EF4-FFF2-40B4-BE49-F238E27FC236}">
              <a16:creationId xmlns:a16="http://schemas.microsoft.com/office/drawing/2014/main" id="{8E6DB837-C147-144A-A7F0-60A8006E2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797853</xdr:colOff>
      <xdr:row>9</xdr:row>
      <xdr:rowOff>45314</xdr:rowOff>
    </xdr:from>
    <xdr:to>
      <xdr:col>6</xdr:col>
      <xdr:colOff>588605</xdr:colOff>
      <xdr:row>10</xdr:row>
      <xdr:rowOff>149111</xdr:rowOff>
    </xdr:to>
    <xdr:sp macro="" textlink="">
      <xdr:nvSpPr>
        <xdr:cNvPr id="5" name="TextBox 4">
          <a:extLst>
            <a:ext uri="{FF2B5EF4-FFF2-40B4-BE49-F238E27FC236}">
              <a16:creationId xmlns:a16="http://schemas.microsoft.com/office/drawing/2014/main" id="{F33B045D-79AD-183D-81FA-7A4F6C9B0D14}"/>
            </a:ext>
          </a:extLst>
        </xdr:cNvPr>
        <xdr:cNvSpPr txBox="1"/>
      </xdr:nvSpPr>
      <xdr:spPr>
        <a:xfrm>
          <a:off x="2456324" y="2264079"/>
          <a:ext cx="3107693" cy="350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000" b="0">
              <a:solidFill>
                <a:schemeClr val="bg1"/>
              </a:solidFill>
              <a:ea typeface="Segoe UI Historic" panose="020B0502040204020203" pitchFamily="34" charset="0"/>
              <a:cs typeface="Segoe UI Historic" panose="020B0502040204020203" pitchFamily="34" charset="0"/>
            </a:rPr>
            <a:t>Monthly Expense</a:t>
          </a:r>
        </a:p>
      </xdr:txBody>
    </xdr:sp>
    <xdr:clientData/>
  </xdr:twoCellAnchor>
  <xdr:twoCellAnchor>
    <xdr:from>
      <xdr:col>2</xdr:col>
      <xdr:colOff>812643</xdr:colOff>
      <xdr:row>10</xdr:row>
      <xdr:rowOff>191423</xdr:rowOff>
    </xdr:from>
    <xdr:to>
      <xdr:col>6</xdr:col>
      <xdr:colOff>607130</xdr:colOff>
      <xdr:row>12</xdr:row>
      <xdr:rowOff>48690</xdr:rowOff>
    </xdr:to>
    <xdr:sp macro="" textlink="Pivottables!M5">
      <xdr:nvSpPr>
        <xdr:cNvPr id="7" name="TextBox 6">
          <a:extLst>
            <a:ext uri="{FF2B5EF4-FFF2-40B4-BE49-F238E27FC236}">
              <a16:creationId xmlns:a16="http://schemas.microsoft.com/office/drawing/2014/main" id="{EAA54DD5-3D3A-C8F7-FF68-B00B844BE141}"/>
            </a:ext>
          </a:extLst>
        </xdr:cNvPr>
        <xdr:cNvSpPr txBox="1"/>
      </xdr:nvSpPr>
      <xdr:spPr>
        <a:xfrm>
          <a:off x="2463643" y="2731423"/>
          <a:ext cx="3096487" cy="365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C24957A-FD1D-4BD5-8316-A81D5AD24E67}" type="TxLink">
            <a:rPr lang="en-US" sz="3200" b="0" i="0" u="none" strike="noStrike">
              <a:solidFill>
                <a:srgbClr val="C00000"/>
              </a:solidFill>
              <a:latin typeface="Abadi"/>
              <a:ea typeface="Calibri"/>
              <a:cs typeface="Calibri"/>
            </a:rPr>
            <a:pPr marL="0" indent="0" algn="l"/>
            <a:t>$1,666.00</a:t>
          </a:fld>
          <a:endParaRPr lang="en-US" sz="3200" b="0" i="0" u="none" strike="noStrike">
            <a:solidFill>
              <a:srgbClr val="C00000"/>
            </a:solidFill>
            <a:latin typeface="Abadi"/>
            <a:ea typeface="+mn-ea"/>
            <a:cs typeface="+mn-cs"/>
          </a:endParaRPr>
        </a:p>
      </xdr:txBody>
    </xdr:sp>
    <xdr:clientData/>
  </xdr:twoCellAnchor>
  <xdr:twoCellAnchor>
    <xdr:from>
      <xdr:col>12</xdr:col>
      <xdr:colOff>641245</xdr:colOff>
      <xdr:row>10</xdr:row>
      <xdr:rowOff>4482</xdr:rowOff>
    </xdr:from>
    <xdr:to>
      <xdr:col>14</xdr:col>
      <xdr:colOff>634639</xdr:colOff>
      <xdr:row>13</xdr:row>
      <xdr:rowOff>210183</xdr:rowOff>
    </xdr:to>
    <xdr:sp macro="" textlink="">
      <xdr:nvSpPr>
        <xdr:cNvPr id="9" name="TextBox 8">
          <a:extLst>
            <a:ext uri="{FF2B5EF4-FFF2-40B4-BE49-F238E27FC236}">
              <a16:creationId xmlns:a16="http://schemas.microsoft.com/office/drawing/2014/main" id="{0A4F48DC-8589-C624-5F2A-2F92E62693A4}"/>
            </a:ext>
          </a:extLst>
        </xdr:cNvPr>
        <xdr:cNvSpPr txBox="1"/>
      </xdr:nvSpPr>
      <xdr:spPr>
        <a:xfrm>
          <a:off x="14408045" y="2544482"/>
          <a:ext cx="2812794" cy="967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bg1"/>
              </a:solidFill>
              <a:latin typeface="Abadi" panose="020B0604020104020204" pitchFamily="34" charset="0"/>
            </a:rPr>
            <a:t>Expense Goal</a:t>
          </a:r>
          <a:endParaRPr lang="en-US" sz="1400" b="0">
            <a:solidFill>
              <a:schemeClr val="bg1">
                <a:lumMod val="65000"/>
              </a:schemeClr>
            </a:solidFill>
            <a:latin typeface="Abadi" panose="020B0604020104020204" pitchFamily="34" charset="0"/>
          </a:endParaRPr>
        </a:p>
        <a:p>
          <a:r>
            <a:rPr lang="en-US" sz="1400" b="0">
              <a:solidFill>
                <a:schemeClr val="bg1">
                  <a:lumMod val="65000"/>
                </a:schemeClr>
              </a:solidFill>
              <a:latin typeface="Abadi" panose="020B0604020104020204" pitchFamily="34" charset="0"/>
            </a:rPr>
            <a:t>Progress to month</a:t>
          </a:r>
        </a:p>
      </xdr:txBody>
    </xdr:sp>
    <xdr:clientData/>
  </xdr:twoCellAnchor>
  <xdr:twoCellAnchor>
    <xdr:from>
      <xdr:col>12</xdr:col>
      <xdr:colOff>510949</xdr:colOff>
      <xdr:row>11</xdr:row>
      <xdr:rowOff>128136</xdr:rowOff>
    </xdr:from>
    <xdr:to>
      <xdr:col>17</xdr:col>
      <xdr:colOff>491809</xdr:colOff>
      <xdr:row>15</xdr:row>
      <xdr:rowOff>39352</xdr:rowOff>
    </xdr:to>
    <xdr:graphicFrame macro="">
      <xdr:nvGraphicFramePr>
        <xdr:cNvPr id="11" name="Chart 10">
          <a:extLst>
            <a:ext uri="{FF2B5EF4-FFF2-40B4-BE49-F238E27FC236}">
              <a16:creationId xmlns:a16="http://schemas.microsoft.com/office/drawing/2014/main" id="{FAE44666-B745-8447-A4EA-775CF9C96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453524</xdr:colOff>
      <xdr:row>10</xdr:row>
      <xdr:rowOff>185454</xdr:rowOff>
    </xdr:from>
    <xdr:to>
      <xdr:col>16</xdr:col>
      <xdr:colOff>170259</xdr:colOff>
      <xdr:row>12</xdr:row>
      <xdr:rowOff>98916</xdr:rowOff>
    </xdr:to>
    <xdr:sp macro="" textlink="Pivottables!AT9">
      <xdr:nvSpPr>
        <xdr:cNvPr id="17" name="TextBox 16">
          <a:extLst>
            <a:ext uri="{FF2B5EF4-FFF2-40B4-BE49-F238E27FC236}">
              <a16:creationId xmlns:a16="http://schemas.microsoft.com/office/drawing/2014/main" id="{32BE2095-FAE7-1CE9-CB52-246A5934877B}"/>
            </a:ext>
          </a:extLst>
        </xdr:cNvPr>
        <xdr:cNvSpPr txBox="1"/>
      </xdr:nvSpPr>
      <xdr:spPr>
        <a:xfrm>
          <a:off x="17039724" y="2725454"/>
          <a:ext cx="1177235" cy="42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4CDD73BE-AEF3-C84D-A312-4C4937C5FBC0}" type="TxLink">
            <a:rPr lang="en-US" sz="1600" b="0" i="0" u="none" strike="noStrike">
              <a:solidFill>
                <a:schemeClr val="bg1"/>
              </a:solidFill>
              <a:latin typeface="Abadi"/>
            </a:rPr>
            <a:pPr algn="r"/>
            <a:t>$1,666</a:t>
          </a:fld>
          <a:endParaRPr lang="en-US" sz="1600" b="0">
            <a:solidFill>
              <a:schemeClr val="bg1"/>
            </a:solidFill>
            <a:latin typeface="Abadi" panose="020B0604020104020204" pitchFamily="34" charset="0"/>
          </a:endParaRPr>
        </a:p>
      </xdr:txBody>
    </xdr:sp>
    <xdr:clientData/>
  </xdr:twoCellAnchor>
  <xdr:twoCellAnchor>
    <xdr:from>
      <xdr:col>16</xdr:col>
      <xdr:colOff>200445</xdr:colOff>
      <xdr:row>10</xdr:row>
      <xdr:rowOff>185454</xdr:rowOff>
    </xdr:from>
    <xdr:to>
      <xdr:col>17</xdr:col>
      <xdr:colOff>552180</xdr:colOff>
      <xdr:row>12</xdr:row>
      <xdr:rowOff>98916</xdr:rowOff>
    </xdr:to>
    <xdr:sp macro="" textlink="Pivottables!AU9">
      <xdr:nvSpPr>
        <xdr:cNvPr id="19" name="TextBox 18">
          <a:extLst>
            <a:ext uri="{FF2B5EF4-FFF2-40B4-BE49-F238E27FC236}">
              <a16:creationId xmlns:a16="http://schemas.microsoft.com/office/drawing/2014/main" id="{F021781A-8A48-0296-3FDD-9CA65CF03A3A}"/>
            </a:ext>
          </a:extLst>
        </xdr:cNvPr>
        <xdr:cNvSpPr txBox="1"/>
      </xdr:nvSpPr>
      <xdr:spPr>
        <a:xfrm>
          <a:off x="18247145" y="2725454"/>
          <a:ext cx="1177235" cy="42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3E4AE52-C33E-EF4A-B579-381D5B77A46E}" type="TxLink">
            <a:rPr lang="en-US" sz="1600" b="0" i="0" u="none" strike="noStrike">
              <a:solidFill>
                <a:schemeClr val="bg1">
                  <a:lumMod val="75000"/>
                </a:schemeClr>
              </a:solidFill>
              <a:latin typeface="Abadi"/>
            </a:rPr>
            <a:pPr algn="l"/>
            <a:t>$35,000</a:t>
          </a:fld>
          <a:endParaRPr lang="en-US" sz="1600" b="0">
            <a:solidFill>
              <a:schemeClr val="bg1">
                <a:lumMod val="75000"/>
              </a:schemeClr>
            </a:solidFill>
            <a:latin typeface="Abadi" panose="020B0604020104020204" pitchFamily="34" charset="0"/>
          </a:endParaRPr>
        </a:p>
      </xdr:txBody>
    </xdr:sp>
    <xdr:clientData/>
  </xdr:twoCellAnchor>
  <xdr:twoCellAnchor>
    <xdr:from>
      <xdr:col>15</xdr:col>
      <xdr:colOff>733644</xdr:colOff>
      <xdr:row>10</xdr:row>
      <xdr:rowOff>185454</xdr:rowOff>
    </xdr:from>
    <xdr:to>
      <xdr:col>16</xdr:col>
      <xdr:colOff>532486</xdr:colOff>
      <xdr:row>12</xdr:row>
      <xdr:rowOff>98916</xdr:rowOff>
    </xdr:to>
    <xdr:sp macro="" textlink="">
      <xdr:nvSpPr>
        <xdr:cNvPr id="20" name="TextBox 19">
          <a:extLst>
            <a:ext uri="{FF2B5EF4-FFF2-40B4-BE49-F238E27FC236}">
              <a16:creationId xmlns:a16="http://schemas.microsoft.com/office/drawing/2014/main" id="{BF3590C5-0349-562B-F6C5-07003B821E8A}"/>
            </a:ext>
          </a:extLst>
        </xdr:cNvPr>
        <xdr:cNvSpPr txBox="1"/>
      </xdr:nvSpPr>
      <xdr:spPr>
        <a:xfrm>
          <a:off x="17954844" y="2725454"/>
          <a:ext cx="624342" cy="42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solidFill>
                <a:schemeClr val="bg1"/>
              </a:solidFill>
              <a:latin typeface="Abadi" panose="020B0604020104020204" pitchFamily="34" charset="0"/>
            </a:rPr>
            <a:t>/</a:t>
          </a:r>
        </a:p>
      </xdr:txBody>
    </xdr:sp>
    <xdr:clientData/>
  </xdr:twoCellAnchor>
  <xdr:twoCellAnchor>
    <xdr:from>
      <xdr:col>12</xdr:col>
      <xdr:colOff>661877</xdr:colOff>
      <xdr:row>12</xdr:row>
      <xdr:rowOff>197257</xdr:rowOff>
    </xdr:from>
    <xdr:to>
      <xdr:col>17</xdr:col>
      <xdr:colOff>361005</xdr:colOff>
      <xdr:row>13</xdr:row>
      <xdr:rowOff>215802</xdr:rowOff>
    </xdr:to>
    <xdr:sp macro="" textlink="">
      <xdr:nvSpPr>
        <xdr:cNvPr id="21" name="Rounded Rectangle 20">
          <a:extLst>
            <a:ext uri="{FF2B5EF4-FFF2-40B4-BE49-F238E27FC236}">
              <a16:creationId xmlns:a16="http://schemas.microsoft.com/office/drawing/2014/main" id="{89A70C2C-4EB0-E748-A202-40F3AB6FE975}"/>
            </a:ext>
            <a:ext uri="{147F2762-F138-4A5C-976F-8EAC2B608ADB}">
              <a16:predDERef xmlns:a16="http://schemas.microsoft.com/office/drawing/2014/main" pred="{BF3590C5-0349-562B-F6C5-07003B821E8A}"/>
            </a:ext>
          </a:extLst>
        </xdr:cNvPr>
        <xdr:cNvSpPr/>
      </xdr:nvSpPr>
      <xdr:spPr>
        <a:xfrm>
          <a:off x="14444552" y="3169057"/>
          <a:ext cx="4814053" cy="266195"/>
        </a:xfrm>
        <a:prstGeom prst="roundRect">
          <a:avLst>
            <a:gd name="adj" fmla="val 50000"/>
          </a:avLst>
        </a:prstGeom>
        <a:noFill/>
        <a:ln w="98425">
          <a:solidFill>
            <a:srgbClr val="181C3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p>
      </xdr:txBody>
    </xdr:sp>
    <xdr:clientData/>
  </xdr:twoCellAnchor>
  <xdr:twoCellAnchor>
    <xdr:from>
      <xdr:col>12</xdr:col>
      <xdr:colOff>631692</xdr:colOff>
      <xdr:row>8</xdr:row>
      <xdr:rowOff>215797</xdr:rowOff>
    </xdr:from>
    <xdr:to>
      <xdr:col>12</xdr:col>
      <xdr:colOff>1808927</xdr:colOff>
      <xdr:row>10</xdr:row>
      <xdr:rowOff>129259</xdr:rowOff>
    </xdr:to>
    <xdr:sp macro="" textlink="Pivottables!AT14">
      <xdr:nvSpPr>
        <xdr:cNvPr id="22" name="TextBox 21">
          <a:extLst>
            <a:ext uri="{FF2B5EF4-FFF2-40B4-BE49-F238E27FC236}">
              <a16:creationId xmlns:a16="http://schemas.microsoft.com/office/drawing/2014/main" id="{51D8755E-2A6A-994C-8C2B-A89201AAFFB0}"/>
            </a:ext>
          </a:extLst>
        </xdr:cNvPr>
        <xdr:cNvSpPr txBox="1"/>
      </xdr:nvSpPr>
      <xdr:spPr>
        <a:xfrm>
          <a:off x="14398492" y="2247797"/>
          <a:ext cx="1177235" cy="42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38764BA-A153-FF4F-A19A-910E3173BE2C}" type="TxLink">
            <a:rPr lang="en-US" sz="1800" b="0" i="0" u="none" strike="noStrike">
              <a:solidFill>
                <a:srgbClr val="09C9C8"/>
              </a:solidFill>
              <a:latin typeface="Abadi"/>
            </a:rPr>
            <a:pPr algn="l"/>
            <a:t>5%</a:t>
          </a:fld>
          <a:endParaRPr lang="en-US" sz="1800" b="0">
            <a:solidFill>
              <a:srgbClr val="09C9C8"/>
            </a:solidFill>
            <a:latin typeface="Abadi" panose="020B0604020104020204" pitchFamily="34" charset="0"/>
          </a:endParaRPr>
        </a:p>
      </xdr:txBody>
    </xdr:sp>
    <xdr:clientData/>
  </xdr:twoCellAnchor>
  <xdr:twoCellAnchor editAs="absolute">
    <xdr:from>
      <xdr:col>10</xdr:col>
      <xdr:colOff>846503</xdr:colOff>
      <xdr:row>15</xdr:row>
      <xdr:rowOff>89927</xdr:rowOff>
    </xdr:from>
    <xdr:to>
      <xdr:col>10</xdr:col>
      <xdr:colOff>1352257</xdr:colOff>
      <xdr:row>17</xdr:row>
      <xdr:rowOff>87681</xdr:rowOff>
    </xdr:to>
    <xdr:sp macro="" textlink="">
      <xdr:nvSpPr>
        <xdr:cNvPr id="15" name="Rectangle: Rounded Corners 26">
          <a:extLst>
            <a:ext uri="{FF2B5EF4-FFF2-40B4-BE49-F238E27FC236}">
              <a16:creationId xmlns:a16="http://schemas.microsoft.com/office/drawing/2014/main" id="{849F551D-D77A-C853-17D1-AC736B935EC5}"/>
            </a:ext>
          </a:extLst>
        </xdr:cNvPr>
        <xdr:cNvSpPr/>
      </xdr:nvSpPr>
      <xdr:spPr>
        <a:xfrm>
          <a:off x="10625503" y="3899927"/>
          <a:ext cx="505754" cy="505754"/>
        </a:xfrm>
        <a:prstGeom prst="roundRect">
          <a:avLst>
            <a:gd name="adj" fmla="val 27778"/>
          </a:avLst>
        </a:prstGeom>
        <a:solidFill>
          <a:srgbClr val="DF198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b="0" kern="1200">
            <a:solidFill>
              <a:schemeClr val="lt1"/>
            </a:solidFill>
            <a:latin typeface="Josefin Sans Light Roman" pitchFamily="2" charset="0"/>
            <a:ea typeface="+mn-ea"/>
            <a:cs typeface="+mn-cs"/>
          </a:endParaRPr>
        </a:p>
      </xdr:txBody>
    </xdr:sp>
    <xdr:clientData/>
  </xdr:twoCellAnchor>
  <xdr:twoCellAnchor editAs="absolute">
    <xdr:from>
      <xdr:col>10</xdr:col>
      <xdr:colOff>846503</xdr:colOff>
      <xdr:row>11</xdr:row>
      <xdr:rowOff>220857</xdr:rowOff>
    </xdr:from>
    <xdr:to>
      <xdr:col>10</xdr:col>
      <xdr:colOff>1352257</xdr:colOff>
      <xdr:row>13</xdr:row>
      <xdr:rowOff>218611</xdr:rowOff>
    </xdr:to>
    <xdr:sp macro="" textlink="">
      <xdr:nvSpPr>
        <xdr:cNvPr id="4" name="Rectangle: Rounded Corners 26">
          <a:extLst>
            <a:ext uri="{FF2B5EF4-FFF2-40B4-BE49-F238E27FC236}">
              <a16:creationId xmlns:a16="http://schemas.microsoft.com/office/drawing/2014/main" id="{B5EFC08D-1739-3B48-BF79-F218A68324F9}"/>
            </a:ext>
          </a:extLst>
        </xdr:cNvPr>
        <xdr:cNvSpPr/>
      </xdr:nvSpPr>
      <xdr:spPr>
        <a:xfrm>
          <a:off x="10625503" y="3014857"/>
          <a:ext cx="505754" cy="505754"/>
        </a:xfrm>
        <a:prstGeom prst="roundRect">
          <a:avLst>
            <a:gd name="adj" fmla="val 27778"/>
          </a:avLst>
        </a:prstGeom>
        <a:solidFill>
          <a:srgbClr val="5D27B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b="0">
            <a:latin typeface="Josefin Sans Light Roman" pitchFamily="2" charset="0"/>
          </a:endParaRPr>
        </a:p>
      </xdr:txBody>
    </xdr:sp>
    <xdr:clientData/>
  </xdr:twoCellAnchor>
  <xdr:twoCellAnchor editAs="absolute">
    <xdr:from>
      <xdr:col>10</xdr:col>
      <xdr:colOff>932465</xdr:colOff>
      <xdr:row>15</xdr:row>
      <xdr:rowOff>168679</xdr:rowOff>
    </xdr:from>
    <xdr:to>
      <xdr:col>10</xdr:col>
      <xdr:colOff>1279904</xdr:colOff>
      <xdr:row>17</xdr:row>
      <xdr:rowOff>23059</xdr:rowOff>
    </xdr:to>
    <xdr:pic>
      <xdr:nvPicPr>
        <xdr:cNvPr id="115" name="Graphic 114" descr="Ambulance with solid fill">
          <a:extLst>
            <a:ext uri="{FF2B5EF4-FFF2-40B4-BE49-F238E27FC236}">
              <a16:creationId xmlns:a16="http://schemas.microsoft.com/office/drawing/2014/main" id="{9815112F-553F-5BD7-5ADB-6CF8007EA78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rcRect/>
        <a:stretch/>
      </xdr:blipFill>
      <xdr:spPr>
        <a:xfrm>
          <a:off x="10737612" y="3866620"/>
          <a:ext cx="347439" cy="347439"/>
        </a:xfrm>
        <a:prstGeom prst="rect">
          <a:avLst/>
        </a:prstGeom>
      </xdr:spPr>
    </xdr:pic>
    <xdr:clientData/>
  </xdr:twoCellAnchor>
  <xdr:twoCellAnchor editAs="absolute">
    <xdr:from>
      <xdr:col>10</xdr:col>
      <xdr:colOff>944988</xdr:colOff>
      <xdr:row>12</xdr:row>
      <xdr:rowOff>66133</xdr:rowOff>
    </xdr:from>
    <xdr:to>
      <xdr:col>10</xdr:col>
      <xdr:colOff>1259915</xdr:colOff>
      <xdr:row>13</xdr:row>
      <xdr:rowOff>127218</xdr:rowOff>
    </xdr:to>
    <xdr:pic>
      <xdr:nvPicPr>
        <xdr:cNvPr id="117" name="Graphic 116" descr="Home with solid fill">
          <a:extLst>
            <a:ext uri="{FF2B5EF4-FFF2-40B4-BE49-F238E27FC236}">
              <a16:creationId xmlns:a16="http://schemas.microsoft.com/office/drawing/2014/main" id="{7EB5D58F-ED6F-84C0-A2C6-9C27DB90C29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a:ext>
            <a:ext uri="{96DAC541-7B7A-43D3-8B79-37D633B846F1}">
              <asvg:svgBlip xmlns:asvg="http://schemas.microsoft.com/office/drawing/2016/SVG/main" r:embed="rId8"/>
            </a:ext>
          </a:extLst>
        </a:blip>
        <a:stretch>
          <a:fillRect/>
        </a:stretch>
      </xdr:blipFill>
      <xdr:spPr>
        <a:xfrm>
          <a:off x="10723988" y="3114133"/>
          <a:ext cx="314927" cy="315085"/>
        </a:xfrm>
        <a:prstGeom prst="rect">
          <a:avLst/>
        </a:prstGeom>
      </xdr:spPr>
    </xdr:pic>
    <xdr:clientData/>
  </xdr:twoCellAnchor>
  <xdr:twoCellAnchor editAs="absolute">
    <xdr:from>
      <xdr:col>16</xdr:col>
      <xdr:colOff>235009</xdr:colOff>
      <xdr:row>16</xdr:row>
      <xdr:rowOff>109580</xdr:rowOff>
    </xdr:from>
    <xdr:to>
      <xdr:col>17</xdr:col>
      <xdr:colOff>431305</xdr:colOff>
      <xdr:row>20</xdr:row>
      <xdr:rowOff>115376</xdr:rowOff>
    </xdr:to>
    <xdr:pic>
      <xdr:nvPicPr>
        <xdr:cNvPr id="30" name="Graphic 29" descr="Two speech bubbles">
          <a:extLst>
            <a:ext uri="{FF2B5EF4-FFF2-40B4-BE49-F238E27FC236}">
              <a16:creationId xmlns:a16="http://schemas.microsoft.com/office/drawing/2014/main" id="{84C4F267-30E9-9AB0-FE49-A2937B6E50A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a:ext>
            <a:ext uri="{96DAC541-7B7A-43D3-8B79-37D633B846F1}">
              <asvg:svgBlip xmlns:asvg="http://schemas.microsoft.com/office/drawing/2016/SVG/main" r:embed="rId10"/>
            </a:ext>
          </a:extLst>
        </a:blip>
        <a:stretch>
          <a:fillRect/>
        </a:stretch>
      </xdr:blipFill>
      <xdr:spPr>
        <a:xfrm>
          <a:off x="18281709" y="4173580"/>
          <a:ext cx="1021796" cy="1021796"/>
        </a:xfrm>
        <a:prstGeom prst="rect">
          <a:avLst/>
        </a:prstGeom>
      </xdr:spPr>
    </xdr:pic>
    <xdr:clientData/>
  </xdr:twoCellAnchor>
  <xdr:twoCellAnchor>
    <xdr:from>
      <xdr:col>0</xdr:col>
      <xdr:colOff>0</xdr:colOff>
      <xdr:row>0</xdr:row>
      <xdr:rowOff>0</xdr:rowOff>
    </xdr:from>
    <xdr:to>
      <xdr:col>17</xdr:col>
      <xdr:colOff>783840</xdr:colOff>
      <xdr:row>38</xdr:row>
      <xdr:rowOff>245218</xdr:rowOff>
    </xdr:to>
    <xdr:grpSp>
      <xdr:nvGrpSpPr>
        <xdr:cNvPr id="35" name="Group 34">
          <a:extLst>
            <a:ext uri="{FF2B5EF4-FFF2-40B4-BE49-F238E27FC236}">
              <a16:creationId xmlns:a16="http://schemas.microsoft.com/office/drawing/2014/main" id="{DF80B814-149E-40E5-D8B6-3E483453182C}"/>
            </a:ext>
            <a:ext uri="{147F2762-F138-4A5C-976F-8EAC2B608ADB}">
              <a16:predDERef xmlns:a16="http://schemas.microsoft.com/office/drawing/2014/main" pred="{84C4F267-30E9-9AB0-FE49-A2937B6E50A6}"/>
            </a:ext>
          </a:extLst>
        </xdr:cNvPr>
        <xdr:cNvGrpSpPr/>
      </xdr:nvGrpSpPr>
      <xdr:grpSpPr>
        <a:xfrm>
          <a:off x="0" y="0"/>
          <a:ext cx="19681440" cy="9655918"/>
          <a:chOff x="0" y="0"/>
          <a:chExt cx="19656040" cy="9904357"/>
        </a:xfrm>
      </xdr:grpSpPr>
      <xdr:sp macro="" textlink="">
        <xdr:nvSpPr>
          <xdr:cNvPr id="26" name="Rectangle: Rounded Corners 51">
            <a:extLst>
              <a:ext uri="{FF2B5EF4-FFF2-40B4-BE49-F238E27FC236}">
                <a16:creationId xmlns:a16="http://schemas.microsoft.com/office/drawing/2014/main" id="{68B666B3-7FAB-004A-851D-E22393E3D4B9}"/>
              </a:ext>
            </a:extLst>
          </xdr:cNvPr>
          <xdr:cNvSpPr/>
        </xdr:nvSpPr>
        <xdr:spPr>
          <a:xfrm>
            <a:off x="0" y="0"/>
            <a:ext cx="1705481" cy="716485"/>
          </a:xfrm>
          <a:prstGeom prst="roundRect">
            <a:avLst>
              <a:gd name="adj" fmla="val 7806"/>
            </a:avLst>
          </a:prstGeom>
          <a:solidFill>
            <a:srgbClr val="090F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0">
              <a:solidFill>
                <a:schemeClr val="bg1"/>
              </a:solidFill>
              <a:latin typeface="Abadi" panose="020B0604020104020204" pitchFamily="34" charset="0"/>
            </a:endParaRPr>
          </a:p>
        </xdr:txBody>
      </xdr:sp>
      <xdr:sp macro="" textlink="">
        <xdr:nvSpPr>
          <xdr:cNvPr id="25" name="Rectangle: Rounded Corners 51">
            <a:extLst>
              <a:ext uri="{FF2B5EF4-FFF2-40B4-BE49-F238E27FC236}">
                <a16:creationId xmlns:a16="http://schemas.microsoft.com/office/drawing/2014/main" id="{B6543DBA-2D1B-DD70-5E66-64F50E5EAF53}"/>
              </a:ext>
            </a:extLst>
          </xdr:cNvPr>
          <xdr:cNvSpPr/>
        </xdr:nvSpPr>
        <xdr:spPr>
          <a:xfrm>
            <a:off x="6912483" y="641996"/>
            <a:ext cx="4225971" cy="706682"/>
          </a:xfrm>
          <a:prstGeom prst="roundRect">
            <a:avLst>
              <a:gd name="adj" fmla="val 7806"/>
            </a:avLst>
          </a:prstGeom>
          <a:solidFill>
            <a:srgbClr val="181C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0">
              <a:solidFill>
                <a:schemeClr val="bg1"/>
              </a:solidFill>
              <a:latin typeface="Abadi" panose="020B0604020104020204" pitchFamily="34" charset="0"/>
            </a:endParaRPr>
          </a:p>
        </xdr:txBody>
      </xdr:sp>
      <xdr:sp macro="" textlink="">
        <xdr:nvSpPr>
          <xdr:cNvPr id="185" name="Rectangle: Rounded Corners 51">
            <a:extLst>
              <a:ext uri="{FF2B5EF4-FFF2-40B4-BE49-F238E27FC236}">
                <a16:creationId xmlns:a16="http://schemas.microsoft.com/office/drawing/2014/main" id="{2B793626-CBE3-1306-E186-34C305013265}"/>
              </a:ext>
            </a:extLst>
          </xdr:cNvPr>
          <xdr:cNvSpPr/>
        </xdr:nvSpPr>
        <xdr:spPr>
          <a:xfrm>
            <a:off x="11593702" y="641996"/>
            <a:ext cx="3737127" cy="706682"/>
          </a:xfrm>
          <a:prstGeom prst="roundRect">
            <a:avLst>
              <a:gd name="adj" fmla="val 7806"/>
            </a:avLst>
          </a:prstGeom>
          <a:solidFill>
            <a:srgbClr val="181C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0">
              <a:solidFill>
                <a:schemeClr val="bg1"/>
              </a:solidFill>
              <a:latin typeface="Abadi" panose="020B0604020104020204" pitchFamily="34" charset="0"/>
            </a:endParaRPr>
          </a:p>
        </xdr:txBody>
      </xdr:sp>
      <xdr:grpSp>
        <xdr:nvGrpSpPr>
          <xdr:cNvPr id="186" name="Group 185">
            <a:extLst>
              <a:ext uri="{FF2B5EF4-FFF2-40B4-BE49-F238E27FC236}">
                <a16:creationId xmlns:a16="http://schemas.microsoft.com/office/drawing/2014/main" id="{357F1B1A-FB1A-AEE9-FC12-3FB765567FF3}"/>
              </a:ext>
            </a:extLst>
          </xdr:cNvPr>
          <xdr:cNvGrpSpPr/>
        </xdr:nvGrpSpPr>
        <xdr:grpSpPr>
          <a:xfrm>
            <a:off x="11908187" y="836444"/>
            <a:ext cx="3365685" cy="349481"/>
            <a:chOff x="613006" y="4865486"/>
            <a:chExt cx="2162830" cy="227900"/>
          </a:xfrm>
        </xdr:grpSpPr>
        <xdr:sp macro="" textlink="Spreadsheet!P6">
          <xdr:nvSpPr>
            <xdr:cNvPr id="212" name="TextBox 25">
              <a:extLst>
                <a:ext uri="{FF2B5EF4-FFF2-40B4-BE49-F238E27FC236}">
                  <a16:creationId xmlns:a16="http://schemas.microsoft.com/office/drawing/2014/main" id="{EBA4B9D1-45F9-EF63-A928-E90147833FC6}"/>
                </a:ext>
              </a:extLst>
            </xdr:cNvPr>
            <xdr:cNvSpPr txBox="1"/>
          </xdr:nvSpPr>
          <xdr:spPr>
            <a:xfrm>
              <a:off x="852279" y="4877817"/>
              <a:ext cx="1923557" cy="21556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fld id="{8837344B-1BA2-9243-898C-F9F5B7B39AF8}" type="TxLink">
                <a:rPr lang="en-US" sz="1600" b="0" i="0" u="none" strike="noStrike">
                  <a:solidFill>
                    <a:schemeClr val="bg1"/>
                  </a:solidFill>
                  <a:latin typeface="Abadi" panose="020B0604020104020204" pitchFamily="34" charset="0"/>
                  <a:cs typeface="Calibri"/>
                </a:rPr>
                <a:pPr/>
                <a:t>Wednesday, May 28, 2025</a:t>
              </a:fld>
              <a:endParaRPr lang="en-US" sz="2000" b="0">
                <a:solidFill>
                  <a:schemeClr val="bg1"/>
                </a:solidFill>
                <a:latin typeface="Abadi" panose="020B0604020104020204" pitchFamily="34" charset="0"/>
                <a:cs typeface="Arial" panose="020B0604020202020204" pitchFamily="34" charset="0"/>
              </a:endParaRPr>
            </a:p>
          </xdr:txBody>
        </xdr:sp>
        <xdr:pic>
          <xdr:nvPicPr>
            <xdr:cNvPr id="213" name="Graphic 22" descr="Daily calendar">
              <a:extLst>
                <a:ext uri="{FF2B5EF4-FFF2-40B4-BE49-F238E27FC236}">
                  <a16:creationId xmlns:a16="http://schemas.microsoft.com/office/drawing/2014/main" id="{75189169-F978-3E1D-A145-07461E28243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a:ext>
                <a:ext uri="{96DAC541-7B7A-43D3-8B79-37D633B846F1}">
                  <asvg:svgBlip xmlns:asvg="http://schemas.microsoft.com/office/drawing/2016/SVG/main" r:embed="rId12"/>
                </a:ext>
              </a:extLst>
            </a:blip>
            <a:srcRect/>
            <a:stretch/>
          </xdr:blipFill>
          <xdr:spPr>
            <a:xfrm>
              <a:off x="613006" y="4865486"/>
              <a:ext cx="197093" cy="197093"/>
            </a:xfrm>
            <a:prstGeom prst="rect">
              <a:avLst/>
            </a:prstGeom>
          </xdr:spPr>
        </xdr:pic>
      </xdr:grpSp>
      <xdr:grpSp>
        <xdr:nvGrpSpPr>
          <xdr:cNvPr id="18" name="Group 17">
            <a:extLst>
              <a:ext uri="{FF2B5EF4-FFF2-40B4-BE49-F238E27FC236}">
                <a16:creationId xmlns:a16="http://schemas.microsoft.com/office/drawing/2014/main" id="{8589D88B-4874-4F2A-A08C-1F573C9BF2F1}"/>
              </a:ext>
            </a:extLst>
          </xdr:cNvPr>
          <xdr:cNvGrpSpPr/>
        </xdr:nvGrpSpPr>
        <xdr:grpSpPr>
          <a:xfrm>
            <a:off x="7238019" y="899895"/>
            <a:ext cx="2270977" cy="209954"/>
            <a:chOff x="150442" y="6921592"/>
            <a:chExt cx="1357760" cy="135215"/>
          </a:xfrm>
        </xdr:grpSpPr>
        <xdr:pic>
          <xdr:nvPicPr>
            <xdr:cNvPr id="65" name="Graphic 64" descr="Full Brick Wall with solid fill">
              <a:extLst>
                <a:ext uri="{FF2B5EF4-FFF2-40B4-BE49-F238E27FC236}">
                  <a16:creationId xmlns:a16="http://schemas.microsoft.com/office/drawing/2014/main" id="{B55B1C6C-80CE-4140-B3E0-66DD44D67B08}"/>
                </a:ext>
              </a:extLst>
            </xdr:cNvPr>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a:ext>
                <a:ext uri="{96DAC541-7B7A-43D3-8B79-37D633B846F1}">
                  <asvg:svgBlip xmlns:asvg="http://schemas.microsoft.com/office/drawing/2016/SVG/main" r:embed="rId14"/>
                </a:ext>
              </a:extLst>
            </a:blip>
            <a:srcRect l="51640" t="55337" r="12024" b="13382"/>
            <a:stretch/>
          </xdr:blipFill>
          <xdr:spPr>
            <a:xfrm rot="5400000">
              <a:off x="154509" y="6919124"/>
              <a:ext cx="129807" cy="137941"/>
            </a:xfrm>
            <a:prstGeom prst="rect">
              <a:avLst/>
            </a:prstGeom>
          </xdr:spPr>
        </xdr:pic>
        <xdr:pic>
          <xdr:nvPicPr>
            <xdr:cNvPr id="66" name="Picture 65" descr="Assets Icons - Free SVG &amp; PNG Assets Images - Noun Project">
              <a:extLst>
                <a:ext uri="{FF2B5EF4-FFF2-40B4-BE49-F238E27FC236}">
                  <a16:creationId xmlns:a16="http://schemas.microsoft.com/office/drawing/2014/main" id="{49CDA7B7-6A3C-1447-B41D-C05BA316BD99}"/>
                </a:ext>
              </a:extLst>
            </xdr:cNvPr>
            <xdr:cNvPicPr>
              <a:picLocks noChangeAspect="1" noChangeArrowheads="1"/>
            </xdr:cNvPicPr>
          </xdr:nvPicPr>
          <xdr:blipFill>
            <a:blip xmlns:r="http://schemas.openxmlformats.org/officeDocument/2006/relationships" r:embed="rId15" cstate="print">
              <a:alphaModFix amt="85000"/>
              <a:lum bright="70000" contrast="-70000"/>
              <a:extLst>
                <a:ext uri="{BEBA8EAE-BF5A-486C-A8C5-ECC9F3942E4B}">
                  <a14:imgProps xmlns:a14="http://schemas.microsoft.com/office/drawing/2010/main">
                    <a14:imgLayer r:embed="rId16">
                      <a14:imgEffect>
                        <a14:artisticPhotocopy/>
                      </a14:imgEffect>
                      <a14:imgEffect>
                        <a14:brightnessContrast bright="-20000" contrast="20000"/>
                      </a14:imgEffect>
                    </a14:imgLayer>
                  </a14:imgProps>
                </a:ext>
                <a:ext uri="{28A0092B-C50C-407E-A947-70E740481C1C}">
                  <a14:useLocalDpi xmlns:a14="http://schemas.microsoft.com/office/drawing/2010/main"/>
                </a:ext>
              </a:extLst>
            </a:blip>
            <a:srcRect/>
            <a:stretch>
              <a:fillRect/>
            </a:stretch>
          </xdr:blipFill>
          <xdr:spPr bwMode="auto">
            <a:xfrm>
              <a:off x="1373319" y="6921592"/>
              <a:ext cx="134883" cy="135215"/>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67" name="TextBox 66">
            <a:extLst>
              <a:ext uri="{FF2B5EF4-FFF2-40B4-BE49-F238E27FC236}">
                <a16:creationId xmlns:a16="http://schemas.microsoft.com/office/drawing/2014/main" id="{46C8F700-670E-894C-B6DD-113118283DD2}"/>
              </a:ext>
            </a:extLst>
          </xdr:cNvPr>
          <xdr:cNvSpPr txBox="1"/>
        </xdr:nvSpPr>
        <xdr:spPr>
          <a:xfrm>
            <a:off x="2224671" y="323121"/>
            <a:ext cx="2611047" cy="505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600">
                <a:solidFill>
                  <a:schemeClr val="bg1">
                    <a:lumMod val="65000"/>
                  </a:schemeClr>
                </a:solidFill>
                <a:latin typeface="Abadi" panose="020B0604020104020204" pitchFamily="34" charset="0"/>
              </a:rPr>
              <a:t>Maintenance Cost Expense</a:t>
            </a:r>
          </a:p>
        </xdr:txBody>
      </xdr:sp>
      <xdr:grpSp>
        <xdr:nvGrpSpPr>
          <xdr:cNvPr id="8" name="Group 7">
            <a:extLst>
              <a:ext uri="{FF2B5EF4-FFF2-40B4-BE49-F238E27FC236}">
                <a16:creationId xmlns:a16="http://schemas.microsoft.com/office/drawing/2014/main" id="{37F9BB61-91B7-FCF3-D705-6B23AFBFC938}"/>
              </a:ext>
            </a:extLst>
          </xdr:cNvPr>
          <xdr:cNvGrpSpPr/>
        </xdr:nvGrpSpPr>
        <xdr:grpSpPr>
          <a:xfrm>
            <a:off x="2282530" y="764602"/>
            <a:ext cx="4554489" cy="811361"/>
            <a:chOff x="12690266" y="2278696"/>
            <a:chExt cx="3832434" cy="733467"/>
          </a:xfrm>
        </xdr:grpSpPr>
        <xdr:sp macro="" textlink="Pivottables!AM2">
          <xdr:nvSpPr>
            <xdr:cNvPr id="201" name="TextBox 200">
              <a:extLst>
                <a:ext uri="{FF2B5EF4-FFF2-40B4-BE49-F238E27FC236}">
                  <a16:creationId xmlns:a16="http://schemas.microsoft.com/office/drawing/2014/main" id="{C478E8C7-A629-69E0-6B46-495E373B81B1}"/>
                </a:ext>
              </a:extLst>
            </xdr:cNvPr>
            <xdr:cNvSpPr txBox="1"/>
          </xdr:nvSpPr>
          <xdr:spPr>
            <a:xfrm>
              <a:off x="12690266" y="2278696"/>
              <a:ext cx="3832434"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3867904-1F97-4A43-AECD-387BAF39AD09}" type="TxLink">
                <a:rPr lang="en-US" sz="2400" b="0" i="0" u="none" strike="noStrike">
                  <a:solidFill>
                    <a:schemeClr val="bg1"/>
                  </a:solidFill>
                  <a:latin typeface="Abadi"/>
                  <a:ea typeface="Segoe UI Historic" panose="020B0502040204020203" pitchFamily="34" charset="0"/>
                  <a:cs typeface="Segoe UI Historic" panose="020B0502040204020203" pitchFamily="34" charset="0"/>
                </a:rPr>
                <a:pPr algn="l"/>
                <a:t>Total Expense To-Date</a:t>
              </a:fld>
              <a:endParaRPr lang="en-US" sz="2400" b="0" baseline="0">
                <a:solidFill>
                  <a:schemeClr val="bg1"/>
                </a:solidFill>
                <a:latin typeface="Abadi" panose="020B0604020104020204" pitchFamily="34" charset="0"/>
                <a:ea typeface="Segoe UI Historic" panose="020B0502040204020203" pitchFamily="34" charset="0"/>
                <a:cs typeface="Segoe UI Historic" panose="020B0502040204020203" pitchFamily="34" charset="0"/>
              </a:endParaRPr>
            </a:p>
          </xdr:txBody>
        </xdr:sp>
        <xdr:sp macro="" textlink="Pivottables!AF12">
          <xdr:nvSpPr>
            <xdr:cNvPr id="82" name="TextBox 81">
              <a:extLst>
                <a:ext uri="{FF2B5EF4-FFF2-40B4-BE49-F238E27FC236}">
                  <a16:creationId xmlns:a16="http://schemas.microsoft.com/office/drawing/2014/main" id="{01722459-0C7A-F46F-702B-5D1DB735B45B}"/>
                </a:ext>
              </a:extLst>
            </xdr:cNvPr>
            <xdr:cNvSpPr txBox="1"/>
          </xdr:nvSpPr>
          <xdr:spPr>
            <a:xfrm>
              <a:off x="12713880" y="2643863"/>
              <a:ext cx="2510594"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6535DCA-7D80-4E04-AF7E-EB6BF57EA587}" type="TxLink">
                <a:rPr lang="en-US" sz="3200" b="0" i="0" u="none" strike="noStrike">
                  <a:solidFill>
                    <a:srgbClr val="00B0F0"/>
                  </a:solidFill>
                  <a:latin typeface="Abadi"/>
                  <a:ea typeface="Calibri"/>
                  <a:cs typeface="Calibri"/>
                </a:rPr>
                <a:pPr algn="l"/>
                <a:t>$176,548</a:t>
              </a:fld>
              <a:endParaRPr lang="en-US" sz="3200">
                <a:solidFill>
                  <a:srgbClr val="00B0F0"/>
                </a:solidFill>
                <a:latin typeface="Abadi" panose="020B0604020104020204" pitchFamily="34" charset="0"/>
              </a:endParaRPr>
            </a:p>
          </xdr:txBody>
        </xdr:sp>
      </xdr:grpSp>
      <xdr:sp macro="" textlink="">
        <xdr:nvSpPr>
          <xdr:cNvPr id="23" name="TextBox 22">
            <a:extLst>
              <a:ext uri="{FF2B5EF4-FFF2-40B4-BE49-F238E27FC236}">
                <a16:creationId xmlns:a16="http://schemas.microsoft.com/office/drawing/2014/main" id="{113FE227-083F-1A41-B44C-701287236BF6}"/>
              </a:ext>
            </a:extLst>
          </xdr:cNvPr>
          <xdr:cNvSpPr txBox="1"/>
        </xdr:nvSpPr>
        <xdr:spPr>
          <a:xfrm>
            <a:off x="7446766" y="885070"/>
            <a:ext cx="1518332" cy="2528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1600">
                <a:solidFill>
                  <a:schemeClr val="bg1"/>
                </a:solidFill>
                <a:latin typeface="Abadi" panose="020B0604020104020204" pitchFamily="34" charset="0"/>
              </a:rPr>
              <a:t>Dashboard</a:t>
            </a:r>
          </a:p>
        </xdr:txBody>
      </xdr:sp>
      <xdr:sp macro="" textlink="">
        <xdr:nvSpPr>
          <xdr:cNvPr id="24" name="TextBox 23">
            <a:hlinkClick xmlns:r="http://schemas.openxmlformats.org/officeDocument/2006/relationships" r:id="rId17" tooltip="Spreadsheet"/>
            <a:extLst>
              <a:ext uri="{FF2B5EF4-FFF2-40B4-BE49-F238E27FC236}">
                <a16:creationId xmlns:a16="http://schemas.microsoft.com/office/drawing/2014/main" id="{0505FD61-A0CD-2B57-3612-B46BB914664C}"/>
              </a:ext>
            </a:extLst>
          </xdr:cNvPr>
          <xdr:cNvSpPr txBox="1"/>
        </xdr:nvSpPr>
        <xdr:spPr>
          <a:xfrm>
            <a:off x="9544660" y="758632"/>
            <a:ext cx="1518332" cy="505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1600">
                <a:solidFill>
                  <a:schemeClr val="bg1"/>
                </a:solidFill>
                <a:latin typeface="Abadi" panose="020B0604020104020204" pitchFamily="34" charset="0"/>
              </a:rPr>
              <a:t>Spreadsheet</a:t>
            </a:r>
          </a:p>
        </xdr:txBody>
      </xdr:sp>
      <xdr:sp macro="" textlink="">
        <xdr:nvSpPr>
          <xdr:cNvPr id="55" name="Rectangle: Rounded Corners 11">
            <a:extLst>
              <a:ext uri="{FF2B5EF4-FFF2-40B4-BE49-F238E27FC236}">
                <a16:creationId xmlns:a16="http://schemas.microsoft.com/office/drawing/2014/main" id="{7DF2100F-80D5-6346-91B4-2FF98DAE2FAB}"/>
              </a:ext>
            </a:extLst>
          </xdr:cNvPr>
          <xdr:cNvSpPr/>
        </xdr:nvSpPr>
        <xdr:spPr>
          <a:xfrm flipV="1">
            <a:off x="7560571" y="1153228"/>
            <a:ext cx="363127" cy="54962"/>
          </a:xfrm>
          <a:prstGeom prst="roundRect">
            <a:avLst>
              <a:gd name="adj" fmla="val 50000"/>
            </a:avLst>
          </a:prstGeom>
          <a:noFill/>
          <a:ln w="6350">
            <a:solidFill>
              <a:srgbClr val="F2A248"/>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2000" b="0">
              <a:solidFill>
                <a:schemeClr val="bg1"/>
              </a:solidFill>
              <a:latin typeface="Abadi" panose="020B0604020104020204" pitchFamily="34" charset="0"/>
            </a:endParaRPr>
          </a:p>
        </xdr:txBody>
      </xdr:sp>
      <xdr:sp macro="" textlink="">
        <xdr:nvSpPr>
          <xdr:cNvPr id="181" name="Rectangle: Rounded Corners 5">
            <a:extLst>
              <a:ext uri="{FF2B5EF4-FFF2-40B4-BE49-F238E27FC236}">
                <a16:creationId xmlns:a16="http://schemas.microsoft.com/office/drawing/2014/main" id="{F9C0C198-AAFE-C483-D2F3-F78A2B3EB062}"/>
              </a:ext>
            </a:extLst>
          </xdr:cNvPr>
          <xdr:cNvSpPr/>
        </xdr:nvSpPr>
        <xdr:spPr>
          <a:xfrm>
            <a:off x="470774" y="525103"/>
            <a:ext cx="1070818" cy="9379254"/>
          </a:xfrm>
          <a:prstGeom prst="roundRect">
            <a:avLst>
              <a:gd name="adj" fmla="val 50000"/>
            </a:avLst>
          </a:prstGeom>
          <a:solidFill>
            <a:srgbClr val="181C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0">
              <a:solidFill>
                <a:schemeClr val="bg1"/>
              </a:solidFill>
              <a:latin typeface="Abadi" panose="020B0604020104020204" pitchFamily="34" charset="0"/>
            </a:endParaRPr>
          </a:p>
        </xdr:txBody>
      </xdr:sp>
      <xdr:pic>
        <xdr:nvPicPr>
          <xdr:cNvPr id="208" name="Picture 207" descr="Dollar with solid fill">
            <a:extLst>
              <a:ext uri="{FF2B5EF4-FFF2-40B4-BE49-F238E27FC236}">
                <a16:creationId xmlns:a16="http://schemas.microsoft.com/office/drawing/2014/main" id="{CE700519-6309-094F-8FCB-D4059343621E}"/>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rcRect/>
          <a:stretch/>
        </xdr:blipFill>
        <xdr:spPr>
          <a:xfrm>
            <a:off x="656696" y="794794"/>
            <a:ext cx="734667" cy="734666"/>
          </a:xfrm>
          <a:prstGeom prst="rect">
            <a:avLst/>
          </a:prstGeom>
        </xdr:spPr>
      </xdr:pic>
      <xdr:sp macro="" textlink="">
        <xdr:nvSpPr>
          <xdr:cNvPr id="216" name="Circle: Hollow 114">
            <a:extLst>
              <a:ext uri="{FF2B5EF4-FFF2-40B4-BE49-F238E27FC236}">
                <a16:creationId xmlns:a16="http://schemas.microsoft.com/office/drawing/2014/main" id="{CD0D5707-9C21-4719-1511-2C915B6B42CE}"/>
              </a:ext>
            </a:extLst>
          </xdr:cNvPr>
          <xdr:cNvSpPr/>
        </xdr:nvSpPr>
        <xdr:spPr>
          <a:xfrm>
            <a:off x="18337723" y="345599"/>
            <a:ext cx="1318317" cy="1314961"/>
          </a:xfrm>
          <a:prstGeom prst="donut">
            <a:avLst>
              <a:gd name="adj" fmla="val 20134"/>
            </a:avLst>
          </a:prstGeom>
          <a:solidFill>
            <a:srgbClr val="0B0F2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800" b="0">
              <a:solidFill>
                <a:schemeClr val="bg1"/>
              </a:solidFill>
              <a:latin typeface="Abadi" panose="020B0604020104020204" pitchFamily="34" charset="0"/>
            </a:endParaRPr>
          </a:p>
        </xdr:txBody>
      </xdr:sp>
    </xdr:grpSp>
    <xdr:clientData/>
  </xdr:twoCellAnchor>
  <xdr:twoCellAnchor editAs="absolute">
    <xdr:from>
      <xdr:col>0</xdr:col>
      <xdr:colOff>643431</xdr:colOff>
      <xdr:row>11</xdr:row>
      <xdr:rowOff>15747</xdr:rowOff>
    </xdr:from>
    <xdr:to>
      <xdr:col>1</xdr:col>
      <xdr:colOff>666499</xdr:colOff>
      <xdr:row>35</xdr:row>
      <xdr:rowOff>2848</xdr:rowOff>
    </xdr:to>
    <mc:AlternateContent xmlns:mc="http://schemas.openxmlformats.org/markup-compatibility/2006" xmlns:a14="http://schemas.microsoft.com/office/drawing/2010/main">
      <mc:Choice Requires="a14">
        <xdr:graphicFrame macro="">
          <xdr:nvGraphicFramePr>
            <xdr:cNvPr id="69" name="Month 1">
              <a:extLst>
                <a:ext uri="{FF2B5EF4-FFF2-40B4-BE49-F238E27FC236}">
                  <a16:creationId xmlns:a16="http://schemas.microsoft.com/office/drawing/2014/main" id="{4107F961-98C0-744B-A2BE-FFA9DCBA05C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643431" y="2809747"/>
              <a:ext cx="848568" cy="6083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12</xdr:col>
      <xdr:colOff>1524000</xdr:colOff>
      <xdr:row>30</xdr:row>
      <xdr:rowOff>112060</xdr:rowOff>
    </xdr:from>
    <xdr:to>
      <xdr:col>16</xdr:col>
      <xdr:colOff>414617</xdr:colOff>
      <xdr:row>35</xdr:row>
      <xdr:rowOff>1</xdr:rowOff>
    </xdr:to>
    <xdr:sp macro="" textlink="">
      <xdr:nvSpPr>
        <xdr:cNvPr id="33" name="TextBox 32">
          <a:extLst>
            <a:ext uri="{FF2B5EF4-FFF2-40B4-BE49-F238E27FC236}">
              <a16:creationId xmlns:a16="http://schemas.microsoft.com/office/drawing/2014/main" id="{37F2869A-9C3E-720D-A648-707760D08926}"/>
            </a:ext>
          </a:extLst>
        </xdr:cNvPr>
        <xdr:cNvSpPr txBox="1"/>
      </xdr:nvSpPr>
      <xdr:spPr>
        <a:xfrm>
          <a:off x="15318441" y="7507942"/>
          <a:ext cx="3182470" cy="1120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For inquries</a:t>
          </a:r>
          <a:r>
            <a:rPr lang="en-US" sz="1600" baseline="0">
              <a:solidFill>
                <a:schemeClr val="bg1"/>
              </a:solidFill>
            </a:rPr>
            <a:t> and concerns, feel free to reach out to Joseph Pham for improvements or clarity.</a:t>
          </a:r>
          <a:endParaRPr lang="en-US" sz="1600">
            <a:solidFill>
              <a:schemeClr val="bg1"/>
            </a:solidFill>
          </a:endParaRPr>
        </a:p>
      </xdr:txBody>
    </xdr:sp>
    <xdr:clientData/>
  </xdr:twoCellAnchor>
  <xdr:twoCellAnchor>
    <xdr:from>
      <xdr:col>7</xdr:col>
      <xdr:colOff>913965</xdr:colOff>
      <xdr:row>26</xdr:row>
      <xdr:rowOff>140222</xdr:rowOff>
    </xdr:from>
    <xdr:to>
      <xdr:col>9</xdr:col>
      <xdr:colOff>1295582</xdr:colOff>
      <xdr:row>28</xdr:row>
      <xdr:rowOff>43223</xdr:rowOff>
    </xdr:to>
    <xdr:sp macro="" textlink="">
      <xdr:nvSpPr>
        <xdr:cNvPr id="34" name="TextBox 33">
          <a:extLst>
            <a:ext uri="{FF2B5EF4-FFF2-40B4-BE49-F238E27FC236}">
              <a16:creationId xmlns:a16="http://schemas.microsoft.com/office/drawing/2014/main" id="{13109EF0-6AD2-4093-B7B3-EB4E00E6208D}"/>
            </a:ext>
          </a:extLst>
        </xdr:cNvPr>
        <xdr:cNvSpPr txBox="1"/>
      </xdr:nvSpPr>
      <xdr:spPr>
        <a:xfrm>
          <a:off x="6718612" y="6549987"/>
          <a:ext cx="2387470" cy="396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aseline="0">
              <a:solidFill>
                <a:srgbClr val="F06813"/>
              </a:solidFill>
              <a:latin typeface="Abadi" panose="020B0604020104020204" pitchFamily="34" charset="0"/>
            </a:rPr>
            <a:t>Lowest Expenses</a:t>
          </a:r>
          <a:endParaRPr lang="en-US" sz="1400">
            <a:solidFill>
              <a:srgbClr val="F06813"/>
            </a:solidFill>
            <a:latin typeface="Abadi" panose="020B0604020104020204" pitchFamily="34" charset="0"/>
          </a:endParaRPr>
        </a:p>
      </xdr:txBody>
    </xdr:sp>
    <xdr:clientData/>
  </xdr:twoCellAnchor>
  <xdr:twoCellAnchor>
    <xdr:from>
      <xdr:col>8</xdr:col>
      <xdr:colOff>342464</xdr:colOff>
      <xdr:row>25</xdr:row>
      <xdr:rowOff>162634</xdr:rowOff>
    </xdr:from>
    <xdr:to>
      <xdr:col>9</xdr:col>
      <xdr:colOff>670367</xdr:colOff>
      <xdr:row>27</xdr:row>
      <xdr:rowOff>65635</xdr:rowOff>
    </xdr:to>
    <xdr:sp macro="" textlink="Pivottables!AF13">
      <xdr:nvSpPr>
        <xdr:cNvPr id="36" name="TextBox 35">
          <a:extLst>
            <a:ext uri="{FF2B5EF4-FFF2-40B4-BE49-F238E27FC236}">
              <a16:creationId xmlns:a16="http://schemas.microsoft.com/office/drawing/2014/main" id="{2060B43A-EACE-421F-A000-5FD798A94C89}"/>
            </a:ext>
          </a:extLst>
        </xdr:cNvPr>
        <xdr:cNvSpPr txBox="1"/>
      </xdr:nvSpPr>
      <xdr:spPr>
        <a:xfrm>
          <a:off x="7323729" y="6325869"/>
          <a:ext cx="1157138" cy="396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601F87-EABC-4BD8-A21B-2B62E105E627}" type="TxLink">
            <a:rPr lang="en-US" sz="1600" b="0" i="0" u="none" strike="noStrike">
              <a:solidFill>
                <a:schemeClr val="bg1"/>
              </a:solidFill>
              <a:latin typeface="Abadi"/>
            </a:rPr>
            <a:pPr algn="ctr"/>
            <a:t>$1,510</a:t>
          </a:fld>
          <a:endParaRPr lang="en-US" sz="1600">
            <a:solidFill>
              <a:schemeClr val="bg1"/>
            </a:solidFill>
            <a:latin typeface="Abadi" panose="020B0604020104020204" pitchFamily="34" charset="0"/>
          </a:endParaRPr>
        </a:p>
      </xdr:txBody>
    </xdr:sp>
    <xdr:clientData/>
  </xdr:twoCellAnchor>
  <xdr:twoCellAnchor>
    <xdr:from>
      <xdr:col>7</xdr:col>
      <xdr:colOff>808600</xdr:colOff>
      <xdr:row>7</xdr:row>
      <xdr:rowOff>172339</xdr:rowOff>
    </xdr:from>
    <xdr:to>
      <xdr:col>10</xdr:col>
      <xdr:colOff>320595</xdr:colOff>
      <xdr:row>23</xdr:row>
      <xdr:rowOff>23573</xdr:rowOff>
    </xdr:to>
    <xdr:sp macro="" textlink="">
      <xdr:nvSpPr>
        <xdr:cNvPr id="37" name="Rectangle: Rounded Corners 78">
          <a:extLst>
            <a:ext uri="{FF2B5EF4-FFF2-40B4-BE49-F238E27FC236}">
              <a16:creationId xmlns:a16="http://schemas.microsoft.com/office/drawing/2014/main" id="{F02A055B-6E82-4700-B916-4C54EE34567F}"/>
            </a:ext>
          </a:extLst>
        </xdr:cNvPr>
        <xdr:cNvSpPr/>
      </xdr:nvSpPr>
      <xdr:spPr>
        <a:xfrm>
          <a:off x="6613247" y="1898045"/>
          <a:ext cx="3512495" cy="3795704"/>
        </a:xfrm>
        <a:prstGeom prst="roundRect">
          <a:avLst>
            <a:gd name="adj" fmla="val 8666"/>
          </a:avLst>
        </a:prstGeom>
        <a:solidFill>
          <a:srgbClr val="181C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b="0">
            <a:solidFill>
              <a:schemeClr val="bg1"/>
            </a:solidFill>
            <a:latin typeface="Abadi" panose="020B0604020104020204" pitchFamily="34" charset="0"/>
          </a:endParaRPr>
        </a:p>
      </xdr:txBody>
    </xdr:sp>
    <xdr:clientData/>
  </xdr:twoCellAnchor>
  <xdr:twoCellAnchor>
    <xdr:from>
      <xdr:col>7</xdr:col>
      <xdr:colOff>1032717</xdr:colOff>
      <xdr:row>8</xdr:row>
      <xdr:rowOff>149927</xdr:rowOff>
    </xdr:from>
    <xdr:to>
      <xdr:col>9</xdr:col>
      <xdr:colOff>1095320</xdr:colOff>
      <xdr:row>10</xdr:row>
      <xdr:rowOff>7194</xdr:rowOff>
    </xdr:to>
    <xdr:sp macro="" textlink="">
      <xdr:nvSpPr>
        <xdr:cNvPr id="38" name="TextBox 37">
          <a:extLst>
            <a:ext uri="{FF2B5EF4-FFF2-40B4-BE49-F238E27FC236}">
              <a16:creationId xmlns:a16="http://schemas.microsoft.com/office/drawing/2014/main" id="{0C1C7232-10D4-454D-8459-325596104298}"/>
            </a:ext>
          </a:extLst>
        </xdr:cNvPr>
        <xdr:cNvSpPr txBox="1"/>
      </xdr:nvSpPr>
      <xdr:spPr>
        <a:xfrm>
          <a:off x="6837364" y="2122162"/>
          <a:ext cx="2068456" cy="350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bg1"/>
              </a:solidFill>
              <a:latin typeface="Abadi" panose="020B0604020104020204" pitchFamily="34" charset="0"/>
            </a:rPr>
            <a:t>Average Expense</a:t>
          </a:r>
        </a:p>
      </xdr:txBody>
    </xdr:sp>
    <xdr:clientData/>
  </xdr:twoCellAnchor>
  <xdr:twoCellAnchor>
    <xdr:from>
      <xdr:col>8</xdr:col>
      <xdr:colOff>483629</xdr:colOff>
      <xdr:row>12</xdr:row>
      <xdr:rowOff>26663</xdr:rowOff>
    </xdr:from>
    <xdr:to>
      <xdr:col>10</xdr:col>
      <xdr:colOff>27725</xdr:colOff>
      <xdr:row>14</xdr:row>
      <xdr:rowOff>25683</xdr:rowOff>
    </xdr:to>
    <xdr:sp macro="" textlink="Pivottables!AY4">
      <xdr:nvSpPr>
        <xdr:cNvPr id="39" name="TextBox 38">
          <a:extLst>
            <a:ext uri="{FF2B5EF4-FFF2-40B4-BE49-F238E27FC236}">
              <a16:creationId xmlns:a16="http://schemas.microsoft.com/office/drawing/2014/main" id="{F5C1B130-E365-48BB-A1BA-640E6D1F6E4E}"/>
            </a:ext>
          </a:extLst>
        </xdr:cNvPr>
        <xdr:cNvSpPr txBox="1"/>
      </xdr:nvSpPr>
      <xdr:spPr>
        <a:xfrm>
          <a:off x="7464894" y="2985016"/>
          <a:ext cx="2367978" cy="492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fld id="{A4529CF6-4E81-456B-8FA1-61588D2899DF}" type="TxLink">
            <a:rPr lang="en-US" sz="1600" b="0" i="0" u="none" strike="noStrike">
              <a:solidFill>
                <a:srgbClr val="FFFFFF"/>
              </a:solidFill>
              <a:latin typeface="Abadi"/>
            </a:rPr>
            <a:pPr marL="0" marR="0" indent="0" algn="l" defTabSz="914400" eaLnBrk="1" fontAlgn="auto" latinLnBrk="0" hangingPunct="1">
              <a:lnSpc>
                <a:spcPct val="100000"/>
              </a:lnSpc>
              <a:spcBef>
                <a:spcPts val="0"/>
              </a:spcBef>
              <a:spcAft>
                <a:spcPts val="0"/>
              </a:spcAft>
              <a:buClrTx/>
              <a:buSzTx/>
              <a:buFontTx/>
              <a:buNone/>
              <a:tabLst/>
              <a:defRPr/>
            </a:pPr>
            <a:t>$1,114.65</a:t>
          </a:fld>
          <a:endParaRPr lang="en-US" sz="1600" b="0">
            <a:solidFill>
              <a:schemeClr val="bg1"/>
            </a:solidFill>
            <a:latin typeface="Abadi" panose="020B0604020104020204" pitchFamily="34" charset="0"/>
          </a:endParaRPr>
        </a:p>
      </xdr:txBody>
    </xdr:sp>
    <xdr:clientData/>
  </xdr:twoCellAnchor>
  <xdr:twoCellAnchor>
    <xdr:from>
      <xdr:col>8</xdr:col>
      <xdr:colOff>481855</xdr:colOff>
      <xdr:row>11</xdr:row>
      <xdr:rowOff>33617</xdr:rowOff>
    </xdr:from>
    <xdr:to>
      <xdr:col>9</xdr:col>
      <xdr:colOff>862854</xdr:colOff>
      <xdr:row>12</xdr:row>
      <xdr:rowOff>44823</xdr:rowOff>
    </xdr:to>
    <xdr:sp macro="" textlink="">
      <xdr:nvSpPr>
        <xdr:cNvPr id="40" name="TextBox 39">
          <a:extLst>
            <a:ext uri="{FF2B5EF4-FFF2-40B4-BE49-F238E27FC236}">
              <a16:creationId xmlns:a16="http://schemas.microsoft.com/office/drawing/2014/main" id="{5F2D4468-6693-947A-8EF7-D6CEC2300760}"/>
            </a:ext>
          </a:extLst>
        </xdr:cNvPr>
        <xdr:cNvSpPr txBox="1"/>
      </xdr:nvSpPr>
      <xdr:spPr>
        <a:xfrm>
          <a:off x="7463120" y="2745441"/>
          <a:ext cx="1210234" cy="257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Abadi" panose="020B0604020104020204" pitchFamily="34" charset="0"/>
            </a:rPr>
            <a:t>Makita</a:t>
          </a:r>
        </a:p>
      </xdr:txBody>
    </xdr:sp>
    <xdr:clientData/>
  </xdr:twoCellAnchor>
  <xdr:twoCellAnchor editAs="absolute">
    <xdr:from>
      <xdr:col>7</xdr:col>
      <xdr:colOff>1055128</xdr:colOff>
      <xdr:row>11</xdr:row>
      <xdr:rowOff>71486</xdr:rowOff>
    </xdr:from>
    <xdr:to>
      <xdr:col>8</xdr:col>
      <xdr:colOff>384264</xdr:colOff>
      <xdr:row>13</xdr:row>
      <xdr:rowOff>69240</xdr:rowOff>
    </xdr:to>
    <xdr:sp macro="" textlink="">
      <xdr:nvSpPr>
        <xdr:cNvPr id="41" name="Rectangle: Rounded Corners 26">
          <a:extLst>
            <a:ext uri="{FF2B5EF4-FFF2-40B4-BE49-F238E27FC236}">
              <a16:creationId xmlns:a16="http://schemas.microsoft.com/office/drawing/2014/main" id="{6E2D3A40-54F8-4E10-900B-3CAA9F9BECA3}"/>
            </a:ext>
          </a:extLst>
        </xdr:cNvPr>
        <xdr:cNvSpPr/>
      </xdr:nvSpPr>
      <xdr:spPr>
        <a:xfrm>
          <a:off x="6859775" y="2783310"/>
          <a:ext cx="505754" cy="490812"/>
        </a:xfrm>
        <a:prstGeom prst="roundRect">
          <a:avLst>
            <a:gd name="adj" fmla="val 27778"/>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b="0">
            <a:latin typeface="Josefin Sans Light Roman" pitchFamily="2" charset="0"/>
          </a:endParaRPr>
        </a:p>
      </xdr:txBody>
    </xdr:sp>
    <xdr:clientData/>
  </xdr:twoCellAnchor>
  <xdr:twoCellAnchor editAs="oneCell">
    <xdr:from>
      <xdr:col>7</xdr:col>
      <xdr:colOff>1154206</xdr:colOff>
      <xdr:row>11</xdr:row>
      <xdr:rowOff>134470</xdr:rowOff>
    </xdr:from>
    <xdr:to>
      <xdr:col>8</xdr:col>
      <xdr:colOff>301483</xdr:colOff>
      <xdr:row>12</xdr:row>
      <xdr:rowOff>211836</xdr:rowOff>
    </xdr:to>
    <xdr:pic>
      <xdr:nvPicPr>
        <xdr:cNvPr id="45" name="Picture 44" descr="Hammer outline">
          <a:extLst>
            <a:ext uri="{FF2B5EF4-FFF2-40B4-BE49-F238E27FC236}">
              <a16:creationId xmlns:a16="http://schemas.microsoft.com/office/drawing/2014/main" id="{226C270B-49F4-10D6-0A01-C1A1DBA3ADC6}"/>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rcRect/>
        <a:stretch/>
      </xdr:blipFill>
      <xdr:spPr>
        <a:xfrm>
          <a:off x="6958853" y="2846294"/>
          <a:ext cx="323895" cy="323895"/>
        </a:xfrm>
        <a:prstGeom prst="rect">
          <a:avLst/>
        </a:prstGeom>
      </xdr:spPr>
    </xdr:pic>
    <xdr:clientData/>
  </xdr:twoCellAnchor>
  <xdr:twoCellAnchor editAs="absolute">
    <xdr:from>
      <xdr:col>7</xdr:col>
      <xdr:colOff>1055129</xdr:colOff>
      <xdr:row>15</xdr:row>
      <xdr:rowOff>82692</xdr:rowOff>
    </xdr:from>
    <xdr:to>
      <xdr:col>8</xdr:col>
      <xdr:colOff>384265</xdr:colOff>
      <xdr:row>17</xdr:row>
      <xdr:rowOff>80445</xdr:rowOff>
    </xdr:to>
    <xdr:sp macro="" textlink="">
      <xdr:nvSpPr>
        <xdr:cNvPr id="46" name="Rectangle: Rounded Corners 26">
          <a:extLst>
            <a:ext uri="{FF2B5EF4-FFF2-40B4-BE49-F238E27FC236}">
              <a16:creationId xmlns:a16="http://schemas.microsoft.com/office/drawing/2014/main" id="{93A3EDCE-F18C-4608-8469-350E972B87B5}"/>
            </a:ext>
          </a:extLst>
        </xdr:cNvPr>
        <xdr:cNvSpPr/>
      </xdr:nvSpPr>
      <xdr:spPr>
        <a:xfrm>
          <a:off x="6859776" y="3780633"/>
          <a:ext cx="505754" cy="490812"/>
        </a:xfrm>
        <a:prstGeom prst="roundRect">
          <a:avLst>
            <a:gd name="adj" fmla="val 27778"/>
          </a:avLst>
        </a:prstGeom>
        <a:solidFill>
          <a:srgbClr val="F18E1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b="0">
            <a:latin typeface="Josefin Sans Light Roman" pitchFamily="2" charset="0"/>
          </a:endParaRPr>
        </a:p>
      </xdr:txBody>
    </xdr:sp>
    <xdr:clientData/>
  </xdr:twoCellAnchor>
  <xdr:twoCellAnchor editAs="absolute">
    <xdr:from>
      <xdr:col>7</xdr:col>
      <xdr:colOff>1159638</xdr:colOff>
      <xdr:row>15</xdr:row>
      <xdr:rowOff>149929</xdr:rowOff>
    </xdr:from>
    <xdr:to>
      <xdr:col>8</xdr:col>
      <xdr:colOff>290634</xdr:colOff>
      <xdr:row>16</xdr:row>
      <xdr:rowOff>211013</xdr:rowOff>
    </xdr:to>
    <xdr:pic>
      <xdr:nvPicPr>
        <xdr:cNvPr id="48" name="Graphic 47" descr="Tools with solid fill">
          <a:extLst>
            <a:ext uri="{FF2B5EF4-FFF2-40B4-BE49-F238E27FC236}">
              <a16:creationId xmlns:a16="http://schemas.microsoft.com/office/drawing/2014/main" id="{1FA45BF2-8654-4A87-9656-CE09E3B87547}"/>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rcRect/>
        <a:stretch/>
      </xdr:blipFill>
      <xdr:spPr>
        <a:xfrm>
          <a:off x="6964285" y="3847870"/>
          <a:ext cx="307614" cy="307614"/>
        </a:xfrm>
        <a:prstGeom prst="rect">
          <a:avLst/>
        </a:prstGeom>
      </xdr:spPr>
    </xdr:pic>
    <xdr:clientData/>
  </xdr:twoCellAnchor>
  <xdr:twoCellAnchor>
    <xdr:from>
      <xdr:col>8</xdr:col>
      <xdr:colOff>517247</xdr:colOff>
      <xdr:row>14</xdr:row>
      <xdr:rowOff>205957</xdr:rowOff>
    </xdr:from>
    <xdr:to>
      <xdr:col>9</xdr:col>
      <xdr:colOff>898246</xdr:colOff>
      <xdr:row>15</xdr:row>
      <xdr:rowOff>217163</xdr:rowOff>
    </xdr:to>
    <xdr:sp macro="" textlink="">
      <xdr:nvSpPr>
        <xdr:cNvPr id="49" name="TextBox 48">
          <a:extLst>
            <a:ext uri="{FF2B5EF4-FFF2-40B4-BE49-F238E27FC236}">
              <a16:creationId xmlns:a16="http://schemas.microsoft.com/office/drawing/2014/main" id="{F8FE408B-5B89-4194-883D-EDA2E9ED388E}"/>
            </a:ext>
          </a:extLst>
        </xdr:cNvPr>
        <xdr:cNvSpPr txBox="1"/>
      </xdr:nvSpPr>
      <xdr:spPr>
        <a:xfrm>
          <a:off x="7498512" y="3657369"/>
          <a:ext cx="1210234" cy="257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Abadi" panose="020B0604020104020204" pitchFamily="34" charset="0"/>
            </a:rPr>
            <a:t>Estic</a:t>
          </a:r>
        </a:p>
      </xdr:txBody>
    </xdr:sp>
    <xdr:clientData/>
  </xdr:twoCellAnchor>
  <xdr:twoCellAnchor>
    <xdr:from>
      <xdr:col>8</xdr:col>
      <xdr:colOff>506041</xdr:colOff>
      <xdr:row>15</xdr:row>
      <xdr:rowOff>205957</xdr:rowOff>
    </xdr:from>
    <xdr:to>
      <xdr:col>10</xdr:col>
      <xdr:colOff>50137</xdr:colOff>
      <xdr:row>17</xdr:row>
      <xdr:rowOff>204977</xdr:rowOff>
    </xdr:to>
    <xdr:sp macro="" textlink="Pivottables!AY5">
      <xdr:nvSpPr>
        <xdr:cNvPr id="50" name="TextBox 49">
          <a:extLst>
            <a:ext uri="{FF2B5EF4-FFF2-40B4-BE49-F238E27FC236}">
              <a16:creationId xmlns:a16="http://schemas.microsoft.com/office/drawing/2014/main" id="{F692D568-ECF9-4E7F-977A-8F2374793B20}"/>
            </a:ext>
          </a:extLst>
        </xdr:cNvPr>
        <xdr:cNvSpPr txBox="1"/>
      </xdr:nvSpPr>
      <xdr:spPr>
        <a:xfrm>
          <a:off x="7487306" y="3903898"/>
          <a:ext cx="2367978" cy="492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fld id="{72176796-DAEA-40EE-9F21-5C547F072C95}" type="TxLink">
            <a:rPr lang="en-US" sz="1600" b="0" i="0" u="none" strike="noStrike">
              <a:solidFill>
                <a:srgbClr val="FFFFFF"/>
              </a:solidFill>
              <a:latin typeface="Abadi"/>
            </a:rPr>
            <a:pPr marL="0" marR="0" indent="0" algn="l" defTabSz="914400" eaLnBrk="1" fontAlgn="auto" latinLnBrk="0" hangingPunct="1">
              <a:lnSpc>
                <a:spcPct val="100000"/>
              </a:lnSpc>
              <a:spcBef>
                <a:spcPts val="0"/>
              </a:spcBef>
              <a:spcAft>
                <a:spcPts val="0"/>
              </a:spcAft>
              <a:buClrTx/>
              <a:buSzTx/>
              <a:buFontTx/>
              <a:buNone/>
              <a:tabLst/>
              <a:defRPr/>
            </a:pPr>
            <a:t>$5,507.67</a:t>
          </a:fld>
          <a:endParaRPr lang="en-US" sz="1600" b="0">
            <a:solidFill>
              <a:schemeClr val="bg1"/>
            </a:solidFill>
            <a:latin typeface="Abadi" panose="020B0604020104020204" pitchFamily="34" charset="0"/>
          </a:endParaRPr>
        </a:p>
      </xdr:txBody>
    </xdr:sp>
    <xdr:clientData/>
  </xdr:twoCellAnchor>
  <xdr:twoCellAnchor editAs="absolute">
    <xdr:from>
      <xdr:col>7</xdr:col>
      <xdr:colOff>1055130</xdr:colOff>
      <xdr:row>19</xdr:row>
      <xdr:rowOff>82692</xdr:rowOff>
    </xdr:from>
    <xdr:to>
      <xdr:col>8</xdr:col>
      <xdr:colOff>384266</xdr:colOff>
      <xdr:row>21</xdr:row>
      <xdr:rowOff>80445</xdr:rowOff>
    </xdr:to>
    <xdr:sp macro="" textlink="">
      <xdr:nvSpPr>
        <xdr:cNvPr id="51" name="Rectangle: Rounded Corners 26">
          <a:extLst>
            <a:ext uri="{FF2B5EF4-FFF2-40B4-BE49-F238E27FC236}">
              <a16:creationId xmlns:a16="http://schemas.microsoft.com/office/drawing/2014/main" id="{6311F1A3-FE03-47CA-885F-F38E8FFBAFA9}"/>
            </a:ext>
          </a:extLst>
        </xdr:cNvPr>
        <xdr:cNvSpPr/>
      </xdr:nvSpPr>
      <xdr:spPr>
        <a:xfrm>
          <a:off x="6859777" y="4766751"/>
          <a:ext cx="505754" cy="490812"/>
        </a:xfrm>
        <a:prstGeom prst="roundRect">
          <a:avLst>
            <a:gd name="adj" fmla="val 27778"/>
          </a:avLst>
        </a:prstGeom>
        <a:solidFill>
          <a:srgbClr val="F0446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b="0">
            <a:latin typeface="Josefin Sans Light Roman" pitchFamily="2" charset="0"/>
          </a:endParaRPr>
        </a:p>
      </xdr:txBody>
    </xdr:sp>
    <xdr:clientData/>
  </xdr:twoCellAnchor>
  <xdr:twoCellAnchor editAs="absolute">
    <xdr:from>
      <xdr:col>7</xdr:col>
      <xdr:colOff>1155983</xdr:colOff>
      <xdr:row>19</xdr:row>
      <xdr:rowOff>149927</xdr:rowOff>
    </xdr:from>
    <xdr:to>
      <xdr:col>8</xdr:col>
      <xdr:colOff>286979</xdr:colOff>
      <xdr:row>20</xdr:row>
      <xdr:rowOff>211012</xdr:rowOff>
    </xdr:to>
    <xdr:pic>
      <xdr:nvPicPr>
        <xdr:cNvPr id="52" name="Graphic 51" descr="Hammer1 with solid fill">
          <a:extLst>
            <a:ext uri="{FF2B5EF4-FFF2-40B4-BE49-F238E27FC236}">
              <a16:creationId xmlns:a16="http://schemas.microsoft.com/office/drawing/2014/main" id="{33539990-9C2E-4FA8-A797-950B52EFF8D7}"/>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rcRect/>
        <a:stretch/>
      </xdr:blipFill>
      <xdr:spPr>
        <a:xfrm>
          <a:off x="6960630" y="4833986"/>
          <a:ext cx="307614" cy="307614"/>
        </a:xfrm>
        <a:prstGeom prst="rect">
          <a:avLst/>
        </a:prstGeom>
      </xdr:spPr>
    </xdr:pic>
    <xdr:clientData/>
  </xdr:twoCellAnchor>
  <xdr:twoCellAnchor>
    <xdr:from>
      <xdr:col>8</xdr:col>
      <xdr:colOff>517247</xdr:colOff>
      <xdr:row>19</xdr:row>
      <xdr:rowOff>15457</xdr:rowOff>
    </xdr:from>
    <xdr:to>
      <xdr:col>9</xdr:col>
      <xdr:colOff>898246</xdr:colOff>
      <xdr:row>20</xdr:row>
      <xdr:rowOff>26663</xdr:rowOff>
    </xdr:to>
    <xdr:sp macro="" textlink="">
      <xdr:nvSpPr>
        <xdr:cNvPr id="54" name="TextBox 53">
          <a:extLst>
            <a:ext uri="{FF2B5EF4-FFF2-40B4-BE49-F238E27FC236}">
              <a16:creationId xmlns:a16="http://schemas.microsoft.com/office/drawing/2014/main" id="{2F77773C-738F-47E7-B922-0255E232FEDC}"/>
            </a:ext>
          </a:extLst>
        </xdr:cNvPr>
        <xdr:cNvSpPr txBox="1"/>
      </xdr:nvSpPr>
      <xdr:spPr>
        <a:xfrm>
          <a:off x="7498512" y="4699516"/>
          <a:ext cx="1210234" cy="257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Abadi" panose="020B0604020104020204" pitchFamily="34" charset="0"/>
            </a:rPr>
            <a:t>Atlas</a:t>
          </a:r>
        </a:p>
      </xdr:txBody>
    </xdr:sp>
    <xdr:clientData/>
  </xdr:twoCellAnchor>
  <xdr:twoCellAnchor>
    <xdr:from>
      <xdr:col>8</xdr:col>
      <xdr:colOff>483629</xdr:colOff>
      <xdr:row>19</xdr:row>
      <xdr:rowOff>217162</xdr:rowOff>
    </xdr:from>
    <xdr:to>
      <xdr:col>10</xdr:col>
      <xdr:colOff>27725</xdr:colOff>
      <xdr:row>21</xdr:row>
      <xdr:rowOff>216182</xdr:rowOff>
    </xdr:to>
    <xdr:sp macro="" textlink="Pivottables!AY6">
      <xdr:nvSpPr>
        <xdr:cNvPr id="56" name="TextBox 55">
          <a:extLst>
            <a:ext uri="{FF2B5EF4-FFF2-40B4-BE49-F238E27FC236}">
              <a16:creationId xmlns:a16="http://schemas.microsoft.com/office/drawing/2014/main" id="{81014878-698F-4312-87D3-EAFEE23F23C2}"/>
            </a:ext>
          </a:extLst>
        </xdr:cNvPr>
        <xdr:cNvSpPr txBox="1"/>
      </xdr:nvSpPr>
      <xdr:spPr>
        <a:xfrm>
          <a:off x="7464894" y="4901221"/>
          <a:ext cx="2367978" cy="492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fld id="{36803C3B-629D-4BB9-A29A-68B2F4F33748}" type="TxLink">
            <a:rPr lang="en-US" sz="1600" b="0" i="0" u="none" strike="noStrike">
              <a:solidFill>
                <a:srgbClr val="FFFFFF"/>
              </a:solidFill>
              <a:latin typeface="Abadi"/>
            </a:rPr>
            <a:pPr marL="0" marR="0" indent="0" algn="l" defTabSz="914400" eaLnBrk="1" fontAlgn="auto" latinLnBrk="0" hangingPunct="1">
              <a:lnSpc>
                <a:spcPct val="100000"/>
              </a:lnSpc>
              <a:spcBef>
                <a:spcPts val="0"/>
              </a:spcBef>
              <a:spcAft>
                <a:spcPts val="0"/>
              </a:spcAft>
              <a:buClrTx/>
              <a:buSzTx/>
              <a:buFontTx/>
              <a:buNone/>
              <a:tabLst/>
              <a:defRPr/>
            </a:pPr>
            <a:t>$2,310.97</a:t>
          </a:fld>
          <a:endParaRPr lang="en-US" sz="1600" b="0">
            <a:solidFill>
              <a:schemeClr val="bg1"/>
            </a:solidFill>
            <a:latin typeface="Abadi" panose="020B0604020104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15</xdr:col>
      <xdr:colOff>824254</xdr:colOff>
      <xdr:row>25</xdr:row>
      <xdr:rowOff>188857</xdr:rowOff>
    </xdr:to>
    <xdr:grpSp>
      <xdr:nvGrpSpPr>
        <xdr:cNvPr id="2" name="Group 1">
          <a:extLst>
            <a:ext uri="{FF2B5EF4-FFF2-40B4-BE49-F238E27FC236}">
              <a16:creationId xmlns:a16="http://schemas.microsoft.com/office/drawing/2014/main" id="{270B1482-A002-F04D-A3EE-DFD2EAD3DF70}"/>
            </a:ext>
          </a:extLst>
        </xdr:cNvPr>
        <xdr:cNvGrpSpPr/>
      </xdr:nvGrpSpPr>
      <xdr:grpSpPr>
        <a:xfrm>
          <a:off x="0" y="0"/>
          <a:ext cx="15330829" cy="9904357"/>
          <a:chOff x="0" y="0"/>
          <a:chExt cx="15330829" cy="9904357"/>
        </a:xfrm>
      </xdr:grpSpPr>
      <xdr:sp macro="" textlink="">
        <xdr:nvSpPr>
          <xdr:cNvPr id="3" name="Rectangle: Rounded Corners 51">
            <a:extLst>
              <a:ext uri="{FF2B5EF4-FFF2-40B4-BE49-F238E27FC236}">
                <a16:creationId xmlns:a16="http://schemas.microsoft.com/office/drawing/2014/main" id="{02691C68-5BCE-49AB-AB7E-32C57D5997E8}"/>
              </a:ext>
            </a:extLst>
          </xdr:cNvPr>
          <xdr:cNvSpPr/>
        </xdr:nvSpPr>
        <xdr:spPr>
          <a:xfrm>
            <a:off x="0" y="0"/>
            <a:ext cx="1705481" cy="716485"/>
          </a:xfrm>
          <a:prstGeom prst="roundRect">
            <a:avLst>
              <a:gd name="adj" fmla="val 7806"/>
            </a:avLst>
          </a:prstGeom>
          <a:solidFill>
            <a:srgbClr val="090F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0">
              <a:solidFill>
                <a:schemeClr val="bg1"/>
              </a:solidFill>
              <a:latin typeface="Abadi" panose="020B0604020104020204" pitchFamily="34" charset="0"/>
            </a:endParaRPr>
          </a:p>
        </xdr:txBody>
      </xdr:sp>
      <xdr:sp macro="" textlink="">
        <xdr:nvSpPr>
          <xdr:cNvPr id="4" name="Rectangle: Rounded Corners 51">
            <a:extLst>
              <a:ext uri="{FF2B5EF4-FFF2-40B4-BE49-F238E27FC236}">
                <a16:creationId xmlns:a16="http://schemas.microsoft.com/office/drawing/2014/main" id="{6DA6C00A-4818-8111-F27B-047874C854E6}"/>
              </a:ext>
            </a:extLst>
          </xdr:cNvPr>
          <xdr:cNvSpPr/>
        </xdr:nvSpPr>
        <xdr:spPr>
          <a:xfrm>
            <a:off x="6912483" y="641996"/>
            <a:ext cx="4225971" cy="706682"/>
          </a:xfrm>
          <a:prstGeom prst="roundRect">
            <a:avLst>
              <a:gd name="adj" fmla="val 7806"/>
            </a:avLst>
          </a:prstGeom>
          <a:solidFill>
            <a:srgbClr val="181C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0">
              <a:solidFill>
                <a:schemeClr val="bg1"/>
              </a:solidFill>
              <a:latin typeface="Abadi" panose="020B0604020104020204" pitchFamily="34" charset="0"/>
            </a:endParaRPr>
          </a:p>
        </xdr:txBody>
      </xdr:sp>
      <xdr:sp macro="" textlink="">
        <xdr:nvSpPr>
          <xdr:cNvPr id="5" name="Rectangle: Rounded Corners 51">
            <a:extLst>
              <a:ext uri="{FF2B5EF4-FFF2-40B4-BE49-F238E27FC236}">
                <a16:creationId xmlns:a16="http://schemas.microsoft.com/office/drawing/2014/main" id="{1E9CF61C-C1D6-B5E5-6001-9C4E9BA5DE7F}"/>
              </a:ext>
            </a:extLst>
          </xdr:cNvPr>
          <xdr:cNvSpPr/>
        </xdr:nvSpPr>
        <xdr:spPr>
          <a:xfrm>
            <a:off x="11593702" y="641996"/>
            <a:ext cx="3737127" cy="706682"/>
          </a:xfrm>
          <a:prstGeom prst="roundRect">
            <a:avLst>
              <a:gd name="adj" fmla="val 7806"/>
            </a:avLst>
          </a:prstGeom>
          <a:solidFill>
            <a:srgbClr val="181C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0">
              <a:solidFill>
                <a:schemeClr val="bg1"/>
              </a:solidFill>
              <a:latin typeface="Abadi" panose="020B0604020104020204" pitchFamily="34" charset="0"/>
            </a:endParaRPr>
          </a:p>
        </xdr:txBody>
      </xdr:sp>
      <xdr:grpSp>
        <xdr:nvGrpSpPr>
          <xdr:cNvPr id="6" name="Group 5">
            <a:extLst>
              <a:ext uri="{FF2B5EF4-FFF2-40B4-BE49-F238E27FC236}">
                <a16:creationId xmlns:a16="http://schemas.microsoft.com/office/drawing/2014/main" id="{1AF514F6-9646-CC02-2CBE-428BB093E575}"/>
              </a:ext>
            </a:extLst>
          </xdr:cNvPr>
          <xdr:cNvGrpSpPr/>
        </xdr:nvGrpSpPr>
        <xdr:grpSpPr>
          <a:xfrm>
            <a:off x="11908187" y="836444"/>
            <a:ext cx="3365685" cy="349481"/>
            <a:chOff x="613006" y="4865486"/>
            <a:chExt cx="2162830" cy="227900"/>
          </a:xfrm>
        </xdr:grpSpPr>
        <xdr:sp macro="" textlink="Spreadsheet!P6">
          <xdr:nvSpPr>
            <xdr:cNvPr id="26" name="TextBox 25">
              <a:extLst>
                <a:ext uri="{FF2B5EF4-FFF2-40B4-BE49-F238E27FC236}">
                  <a16:creationId xmlns:a16="http://schemas.microsoft.com/office/drawing/2014/main" id="{FC6E2881-7C19-4FC2-82FA-B43520D7DE15}"/>
                </a:ext>
              </a:extLst>
            </xdr:cNvPr>
            <xdr:cNvSpPr txBox="1"/>
          </xdr:nvSpPr>
          <xdr:spPr>
            <a:xfrm>
              <a:off x="852279" y="4877817"/>
              <a:ext cx="1923557" cy="21556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fld id="{8837344B-1BA2-9243-898C-F9F5B7B39AF8}" type="TxLink">
                <a:rPr lang="en-US" sz="1600" b="0" i="0" u="none" strike="noStrike">
                  <a:solidFill>
                    <a:schemeClr val="bg1"/>
                  </a:solidFill>
                  <a:latin typeface="Abadi" panose="020B0604020104020204" pitchFamily="34" charset="0"/>
                  <a:cs typeface="Calibri"/>
                </a:rPr>
                <a:pPr/>
                <a:t>Wednesday, May 28, 2025</a:t>
              </a:fld>
              <a:endParaRPr lang="en-US" sz="2000" b="0">
                <a:solidFill>
                  <a:schemeClr val="bg1"/>
                </a:solidFill>
                <a:latin typeface="Abadi" panose="020B0604020104020204" pitchFamily="34" charset="0"/>
                <a:cs typeface="Arial" panose="020B0604020202020204" pitchFamily="34" charset="0"/>
              </a:endParaRPr>
            </a:p>
          </xdr:txBody>
        </xdr:sp>
        <xdr:pic>
          <xdr:nvPicPr>
            <xdr:cNvPr id="27" name="Graphic 22" descr="Daily calendar">
              <a:extLst>
                <a:ext uri="{FF2B5EF4-FFF2-40B4-BE49-F238E27FC236}">
                  <a16:creationId xmlns:a16="http://schemas.microsoft.com/office/drawing/2014/main" id="{E1C718B2-9781-ECB8-F33F-2B9218801F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a:ext>
                <a:ext uri="{96DAC541-7B7A-43D3-8B79-37D633B846F1}">
                  <asvg:svgBlip xmlns:asvg="http://schemas.microsoft.com/office/drawing/2016/SVG/main" r:embed="rId2"/>
                </a:ext>
              </a:extLst>
            </a:blip>
            <a:srcRect/>
            <a:stretch/>
          </xdr:blipFill>
          <xdr:spPr>
            <a:xfrm>
              <a:off x="613006" y="4865486"/>
              <a:ext cx="197093" cy="197093"/>
            </a:xfrm>
            <a:prstGeom prst="rect">
              <a:avLst/>
            </a:prstGeom>
          </xdr:spPr>
        </xdr:pic>
      </xdr:grpSp>
      <xdr:grpSp>
        <xdr:nvGrpSpPr>
          <xdr:cNvPr id="8" name="Group 7">
            <a:extLst>
              <a:ext uri="{FF2B5EF4-FFF2-40B4-BE49-F238E27FC236}">
                <a16:creationId xmlns:a16="http://schemas.microsoft.com/office/drawing/2014/main" id="{76707B11-CDB0-E463-1C2B-BE841905B734}"/>
              </a:ext>
            </a:extLst>
          </xdr:cNvPr>
          <xdr:cNvGrpSpPr/>
        </xdr:nvGrpSpPr>
        <xdr:grpSpPr>
          <a:xfrm>
            <a:off x="7238019" y="899895"/>
            <a:ext cx="2270977" cy="209954"/>
            <a:chOff x="150442" y="6921592"/>
            <a:chExt cx="1357760" cy="135215"/>
          </a:xfrm>
        </xdr:grpSpPr>
        <xdr:pic>
          <xdr:nvPicPr>
            <xdr:cNvPr id="24" name="Graphic 23" descr="Full Brick Wall with solid fill">
              <a:extLst>
                <a:ext uri="{FF2B5EF4-FFF2-40B4-BE49-F238E27FC236}">
                  <a16:creationId xmlns:a16="http://schemas.microsoft.com/office/drawing/2014/main" id="{9D7F08C6-C79F-E3FB-65C4-1252BC01489A}"/>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a:ext>
                <a:ext uri="{96DAC541-7B7A-43D3-8B79-37D633B846F1}">
                  <asvg:svgBlip xmlns:asvg="http://schemas.microsoft.com/office/drawing/2016/SVG/main" r:embed="rId4"/>
                </a:ext>
              </a:extLst>
            </a:blip>
            <a:srcRect l="51640" t="55337" r="12024" b="13382"/>
            <a:stretch/>
          </xdr:blipFill>
          <xdr:spPr>
            <a:xfrm rot="5400000">
              <a:off x="154509" y="6919124"/>
              <a:ext cx="129807" cy="137941"/>
            </a:xfrm>
            <a:prstGeom prst="rect">
              <a:avLst/>
            </a:prstGeom>
          </xdr:spPr>
        </xdr:pic>
        <xdr:pic>
          <xdr:nvPicPr>
            <xdr:cNvPr id="25" name="Picture 24" descr="Assets Icons - Free SVG &amp; PNG Assets Images - Noun Project">
              <a:extLst>
                <a:ext uri="{FF2B5EF4-FFF2-40B4-BE49-F238E27FC236}">
                  <a16:creationId xmlns:a16="http://schemas.microsoft.com/office/drawing/2014/main" id="{CBA0D3D3-6E7F-65F4-DDE2-CBA5BCD50DA6}"/>
                </a:ext>
              </a:extLst>
            </xdr:cNvPr>
            <xdr:cNvPicPr>
              <a:picLocks noChangeAspect="1" noChangeArrowheads="1"/>
            </xdr:cNvPicPr>
          </xdr:nvPicPr>
          <xdr:blipFill>
            <a:blip xmlns:r="http://schemas.openxmlformats.org/officeDocument/2006/relationships" r:embed="rId5" cstate="print">
              <a:alphaModFix amt="85000"/>
              <a:lum bright="70000" contrast="-70000"/>
              <a:extLst>
                <a:ext uri="{BEBA8EAE-BF5A-486C-A8C5-ECC9F3942E4B}">
                  <a14:imgProps xmlns:a14="http://schemas.microsoft.com/office/drawing/2010/main">
                    <a14:imgLayer r:embed="rId6">
                      <a14:imgEffect>
                        <a14:artisticPhotocopy/>
                      </a14:imgEffect>
                      <a14:imgEffect>
                        <a14:brightnessContrast bright="-20000" contrast="20000"/>
                      </a14:imgEffect>
                    </a14:imgLayer>
                  </a14:imgProps>
                </a:ext>
                <a:ext uri="{28A0092B-C50C-407E-A947-70E740481C1C}">
                  <a14:useLocalDpi xmlns:a14="http://schemas.microsoft.com/office/drawing/2010/main"/>
                </a:ext>
              </a:extLst>
            </a:blip>
            <a:srcRect/>
            <a:stretch>
              <a:fillRect/>
            </a:stretch>
          </xdr:blipFill>
          <xdr:spPr bwMode="auto">
            <a:xfrm>
              <a:off x="1373319" y="6921592"/>
              <a:ext cx="134883" cy="135215"/>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11" name="TextBox 10">
            <a:hlinkClick xmlns:r="http://schemas.openxmlformats.org/officeDocument/2006/relationships" r:id="rId7" tooltip="Dashboard"/>
            <a:extLst>
              <a:ext uri="{FF2B5EF4-FFF2-40B4-BE49-F238E27FC236}">
                <a16:creationId xmlns:a16="http://schemas.microsoft.com/office/drawing/2014/main" id="{D5EFCA07-40AB-9262-F7D6-81B1B33429BB}"/>
              </a:ext>
            </a:extLst>
          </xdr:cNvPr>
          <xdr:cNvSpPr txBox="1"/>
        </xdr:nvSpPr>
        <xdr:spPr>
          <a:xfrm>
            <a:off x="7446766" y="885070"/>
            <a:ext cx="1518332" cy="2528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1600">
                <a:solidFill>
                  <a:schemeClr val="bg1"/>
                </a:solidFill>
                <a:latin typeface="Abadi" panose="020B0604020104020204" pitchFamily="34" charset="0"/>
              </a:rPr>
              <a:t>Dashboard</a:t>
            </a:r>
          </a:p>
        </xdr:txBody>
      </xdr:sp>
      <xdr:sp macro="" textlink="">
        <xdr:nvSpPr>
          <xdr:cNvPr id="12" name="TextBox 11">
            <a:hlinkClick xmlns:r="http://schemas.openxmlformats.org/officeDocument/2006/relationships" r:id="rId8" tooltip="Spreadsheet"/>
            <a:extLst>
              <a:ext uri="{FF2B5EF4-FFF2-40B4-BE49-F238E27FC236}">
                <a16:creationId xmlns:a16="http://schemas.microsoft.com/office/drawing/2014/main" id="{E7F455BA-B073-1507-588C-54887574B227}"/>
              </a:ext>
            </a:extLst>
          </xdr:cNvPr>
          <xdr:cNvSpPr txBox="1"/>
        </xdr:nvSpPr>
        <xdr:spPr>
          <a:xfrm>
            <a:off x="9544660" y="758632"/>
            <a:ext cx="1518332" cy="505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1600">
                <a:solidFill>
                  <a:schemeClr val="bg1"/>
                </a:solidFill>
                <a:latin typeface="Abadi" panose="020B0604020104020204" pitchFamily="34" charset="0"/>
              </a:rPr>
              <a:t>Spreadsheet</a:t>
            </a:r>
          </a:p>
        </xdr:txBody>
      </xdr:sp>
      <xdr:sp macro="" textlink="">
        <xdr:nvSpPr>
          <xdr:cNvPr id="13" name="Rectangle: Rounded Corners 11">
            <a:extLst>
              <a:ext uri="{FF2B5EF4-FFF2-40B4-BE49-F238E27FC236}">
                <a16:creationId xmlns:a16="http://schemas.microsoft.com/office/drawing/2014/main" id="{D5D611EC-8123-04A9-7932-6C270066A570}"/>
              </a:ext>
            </a:extLst>
          </xdr:cNvPr>
          <xdr:cNvSpPr/>
        </xdr:nvSpPr>
        <xdr:spPr>
          <a:xfrm flipV="1">
            <a:off x="9656071" y="1153228"/>
            <a:ext cx="363127" cy="54962"/>
          </a:xfrm>
          <a:prstGeom prst="roundRect">
            <a:avLst>
              <a:gd name="adj" fmla="val 50000"/>
            </a:avLst>
          </a:prstGeom>
          <a:noFill/>
          <a:ln w="6350">
            <a:solidFill>
              <a:srgbClr val="F2A248"/>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2000" b="0">
              <a:solidFill>
                <a:schemeClr val="bg1"/>
              </a:solidFill>
              <a:latin typeface="Abadi" panose="020B0604020104020204" pitchFamily="34" charset="0"/>
            </a:endParaRPr>
          </a:p>
        </xdr:txBody>
      </xdr:sp>
      <xdr:sp macro="" textlink="">
        <xdr:nvSpPr>
          <xdr:cNvPr id="15" name="Rectangle: Rounded Corners 5">
            <a:extLst>
              <a:ext uri="{FF2B5EF4-FFF2-40B4-BE49-F238E27FC236}">
                <a16:creationId xmlns:a16="http://schemas.microsoft.com/office/drawing/2014/main" id="{6402FB53-7193-E569-DA2A-E339C695A8A0}"/>
              </a:ext>
            </a:extLst>
          </xdr:cNvPr>
          <xdr:cNvSpPr/>
        </xdr:nvSpPr>
        <xdr:spPr>
          <a:xfrm>
            <a:off x="470774" y="525103"/>
            <a:ext cx="1070818" cy="9379254"/>
          </a:xfrm>
          <a:prstGeom prst="roundRect">
            <a:avLst>
              <a:gd name="adj" fmla="val 50000"/>
            </a:avLst>
          </a:prstGeom>
          <a:solidFill>
            <a:srgbClr val="181C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0">
              <a:solidFill>
                <a:schemeClr val="bg1"/>
              </a:solidFill>
              <a:latin typeface="Abadi" panose="020B0604020104020204" pitchFamily="34" charset="0"/>
            </a:endParaRPr>
          </a:p>
        </xdr:txBody>
      </xdr:sp>
      <xdr:pic>
        <xdr:nvPicPr>
          <xdr:cNvPr id="19" name="Picture 207" descr="Dollar with solid fill">
            <a:extLst>
              <a:ext uri="{FF2B5EF4-FFF2-40B4-BE49-F238E27FC236}">
                <a16:creationId xmlns:a16="http://schemas.microsoft.com/office/drawing/2014/main" id="{512351D8-3C10-C9B6-713E-171B0C2766E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rcRect/>
          <a:stretch/>
        </xdr:blipFill>
        <xdr:spPr>
          <a:xfrm>
            <a:off x="656696" y="794794"/>
            <a:ext cx="734667" cy="734666"/>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609600</xdr:colOff>
      <xdr:row>39</xdr:row>
      <xdr:rowOff>25400</xdr:rowOff>
    </xdr:from>
    <xdr:to>
      <xdr:col>1</xdr:col>
      <xdr:colOff>431800</xdr:colOff>
      <xdr:row>40</xdr:row>
      <xdr:rowOff>63500</xdr:rowOff>
    </xdr:to>
    <xdr:sp macro="" textlink="">
      <xdr:nvSpPr>
        <xdr:cNvPr id="2" name="Rectangle 1">
          <a:extLst>
            <a:ext uri="{FF2B5EF4-FFF2-40B4-BE49-F238E27FC236}">
              <a16:creationId xmlns:a16="http://schemas.microsoft.com/office/drawing/2014/main" id="{7E10F72A-1D12-1C9F-EB6F-ECA293748BCC}"/>
            </a:ext>
          </a:extLst>
        </xdr:cNvPr>
        <xdr:cNvSpPr>
          <a:spLocks noChangeAspect="1"/>
        </xdr:cNvSpPr>
      </xdr:nvSpPr>
      <xdr:spPr>
        <a:xfrm>
          <a:off x="14884400" y="8699500"/>
          <a:ext cx="520700" cy="355600"/>
        </a:xfrm>
        <a:prstGeom prst="rect">
          <a:avLst/>
        </a:prstGeom>
        <a:solidFill>
          <a:srgbClr val="F9F9F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236654</xdr:colOff>
      <xdr:row>27</xdr:row>
      <xdr:rowOff>88900</xdr:rowOff>
    </xdr:to>
    <xdr:pic>
      <xdr:nvPicPr>
        <xdr:cNvPr id="2" name="Picture 1">
          <a:extLst>
            <a:ext uri="{FF2B5EF4-FFF2-40B4-BE49-F238E27FC236}">
              <a16:creationId xmlns:a16="http://schemas.microsoft.com/office/drawing/2014/main" id="{930B0B65-3106-642C-959A-F32ACA51AF7C}"/>
            </a:ext>
          </a:extLst>
        </xdr:cNvPr>
        <xdr:cNvPicPr>
          <a:picLocks noChangeAspect="1"/>
        </xdr:cNvPicPr>
      </xdr:nvPicPr>
      <xdr:blipFill>
        <a:blip xmlns:r="http://schemas.openxmlformats.org/officeDocument/2006/relationships" r:embed="rId1"/>
        <a:stretch>
          <a:fillRect/>
        </a:stretch>
      </xdr:blipFill>
      <xdr:spPr>
        <a:xfrm>
          <a:off x="0" y="0"/>
          <a:ext cx="12619154" cy="55753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refreshedDate="45805.696937731482" createdVersion="8" refreshedVersion="8" minRefreshableVersion="3" recordCount="348" xr:uid="{830FEA18-6568-0540-9152-664D5B0D9C21}">
  <cacheSource type="worksheet">
    <worksheetSource name="Table1"/>
  </cacheSource>
  <cacheFields count="7">
    <cacheField name="Month" numFmtId="0">
      <sharedItems containsBlank="1" count="13">
        <s v="Jan"/>
        <s v="Feb"/>
        <s v="Mar"/>
        <s v="Apr"/>
        <s v="May"/>
        <s v="Jun"/>
        <s v="Jul"/>
        <s v="Aug"/>
        <s v="Sep"/>
        <s v="Oct"/>
        <s v="Nov"/>
        <s v="Dec"/>
        <m/>
      </sharedItems>
    </cacheField>
    <cacheField name="Main Type" numFmtId="0">
      <sharedItems containsBlank="1" count="3">
        <s v="Expenses"/>
        <m/>
        <s v="Income" u="1"/>
      </sharedItems>
    </cacheField>
    <cacheField name="Category" numFmtId="0">
      <sharedItems containsBlank="1" count="9">
        <s v="In-house"/>
        <s v="Out-Source"/>
        <m/>
        <s v="Pets" u="1"/>
        <s v="Housing" u="1"/>
        <s v="Transportation" u="1"/>
        <s v="Personal" u="1"/>
        <s v="Side Income" u="1"/>
        <s v="Main Income" u="1"/>
      </sharedItems>
    </cacheField>
    <cacheField name="Sub-category" numFmtId="0">
      <sharedItems containsBlank="1" count="31">
        <s v="Makita"/>
        <s v="Estic"/>
        <s v="Atlas"/>
        <m/>
        <s v="Food" u="1"/>
        <s v="Food Treats" u="1"/>
        <s v="Kennel Boarding" u="1"/>
        <s v="Routine Vet" u="1"/>
        <s v="Electric" u="1"/>
        <s v="Insurance" u="1"/>
        <s v="Internet" u="1"/>
        <s v="vehicle insurance" u="1"/>
        <s v="Maintenance" u="1"/>
        <s v="Shopping" u="1"/>
        <s v="Water" u="1"/>
        <s v="Outing" u="1"/>
        <s v="Parking" u="1"/>
        <s v="Parking Fee" u="1"/>
        <s v="Cleaning" u="1"/>
        <s v="Installment" u="1"/>
        <s v="Rent" u="1"/>
        <s v="Gas" u="1"/>
        <s v="Registration" u="1"/>
        <s v="TV Subscription" u="1"/>
        <s v="Other" u="1"/>
        <s v="Toll" u="1"/>
        <s v="School loans" u="1"/>
        <s v="E-commerce" u="1"/>
        <s v="Google Adsecne" u="1"/>
        <s v="My Shop" u="1"/>
        <s v="Salary" u="1"/>
      </sharedItems>
    </cacheField>
    <cacheField name="Amount" numFmtId="164">
      <sharedItems containsString="0" containsBlank="1" containsNumber="1" containsInteger="1" minValue="65" maxValue="17250"/>
    </cacheField>
    <cacheField name="Due Date" numFmtId="165">
      <sharedItems containsNonDate="0" containsDate="1" containsString="0" containsBlank="1" minDate="2024-01-01T00:00:00" maxDate="2024-12-02T00:00:00"/>
    </cacheField>
    <cacheField name="Status" numFmtId="166">
      <sharedItems containsBlank="1" count="4">
        <s v="Paid"/>
        <s v="Late "/>
        <m/>
        <s v="Late" u="1"/>
      </sharedItems>
    </cacheField>
  </cacheFields>
  <extLst>
    <ext xmlns:x14="http://schemas.microsoft.com/office/spreadsheetml/2009/9/main" uri="{725AE2AE-9491-48be-B2B4-4EB974FC3084}">
      <x14:pivotCacheDefinition pivotCacheId="6456689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8">
  <r>
    <x v="0"/>
    <x v="0"/>
    <x v="0"/>
    <x v="0"/>
    <n v="950"/>
    <d v="2024-01-01T00:00:00"/>
    <x v="0"/>
  </r>
  <r>
    <x v="0"/>
    <x v="0"/>
    <x v="0"/>
    <x v="0"/>
    <n v="231"/>
    <d v="2024-01-01T00:00:00"/>
    <x v="0"/>
  </r>
  <r>
    <x v="0"/>
    <x v="0"/>
    <x v="0"/>
    <x v="1"/>
    <n v="65"/>
    <d v="2024-01-01T00:00:00"/>
    <x v="0"/>
  </r>
  <r>
    <x v="0"/>
    <x v="0"/>
    <x v="1"/>
    <x v="2"/>
    <n v="140"/>
    <d v="2024-01-01T00:00:00"/>
    <x v="0"/>
  </r>
  <r>
    <x v="0"/>
    <x v="0"/>
    <x v="1"/>
    <x v="2"/>
    <n v="280"/>
    <d v="2024-01-02T00:00:00"/>
    <x v="1"/>
  </r>
  <r>
    <x v="1"/>
    <x v="0"/>
    <x v="1"/>
    <x v="2"/>
    <n v="7550"/>
    <d v="2024-02-01T00:00:00"/>
    <x v="0"/>
  </r>
  <r>
    <x v="1"/>
    <x v="0"/>
    <x v="0"/>
    <x v="2"/>
    <n v="6200"/>
    <d v="2024-02-01T00:00:00"/>
    <x v="0"/>
  </r>
  <r>
    <x v="1"/>
    <x v="0"/>
    <x v="1"/>
    <x v="2"/>
    <n v="3300"/>
    <d v="2024-02-01T00:00:00"/>
    <x v="0"/>
  </r>
  <r>
    <x v="1"/>
    <x v="0"/>
    <x v="0"/>
    <x v="0"/>
    <n v="950"/>
    <d v="2024-02-01T00:00:00"/>
    <x v="0"/>
  </r>
  <r>
    <x v="1"/>
    <x v="0"/>
    <x v="1"/>
    <x v="0"/>
    <n v="4522"/>
    <d v="2024-02-01T00:00:00"/>
    <x v="0"/>
  </r>
  <r>
    <x v="1"/>
    <x v="0"/>
    <x v="0"/>
    <x v="1"/>
    <n v="4200"/>
    <d v="2024-02-01T00:00:00"/>
    <x v="0"/>
  </r>
  <r>
    <x v="1"/>
    <x v="0"/>
    <x v="1"/>
    <x v="2"/>
    <n v="3100"/>
    <d v="2024-02-01T00:00:00"/>
    <x v="0"/>
  </r>
  <r>
    <x v="2"/>
    <x v="0"/>
    <x v="1"/>
    <x v="2"/>
    <n v="2800"/>
    <d v="2024-03-01T00:00:00"/>
    <x v="0"/>
  </r>
  <r>
    <x v="2"/>
    <x v="0"/>
    <x v="0"/>
    <x v="0"/>
    <n v="1440"/>
    <d v="2024-03-01T00:00:00"/>
    <x v="0"/>
  </r>
  <r>
    <x v="2"/>
    <x v="0"/>
    <x v="0"/>
    <x v="0"/>
    <n v="640"/>
    <d v="2024-03-01T00:00:00"/>
    <x v="0"/>
  </r>
  <r>
    <x v="2"/>
    <x v="0"/>
    <x v="1"/>
    <x v="2"/>
    <n v="3500"/>
    <d v="2024-03-01T00:00:00"/>
    <x v="0"/>
  </r>
  <r>
    <x v="2"/>
    <x v="0"/>
    <x v="1"/>
    <x v="2"/>
    <n v="2800"/>
    <d v="2024-03-01T00:00:00"/>
    <x v="0"/>
  </r>
  <r>
    <x v="2"/>
    <x v="0"/>
    <x v="0"/>
    <x v="1"/>
    <n v="7500"/>
    <d v="2024-03-01T00:00:00"/>
    <x v="0"/>
  </r>
  <r>
    <x v="2"/>
    <x v="0"/>
    <x v="1"/>
    <x v="1"/>
    <n v="14000"/>
    <d v="2024-03-01T00:00:00"/>
    <x v="0"/>
  </r>
  <r>
    <x v="2"/>
    <x v="0"/>
    <x v="1"/>
    <x v="1"/>
    <n v="17250"/>
    <d v="2024-03-01T00:00:00"/>
    <x v="0"/>
  </r>
  <r>
    <x v="3"/>
    <x v="0"/>
    <x v="0"/>
    <x v="0"/>
    <n v="440"/>
    <d v="2024-04-01T00:00:00"/>
    <x v="0"/>
  </r>
  <r>
    <x v="3"/>
    <x v="0"/>
    <x v="0"/>
    <x v="1"/>
    <n v="2100"/>
    <d v="2024-04-01T00:00:00"/>
    <x v="0"/>
  </r>
  <r>
    <x v="3"/>
    <x v="0"/>
    <x v="1"/>
    <x v="1"/>
    <n v="8200"/>
    <d v="2024-04-01T00:00:00"/>
    <x v="0"/>
  </r>
  <r>
    <x v="3"/>
    <x v="0"/>
    <x v="1"/>
    <x v="1"/>
    <n v="6400"/>
    <d v="2024-04-01T00:00:00"/>
    <x v="0"/>
  </r>
  <r>
    <x v="3"/>
    <x v="0"/>
    <x v="1"/>
    <x v="1"/>
    <n v="3700"/>
    <d v="2024-04-01T00:00:00"/>
    <x v="0"/>
  </r>
  <r>
    <x v="3"/>
    <x v="0"/>
    <x v="1"/>
    <x v="2"/>
    <n v="4200"/>
    <d v="2024-04-01T00:00:00"/>
    <x v="0"/>
  </r>
  <r>
    <x v="3"/>
    <x v="0"/>
    <x v="1"/>
    <x v="2"/>
    <n v="3100"/>
    <d v="2024-04-01T00:00:00"/>
    <x v="0"/>
  </r>
  <r>
    <x v="4"/>
    <x v="0"/>
    <x v="1"/>
    <x v="2"/>
    <n v="5400"/>
    <d v="2024-05-01T00:00:00"/>
    <x v="0"/>
  </r>
  <r>
    <x v="4"/>
    <x v="0"/>
    <x v="1"/>
    <x v="1"/>
    <n v="6800"/>
    <d v="2024-05-01T00:00:00"/>
    <x v="0"/>
  </r>
  <r>
    <x v="4"/>
    <x v="0"/>
    <x v="1"/>
    <x v="2"/>
    <n v="7200"/>
    <d v="2024-05-01T00:00:00"/>
    <x v="0"/>
  </r>
  <r>
    <x v="4"/>
    <x v="0"/>
    <x v="1"/>
    <x v="0"/>
    <n v="8500"/>
    <d v="2024-05-01T00:00:00"/>
    <x v="0"/>
  </r>
  <r>
    <x v="4"/>
    <x v="0"/>
    <x v="0"/>
    <x v="2"/>
    <n v="1400"/>
    <d v="2024-05-01T00:00:00"/>
    <x v="0"/>
  </r>
  <r>
    <x v="4"/>
    <x v="0"/>
    <x v="0"/>
    <x v="2"/>
    <n v="2500"/>
    <d v="2024-05-01T00:00:00"/>
    <x v="0"/>
  </r>
  <r>
    <x v="5"/>
    <x v="0"/>
    <x v="0"/>
    <x v="2"/>
    <n v="600"/>
    <d v="2024-06-01T00:00:00"/>
    <x v="0"/>
  </r>
  <r>
    <x v="5"/>
    <x v="0"/>
    <x v="0"/>
    <x v="2"/>
    <n v="250"/>
    <d v="2024-06-01T00:00:00"/>
    <x v="0"/>
  </r>
  <r>
    <x v="5"/>
    <x v="0"/>
    <x v="0"/>
    <x v="2"/>
    <n v="320"/>
    <d v="2024-06-01T00:00:00"/>
    <x v="0"/>
  </r>
  <r>
    <x v="5"/>
    <x v="0"/>
    <x v="0"/>
    <x v="2"/>
    <n v="140"/>
    <d v="2024-06-01T00:00:00"/>
    <x v="0"/>
  </r>
  <r>
    <x v="5"/>
    <x v="0"/>
    <x v="0"/>
    <x v="0"/>
    <n v="200"/>
    <d v="2024-06-01T00:00:00"/>
    <x v="0"/>
  </r>
  <r>
    <x v="6"/>
    <x v="0"/>
    <x v="0"/>
    <x v="0"/>
    <n v="350"/>
    <d v="2024-07-01T00:00:00"/>
    <x v="0"/>
  </r>
  <r>
    <x v="6"/>
    <x v="0"/>
    <x v="1"/>
    <x v="0"/>
    <n v="400"/>
    <d v="2024-07-01T00:00:00"/>
    <x v="0"/>
  </r>
  <r>
    <x v="6"/>
    <x v="0"/>
    <x v="0"/>
    <x v="0"/>
    <n v="100"/>
    <d v="2024-07-01T00:00:00"/>
    <x v="0"/>
  </r>
  <r>
    <x v="6"/>
    <x v="0"/>
    <x v="1"/>
    <x v="1"/>
    <n v="2000"/>
    <d v="2024-07-01T00:00:00"/>
    <x v="0"/>
  </r>
  <r>
    <x v="6"/>
    <x v="0"/>
    <x v="0"/>
    <x v="2"/>
    <n v="1100"/>
    <d v="2024-07-01T00:00:00"/>
    <x v="0"/>
  </r>
  <r>
    <x v="7"/>
    <x v="0"/>
    <x v="0"/>
    <x v="2"/>
    <n v="640"/>
    <d v="2024-08-01T00:00:00"/>
    <x v="0"/>
  </r>
  <r>
    <x v="7"/>
    <x v="0"/>
    <x v="1"/>
    <x v="1"/>
    <n v="3200"/>
    <d v="2024-08-01T00:00:00"/>
    <x v="0"/>
  </r>
  <r>
    <x v="7"/>
    <x v="0"/>
    <x v="1"/>
    <x v="0"/>
    <n v="1100"/>
    <d v="2024-08-01T00:00:00"/>
    <x v="0"/>
  </r>
  <r>
    <x v="7"/>
    <x v="0"/>
    <x v="0"/>
    <x v="2"/>
    <n v="1400"/>
    <d v="2024-08-01T00:00:00"/>
    <x v="0"/>
  </r>
  <r>
    <x v="8"/>
    <x v="0"/>
    <x v="0"/>
    <x v="2"/>
    <n v="1100"/>
    <d v="2024-09-01T00:00:00"/>
    <x v="0"/>
  </r>
  <r>
    <x v="8"/>
    <x v="0"/>
    <x v="0"/>
    <x v="2"/>
    <n v="960"/>
    <d v="2024-09-01T00:00:00"/>
    <x v="0"/>
  </r>
  <r>
    <x v="8"/>
    <x v="0"/>
    <x v="0"/>
    <x v="2"/>
    <n v="3200"/>
    <d v="2024-09-01T00:00:00"/>
    <x v="0"/>
  </r>
  <r>
    <x v="8"/>
    <x v="0"/>
    <x v="0"/>
    <x v="2"/>
    <n v="2400"/>
    <d v="2024-09-01T00:00:00"/>
    <x v="0"/>
  </r>
  <r>
    <x v="8"/>
    <x v="0"/>
    <x v="0"/>
    <x v="2"/>
    <n v="1500"/>
    <d v="2024-09-01T00:00:00"/>
    <x v="0"/>
  </r>
  <r>
    <x v="9"/>
    <x v="0"/>
    <x v="0"/>
    <x v="2"/>
    <n v="1100"/>
    <d v="2024-10-01T00:00:00"/>
    <x v="0"/>
  </r>
  <r>
    <x v="9"/>
    <x v="0"/>
    <x v="1"/>
    <x v="0"/>
    <n v="660"/>
    <d v="2024-10-01T00:00:00"/>
    <x v="0"/>
  </r>
  <r>
    <x v="10"/>
    <x v="0"/>
    <x v="1"/>
    <x v="0"/>
    <n v="420"/>
    <d v="2024-11-01T00:00:00"/>
    <x v="0"/>
  </r>
  <r>
    <x v="10"/>
    <x v="0"/>
    <x v="1"/>
    <x v="1"/>
    <n v="1400"/>
    <d v="2024-11-01T00:00:00"/>
    <x v="0"/>
  </r>
  <r>
    <x v="10"/>
    <x v="0"/>
    <x v="0"/>
    <x v="2"/>
    <n v="1100"/>
    <d v="2024-11-01T00:00:00"/>
    <x v="0"/>
  </r>
  <r>
    <x v="10"/>
    <x v="0"/>
    <x v="0"/>
    <x v="2"/>
    <n v="960"/>
    <d v="2024-11-01T00:00:00"/>
    <x v="0"/>
  </r>
  <r>
    <x v="10"/>
    <x v="0"/>
    <x v="1"/>
    <x v="1"/>
    <n v="3400"/>
    <d v="2024-11-01T00:00:00"/>
    <x v="0"/>
  </r>
  <r>
    <x v="10"/>
    <x v="0"/>
    <x v="1"/>
    <x v="0"/>
    <n v="450"/>
    <d v="2024-11-01T00:00:00"/>
    <x v="0"/>
  </r>
  <r>
    <x v="11"/>
    <x v="0"/>
    <x v="1"/>
    <x v="0"/>
    <n v="240"/>
    <d v="2024-12-01T00:00:00"/>
    <x v="0"/>
  </r>
  <r>
    <x v="11"/>
    <x v="0"/>
    <x v="1"/>
    <x v="0"/>
    <n v="310"/>
    <d v="2024-12-01T00:00:00"/>
    <x v="0"/>
  </r>
  <r>
    <x v="11"/>
    <x v="0"/>
    <x v="1"/>
    <x v="0"/>
    <n v="250"/>
    <d v="2024-12-01T00:00:00"/>
    <x v="0"/>
  </r>
  <r>
    <x v="11"/>
    <x v="0"/>
    <x v="0"/>
    <x v="2"/>
    <n v="1400"/>
    <d v="2024-12-01T00:00:00"/>
    <x v="0"/>
  </r>
  <r>
    <x v="11"/>
    <x v="0"/>
    <x v="0"/>
    <x v="1"/>
    <n v="2400"/>
    <d v="2024-12-01T00:00:00"/>
    <x v="0"/>
  </r>
  <r>
    <x v="11"/>
    <x v="0"/>
    <x v="1"/>
    <x v="0"/>
    <n v="140"/>
    <d v="2024-12-01T00:00:00"/>
    <x v="0"/>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r>
    <x v="12"/>
    <x v="1"/>
    <x v="2"/>
    <x v="3"/>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3BA304-CB1F-5B4E-8AD9-F8042DAA4AC7}" name="PivotTable1" cacheId="9408" applyNumberFormats="0" applyBorderFormats="0" applyFontFormats="0" applyPatternFormats="0" applyAlignmentFormats="0" applyWidthHeightFormats="1" dataCaption="Values" updatedVersion="8" minRefreshableVersion="3" preserveFormatting="0" useAutoFormatting="1" itemPrintTitles="1" createdVersion="8" indent="0" outline="1" outlineData="1" multipleFieldFilters="0">
  <location ref="C16:D19" firstHeaderRow="1" firstDataRow="1" firstDataCol="1" rowPageCount="1" colPageCount="1"/>
  <pivotFields count="7">
    <pivotField showAll="0">
      <items count="14">
        <item x="0"/>
        <item h="1" x="1"/>
        <item h="1" x="2"/>
        <item h="1" x="3"/>
        <item h="1" x="4"/>
        <item h="1" x="5"/>
        <item h="1" x="6"/>
        <item h="1" x="7"/>
        <item h="1" x="8"/>
        <item h="1" x="9"/>
        <item h="1" x="10"/>
        <item h="1" x="11"/>
        <item h="1" x="12"/>
        <item t="default"/>
      </items>
    </pivotField>
    <pivotField axis="axisPage" multipleItemSelectionAllowed="1" showAll="0">
      <items count="4">
        <item x="0"/>
        <item h="1" m="1" x="2"/>
        <item h="1" x="1"/>
        <item t="default"/>
      </items>
    </pivotField>
    <pivotField axis="axisRow" showAll="0">
      <items count="10">
        <item m="1" x="4"/>
        <item m="1" x="8"/>
        <item m="1" x="6"/>
        <item m="1" x="7"/>
        <item m="1" x="5"/>
        <item m="1" x="3"/>
        <item x="2"/>
        <item x="0"/>
        <item x="1"/>
        <item t="default"/>
      </items>
    </pivotField>
    <pivotField showAll="0"/>
    <pivotField dataField="1" numFmtId="164" showAll="0"/>
    <pivotField showAll="0"/>
    <pivotField showAll="0"/>
  </pivotFields>
  <rowFields count="1">
    <field x="2"/>
  </rowFields>
  <rowItems count="3">
    <i>
      <x v="7"/>
    </i>
    <i>
      <x v="8"/>
    </i>
    <i t="grand">
      <x/>
    </i>
  </rowItems>
  <colItems count="1">
    <i/>
  </colItems>
  <pageFields count="1">
    <pageField fld="1" hier="-1"/>
  </pageFields>
  <dataFields count="1">
    <dataField name="Sum of Amount" fld="4" baseField="0" baseItem="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A160CE-4604-DD48-9CF5-F9E1B1490418}" name="PivotTable2" cacheId="9408" applyNumberFormats="0" applyBorderFormats="0" applyFontFormats="0" applyPatternFormats="0" applyAlignmentFormats="0" applyWidthHeightFormats="1" dataCaption="Values" updatedVersion="8" minRefreshableVersion="3" preserveFormatting="0" useAutoFormatting="1" rowGrandTotals="0" itemPrintTitles="1" createdVersion="8" indent="0" outline="1" outlineData="1" multipleFieldFilters="0" chartFormat="6">
  <location ref="AP8:AP9" firstHeaderRow="1" firstDataRow="1" firstDataCol="1"/>
  <pivotFields count="7">
    <pivotField axis="axisRow" showAll="0">
      <items count="14">
        <item x="0"/>
        <item h="1" x="1"/>
        <item h="1" x="2"/>
        <item h="1" x="3"/>
        <item h="1" x="4"/>
        <item h="1" x="5"/>
        <item h="1" x="6"/>
        <item h="1" x="8"/>
        <item h="1" x="9"/>
        <item h="1" x="10"/>
        <item h="1" x="7"/>
        <item h="1" x="11"/>
        <item h="1" x="12"/>
        <item t="default"/>
      </items>
    </pivotField>
    <pivotField multipleItemSelectionAllowed="1" showAll="0"/>
    <pivotField showAll="0"/>
    <pivotField showAll="0"/>
    <pivotField numFmtId="164" showAll="0"/>
    <pivotField showAll="0"/>
    <pivotField showAll="0"/>
  </pivotFields>
  <rowFields count="1">
    <field x="0"/>
  </rowFields>
  <rowItems count="1">
    <i>
      <x/>
    </i>
  </rowItems>
  <colItems count="1">
    <i/>
  </colItem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F780FF-4F2E-F54C-985D-F7476059346B}" name="No_slicer_2" cacheId="9408" applyNumberFormats="0" applyBorderFormats="0" applyFontFormats="0" applyPatternFormats="0" applyAlignmentFormats="0" applyWidthHeightFormats="1" dataCaption="Values" updatedVersion="8" minRefreshableVersion="3" preserveFormatting="0" useAutoFormatting="1" itemPrintTitles="1" createdVersion="8" indent="0" outline="1" outlineData="1" multipleFieldFilters="0" chartFormat="3">
  <location ref="T8:U9" firstHeaderRow="1" firstDataRow="1" firstDataCol="1" rowPageCount="1" colPageCount="1"/>
  <pivotFields count="7">
    <pivotField axis="axisRow" showAll="0">
      <items count="14">
        <item x="0"/>
        <item x="1"/>
        <item x="2"/>
        <item x="3"/>
        <item x="4"/>
        <item x="5"/>
        <item x="6"/>
        <item x="8"/>
        <item x="9"/>
        <item x="10"/>
        <item x="7"/>
        <item x="11"/>
        <item x="12"/>
        <item t="default"/>
      </items>
    </pivotField>
    <pivotField axis="axisPage" multipleItemSelectionAllowed="1" showAll="0">
      <items count="4">
        <item h="1" x="0"/>
        <item m="1" x="2"/>
        <item h="1" x="1"/>
        <item t="default"/>
      </items>
    </pivotField>
    <pivotField showAll="0"/>
    <pivotField showAll="0"/>
    <pivotField dataField="1" numFmtId="164" showAll="0"/>
    <pivotField showAll="0"/>
    <pivotField showAll="0"/>
  </pivotFields>
  <rowFields count="1">
    <field x="0"/>
  </rowFields>
  <rowItems count="1">
    <i t="grand">
      <x/>
    </i>
  </rowItems>
  <colItems count="1">
    <i/>
  </colItems>
  <pageFields count="1">
    <pageField fld="1" hier="-1"/>
  </pageFields>
  <dataFields count="1">
    <dataField name="Sum of Amount" fld="4" baseField="0" baseItem="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7B7119-BC9F-5B45-838B-F593D13E79B4}" name="PivotTable7" cacheId="9408" applyNumberFormats="0" applyBorderFormats="0" applyFontFormats="0" applyPatternFormats="0" applyAlignmentFormats="0" applyWidthHeightFormats="1" dataCaption="Values" updatedVersion="8" minRefreshableVersion="3" preserveFormatting="0" useAutoFormatting="1" rowGrandTotals="0" itemPrintTitles="1" createdVersion="8" indent="0" outline="1" outlineData="1" multipleFieldFilters="0" chartFormat="6">
  <location ref="AI8:AJ9" firstHeaderRow="1" firstDataRow="1" firstDataCol="1"/>
  <pivotFields count="7">
    <pivotField showAll="0">
      <items count="14">
        <item x="0"/>
        <item h="1" x="1"/>
        <item h="1" x="2"/>
        <item h="1" x="3"/>
        <item h="1" x="4"/>
        <item h="1" x="5"/>
        <item h="1" x="6"/>
        <item h="1" x="7"/>
        <item h="1" x="8"/>
        <item h="1" x="9"/>
        <item h="1" x="10"/>
        <item h="1" x="11"/>
        <item h="1" x="12"/>
        <item t="default"/>
      </items>
    </pivotField>
    <pivotField multipleItemSelectionAllowed="1" showAll="0"/>
    <pivotField showAll="0"/>
    <pivotField showAll="0"/>
    <pivotField numFmtId="164" showAll="0"/>
    <pivotField showAll="0"/>
    <pivotField axis="axisRow" dataField="1" showAll="0">
      <items count="5">
        <item x="1"/>
        <item h="1" x="0"/>
        <item h="1" x="2"/>
        <item h="1" m="1" x="3"/>
        <item t="default"/>
      </items>
    </pivotField>
  </pivotFields>
  <rowFields count="1">
    <field x="6"/>
  </rowFields>
  <rowItems count="1">
    <i>
      <x/>
    </i>
  </rowItems>
  <colItems count="1">
    <i/>
  </colItems>
  <dataFields count="1">
    <dataField name="Count of Status" fld="6" subtotal="count" baseField="0" baseItem="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E5D906-3E50-5F48-9298-C400EF1F879E}" name="No_slicer_1" cacheId="9408" applyNumberFormats="0" applyBorderFormats="0" applyFontFormats="0" applyPatternFormats="0" applyAlignmentFormats="0" applyWidthHeightFormats="1" dataCaption="Values" updatedVersion="8" minRefreshableVersion="3" preserveFormatting="0" useAutoFormatting="1" itemPrintTitles="1" createdVersion="8" indent="0" outline="1" outlineData="1" multipleFieldFilters="0" chartFormat="3">
  <location ref="P8:Q21" firstHeaderRow="1" firstDataRow="1" firstDataCol="1" rowPageCount="1" colPageCount="1"/>
  <pivotFields count="7">
    <pivotField axis="axisRow" showAll="0">
      <items count="14">
        <item x="0"/>
        <item x="1"/>
        <item x="2"/>
        <item x="3"/>
        <item x="4"/>
        <item x="5"/>
        <item x="6"/>
        <item x="8"/>
        <item x="9"/>
        <item x="10"/>
        <item x="7"/>
        <item x="11"/>
        <item x="12"/>
        <item t="default"/>
      </items>
    </pivotField>
    <pivotField axis="axisPage" multipleItemSelectionAllowed="1" showAll="0">
      <items count="4">
        <item x="0"/>
        <item h="1" m="1" x="2"/>
        <item h="1" x="1"/>
        <item t="default"/>
      </items>
    </pivotField>
    <pivotField showAll="0"/>
    <pivotField showAll="0"/>
    <pivotField dataField="1" numFmtId="164" showAll="0"/>
    <pivotField showAll="0"/>
    <pivotField showAll="0"/>
  </pivotFields>
  <rowFields count="1">
    <field x="0"/>
  </rowFields>
  <rowItems count="13">
    <i>
      <x/>
    </i>
    <i>
      <x v="1"/>
    </i>
    <i>
      <x v="2"/>
    </i>
    <i>
      <x v="3"/>
    </i>
    <i>
      <x v="4"/>
    </i>
    <i>
      <x v="5"/>
    </i>
    <i>
      <x v="6"/>
    </i>
    <i>
      <x v="7"/>
    </i>
    <i>
      <x v="8"/>
    </i>
    <i>
      <x v="9"/>
    </i>
    <i>
      <x v="10"/>
    </i>
    <i>
      <x v="11"/>
    </i>
    <i t="grand">
      <x/>
    </i>
  </rowItems>
  <colItems count="1">
    <i/>
  </colItems>
  <pageFields count="1">
    <pageField fld="1" hier="-1"/>
  </pageFields>
  <dataFields count="1">
    <dataField name="Sum of Amount" fld="4" baseField="0" baseItem="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17E440-922B-BE46-B878-01BE40A1EB1C}" name="No_slicer_3" cacheId="9408" applyNumberFormats="0" applyBorderFormats="0" applyFontFormats="0" applyPatternFormats="0" applyAlignmentFormats="0" applyWidthHeightFormats="1" dataCaption="Values" updatedVersion="8" minRefreshableVersion="3" preserveFormatting="0" useAutoFormatting="1" colGrandTotals="0" itemPrintTitles="1" createdVersion="8" indent="0" outline="1" outlineData="1" multipleFieldFilters="0" chartFormat="8">
  <location ref="X8:AB24" firstHeaderRow="1" firstDataRow="3" firstDataCol="1"/>
  <pivotFields count="7">
    <pivotField axis="axisRow" showAll="0">
      <items count="14">
        <item x="0"/>
        <item x="1"/>
        <item x="2"/>
        <item x="3"/>
        <item x="4"/>
        <item x="5"/>
        <item x="6"/>
        <item x="8"/>
        <item x="9"/>
        <item x="10"/>
        <item x="7"/>
        <item x="11"/>
        <item x="12"/>
        <item t="default"/>
      </items>
    </pivotField>
    <pivotField axis="axisCol" multipleItemSelectionAllowed="1" showAll="0">
      <items count="4">
        <item x="0"/>
        <item m="1" x="2"/>
        <item x="1"/>
        <item t="default"/>
      </items>
    </pivotField>
    <pivotField showAll="0"/>
    <pivotField showAll="0"/>
    <pivotField dataField="1" numFmtId="164" showAll="0"/>
    <pivotField showAll="0"/>
    <pivotField showAll="0"/>
  </pivotFields>
  <rowFields count="1">
    <field x="0"/>
  </rowFields>
  <rowItems count="14">
    <i>
      <x/>
    </i>
    <i>
      <x v="1"/>
    </i>
    <i>
      <x v="2"/>
    </i>
    <i>
      <x v="3"/>
    </i>
    <i>
      <x v="4"/>
    </i>
    <i>
      <x v="5"/>
    </i>
    <i>
      <x v="6"/>
    </i>
    <i>
      <x v="7"/>
    </i>
    <i>
      <x v="8"/>
    </i>
    <i>
      <x v="9"/>
    </i>
    <i>
      <x v="10"/>
    </i>
    <i>
      <x v="11"/>
    </i>
    <i>
      <x v="12"/>
    </i>
    <i t="grand">
      <x/>
    </i>
  </rowItems>
  <colFields count="2">
    <field x="1"/>
    <field x="-2"/>
  </colFields>
  <colItems count="4">
    <i>
      <x/>
      <x/>
    </i>
    <i r="1" i="1">
      <x v="1"/>
    </i>
    <i>
      <x v="2"/>
      <x/>
    </i>
    <i r="1" i="1">
      <x v="1"/>
    </i>
  </colItems>
  <dataFields count="2">
    <dataField name="Sum of Amount" fld="4" baseField="0" baseItem="0"/>
    <dataField name="Sum of Amount2" fld="4" baseField="0" baseItem="0"/>
  </dataFields>
  <chartFormats count="10">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2">
          <reference field="4294967294" count="1" selected="0">
            <x v="1"/>
          </reference>
          <reference field="1" count="1" selected="0">
            <x v="0"/>
          </reference>
        </references>
      </pivotArea>
    </chartFormat>
    <chartFormat chart="5" format="9" series="1">
      <pivotArea type="data" outline="0" fieldPosition="0">
        <references count="2">
          <reference field="4294967294" count="1" selected="0">
            <x v="1"/>
          </reference>
          <reference field="1" count="1" selected="0">
            <x v="1"/>
          </reference>
        </references>
      </pivotArea>
    </chartFormat>
    <chartFormat chart="5" format="10" series="1">
      <pivotArea type="data" outline="0" fieldPosition="0">
        <references count="2">
          <reference field="4294967294" count="1" selected="0">
            <x v="0"/>
          </reference>
          <reference field="1" count="1" selected="0">
            <x v="0"/>
          </reference>
        </references>
      </pivotArea>
    </chartFormat>
    <chartFormat chart="5" format="11" series="1">
      <pivotArea type="data" outline="0" fieldPosition="0">
        <references count="2">
          <reference field="4294967294" count="1" selected="0">
            <x v="0"/>
          </reference>
          <reference field="1" count="1" selected="0">
            <x v="1"/>
          </reference>
        </references>
      </pivotArea>
    </chartFormat>
    <chartFormat chart="5" format="12" series="1">
      <pivotArea type="data" outline="0" fieldPosition="0">
        <references count="2">
          <reference field="4294967294" count="1" selected="0">
            <x v="0"/>
          </reference>
          <reference field="1" count="1" selected="0">
            <x v="2"/>
          </reference>
        </references>
      </pivotArea>
    </chartFormat>
    <chartFormat chart="5" format="13" series="1">
      <pivotArea type="data" outline="0" fieldPosition="0">
        <references count="2">
          <reference field="4294967294" count="1" selected="0">
            <x v="1"/>
          </reference>
          <reference field="1" count="1" selected="0">
            <x v="2"/>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34CE07-CB0D-E94D-A8F9-09DE027B4508}" name="PivotTable3" cacheId="9408" applyNumberFormats="0" applyBorderFormats="0" applyFontFormats="0" applyPatternFormats="0" applyAlignmentFormats="0" applyWidthHeightFormats="1" dataCaption="Values" updatedVersion="8" minRefreshableVersion="3" preserveFormatting="0" useAutoFormatting="1" itemPrintTitles="1" createdVersion="8" indent="0" outline="1" outlineData="1" multipleFieldFilters="0" chartFormat="1">
  <location ref="G16:H20" firstHeaderRow="1" firstDataRow="1" firstDataCol="1" rowPageCount="1" colPageCount="1"/>
  <pivotFields count="7">
    <pivotField showAll="0">
      <items count="14">
        <item x="0"/>
        <item h="1" x="1"/>
        <item h="1" x="2"/>
        <item h="1" x="3"/>
        <item h="1" x="4"/>
        <item h="1" x="5"/>
        <item h="1" x="6"/>
        <item h="1" x="7"/>
        <item h="1" x="8"/>
        <item h="1" x="9"/>
        <item h="1" x="10"/>
        <item h="1" x="11"/>
        <item h="1" x="12"/>
        <item t="default"/>
      </items>
    </pivotField>
    <pivotField axis="axisPage" multipleItemSelectionAllowed="1" showAll="0">
      <items count="4">
        <item x="0"/>
        <item m="1" x="2"/>
        <item h="1" x="1"/>
        <item t="default"/>
      </items>
    </pivotField>
    <pivotField showAll="0"/>
    <pivotField axis="axisRow" showAll="0">
      <items count="32">
        <item h="1" m="1" x="18"/>
        <item h="1" m="1" x="27"/>
        <item h="1" m="1" x="8"/>
        <item h="1" m="1" x="21"/>
        <item h="1" m="1" x="28"/>
        <item h="1" m="1" x="19"/>
        <item h="1" m="1" x="9"/>
        <item h="1" m="1" x="10"/>
        <item h="1" m="1" x="12"/>
        <item h="1" m="1" x="29"/>
        <item h="1" m="1" x="24"/>
        <item h="1" m="1" x="15"/>
        <item h="1" m="1" x="16"/>
        <item h="1" m="1" x="17"/>
        <item h="1" m="1" x="22"/>
        <item h="1" m="1" x="20"/>
        <item h="1" m="1" x="30"/>
        <item h="1" m="1" x="26"/>
        <item h="1" m="1" x="13"/>
        <item h="1" m="1" x="25"/>
        <item h="1" m="1" x="23"/>
        <item h="1" m="1" x="11"/>
        <item h="1" m="1" x="14"/>
        <item h="1" m="1" x="7"/>
        <item h="1" m="1" x="4"/>
        <item h="1" m="1" x="5"/>
        <item h="1" m="1" x="6"/>
        <item h="1" x="3"/>
        <item x="0"/>
        <item x="1"/>
        <item x="2"/>
        <item t="default"/>
      </items>
    </pivotField>
    <pivotField dataField="1" numFmtId="164" showAll="0"/>
    <pivotField showAll="0"/>
    <pivotField showAll="0"/>
  </pivotFields>
  <rowFields count="1">
    <field x="3"/>
  </rowFields>
  <rowItems count="4">
    <i>
      <x v="28"/>
    </i>
    <i>
      <x v="29"/>
    </i>
    <i>
      <x v="30"/>
    </i>
    <i t="grand">
      <x/>
    </i>
  </rowItems>
  <colItems count="1">
    <i/>
  </colItems>
  <pageFields count="1">
    <pageField fld="1" hier="-1"/>
  </pageFields>
  <dataFields count="1">
    <dataField name="Sum of Amount" fld="4" baseField="0" baseItem="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CAB85A64-73D0-3A4D-814D-7603369839E9}" sourceName="Month">
  <pivotTables>
    <pivotTable tabId="1" name="PivotTable7"/>
    <pivotTable tabId="1" name="PivotTable1"/>
    <pivotTable tabId="1" name="PivotTable3"/>
    <pivotTable tabId="1" name="PivotTable2"/>
  </pivotTables>
  <data>
    <tabular pivotCacheId="645668991">
      <items count="13">
        <i x="0" s="1"/>
        <i x="1"/>
        <i x="2"/>
        <i x="3"/>
        <i x="4"/>
        <i x="5"/>
        <i x="6"/>
        <i x="7"/>
        <i x="8"/>
        <i x="9"/>
        <i x="10"/>
        <i x="11"/>
        <i x="12"/>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B777A662-7C77-B144-8E78-57E3E8A8BE30}" cache="Slicer_Month1" caption="Month" showCaption="0" style="Dark Theme" lockedPosition="1"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143A3D-D386-3947-B3A3-4DC7A1360156}" name="Table1" displayName="Table1" ref="E5:K353" headerRowDxfId="18" dataDxfId="17" totalsRowDxfId="16" tableBorderDxfId="15" totalsRowBorderDxfId="14">
  <autoFilter ref="E5:K353" xr:uid="{D3143A3D-D386-3947-B3A3-4DC7A1360156}">
    <filterColumn colId="0" hiddenButton="1"/>
    <filterColumn colId="1" hiddenButton="1"/>
    <filterColumn colId="2" hiddenButton="1"/>
    <filterColumn colId="3" hiddenButton="1"/>
    <filterColumn colId="4" hiddenButton="1"/>
    <filterColumn colId="5" hiddenButton="1"/>
    <filterColumn colId="6" hiddenButton="1"/>
  </autoFilter>
  <sortState xmlns:xlrd2="http://schemas.microsoft.com/office/spreadsheetml/2017/richdata2" ref="E6:K353">
    <sortCondition ref="J5:J353"/>
  </sortState>
  <tableColumns count="7">
    <tableColumn id="1" xr3:uid="{54D4F827-380F-D242-9B9C-15B909C330F6}" name="Month" totalsRowLabel="Total" dataDxfId="12" totalsRowDxfId="13"/>
    <tableColumn id="2" xr3:uid="{55625EEE-B963-8D47-B6C1-58C211CE120E}" name="Main Type" dataDxfId="10" totalsRowDxfId="11"/>
    <tableColumn id="3" xr3:uid="{D23E75F6-5A9A-4D47-A776-FA5976B46889}" name="Category" dataDxfId="8" totalsRowDxfId="9"/>
    <tableColumn id="4" xr3:uid="{68BD8D24-59B3-8842-B8CC-2E0540B7C7A1}" name="Sub-category" dataDxfId="6" totalsRowDxfId="7"/>
    <tableColumn id="5" xr3:uid="{68DA15D2-8BD7-3D4B-B40B-AAC27213354E}" name="Amount" dataDxfId="4" totalsRowDxfId="5"/>
    <tableColumn id="6" xr3:uid="{60913B79-DF9C-9C40-87EA-E3F34C0A8351}" name="Due Date" dataDxfId="2" totalsRowDxfId="3"/>
    <tableColumn id="7" xr3:uid="{EA10DBCF-2C42-9C47-9DB2-7B9E74369AF0}" name="Status" totalsRowFunction="count" dataDxfId="0" totalsRowDxfId="1"/>
  </tableColumns>
  <tableStyleInfo name="TableStyleLight3" showFirstColumn="0" showLastColumn="0" showRowStripes="1" showColumnStripes="0"/>
</table>
</file>

<file path=xl/theme/theme1.xml><?xml version="1.0" encoding="utf-8"?>
<a:theme xmlns:a="http://schemas.openxmlformats.org/drawingml/2006/main" name="Office Theme">
  <a:themeElements>
    <a:clrScheme name="Custom 9">
      <a:dk1>
        <a:srgbClr val="181C3A"/>
      </a:dk1>
      <a:lt1>
        <a:sysClr val="window" lastClr="FFFFFF"/>
      </a:lt1>
      <a:dk2>
        <a:srgbClr val="44546A"/>
      </a:dk2>
      <a:lt2>
        <a:srgbClr val="E7E6E6"/>
      </a:lt2>
      <a:accent1>
        <a:srgbClr val="4472C4"/>
      </a:accent1>
      <a:accent2>
        <a:srgbClr val="ED7D31"/>
      </a:accent2>
      <a:accent3>
        <a:srgbClr val="A5A5A5"/>
      </a:accent3>
      <a:accent4>
        <a:srgbClr val="14162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66390-DE2F-1946-9654-5E2BD6C94B17}">
  <sheetPr>
    <tabColor rgb="FFF06813"/>
  </sheetPr>
  <dimension ref="A1:XFD1048576"/>
  <sheetViews>
    <sheetView showGridLines="0" showRowColHeaders="0" tabSelected="1" zoomScale="85" zoomScaleNormal="85" workbookViewId="0">
      <selection activeCell="H2" sqref="H2"/>
    </sheetView>
  </sheetViews>
  <sheetFormatPr defaultColWidth="10.875" defaultRowHeight="20.100000000000001" customHeight="1"/>
  <cols>
    <col min="1" max="5" width="10.875" style="31"/>
    <col min="6" max="7" width="10.875" style="32"/>
    <col min="8" max="8" width="15.5" style="32" customWidth="1"/>
    <col min="9" max="9" width="10.875" style="32"/>
    <col min="10" max="11" width="26.125" style="31" customWidth="1"/>
    <col min="12" max="12" width="26.125" style="33" customWidth="1"/>
    <col min="13" max="13" width="26.125" style="31" customWidth="1"/>
    <col min="14" max="14" width="10.875" style="31"/>
    <col min="15" max="15" width="8.375" style="31" customWidth="1"/>
    <col min="16" max="18" width="10.875" style="31"/>
    <col min="19" max="24" width="10.875" style="34"/>
    <col min="25" max="16384" width="10.875" style="31"/>
  </cols>
  <sheetData>
    <row r="1" spans="1:13 16384:16384" ht="20.100000000000001" customHeight="1">
      <c r="A1" s="30"/>
      <c r="XFD1" s="92"/>
    </row>
    <row r="2" spans="1:13 16384:16384" ht="20.100000000000001" customHeight="1">
      <c r="H2" s="29"/>
    </row>
    <row r="11" spans="1:13 16384:16384" ht="20.100000000000001" customHeight="1">
      <c r="G11" s="35"/>
      <c r="H11" s="35"/>
      <c r="I11" s="35"/>
      <c r="J11" s="35"/>
      <c r="K11" s="35"/>
      <c r="L11" s="35"/>
      <c r="M11" s="35"/>
    </row>
    <row r="12" spans="1:13 16384:16384" ht="20.100000000000001" customHeight="1">
      <c r="G12" s="35"/>
      <c r="H12" s="35"/>
      <c r="I12" s="35"/>
      <c r="J12" s="35"/>
      <c r="K12" s="35"/>
      <c r="L12" s="35"/>
      <c r="M12" s="35"/>
    </row>
    <row r="13" spans="1:13 16384:16384" ht="20.100000000000001" customHeight="1">
      <c r="G13" s="36"/>
      <c r="H13" s="36"/>
      <c r="I13" s="35"/>
      <c r="J13" s="37"/>
      <c r="K13" s="37"/>
      <c r="L13" s="36"/>
      <c r="M13" s="36"/>
    </row>
    <row r="14" spans="1:13 16384:16384" ht="20.100000000000001" customHeight="1">
      <c r="G14" s="38"/>
      <c r="H14" s="39"/>
      <c r="I14" s="35"/>
      <c r="J14" s="37"/>
      <c r="K14" s="37"/>
    </row>
    <row r="15" spans="1:13 16384:16384" ht="20.100000000000001" customHeight="1">
      <c r="G15" s="38"/>
      <c r="H15" s="39"/>
      <c r="I15" s="35"/>
      <c r="J15" s="37"/>
      <c r="K15" s="37"/>
    </row>
    <row r="16" spans="1:13 16384:16384" ht="20.100000000000001" customHeight="1">
      <c r="G16" s="38"/>
      <c r="H16" s="39"/>
      <c r="I16" s="35"/>
      <c r="J16" s="37"/>
      <c r="K16" s="37"/>
    </row>
    <row r="17" spans="7:13" ht="20.100000000000001" customHeight="1">
      <c r="G17" s="38"/>
      <c r="H17" s="39"/>
      <c r="I17" s="35"/>
      <c r="J17" s="37"/>
      <c r="K17" s="37"/>
    </row>
    <row r="18" spans="7:13" ht="20.100000000000001" customHeight="1">
      <c r="G18" s="38"/>
      <c r="H18" s="39"/>
      <c r="I18" s="35"/>
      <c r="J18" s="37"/>
      <c r="K18" s="37"/>
    </row>
    <row r="19" spans="7:13" ht="20.100000000000001" customHeight="1">
      <c r="G19" s="38"/>
      <c r="H19" s="39"/>
      <c r="I19" s="35"/>
      <c r="J19" s="37"/>
      <c r="K19" s="37"/>
      <c r="L19" s="37"/>
      <c r="M19" s="37"/>
    </row>
    <row r="20" spans="7:13" ht="20.100000000000001" customHeight="1">
      <c r="G20" s="38"/>
      <c r="H20" s="39"/>
      <c r="I20" s="35"/>
      <c r="J20" s="37"/>
      <c r="K20" s="37"/>
      <c r="L20" s="40"/>
      <c r="M20" s="41"/>
    </row>
    <row r="21" spans="7:13" ht="20.100000000000001" customHeight="1">
      <c r="G21" s="38"/>
      <c r="H21" s="39"/>
      <c r="I21" s="35"/>
      <c r="J21" s="37"/>
      <c r="K21" s="37"/>
      <c r="L21" s="40"/>
      <c r="M21" s="41"/>
    </row>
    <row r="22" spans="7:13" ht="20.100000000000001" customHeight="1">
      <c r="G22" s="38"/>
      <c r="H22" s="39"/>
      <c r="I22" s="35"/>
      <c r="J22" s="37"/>
      <c r="K22" s="37"/>
      <c r="L22" s="40"/>
      <c r="M22" s="41"/>
    </row>
    <row r="23" spans="7:13" ht="20.100000000000001" customHeight="1">
      <c r="G23" s="38"/>
      <c r="H23" s="39"/>
      <c r="I23" s="35"/>
      <c r="J23" s="37"/>
      <c r="K23" s="37"/>
      <c r="L23" s="40"/>
      <c r="M23" s="41"/>
    </row>
    <row r="24" spans="7:13" ht="20.100000000000001" customHeight="1">
      <c r="G24" s="38"/>
      <c r="H24" s="39"/>
      <c r="I24" s="35"/>
      <c r="J24" s="37"/>
      <c r="K24" s="37"/>
      <c r="L24" s="40"/>
      <c r="M24" s="41"/>
    </row>
    <row r="25" spans="7:13" ht="20.100000000000001" customHeight="1">
      <c r="G25" s="38"/>
      <c r="H25" s="39"/>
      <c r="I25" s="35"/>
      <c r="J25" s="37"/>
      <c r="K25" s="37"/>
      <c r="L25" s="37"/>
    </row>
    <row r="26" spans="7:13" ht="20.100000000000001" customHeight="1">
      <c r="G26" s="35"/>
      <c r="H26" s="35"/>
      <c r="I26" s="35"/>
      <c r="J26" s="35"/>
      <c r="K26" s="35"/>
      <c r="L26" s="35"/>
      <c r="M26" s="35"/>
    </row>
    <row r="27" spans="7:13" ht="20.100000000000001" customHeight="1">
      <c r="G27" s="31"/>
      <c r="H27" s="31"/>
      <c r="I27" s="31"/>
      <c r="L27" s="31"/>
    </row>
    <row r="28" spans="7:13" ht="20.100000000000001" customHeight="1">
      <c r="G28" s="31"/>
      <c r="H28" s="31"/>
      <c r="I28" s="31"/>
      <c r="L28" s="31"/>
    </row>
    <row r="29" spans="7:13" ht="20.100000000000001" customHeight="1">
      <c r="G29" s="31"/>
      <c r="H29" s="31"/>
      <c r="I29" s="31"/>
      <c r="L29" s="31"/>
    </row>
    <row r="30" spans="7:13" ht="20.100000000000001" customHeight="1">
      <c r="G30" s="31"/>
      <c r="H30" s="31"/>
      <c r="I30" s="31"/>
      <c r="L30" s="31"/>
    </row>
    <row r="31" spans="7:13" ht="20.100000000000001" customHeight="1">
      <c r="G31" s="31"/>
      <c r="H31" s="31"/>
      <c r="I31" s="31"/>
      <c r="L31" s="31"/>
    </row>
    <row r="32" spans="7:13" ht="20.100000000000001" customHeight="1">
      <c r="G32" s="31"/>
      <c r="H32" s="31"/>
      <c r="I32" s="31"/>
      <c r="L32" s="31"/>
    </row>
    <row r="33" spans="7:12" ht="20.100000000000001" customHeight="1">
      <c r="G33" s="31"/>
      <c r="H33" s="31"/>
      <c r="I33" s="31"/>
      <c r="L33" s="31"/>
    </row>
    <row r="34" spans="7:12" ht="20.100000000000001" customHeight="1">
      <c r="G34" s="31"/>
      <c r="H34" s="31"/>
      <c r="I34" s="31"/>
      <c r="L34" s="31"/>
    </row>
    <row r="35" spans="7:12" ht="20.100000000000001" customHeight="1">
      <c r="G35" s="31"/>
      <c r="H35" s="31"/>
      <c r="I35" s="31"/>
      <c r="L35" s="31"/>
    </row>
    <row r="36" spans="7:12" ht="20.100000000000001" customHeight="1">
      <c r="G36" s="31"/>
      <c r="H36" s="31"/>
      <c r="I36" s="31"/>
      <c r="L36" s="31"/>
    </row>
    <row r="37" spans="7:12" ht="20.100000000000001" customHeight="1">
      <c r="G37" s="31"/>
      <c r="H37" s="31"/>
      <c r="I37" s="31"/>
      <c r="L37" s="31"/>
    </row>
    <row r="38" spans="7:12" ht="20.100000000000001" customHeight="1">
      <c r="G38" s="31"/>
      <c r="H38" s="31"/>
      <c r="I38" s="31"/>
      <c r="L38" s="31"/>
    </row>
    <row r="39" spans="7:12" ht="20.100000000000001" customHeight="1">
      <c r="G39" s="31"/>
      <c r="H39" s="31"/>
      <c r="I39" s="31"/>
      <c r="L39" s="31"/>
    </row>
    <row r="40" spans="7:12" ht="20.100000000000001" customHeight="1">
      <c r="G40" s="31"/>
      <c r="H40" s="31"/>
      <c r="I40" s="31"/>
      <c r="L40" s="31"/>
    </row>
    <row r="41" spans="7:12" ht="20.100000000000001" customHeight="1">
      <c r="G41" s="31"/>
      <c r="H41" s="31"/>
      <c r="I41" s="31"/>
      <c r="L41" s="31"/>
    </row>
    <row r="42" spans="7:12" ht="20.100000000000001" customHeight="1">
      <c r="G42" s="31"/>
      <c r="H42" s="31"/>
      <c r="I42" s="31"/>
      <c r="L42" s="31"/>
    </row>
    <row r="43" spans="7:12" ht="20.100000000000001" customHeight="1">
      <c r="G43" s="31"/>
      <c r="H43" s="31"/>
      <c r="I43" s="31"/>
      <c r="L43" s="31"/>
    </row>
    <row r="44" spans="7:12" ht="20.100000000000001" customHeight="1">
      <c r="G44" s="31"/>
      <c r="H44" s="31"/>
      <c r="I44" s="31"/>
      <c r="L44" s="31"/>
    </row>
    <row r="45" spans="7:12" ht="20.100000000000001" customHeight="1">
      <c r="G45" s="31"/>
      <c r="H45" s="31"/>
      <c r="I45" s="31"/>
      <c r="L45" s="31"/>
    </row>
    <row r="46" spans="7:12" ht="20.100000000000001" customHeight="1">
      <c r="G46" s="31"/>
      <c r="H46" s="31"/>
      <c r="I46" s="31"/>
      <c r="L46" s="31"/>
    </row>
    <row r="47" spans="7:12" ht="20.100000000000001" customHeight="1">
      <c r="G47" s="31"/>
      <c r="H47" s="31"/>
      <c r="I47" s="31"/>
      <c r="L47" s="31"/>
    </row>
    <row r="48" spans="7:12" ht="20.100000000000001" customHeight="1">
      <c r="G48" s="31"/>
      <c r="H48" s="31"/>
      <c r="I48" s="31"/>
      <c r="L48" s="31"/>
    </row>
    <row r="49" spans="7:12" ht="20.100000000000001" customHeight="1">
      <c r="G49" s="31"/>
      <c r="H49" s="31"/>
      <c r="I49" s="31"/>
      <c r="L49" s="31"/>
    </row>
    <row r="50" spans="7:12" ht="20.100000000000001" customHeight="1">
      <c r="G50" s="31"/>
      <c r="H50" s="31"/>
      <c r="I50" s="31"/>
      <c r="L50" s="31"/>
    </row>
    <row r="51" spans="7:12" ht="20.100000000000001" customHeight="1">
      <c r="G51" s="31"/>
      <c r="H51" s="31"/>
      <c r="I51" s="31"/>
      <c r="L51" s="31"/>
    </row>
    <row r="52" spans="7:12" ht="20.100000000000001" customHeight="1">
      <c r="G52" s="31"/>
      <c r="H52" s="31"/>
      <c r="I52" s="31"/>
      <c r="L52" s="31"/>
    </row>
    <row r="53" spans="7:12" ht="20.100000000000001" customHeight="1">
      <c r="G53" s="31"/>
      <c r="H53" s="31"/>
      <c r="I53" s="31"/>
      <c r="L53" s="31"/>
    </row>
    <row r="54" spans="7:12" ht="20.100000000000001" customHeight="1">
      <c r="G54" s="31"/>
      <c r="H54" s="31"/>
      <c r="I54" s="31"/>
      <c r="L54" s="31"/>
    </row>
    <row r="55" spans="7:12" ht="20.100000000000001" customHeight="1">
      <c r="G55" s="31"/>
      <c r="H55" s="31"/>
      <c r="I55" s="31"/>
      <c r="L55" s="31"/>
    </row>
    <row r="56" spans="7:12" ht="20.100000000000001" customHeight="1">
      <c r="G56" s="31"/>
      <c r="H56" s="31"/>
      <c r="I56" s="31"/>
      <c r="L56" s="31"/>
    </row>
    <row r="57" spans="7:12" ht="20.100000000000001" customHeight="1">
      <c r="G57" s="31"/>
      <c r="H57" s="31"/>
      <c r="I57" s="31"/>
      <c r="L57" s="31"/>
    </row>
    <row r="58" spans="7:12" ht="20.100000000000001" customHeight="1">
      <c r="G58" s="31"/>
      <c r="H58" s="31"/>
      <c r="I58" s="31"/>
      <c r="L58" s="31"/>
    </row>
    <row r="59" spans="7:12" ht="20.100000000000001" customHeight="1">
      <c r="G59" s="31"/>
      <c r="H59" s="31"/>
      <c r="I59" s="31"/>
      <c r="L59" s="31"/>
    </row>
    <row r="60" spans="7:12" ht="20.100000000000001" customHeight="1">
      <c r="G60" s="31"/>
      <c r="H60" s="31"/>
      <c r="I60" s="31"/>
      <c r="L60" s="31"/>
    </row>
    <row r="61" spans="7:12" ht="20.100000000000001" customHeight="1">
      <c r="G61" s="31"/>
      <c r="H61" s="31"/>
      <c r="I61" s="31"/>
      <c r="L61" s="31"/>
    </row>
    <row r="62" spans="7:12" ht="20.100000000000001" customHeight="1">
      <c r="G62" s="31"/>
      <c r="H62" s="31"/>
      <c r="I62" s="31"/>
      <c r="L62" s="31"/>
    </row>
    <row r="63" spans="7:12" ht="20.100000000000001" customHeight="1">
      <c r="G63" s="31"/>
      <c r="H63" s="31"/>
      <c r="I63" s="31"/>
      <c r="L63" s="31"/>
    </row>
    <row r="64" spans="7:12" ht="20.100000000000001" customHeight="1">
      <c r="G64" s="31"/>
      <c r="H64" s="31"/>
      <c r="I64" s="31"/>
      <c r="L64" s="31"/>
    </row>
    <row r="65" spans="7:12" ht="20.100000000000001" customHeight="1">
      <c r="G65" s="31"/>
      <c r="H65" s="31"/>
      <c r="I65" s="31"/>
      <c r="L65" s="31"/>
    </row>
    <row r="66" spans="7:12" ht="20.100000000000001" customHeight="1">
      <c r="G66" s="31"/>
      <c r="H66" s="31"/>
      <c r="I66" s="31"/>
      <c r="L66" s="31"/>
    </row>
    <row r="67" spans="7:12" ht="20.100000000000001" customHeight="1">
      <c r="G67" s="31"/>
      <c r="H67" s="31"/>
      <c r="I67" s="31"/>
      <c r="L67" s="31"/>
    </row>
    <row r="68" spans="7:12" ht="20.100000000000001" customHeight="1">
      <c r="G68" s="31"/>
      <c r="H68" s="31"/>
      <c r="I68" s="31"/>
      <c r="L68" s="31"/>
    </row>
    <row r="69" spans="7:12" ht="20.100000000000001" customHeight="1">
      <c r="G69" s="31"/>
      <c r="H69" s="31"/>
      <c r="I69" s="31"/>
      <c r="L69" s="31"/>
    </row>
    <row r="70" spans="7:12" ht="20.100000000000001" customHeight="1">
      <c r="G70" s="31"/>
      <c r="H70" s="31"/>
      <c r="I70" s="31"/>
      <c r="L70" s="31"/>
    </row>
    <row r="71" spans="7:12" ht="20.100000000000001" customHeight="1">
      <c r="G71" s="31"/>
      <c r="H71" s="31"/>
      <c r="I71" s="31"/>
      <c r="L71" s="31"/>
    </row>
    <row r="72" spans="7:12" ht="20.100000000000001" customHeight="1">
      <c r="G72" s="31"/>
      <c r="H72" s="31"/>
      <c r="I72" s="31"/>
      <c r="L72" s="31"/>
    </row>
    <row r="73" spans="7:12" ht="20.100000000000001" customHeight="1">
      <c r="G73" s="31"/>
      <c r="H73" s="31"/>
      <c r="I73" s="31"/>
      <c r="L73" s="31"/>
    </row>
    <row r="74" spans="7:12" ht="20.100000000000001" customHeight="1">
      <c r="G74" s="31"/>
      <c r="H74" s="31"/>
      <c r="I74" s="31"/>
      <c r="L74" s="31"/>
    </row>
    <row r="75" spans="7:12" ht="20.100000000000001" customHeight="1">
      <c r="G75" s="31"/>
      <c r="H75" s="31"/>
      <c r="I75" s="31"/>
      <c r="L75" s="31"/>
    </row>
    <row r="76" spans="7:12" ht="20.100000000000001" customHeight="1">
      <c r="G76" s="31"/>
      <c r="H76" s="31"/>
      <c r="I76" s="31"/>
      <c r="L76" s="31"/>
    </row>
    <row r="77" spans="7:12" ht="20.100000000000001" customHeight="1">
      <c r="G77" s="31"/>
      <c r="H77" s="31"/>
      <c r="I77" s="31"/>
      <c r="L77" s="31"/>
    </row>
    <row r="78" spans="7:12" ht="20.100000000000001" customHeight="1">
      <c r="G78" s="31"/>
      <c r="H78" s="31"/>
      <c r="I78" s="31"/>
      <c r="L78" s="31"/>
    </row>
    <row r="79" spans="7:12" ht="20.100000000000001" customHeight="1">
      <c r="G79" s="31"/>
      <c r="H79" s="31"/>
      <c r="I79" s="31"/>
      <c r="L79" s="31"/>
    </row>
    <row r="80" spans="7:12" ht="20.100000000000001" customHeight="1">
      <c r="G80" s="31"/>
      <c r="H80" s="31"/>
      <c r="I80" s="31"/>
      <c r="L80" s="31"/>
    </row>
    <row r="81" spans="7:12" ht="20.100000000000001" customHeight="1">
      <c r="G81" s="31"/>
      <c r="H81" s="31"/>
      <c r="I81" s="31"/>
      <c r="L81" s="31"/>
    </row>
    <row r="82" spans="7:12" ht="20.100000000000001" customHeight="1">
      <c r="G82" s="31"/>
      <c r="H82" s="31"/>
      <c r="I82" s="31"/>
      <c r="L82" s="31"/>
    </row>
    <row r="83" spans="7:12" ht="20.100000000000001" customHeight="1">
      <c r="G83" s="31"/>
      <c r="H83" s="31"/>
      <c r="I83" s="31"/>
      <c r="L83" s="31"/>
    </row>
    <row r="84" spans="7:12" ht="20.100000000000001" customHeight="1">
      <c r="G84" s="31"/>
      <c r="H84" s="31"/>
      <c r="I84" s="31"/>
      <c r="L84" s="31"/>
    </row>
    <row r="85" spans="7:12" ht="20.100000000000001" customHeight="1">
      <c r="G85" s="31"/>
      <c r="H85" s="31"/>
      <c r="I85" s="31"/>
      <c r="L85" s="31"/>
    </row>
    <row r="86" spans="7:12" ht="20.100000000000001" customHeight="1">
      <c r="G86" s="31"/>
      <c r="H86" s="31"/>
      <c r="I86" s="31"/>
      <c r="L86" s="31"/>
    </row>
    <row r="87" spans="7:12" ht="20.100000000000001" customHeight="1">
      <c r="G87" s="31"/>
      <c r="H87" s="31"/>
      <c r="I87" s="31"/>
      <c r="L87" s="31"/>
    </row>
    <row r="88" spans="7:12" ht="20.100000000000001" customHeight="1">
      <c r="G88" s="31"/>
      <c r="H88" s="31"/>
      <c r="I88" s="31"/>
      <c r="L88" s="31"/>
    </row>
    <row r="89" spans="7:12" ht="20.100000000000001" customHeight="1">
      <c r="G89" s="31"/>
      <c r="H89" s="31"/>
      <c r="I89" s="31"/>
      <c r="L89" s="31"/>
    </row>
    <row r="90" spans="7:12" ht="20.100000000000001" customHeight="1">
      <c r="G90" s="31"/>
      <c r="H90" s="31"/>
      <c r="I90" s="31"/>
      <c r="L90" s="31"/>
    </row>
    <row r="91" spans="7:12" ht="20.100000000000001" customHeight="1">
      <c r="G91" s="31"/>
      <c r="H91" s="31"/>
      <c r="I91" s="31"/>
      <c r="L91" s="31"/>
    </row>
    <row r="92" spans="7:12" ht="20.100000000000001" customHeight="1">
      <c r="G92" s="31"/>
      <c r="H92" s="31"/>
      <c r="I92" s="31"/>
      <c r="L92" s="31"/>
    </row>
    <row r="93" spans="7:12" ht="20.100000000000001" customHeight="1">
      <c r="G93" s="31"/>
      <c r="H93" s="31"/>
      <c r="I93" s="31"/>
      <c r="L93" s="31"/>
    </row>
    <row r="94" spans="7:12" ht="20.100000000000001" customHeight="1">
      <c r="G94" s="31"/>
      <c r="H94" s="31"/>
      <c r="I94" s="31"/>
      <c r="L94" s="31"/>
    </row>
    <row r="95" spans="7:12" ht="20.100000000000001" customHeight="1">
      <c r="G95" s="31"/>
      <c r="H95" s="31"/>
      <c r="I95" s="31"/>
      <c r="L95" s="31"/>
    </row>
    <row r="96" spans="7:12" ht="20.100000000000001" customHeight="1">
      <c r="G96" s="31"/>
      <c r="H96" s="31"/>
      <c r="I96" s="31"/>
      <c r="L96" s="31"/>
    </row>
    <row r="97" spans="7:12" ht="20.100000000000001" customHeight="1">
      <c r="G97" s="31"/>
      <c r="H97" s="31"/>
      <c r="I97" s="31"/>
      <c r="L97" s="31"/>
    </row>
    <row r="98" spans="7:12" ht="20.100000000000001" customHeight="1">
      <c r="G98" s="31"/>
      <c r="H98" s="31"/>
      <c r="I98" s="31"/>
      <c r="L98" s="31"/>
    </row>
    <row r="99" spans="7:12" ht="20.100000000000001" customHeight="1">
      <c r="G99" s="31"/>
      <c r="H99" s="31"/>
      <c r="I99" s="31"/>
      <c r="L99" s="31"/>
    </row>
    <row r="100" spans="7:12" ht="20.100000000000001" customHeight="1">
      <c r="G100" s="31"/>
      <c r="H100" s="31"/>
      <c r="I100" s="31"/>
      <c r="L100" s="31"/>
    </row>
    <row r="101" spans="7:12" ht="20.100000000000001" customHeight="1">
      <c r="G101" s="31"/>
      <c r="H101" s="31"/>
      <c r="I101" s="31"/>
      <c r="L101" s="31"/>
    </row>
    <row r="102" spans="7:12" ht="20.100000000000001" customHeight="1">
      <c r="G102" s="31"/>
      <c r="H102" s="31"/>
      <c r="I102" s="31"/>
      <c r="L102" s="31"/>
    </row>
    <row r="103" spans="7:12" ht="20.100000000000001" customHeight="1">
      <c r="G103" s="31"/>
      <c r="H103" s="31"/>
      <c r="I103" s="31"/>
      <c r="L103" s="31"/>
    </row>
    <row r="104" spans="7:12" ht="20.100000000000001" customHeight="1">
      <c r="G104" s="31"/>
      <c r="H104" s="31"/>
      <c r="I104" s="31"/>
      <c r="L104" s="31"/>
    </row>
    <row r="105" spans="7:12" ht="20.100000000000001" customHeight="1">
      <c r="G105" s="31"/>
      <c r="H105" s="31"/>
      <c r="I105" s="31"/>
      <c r="L105" s="31"/>
    </row>
    <row r="106" spans="7:12" ht="20.100000000000001" customHeight="1">
      <c r="G106" s="31"/>
      <c r="H106" s="31"/>
      <c r="I106" s="31"/>
      <c r="L106" s="31"/>
    </row>
    <row r="107" spans="7:12" ht="20.100000000000001" customHeight="1">
      <c r="G107" s="31"/>
      <c r="H107" s="31"/>
      <c r="I107" s="31"/>
      <c r="L107" s="31"/>
    </row>
    <row r="108" spans="7:12" ht="20.100000000000001" customHeight="1">
      <c r="G108" s="31"/>
      <c r="H108" s="31"/>
      <c r="I108" s="31"/>
      <c r="L108" s="31"/>
    </row>
    <row r="109" spans="7:12" ht="20.100000000000001" customHeight="1">
      <c r="G109" s="31"/>
      <c r="H109" s="31"/>
      <c r="I109" s="31"/>
      <c r="L109" s="31"/>
    </row>
    <row r="110" spans="7:12" ht="20.100000000000001" customHeight="1">
      <c r="G110" s="31"/>
      <c r="H110" s="31"/>
      <c r="I110" s="31"/>
      <c r="L110" s="31"/>
    </row>
    <row r="111" spans="7:12" ht="20.100000000000001" customHeight="1">
      <c r="G111" s="31"/>
      <c r="H111" s="31"/>
      <c r="I111" s="31"/>
      <c r="L111" s="31"/>
    </row>
    <row r="112" spans="7:12" ht="20.100000000000001" customHeight="1">
      <c r="G112" s="31"/>
      <c r="H112" s="31"/>
      <c r="I112" s="31"/>
      <c r="L112" s="31"/>
    </row>
    <row r="113" spans="7:12" ht="20.100000000000001" customHeight="1">
      <c r="G113" s="31"/>
      <c r="H113" s="31"/>
      <c r="I113" s="31"/>
      <c r="L113" s="31"/>
    </row>
    <row r="114" spans="7:12" ht="20.100000000000001" customHeight="1">
      <c r="G114" s="31"/>
      <c r="H114" s="31"/>
      <c r="I114" s="31"/>
      <c r="L114" s="31"/>
    </row>
    <row r="115" spans="7:12" ht="20.100000000000001" customHeight="1">
      <c r="G115" s="31"/>
      <c r="H115" s="31"/>
      <c r="I115" s="31"/>
      <c r="L115" s="31"/>
    </row>
    <row r="116" spans="7:12" ht="20.100000000000001" customHeight="1">
      <c r="G116" s="31"/>
      <c r="H116" s="31"/>
      <c r="I116" s="31"/>
      <c r="L116" s="31"/>
    </row>
    <row r="117" spans="7:12" ht="20.100000000000001" customHeight="1">
      <c r="G117" s="31"/>
      <c r="H117" s="31"/>
      <c r="I117" s="31"/>
      <c r="L117" s="31"/>
    </row>
    <row r="118" spans="7:12" ht="20.100000000000001" customHeight="1">
      <c r="G118" s="31"/>
      <c r="H118" s="31"/>
      <c r="I118" s="31"/>
      <c r="L118" s="31"/>
    </row>
    <row r="119" spans="7:12" ht="20.100000000000001" customHeight="1">
      <c r="G119" s="31"/>
      <c r="H119" s="31"/>
      <c r="I119" s="31"/>
      <c r="L119" s="31"/>
    </row>
    <row r="120" spans="7:12" ht="20.100000000000001" customHeight="1">
      <c r="G120" s="31"/>
      <c r="H120" s="31"/>
      <c r="I120" s="31"/>
      <c r="L120" s="31"/>
    </row>
    <row r="121" spans="7:12" ht="20.100000000000001" customHeight="1">
      <c r="G121" s="31"/>
      <c r="H121" s="31"/>
      <c r="I121" s="31"/>
      <c r="L121" s="31"/>
    </row>
    <row r="122" spans="7:12" ht="20.100000000000001" customHeight="1">
      <c r="G122" s="31"/>
      <c r="H122" s="31"/>
      <c r="I122" s="31"/>
      <c r="L122" s="31"/>
    </row>
    <row r="123" spans="7:12" ht="20.100000000000001" customHeight="1">
      <c r="G123" s="31"/>
      <c r="H123" s="31"/>
      <c r="I123" s="31"/>
      <c r="L123" s="31"/>
    </row>
    <row r="124" spans="7:12" ht="20.100000000000001" customHeight="1">
      <c r="G124" s="31"/>
      <c r="H124" s="31"/>
      <c r="I124" s="31"/>
      <c r="L124" s="31"/>
    </row>
    <row r="125" spans="7:12" ht="20.100000000000001" customHeight="1">
      <c r="G125" s="31"/>
      <c r="H125" s="31"/>
      <c r="I125" s="31"/>
      <c r="L125" s="31"/>
    </row>
    <row r="126" spans="7:12" ht="20.100000000000001" customHeight="1">
      <c r="G126" s="31"/>
      <c r="H126" s="31"/>
      <c r="I126" s="31"/>
      <c r="L126" s="31"/>
    </row>
    <row r="127" spans="7:12" ht="20.100000000000001" customHeight="1">
      <c r="G127" s="31"/>
      <c r="H127" s="31"/>
      <c r="I127" s="31"/>
      <c r="L127" s="31"/>
    </row>
    <row r="128" spans="7:12" ht="20.100000000000001" customHeight="1">
      <c r="G128" s="31"/>
      <c r="H128" s="31"/>
      <c r="I128" s="31"/>
      <c r="L128" s="31"/>
    </row>
    <row r="129" spans="6:12" ht="20.100000000000001" customHeight="1">
      <c r="G129" s="31"/>
      <c r="H129" s="31"/>
      <c r="I129" s="31"/>
      <c r="L129" s="31"/>
    </row>
    <row r="130" spans="6:12" ht="20.100000000000001" customHeight="1">
      <c r="G130" s="31"/>
      <c r="H130" s="31"/>
      <c r="I130" s="31"/>
      <c r="L130" s="31"/>
    </row>
    <row r="131" spans="6:12" ht="20.100000000000001" customHeight="1">
      <c r="G131" s="31"/>
      <c r="H131" s="31"/>
      <c r="I131" s="31"/>
      <c r="L131" s="31"/>
    </row>
    <row r="132" spans="6:12" ht="20.100000000000001" customHeight="1">
      <c r="G132" s="31"/>
      <c r="H132" s="31"/>
      <c r="I132" s="31"/>
      <c r="L132" s="31"/>
    </row>
    <row r="133" spans="6:12" ht="20.100000000000001" customHeight="1">
      <c r="G133" s="31"/>
      <c r="H133" s="31"/>
      <c r="I133" s="31"/>
      <c r="L133" s="31"/>
    </row>
    <row r="134" spans="6:12" ht="20.100000000000001" customHeight="1">
      <c r="G134" s="31"/>
      <c r="H134" s="31"/>
      <c r="I134" s="31"/>
      <c r="L134" s="31"/>
    </row>
    <row r="135" spans="6:12" ht="20.100000000000001" customHeight="1">
      <c r="F135" s="42"/>
      <c r="G135" s="31"/>
      <c r="H135" s="31"/>
      <c r="I135" s="31"/>
      <c r="L135" s="31"/>
    </row>
    <row r="136" spans="6:12" ht="20.100000000000001" customHeight="1">
      <c r="F136" s="43"/>
      <c r="G136" s="31"/>
      <c r="H136" s="31"/>
      <c r="I136" s="31"/>
      <c r="L136" s="31"/>
    </row>
    <row r="137" spans="6:12" ht="20.100000000000001" customHeight="1">
      <c r="G137" s="31"/>
      <c r="H137" s="31"/>
      <c r="I137" s="31"/>
      <c r="L137" s="31"/>
    </row>
    <row r="138" spans="6:12" ht="20.100000000000001" customHeight="1">
      <c r="G138" s="31"/>
      <c r="H138" s="31"/>
      <c r="I138" s="31"/>
      <c r="L138" s="31"/>
    </row>
    <row r="139" spans="6:12" ht="20.100000000000001" customHeight="1">
      <c r="G139" s="31"/>
      <c r="H139" s="31"/>
      <c r="I139" s="31"/>
      <c r="L139" s="31"/>
    </row>
    <row r="140" spans="6:12" ht="20.100000000000001" customHeight="1">
      <c r="G140" s="31"/>
      <c r="H140" s="31"/>
      <c r="I140" s="31"/>
      <c r="L140" s="31"/>
    </row>
    <row r="141" spans="6:12" ht="20.100000000000001" customHeight="1">
      <c r="G141" s="31"/>
      <c r="H141" s="31"/>
      <c r="I141" s="31"/>
      <c r="L141" s="31"/>
    </row>
    <row r="142" spans="6:12" ht="20.100000000000001" customHeight="1">
      <c r="G142" s="31"/>
      <c r="H142" s="31"/>
      <c r="I142" s="31"/>
      <c r="L142" s="31"/>
    </row>
    <row r="143" spans="6:12" ht="20.100000000000001" customHeight="1">
      <c r="G143" s="31"/>
      <c r="H143" s="31"/>
      <c r="I143" s="31"/>
      <c r="L143" s="31"/>
    </row>
    <row r="144" spans="6:12" ht="20.100000000000001" customHeight="1">
      <c r="G144" s="31"/>
      <c r="H144" s="31"/>
      <c r="I144" s="31"/>
      <c r="L144" s="31"/>
    </row>
    <row r="145" spans="7:12" ht="20.100000000000001" customHeight="1">
      <c r="G145" s="31"/>
      <c r="H145" s="31"/>
      <c r="I145" s="31"/>
      <c r="L145" s="31"/>
    </row>
    <row r="146" spans="7:12" ht="20.100000000000001" customHeight="1">
      <c r="G146" s="31"/>
      <c r="H146" s="31"/>
      <c r="I146" s="31"/>
      <c r="L146" s="31"/>
    </row>
    <row r="147" spans="7:12" ht="20.100000000000001" customHeight="1">
      <c r="G147" s="31"/>
      <c r="H147" s="31"/>
      <c r="I147" s="31"/>
      <c r="L147" s="31"/>
    </row>
    <row r="148" spans="7:12" ht="20.100000000000001" customHeight="1">
      <c r="G148" s="31"/>
      <c r="H148" s="31"/>
      <c r="I148" s="31"/>
      <c r="L148" s="31"/>
    </row>
    <row r="149" spans="7:12" ht="20.100000000000001" customHeight="1">
      <c r="G149" s="31"/>
      <c r="H149" s="31"/>
      <c r="I149" s="31"/>
      <c r="L149" s="31"/>
    </row>
    <row r="150" spans="7:12" ht="20.100000000000001" customHeight="1">
      <c r="G150" s="31"/>
      <c r="H150" s="31"/>
      <c r="I150" s="31"/>
      <c r="L150" s="31"/>
    </row>
    <row r="151" spans="7:12" ht="20.100000000000001" customHeight="1">
      <c r="G151" s="31"/>
      <c r="H151" s="31"/>
      <c r="I151" s="31"/>
      <c r="L151" s="31"/>
    </row>
    <row r="152" spans="7:12" ht="20.100000000000001" customHeight="1">
      <c r="G152" s="31"/>
      <c r="H152" s="31"/>
      <c r="I152" s="31"/>
      <c r="L152" s="31"/>
    </row>
    <row r="153" spans="7:12" ht="20.100000000000001" customHeight="1">
      <c r="G153" s="31"/>
      <c r="H153" s="31"/>
      <c r="I153" s="31"/>
      <c r="L153" s="31"/>
    </row>
    <row r="154" spans="7:12" ht="20.100000000000001" customHeight="1">
      <c r="G154" s="31"/>
      <c r="H154" s="31"/>
      <c r="I154" s="31"/>
      <c r="L154" s="31"/>
    </row>
    <row r="155" spans="7:12" ht="20.100000000000001" customHeight="1">
      <c r="G155" s="31"/>
      <c r="H155" s="31"/>
      <c r="I155" s="31"/>
      <c r="L155" s="31"/>
    </row>
    <row r="156" spans="7:12" ht="20.100000000000001" customHeight="1">
      <c r="G156" s="31"/>
      <c r="H156" s="31"/>
      <c r="I156" s="31"/>
      <c r="L156" s="31"/>
    </row>
    <row r="157" spans="7:12" ht="20.100000000000001" customHeight="1">
      <c r="G157" s="31"/>
      <c r="H157" s="31"/>
      <c r="I157" s="31"/>
      <c r="L157" s="31"/>
    </row>
    <row r="158" spans="7:12" ht="20.100000000000001" customHeight="1">
      <c r="G158" s="31"/>
      <c r="H158" s="31"/>
      <c r="I158" s="31"/>
      <c r="L158" s="31"/>
    </row>
    <row r="159" spans="7:12" ht="20.100000000000001" customHeight="1">
      <c r="G159" s="31"/>
      <c r="H159" s="31"/>
      <c r="I159" s="31"/>
      <c r="L159" s="31"/>
    </row>
    <row r="160" spans="7:12" ht="20.100000000000001" customHeight="1">
      <c r="G160" s="31"/>
      <c r="H160" s="31"/>
      <c r="I160" s="31"/>
      <c r="L160" s="31"/>
    </row>
    <row r="161" spans="7:12" ht="20.100000000000001" customHeight="1">
      <c r="G161" s="31"/>
      <c r="H161" s="31"/>
      <c r="I161" s="31"/>
      <c r="L161" s="31"/>
    </row>
    <row r="162" spans="7:12" ht="20.100000000000001" customHeight="1">
      <c r="G162" s="31"/>
      <c r="H162" s="31"/>
      <c r="I162" s="31"/>
      <c r="L162" s="31"/>
    </row>
    <row r="163" spans="7:12" ht="20.100000000000001" customHeight="1">
      <c r="G163" s="31"/>
      <c r="H163" s="31"/>
      <c r="I163" s="31"/>
      <c r="L163" s="31"/>
    </row>
    <row r="164" spans="7:12" ht="20.100000000000001" customHeight="1">
      <c r="G164" s="31"/>
      <c r="H164" s="31"/>
      <c r="I164" s="31"/>
      <c r="L164" s="31"/>
    </row>
    <row r="165" spans="7:12" ht="20.100000000000001" customHeight="1">
      <c r="G165" s="31"/>
      <c r="H165" s="31"/>
      <c r="I165" s="31"/>
      <c r="L165" s="31"/>
    </row>
    <row r="166" spans="7:12" ht="20.100000000000001" customHeight="1">
      <c r="G166" s="31"/>
      <c r="H166" s="31"/>
      <c r="I166" s="31"/>
      <c r="L166" s="31"/>
    </row>
    <row r="167" spans="7:12" ht="20.100000000000001" customHeight="1">
      <c r="G167" s="31"/>
      <c r="H167" s="31"/>
      <c r="I167" s="31"/>
      <c r="L167" s="31"/>
    </row>
    <row r="168" spans="7:12" ht="20.100000000000001" customHeight="1">
      <c r="G168" s="31"/>
      <c r="H168" s="31"/>
      <c r="I168" s="31"/>
      <c r="L168" s="31"/>
    </row>
    <row r="169" spans="7:12" ht="20.100000000000001" customHeight="1">
      <c r="G169" s="31"/>
      <c r="H169" s="31"/>
      <c r="I169" s="31"/>
      <c r="L169" s="31"/>
    </row>
    <row r="170" spans="7:12" ht="20.100000000000001" customHeight="1">
      <c r="G170" s="31"/>
      <c r="H170" s="31"/>
      <c r="I170" s="31"/>
      <c r="L170" s="31"/>
    </row>
    <row r="171" spans="7:12" ht="20.100000000000001" customHeight="1">
      <c r="G171" s="31"/>
      <c r="H171" s="31"/>
      <c r="I171" s="31"/>
      <c r="L171" s="31"/>
    </row>
    <row r="172" spans="7:12" ht="20.100000000000001" customHeight="1">
      <c r="G172" s="31"/>
      <c r="H172" s="31"/>
      <c r="I172" s="31"/>
      <c r="L172" s="31"/>
    </row>
    <row r="173" spans="7:12" ht="20.100000000000001" customHeight="1">
      <c r="G173" s="31"/>
      <c r="H173" s="31"/>
      <c r="I173" s="31"/>
      <c r="L173" s="31"/>
    </row>
    <row r="174" spans="7:12" ht="20.100000000000001" customHeight="1">
      <c r="G174" s="31"/>
      <c r="H174" s="31"/>
      <c r="I174" s="31"/>
      <c r="L174" s="31"/>
    </row>
    <row r="175" spans="7:12" ht="20.100000000000001" customHeight="1">
      <c r="G175" s="31"/>
      <c r="H175" s="31"/>
      <c r="I175" s="31"/>
      <c r="L175" s="31"/>
    </row>
    <row r="176" spans="7:12" ht="20.100000000000001" customHeight="1">
      <c r="G176" s="31"/>
      <c r="H176" s="31"/>
      <c r="I176" s="31"/>
      <c r="L176" s="31"/>
    </row>
    <row r="177" spans="7:12" ht="20.100000000000001" customHeight="1">
      <c r="G177" s="31"/>
      <c r="H177" s="31"/>
      <c r="I177" s="31"/>
      <c r="L177" s="31"/>
    </row>
    <row r="178" spans="7:12" ht="20.100000000000001" customHeight="1">
      <c r="G178" s="31"/>
      <c r="H178" s="31"/>
      <c r="I178" s="31"/>
      <c r="L178" s="31"/>
    </row>
    <row r="179" spans="7:12" ht="20.100000000000001" customHeight="1">
      <c r="G179" s="31"/>
      <c r="H179" s="31"/>
      <c r="I179" s="31"/>
      <c r="L179" s="31"/>
    </row>
    <row r="180" spans="7:12" ht="20.100000000000001" customHeight="1">
      <c r="G180" s="31"/>
      <c r="H180" s="31"/>
      <c r="I180" s="31"/>
      <c r="L180" s="31"/>
    </row>
    <row r="181" spans="7:12" ht="20.100000000000001" customHeight="1">
      <c r="G181" s="31"/>
      <c r="H181" s="31"/>
      <c r="I181" s="31"/>
      <c r="L181" s="31"/>
    </row>
    <row r="182" spans="7:12" ht="20.100000000000001" customHeight="1">
      <c r="G182" s="31"/>
      <c r="H182" s="31"/>
      <c r="I182" s="31"/>
      <c r="L182" s="31"/>
    </row>
    <row r="183" spans="7:12" ht="20.100000000000001" customHeight="1">
      <c r="G183" s="31"/>
      <c r="H183" s="31"/>
      <c r="I183" s="31"/>
      <c r="L183" s="31"/>
    </row>
    <row r="184" spans="7:12" ht="20.100000000000001" customHeight="1">
      <c r="G184" s="31"/>
      <c r="H184" s="31"/>
      <c r="I184" s="31"/>
      <c r="L184" s="31"/>
    </row>
    <row r="185" spans="7:12" ht="20.100000000000001" customHeight="1">
      <c r="G185" s="31"/>
      <c r="H185" s="31"/>
      <c r="I185" s="31"/>
      <c r="L185" s="31"/>
    </row>
    <row r="186" spans="7:12" ht="20.100000000000001" customHeight="1">
      <c r="G186" s="31"/>
      <c r="H186" s="31"/>
      <c r="I186" s="31"/>
      <c r="L186" s="31"/>
    </row>
    <row r="187" spans="7:12" ht="20.100000000000001" customHeight="1">
      <c r="G187" s="31"/>
      <c r="H187" s="31"/>
      <c r="I187" s="31"/>
      <c r="L187" s="31"/>
    </row>
    <row r="188" spans="7:12" ht="20.100000000000001" customHeight="1">
      <c r="G188" s="31"/>
      <c r="H188" s="31"/>
      <c r="I188" s="31"/>
      <c r="L188" s="31"/>
    </row>
    <row r="189" spans="7:12" ht="20.100000000000001" customHeight="1">
      <c r="G189" s="31"/>
      <c r="H189" s="31"/>
      <c r="I189" s="31"/>
      <c r="L189" s="31"/>
    </row>
    <row r="190" spans="7:12" ht="20.100000000000001" customHeight="1">
      <c r="G190" s="31"/>
      <c r="H190" s="31"/>
      <c r="I190" s="31"/>
      <c r="L190" s="31"/>
    </row>
    <row r="191" spans="7:12" ht="20.100000000000001" customHeight="1">
      <c r="G191" s="31"/>
      <c r="H191" s="31"/>
      <c r="I191" s="31"/>
      <c r="L191" s="31"/>
    </row>
    <row r="192" spans="7:12" ht="20.100000000000001" customHeight="1">
      <c r="G192" s="31"/>
      <c r="H192" s="31"/>
      <c r="I192" s="31"/>
      <c r="L192" s="31"/>
    </row>
    <row r="193" spans="7:12" ht="20.100000000000001" customHeight="1">
      <c r="G193" s="31"/>
      <c r="H193" s="31"/>
      <c r="I193" s="31"/>
      <c r="L193" s="31"/>
    </row>
    <row r="194" spans="7:12" ht="20.100000000000001" customHeight="1">
      <c r="G194" s="31"/>
      <c r="H194" s="31"/>
      <c r="I194" s="31"/>
      <c r="L194" s="31"/>
    </row>
    <row r="195" spans="7:12" ht="20.100000000000001" customHeight="1">
      <c r="G195" s="31"/>
      <c r="H195" s="31"/>
      <c r="I195" s="31"/>
      <c r="L195" s="31"/>
    </row>
    <row r="196" spans="7:12" ht="20.100000000000001" customHeight="1">
      <c r="G196" s="31"/>
      <c r="H196" s="31"/>
      <c r="I196" s="31"/>
      <c r="L196" s="31"/>
    </row>
    <row r="197" spans="7:12" ht="20.100000000000001" customHeight="1">
      <c r="G197" s="31"/>
      <c r="H197" s="31"/>
      <c r="I197" s="31"/>
      <c r="L197" s="31"/>
    </row>
    <row r="198" spans="7:12" ht="20.100000000000001" customHeight="1">
      <c r="G198" s="31"/>
      <c r="H198" s="31"/>
      <c r="I198" s="31"/>
      <c r="L198" s="31"/>
    </row>
    <row r="199" spans="7:12" ht="20.100000000000001" customHeight="1">
      <c r="G199" s="31"/>
      <c r="H199" s="31"/>
      <c r="I199" s="31"/>
      <c r="L199" s="31"/>
    </row>
    <row r="200" spans="7:12" ht="20.100000000000001" customHeight="1">
      <c r="G200" s="31"/>
      <c r="H200" s="31"/>
      <c r="I200" s="31"/>
      <c r="L200" s="31"/>
    </row>
    <row r="201" spans="7:12" ht="20.100000000000001" customHeight="1">
      <c r="G201" s="31"/>
      <c r="H201" s="31"/>
      <c r="I201" s="31"/>
      <c r="L201" s="31"/>
    </row>
    <row r="202" spans="7:12" ht="20.100000000000001" customHeight="1">
      <c r="G202" s="31"/>
      <c r="H202" s="31"/>
      <c r="I202" s="31"/>
      <c r="L202" s="31"/>
    </row>
    <row r="203" spans="7:12" ht="20.100000000000001" customHeight="1">
      <c r="G203" s="31"/>
      <c r="H203" s="31"/>
      <c r="I203" s="31"/>
      <c r="L203" s="31"/>
    </row>
    <row r="204" spans="7:12" ht="20.100000000000001" customHeight="1">
      <c r="G204" s="31"/>
      <c r="H204" s="31"/>
      <c r="I204" s="31"/>
      <c r="L204" s="31"/>
    </row>
    <row r="205" spans="7:12" ht="20.100000000000001" customHeight="1">
      <c r="G205" s="31"/>
      <c r="H205" s="31"/>
      <c r="I205" s="31"/>
      <c r="L205" s="31"/>
    </row>
    <row r="206" spans="7:12" ht="20.100000000000001" customHeight="1">
      <c r="G206" s="31"/>
      <c r="H206" s="31"/>
      <c r="I206" s="31"/>
      <c r="L206" s="31"/>
    </row>
    <row r="207" spans="7:12" ht="20.100000000000001" customHeight="1">
      <c r="G207" s="31"/>
      <c r="H207" s="31"/>
      <c r="I207" s="31"/>
      <c r="L207" s="31"/>
    </row>
    <row r="208" spans="7:12" ht="20.100000000000001" customHeight="1">
      <c r="G208" s="31"/>
      <c r="H208" s="31"/>
      <c r="I208" s="31"/>
      <c r="L208" s="31"/>
    </row>
    <row r="209" spans="7:12" ht="20.100000000000001" customHeight="1">
      <c r="G209" s="31"/>
      <c r="H209" s="31"/>
      <c r="I209" s="31"/>
      <c r="L209" s="31"/>
    </row>
    <row r="210" spans="7:12" ht="20.100000000000001" customHeight="1">
      <c r="G210" s="31"/>
      <c r="H210" s="31"/>
      <c r="I210" s="31"/>
      <c r="L210" s="31"/>
    </row>
    <row r="211" spans="7:12" ht="20.100000000000001" customHeight="1">
      <c r="G211" s="31"/>
      <c r="H211" s="31"/>
      <c r="I211" s="31"/>
      <c r="L211" s="31"/>
    </row>
    <row r="212" spans="7:12" ht="20.100000000000001" customHeight="1">
      <c r="G212" s="31"/>
      <c r="H212" s="31"/>
      <c r="I212" s="31"/>
      <c r="L212" s="31"/>
    </row>
    <row r="213" spans="7:12" ht="20.100000000000001" customHeight="1">
      <c r="G213" s="31"/>
      <c r="H213" s="31"/>
      <c r="I213" s="31"/>
      <c r="L213" s="31"/>
    </row>
    <row r="214" spans="7:12" ht="20.100000000000001" customHeight="1">
      <c r="G214" s="31"/>
      <c r="H214" s="31"/>
      <c r="I214" s="31"/>
      <c r="L214" s="31"/>
    </row>
    <row r="215" spans="7:12" ht="20.100000000000001" customHeight="1">
      <c r="G215" s="31"/>
      <c r="H215" s="31"/>
      <c r="I215" s="31"/>
      <c r="L215" s="31"/>
    </row>
    <row r="216" spans="7:12" ht="20.100000000000001" customHeight="1">
      <c r="G216" s="31"/>
      <c r="H216" s="31"/>
      <c r="I216" s="31"/>
      <c r="L216" s="31"/>
    </row>
    <row r="217" spans="7:12" ht="20.100000000000001" customHeight="1">
      <c r="G217" s="31"/>
      <c r="H217" s="31"/>
      <c r="I217" s="31"/>
      <c r="L217" s="31"/>
    </row>
    <row r="218" spans="7:12" ht="20.100000000000001" customHeight="1">
      <c r="G218" s="31"/>
      <c r="H218" s="31"/>
      <c r="I218" s="31"/>
      <c r="L218" s="31"/>
    </row>
    <row r="219" spans="7:12" ht="20.100000000000001" customHeight="1">
      <c r="G219" s="31"/>
      <c r="H219" s="31"/>
      <c r="I219" s="31"/>
      <c r="L219" s="31"/>
    </row>
    <row r="220" spans="7:12" ht="20.100000000000001" customHeight="1">
      <c r="G220" s="31"/>
      <c r="H220" s="31"/>
      <c r="I220" s="31"/>
      <c r="L220" s="31"/>
    </row>
    <row r="221" spans="7:12" ht="20.100000000000001" customHeight="1">
      <c r="G221" s="31"/>
      <c r="H221" s="31"/>
      <c r="I221" s="31"/>
      <c r="L221" s="31"/>
    </row>
    <row r="222" spans="7:12" ht="20.100000000000001" customHeight="1">
      <c r="G222" s="31"/>
      <c r="H222" s="31"/>
      <c r="I222" s="31"/>
      <c r="L222" s="31"/>
    </row>
    <row r="223" spans="7:12" ht="20.100000000000001" customHeight="1">
      <c r="G223" s="31"/>
      <c r="H223" s="31"/>
      <c r="I223" s="31"/>
      <c r="L223" s="31"/>
    </row>
    <row r="224" spans="7:12" ht="20.100000000000001" customHeight="1">
      <c r="G224" s="31"/>
      <c r="H224" s="31"/>
      <c r="I224" s="31"/>
      <c r="L224" s="31"/>
    </row>
    <row r="225" spans="7:12" ht="20.100000000000001" customHeight="1">
      <c r="G225" s="31"/>
      <c r="H225" s="31"/>
      <c r="I225" s="31"/>
      <c r="L225" s="31"/>
    </row>
    <row r="226" spans="7:12" ht="20.100000000000001" customHeight="1">
      <c r="G226" s="31"/>
      <c r="H226" s="31"/>
      <c r="I226" s="31"/>
      <c r="L226" s="31"/>
    </row>
    <row r="227" spans="7:12" ht="20.100000000000001" customHeight="1">
      <c r="G227" s="31"/>
      <c r="H227" s="31"/>
      <c r="I227" s="31"/>
      <c r="L227" s="31"/>
    </row>
    <row r="228" spans="7:12" ht="20.100000000000001" customHeight="1">
      <c r="G228" s="31"/>
      <c r="H228" s="31"/>
      <c r="I228" s="31"/>
      <c r="L228" s="31"/>
    </row>
    <row r="229" spans="7:12" ht="20.100000000000001" customHeight="1">
      <c r="G229" s="31"/>
      <c r="H229" s="31"/>
      <c r="I229" s="31"/>
      <c r="L229" s="31"/>
    </row>
    <row r="230" spans="7:12" ht="20.100000000000001" customHeight="1">
      <c r="G230" s="31"/>
      <c r="H230" s="31"/>
      <c r="I230" s="31"/>
      <c r="L230" s="31"/>
    </row>
    <row r="231" spans="7:12" ht="20.100000000000001" customHeight="1">
      <c r="G231" s="31"/>
      <c r="H231" s="31"/>
      <c r="I231" s="31"/>
      <c r="L231" s="31"/>
    </row>
    <row r="232" spans="7:12" ht="20.100000000000001" customHeight="1">
      <c r="G232" s="31"/>
      <c r="H232" s="31"/>
      <c r="I232" s="31"/>
      <c r="L232" s="31"/>
    </row>
    <row r="233" spans="7:12" ht="20.100000000000001" customHeight="1">
      <c r="G233" s="31"/>
      <c r="H233" s="31"/>
      <c r="I233" s="31"/>
      <c r="L233" s="31"/>
    </row>
    <row r="234" spans="7:12" ht="20.100000000000001" customHeight="1">
      <c r="G234" s="31"/>
      <c r="H234" s="31"/>
      <c r="I234" s="31"/>
      <c r="L234" s="31"/>
    </row>
    <row r="235" spans="7:12" ht="20.100000000000001" customHeight="1">
      <c r="G235" s="31"/>
      <c r="H235" s="31"/>
      <c r="I235" s="31"/>
      <c r="L235" s="31"/>
    </row>
    <row r="236" spans="7:12" ht="20.100000000000001" customHeight="1">
      <c r="G236" s="31"/>
      <c r="H236" s="31"/>
      <c r="I236" s="31"/>
      <c r="L236" s="31"/>
    </row>
    <row r="237" spans="7:12" ht="20.100000000000001" customHeight="1">
      <c r="G237" s="31"/>
      <c r="H237" s="31"/>
      <c r="I237" s="31"/>
      <c r="L237" s="31"/>
    </row>
    <row r="238" spans="7:12" ht="20.100000000000001" customHeight="1">
      <c r="G238" s="31"/>
      <c r="H238" s="31"/>
      <c r="I238" s="31"/>
      <c r="L238" s="31"/>
    </row>
    <row r="239" spans="7:12" ht="20.100000000000001" customHeight="1">
      <c r="G239" s="31"/>
      <c r="H239" s="31"/>
      <c r="I239" s="31"/>
      <c r="L239" s="31"/>
    </row>
    <row r="240" spans="7:12" ht="20.100000000000001" customHeight="1">
      <c r="G240" s="31"/>
      <c r="H240" s="31"/>
      <c r="I240" s="31"/>
      <c r="L240" s="31"/>
    </row>
    <row r="241" spans="7:12" ht="20.100000000000001" customHeight="1">
      <c r="G241" s="31"/>
      <c r="H241" s="31"/>
      <c r="I241" s="31"/>
      <c r="L241" s="31"/>
    </row>
    <row r="242" spans="7:12" ht="20.100000000000001" customHeight="1">
      <c r="G242" s="31"/>
      <c r="H242" s="31"/>
      <c r="I242" s="31"/>
      <c r="L242" s="31"/>
    </row>
    <row r="243" spans="7:12" ht="20.100000000000001" customHeight="1">
      <c r="G243" s="31"/>
      <c r="H243" s="31"/>
      <c r="I243" s="31"/>
      <c r="L243" s="31"/>
    </row>
    <row r="244" spans="7:12" ht="20.100000000000001" customHeight="1">
      <c r="G244" s="31"/>
      <c r="H244" s="31"/>
      <c r="I244" s="31"/>
      <c r="L244" s="31"/>
    </row>
    <row r="245" spans="7:12" ht="20.100000000000001" customHeight="1">
      <c r="G245" s="31"/>
      <c r="H245" s="31"/>
      <c r="I245" s="31"/>
      <c r="L245" s="31"/>
    </row>
    <row r="246" spans="7:12" ht="20.100000000000001" customHeight="1">
      <c r="G246" s="31"/>
      <c r="H246" s="31"/>
      <c r="I246" s="31"/>
      <c r="L246" s="31"/>
    </row>
    <row r="247" spans="7:12" ht="20.100000000000001" customHeight="1">
      <c r="G247" s="31"/>
      <c r="H247" s="31"/>
      <c r="I247" s="31"/>
      <c r="L247" s="31"/>
    </row>
    <row r="248" spans="7:12" ht="20.100000000000001" customHeight="1">
      <c r="G248" s="31"/>
      <c r="H248" s="31"/>
      <c r="I248" s="31"/>
      <c r="L248" s="31"/>
    </row>
    <row r="249" spans="7:12" ht="20.100000000000001" customHeight="1">
      <c r="G249" s="31"/>
      <c r="H249" s="31"/>
      <c r="I249" s="31"/>
      <c r="L249" s="31"/>
    </row>
    <row r="250" spans="7:12" ht="20.100000000000001" customHeight="1">
      <c r="G250" s="31"/>
      <c r="H250" s="31"/>
      <c r="I250" s="31"/>
      <c r="L250" s="31"/>
    </row>
    <row r="251" spans="7:12" ht="20.100000000000001" customHeight="1">
      <c r="G251" s="31"/>
      <c r="H251" s="31"/>
      <c r="I251" s="31"/>
      <c r="L251" s="31"/>
    </row>
    <row r="252" spans="7:12" ht="20.100000000000001" customHeight="1">
      <c r="G252" s="31"/>
      <c r="H252" s="31"/>
      <c r="I252" s="31"/>
      <c r="L252" s="31"/>
    </row>
    <row r="253" spans="7:12" ht="20.100000000000001" customHeight="1">
      <c r="G253" s="31"/>
      <c r="H253" s="31"/>
      <c r="I253" s="31"/>
      <c r="L253" s="31"/>
    </row>
    <row r="254" spans="7:12" ht="20.100000000000001" customHeight="1">
      <c r="G254" s="31"/>
      <c r="H254" s="31"/>
      <c r="I254" s="31"/>
      <c r="L254" s="31"/>
    </row>
    <row r="255" spans="7:12" ht="20.100000000000001" customHeight="1">
      <c r="G255" s="31"/>
      <c r="H255" s="31"/>
      <c r="I255" s="31"/>
      <c r="L255" s="31"/>
    </row>
    <row r="256" spans="7:12" ht="20.100000000000001" customHeight="1">
      <c r="G256" s="31"/>
      <c r="H256" s="31"/>
      <c r="I256" s="31"/>
      <c r="L256" s="31"/>
    </row>
    <row r="257" spans="7:12" ht="20.100000000000001" customHeight="1">
      <c r="G257" s="31"/>
      <c r="H257" s="31"/>
      <c r="I257" s="31"/>
      <c r="L257" s="31"/>
    </row>
    <row r="258" spans="7:12" ht="20.100000000000001" customHeight="1">
      <c r="G258" s="31"/>
      <c r="H258" s="31"/>
      <c r="I258" s="31"/>
      <c r="L258" s="31"/>
    </row>
    <row r="259" spans="7:12" ht="20.100000000000001" customHeight="1">
      <c r="G259" s="31"/>
      <c r="H259" s="31"/>
      <c r="I259" s="31"/>
      <c r="L259" s="31"/>
    </row>
    <row r="260" spans="7:12" ht="20.100000000000001" customHeight="1">
      <c r="G260" s="31"/>
      <c r="H260" s="31"/>
      <c r="I260" s="31"/>
      <c r="L260" s="31"/>
    </row>
    <row r="261" spans="7:12" ht="20.100000000000001" customHeight="1">
      <c r="G261" s="31"/>
      <c r="H261" s="31"/>
      <c r="I261" s="31"/>
      <c r="L261" s="31"/>
    </row>
    <row r="262" spans="7:12" ht="20.100000000000001" customHeight="1">
      <c r="G262" s="31"/>
      <c r="H262" s="31"/>
      <c r="I262" s="31"/>
      <c r="L262" s="31"/>
    </row>
    <row r="263" spans="7:12" ht="20.100000000000001" customHeight="1">
      <c r="G263" s="31"/>
      <c r="H263" s="31"/>
      <c r="I263" s="31"/>
      <c r="L263" s="31"/>
    </row>
    <row r="264" spans="7:12" ht="20.100000000000001" customHeight="1">
      <c r="G264" s="31"/>
      <c r="H264" s="31"/>
      <c r="I264" s="31"/>
      <c r="L264" s="31"/>
    </row>
    <row r="265" spans="7:12" ht="20.100000000000001" customHeight="1">
      <c r="G265" s="31"/>
      <c r="H265" s="31"/>
      <c r="I265" s="31"/>
      <c r="L265" s="31"/>
    </row>
    <row r="266" spans="7:12" ht="20.100000000000001" customHeight="1">
      <c r="G266" s="31"/>
      <c r="H266" s="31"/>
      <c r="I266" s="31"/>
      <c r="L266" s="31"/>
    </row>
    <row r="267" spans="7:12" ht="20.100000000000001" customHeight="1">
      <c r="G267" s="31"/>
      <c r="H267" s="31"/>
      <c r="I267" s="31"/>
      <c r="L267" s="31"/>
    </row>
    <row r="268" spans="7:12" ht="20.100000000000001" customHeight="1">
      <c r="G268" s="31"/>
      <c r="H268" s="31"/>
      <c r="I268" s="31"/>
      <c r="L268" s="31"/>
    </row>
    <row r="269" spans="7:12" ht="20.100000000000001" customHeight="1">
      <c r="G269" s="31"/>
      <c r="H269" s="31"/>
      <c r="I269" s="31"/>
      <c r="L269" s="31"/>
    </row>
    <row r="270" spans="7:12" ht="20.100000000000001" customHeight="1">
      <c r="G270" s="31"/>
      <c r="H270" s="31"/>
      <c r="I270" s="31"/>
      <c r="L270" s="31"/>
    </row>
    <row r="271" spans="7:12" ht="20.100000000000001" customHeight="1">
      <c r="G271" s="31"/>
      <c r="H271" s="31"/>
      <c r="I271" s="31"/>
      <c r="L271" s="31"/>
    </row>
    <row r="272" spans="7:12" ht="20.100000000000001" customHeight="1">
      <c r="G272" s="31"/>
      <c r="H272" s="31"/>
      <c r="I272" s="31"/>
      <c r="L272" s="31"/>
    </row>
    <row r="273" spans="7:12" ht="20.100000000000001" customHeight="1">
      <c r="G273" s="31"/>
      <c r="H273" s="31"/>
      <c r="I273" s="31"/>
      <c r="L273" s="31"/>
    </row>
    <row r="274" spans="7:12" ht="20.100000000000001" customHeight="1">
      <c r="G274" s="31"/>
      <c r="H274" s="31"/>
      <c r="I274" s="31"/>
      <c r="L274" s="31"/>
    </row>
    <row r="275" spans="7:12" ht="20.100000000000001" customHeight="1">
      <c r="G275" s="31"/>
      <c r="H275" s="31"/>
      <c r="I275" s="31"/>
      <c r="L275" s="31"/>
    </row>
    <row r="276" spans="7:12" ht="20.100000000000001" customHeight="1">
      <c r="G276" s="31"/>
      <c r="H276" s="31"/>
      <c r="I276" s="31"/>
      <c r="L276" s="31"/>
    </row>
    <row r="277" spans="7:12" ht="20.100000000000001" customHeight="1">
      <c r="G277" s="31"/>
      <c r="H277" s="31"/>
      <c r="I277" s="31"/>
      <c r="L277" s="31"/>
    </row>
    <row r="278" spans="7:12" ht="20.100000000000001" customHeight="1">
      <c r="G278" s="31"/>
      <c r="H278" s="31"/>
      <c r="I278" s="31"/>
      <c r="L278" s="31"/>
    </row>
    <row r="279" spans="7:12" ht="20.100000000000001" customHeight="1">
      <c r="G279" s="31"/>
      <c r="H279" s="31"/>
      <c r="I279" s="31"/>
      <c r="L279" s="31"/>
    </row>
    <row r="280" spans="7:12" ht="20.100000000000001" customHeight="1">
      <c r="G280" s="31"/>
      <c r="H280" s="31"/>
      <c r="I280" s="31"/>
      <c r="L280" s="31"/>
    </row>
    <row r="281" spans="7:12" ht="20.100000000000001" customHeight="1">
      <c r="G281" s="31"/>
      <c r="H281" s="31"/>
      <c r="I281" s="31"/>
      <c r="L281" s="31"/>
    </row>
    <row r="282" spans="7:12" ht="20.100000000000001" customHeight="1">
      <c r="G282" s="31"/>
      <c r="H282" s="31"/>
      <c r="I282" s="31"/>
      <c r="L282" s="31"/>
    </row>
    <row r="283" spans="7:12" ht="20.100000000000001" customHeight="1">
      <c r="G283" s="31"/>
      <c r="H283" s="31"/>
      <c r="I283" s="31"/>
      <c r="L283" s="31"/>
    </row>
    <row r="284" spans="7:12" ht="20.100000000000001" customHeight="1">
      <c r="G284" s="31"/>
      <c r="H284" s="31"/>
      <c r="I284" s="31"/>
      <c r="L284" s="31"/>
    </row>
    <row r="285" spans="7:12" ht="20.100000000000001" customHeight="1">
      <c r="G285" s="31"/>
      <c r="H285" s="31"/>
      <c r="I285" s="31"/>
      <c r="L285" s="31"/>
    </row>
    <row r="286" spans="7:12" ht="20.100000000000001" customHeight="1">
      <c r="G286" s="31"/>
      <c r="H286" s="31"/>
      <c r="I286" s="31"/>
      <c r="L286" s="31"/>
    </row>
    <row r="287" spans="7:12" ht="20.100000000000001" customHeight="1">
      <c r="G287" s="31"/>
      <c r="H287" s="31"/>
      <c r="I287" s="31"/>
      <c r="L287" s="31"/>
    </row>
    <row r="288" spans="7:12" ht="20.100000000000001" customHeight="1">
      <c r="G288" s="31"/>
      <c r="H288" s="31"/>
      <c r="I288" s="31"/>
      <c r="L288" s="31"/>
    </row>
    <row r="289" spans="7:12" ht="20.100000000000001" customHeight="1">
      <c r="G289" s="31"/>
      <c r="H289" s="31"/>
      <c r="I289" s="31"/>
      <c r="L289" s="31"/>
    </row>
    <row r="290" spans="7:12" ht="20.100000000000001" customHeight="1">
      <c r="G290" s="31"/>
      <c r="H290" s="31"/>
      <c r="I290" s="31"/>
      <c r="L290" s="31"/>
    </row>
    <row r="291" spans="7:12" ht="20.100000000000001" customHeight="1">
      <c r="G291" s="31"/>
      <c r="H291" s="31"/>
      <c r="I291" s="31"/>
      <c r="L291" s="31"/>
    </row>
    <row r="292" spans="7:12" ht="20.100000000000001" customHeight="1">
      <c r="G292" s="31"/>
      <c r="H292" s="31"/>
      <c r="I292" s="31"/>
      <c r="L292" s="31"/>
    </row>
    <row r="293" spans="7:12" ht="20.100000000000001" customHeight="1">
      <c r="G293" s="31"/>
      <c r="H293" s="31"/>
      <c r="I293" s="31"/>
      <c r="L293" s="31"/>
    </row>
    <row r="294" spans="7:12" ht="20.100000000000001" customHeight="1">
      <c r="G294" s="31"/>
      <c r="H294" s="31"/>
      <c r="I294" s="31"/>
      <c r="L294" s="31"/>
    </row>
    <row r="295" spans="7:12" ht="20.100000000000001" customHeight="1">
      <c r="G295" s="31"/>
      <c r="H295" s="31"/>
      <c r="I295" s="31"/>
      <c r="L295" s="31"/>
    </row>
    <row r="296" spans="7:12" ht="20.100000000000001" customHeight="1">
      <c r="G296" s="31"/>
      <c r="H296" s="31"/>
      <c r="I296" s="31"/>
      <c r="L296" s="31"/>
    </row>
    <row r="297" spans="7:12" ht="20.100000000000001" customHeight="1">
      <c r="G297" s="31"/>
      <c r="H297" s="31"/>
      <c r="I297" s="31"/>
      <c r="L297" s="31"/>
    </row>
    <row r="298" spans="7:12" ht="20.100000000000001" customHeight="1">
      <c r="G298" s="31"/>
      <c r="H298" s="31"/>
      <c r="I298" s="31"/>
      <c r="L298" s="31"/>
    </row>
    <row r="299" spans="7:12" ht="20.100000000000001" customHeight="1">
      <c r="G299" s="31"/>
      <c r="H299" s="31"/>
      <c r="I299" s="31"/>
      <c r="L299" s="31"/>
    </row>
    <row r="300" spans="7:12" ht="20.100000000000001" customHeight="1">
      <c r="G300" s="31"/>
      <c r="H300" s="31"/>
      <c r="I300" s="31"/>
      <c r="L300" s="31"/>
    </row>
    <row r="301" spans="7:12" ht="20.100000000000001" customHeight="1">
      <c r="G301" s="31"/>
      <c r="H301" s="31"/>
      <c r="I301" s="31"/>
      <c r="L301" s="31"/>
    </row>
    <row r="302" spans="7:12" ht="20.100000000000001" customHeight="1">
      <c r="G302" s="31"/>
      <c r="H302" s="31"/>
      <c r="I302" s="31"/>
      <c r="L302" s="31"/>
    </row>
    <row r="303" spans="7:12" ht="20.100000000000001" customHeight="1">
      <c r="G303" s="31"/>
      <c r="H303" s="31"/>
      <c r="I303" s="31"/>
      <c r="L303" s="31"/>
    </row>
    <row r="304" spans="7:12" ht="20.100000000000001" customHeight="1">
      <c r="G304" s="31"/>
      <c r="H304" s="31"/>
      <c r="I304" s="31"/>
      <c r="L304" s="31"/>
    </row>
    <row r="305" spans="6:13" ht="20.100000000000001" customHeight="1">
      <c r="G305" s="31"/>
      <c r="H305" s="31"/>
      <c r="I305" s="31"/>
      <c r="L305" s="31"/>
    </row>
    <row r="306" spans="6:13" ht="20.100000000000001" customHeight="1">
      <c r="G306" s="31"/>
      <c r="H306" s="31"/>
      <c r="I306" s="31"/>
      <c r="L306" s="31"/>
    </row>
    <row r="307" spans="6:13" ht="20.100000000000001" customHeight="1">
      <c r="G307" s="31"/>
      <c r="H307" s="31"/>
      <c r="I307" s="31"/>
      <c r="L307" s="31"/>
    </row>
    <row r="308" spans="6:13" ht="20.100000000000001" customHeight="1">
      <c r="G308" s="31"/>
      <c r="H308" s="31"/>
      <c r="I308" s="31"/>
      <c r="L308" s="31"/>
    </row>
    <row r="309" spans="6:13" ht="20.100000000000001" customHeight="1">
      <c r="G309" s="31"/>
      <c r="H309" s="31"/>
      <c r="I309" s="31"/>
      <c r="L309" s="31"/>
    </row>
    <row r="310" spans="6:13" ht="20.100000000000001" customHeight="1">
      <c r="G310" s="31"/>
      <c r="H310" s="31"/>
      <c r="I310" s="31"/>
      <c r="L310" s="31"/>
    </row>
    <row r="311" spans="6:13" ht="20.100000000000001" customHeight="1">
      <c r="G311" s="31"/>
      <c r="H311" s="31"/>
      <c r="I311" s="31"/>
      <c r="L311" s="31"/>
    </row>
    <row r="312" spans="6:13" ht="20.100000000000001" customHeight="1">
      <c r="F312" s="44"/>
      <c r="G312" s="45"/>
      <c r="H312" s="45"/>
      <c r="I312" s="45"/>
      <c r="J312" s="46"/>
      <c r="K312" s="46"/>
      <c r="L312" s="47"/>
      <c r="M312" s="46"/>
    </row>
    <row r="1048576" spans="1:1 16384:16384" ht="20.100000000000001" customHeight="1">
      <c r="A1048576" s="92"/>
      <c r="XFD1048576" s="92"/>
    </row>
  </sheetData>
  <sheetProtection algorithmName="SHA-512" hashValue="vbyKH2LS1bSMlnojXk7sb8rU687E0Y/Mm2dPakuBp+54aEjDhmAypOqnymqIRxGVzvnqZD5GOF9draTQa1WyFg==" saltValue="KFYAghRJ/RQEPjU+xPOZlw==" spinCount="100000" sheet="1" objects="1" scenarios="1" selectLockedCells="1" selectUn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EFAA9-CFDC-3941-8E30-D477D1A32E7A}">
  <sheetPr>
    <tabColor rgb="FF5D27B6"/>
  </sheetPr>
  <dimension ref="A1:XFD1048576"/>
  <sheetViews>
    <sheetView showGridLines="0" showRowColHeaders="0" zoomScaleNormal="100" workbookViewId="0">
      <selection activeCell="B29" sqref="B29"/>
    </sheetView>
  </sheetViews>
  <sheetFormatPr defaultColWidth="13.125" defaultRowHeight="30" customHeight="1"/>
  <cols>
    <col min="1" max="4" width="5.875" style="74" customWidth="1"/>
    <col min="5" max="5" width="13.125" style="76"/>
    <col min="6" max="6" width="17" style="76" bestFit="1" customWidth="1"/>
    <col min="7" max="7" width="15.875" style="76" bestFit="1" customWidth="1"/>
    <col min="8" max="8" width="20.125" style="76" bestFit="1" customWidth="1"/>
    <col min="9" max="9" width="14.625" style="76" bestFit="1" customWidth="1"/>
    <col min="10" max="10" width="20.375" style="76" bestFit="1" customWidth="1"/>
    <col min="11" max="11" width="13" style="76" bestFit="1" customWidth="1"/>
    <col min="12" max="12" width="13.125" style="74"/>
    <col min="13" max="13" width="12.5" style="74" bestFit="1" customWidth="1"/>
    <col min="14" max="14" width="14" style="74" bestFit="1" customWidth="1"/>
    <col min="15" max="15" width="13.125" style="74"/>
    <col min="16" max="16" width="28.875" style="74" bestFit="1" customWidth="1"/>
    <col min="17" max="17" width="14" style="74" bestFit="1" customWidth="1"/>
    <col min="18" max="18" width="13.125" style="74"/>
    <col min="19" max="19" width="27" style="74" bestFit="1" customWidth="1"/>
    <col min="20" max="16384" width="13.125" style="74"/>
  </cols>
  <sheetData>
    <row r="1" spans="1:16 16384:16384" ht="30" customHeight="1">
      <c r="A1" s="76"/>
      <c r="XFD1" s="92"/>
    </row>
    <row r="4" spans="1:16 16384:16384" ht="45" customHeight="1"/>
    <row r="5" spans="1:16 16384:16384" ht="30" customHeight="1">
      <c r="E5" s="73" t="s">
        <v>0</v>
      </c>
      <c r="F5" s="73" t="s">
        <v>1</v>
      </c>
      <c r="G5" s="73" t="s">
        <v>2</v>
      </c>
      <c r="H5" s="73" t="s">
        <v>3</v>
      </c>
      <c r="I5" s="73" t="s">
        <v>4</v>
      </c>
      <c r="J5" s="73" t="s">
        <v>5</v>
      </c>
      <c r="K5" s="73" t="s">
        <v>6</v>
      </c>
      <c r="M5" s="81" t="s">
        <v>7</v>
      </c>
      <c r="N5" s="81" t="s">
        <v>8</v>
      </c>
      <c r="P5" s="80" t="s">
        <v>9</v>
      </c>
    </row>
    <row r="6" spans="1:16 16384:16384" ht="30" customHeight="1">
      <c r="E6" s="68" t="s">
        <v>10</v>
      </c>
      <c r="F6" s="69" t="s">
        <v>11</v>
      </c>
      <c r="G6" s="69" t="s">
        <v>12</v>
      </c>
      <c r="H6" s="69" t="s">
        <v>13</v>
      </c>
      <c r="I6" s="70">
        <v>950</v>
      </c>
      <c r="J6" s="71">
        <v>45292</v>
      </c>
      <c r="K6" s="72" t="s">
        <v>14</v>
      </c>
      <c r="M6" s="59">
        <v>131</v>
      </c>
      <c r="N6" s="59" t="s">
        <v>15</v>
      </c>
      <c r="O6" s="78"/>
      <c r="P6" s="75">
        <f ca="1">TODAY()</f>
        <v>45805</v>
      </c>
    </row>
    <row r="7" spans="1:16 16384:16384" ht="30" customHeight="1">
      <c r="E7" s="58" t="s">
        <v>10</v>
      </c>
      <c r="F7" s="59" t="s">
        <v>11</v>
      </c>
      <c r="G7" s="59" t="s">
        <v>12</v>
      </c>
      <c r="H7" s="59" t="s">
        <v>13</v>
      </c>
      <c r="I7" s="60">
        <v>231</v>
      </c>
      <c r="J7" s="61">
        <v>45292</v>
      </c>
      <c r="K7" s="62" t="s">
        <v>14</v>
      </c>
      <c r="M7" s="59">
        <v>241</v>
      </c>
      <c r="N7" s="59" t="s">
        <v>16</v>
      </c>
      <c r="O7" s="78"/>
    </row>
    <row r="8" spans="1:16 16384:16384" ht="30" customHeight="1">
      <c r="E8" s="58" t="s">
        <v>10</v>
      </c>
      <c r="F8" s="59" t="s">
        <v>11</v>
      </c>
      <c r="G8" s="59" t="s">
        <v>12</v>
      </c>
      <c r="H8" s="59" t="s">
        <v>17</v>
      </c>
      <c r="I8" s="60">
        <v>65</v>
      </c>
      <c r="J8" s="61">
        <v>45292</v>
      </c>
      <c r="K8" s="62" t="s">
        <v>14</v>
      </c>
      <c r="M8" s="59">
        <v>53</v>
      </c>
      <c r="N8" s="59" t="s">
        <v>18</v>
      </c>
      <c r="O8" s="78"/>
    </row>
    <row r="9" spans="1:16 16384:16384" ht="30" customHeight="1">
      <c r="E9" s="58" t="s">
        <v>10</v>
      </c>
      <c r="F9" s="59" t="s">
        <v>11</v>
      </c>
      <c r="G9" s="59" t="s">
        <v>19</v>
      </c>
      <c r="H9" s="59" t="s">
        <v>20</v>
      </c>
      <c r="I9" s="60">
        <v>140</v>
      </c>
      <c r="J9" s="61">
        <v>45292</v>
      </c>
      <c r="K9" s="62" t="s">
        <v>14</v>
      </c>
      <c r="M9" s="59">
        <v>44</v>
      </c>
      <c r="N9" s="59" t="s">
        <v>21</v>
      </c>
      <c r="O9" s="78"/>
    </row>
    <row r="10" spans="1:16 16384:16384" ht="30" customHeight="1">
      <c r="E10" s="58" t="s">
        <v>10</v>
      </c>
      <c r="F10" s="59" t="s">
        <v>11</v>
      </c>
      <c r="G10" s="59" t="s">
        <v>19</v>
      </c>
      <c r="H10" s="59" t="s">
        <v>20</v>
      </c>
      <c r="I10" s="60">
        <v>280</v>
      </c>
      <c r="J10" s="61">
        <v>45293</v>
      </c>
      <c r="K10" s="62" t="s">
        <v>22</v>
      </c>
    </row>
    <row r="11" spans="1:16 16384:16384" ht="30" customHeight="1">
      <c r="E11" s="58" t="s">
        <v>23</v>
      </c>
      <c r="F11" s="59" t="s">
        <v>11</v>
      </c>
      <c r="G11" s="59" t="s">
        <v>19</v>
      </c>
      <c r="H11" s="59" t="s">
        <v>20</v>
      </c>
      <c r="I11" s="60">
        <v>7550</v>
      </c>
      <c r="J11" s="61">
        <v>45323</v>
      </c>
      <c r="K11" s="62" t="s">
        <v>14</v>
      </c>
    </row>
    <row r="12" spans="1:16 16384:16384" ht="30" customHeight="1">
      <c r="E12" s="58" t="s">
        <v>23</v>
      </c>
      <c r="F12" s="59" t="s">
        <v>11</v>
      </c>
      <c r="G12" s="59" t="s">
        <v>12</v>
      </c>
      <c r="H12" s="59" t="s">
        <v>20</v>
      </c>
      <c r="I12" s="60">
        <v>6200</v>
      </c>
      <c r="J12" s="61">
        <v>45323</v>
      </c>
      <c r="K12" s="62" t="s">
        <v>14</v>
      </c>
      <c r="M12" s="79" t="s">
        <v>0</v>
      </c>
      <c r="N12" s="79" t="s">
        <v>24</v>
      </c>
    </row>
    <row r="13" spans="1:16 16384:16384" ht="30" customHeight="1">
      <c r="E13" s="58" t="s">
        <v>23</v>
      </c>
      <c r="F13" s="59" t="s">
        <v>11</v>
      </c>
      <c r="G13" s="59" t="s">
        <v>19</v>
      </c>
      <c r="H13" s="59" t="s">
        <v>20</v>
      </c>
      <c r="I13" s="60">
        <v>3300</v>
      </c>
      <c r="J13" s="61">
        <v>45323</v>
      </c>
      <c r="K13" s="62" t="s">
        <v>14</v>
      </c>
      <c r="M13" s="77" t="s">
        <v>25</v>
      </c>
      <c r="N13" s="77">
        <v>35000</v>
      </c>
    </row>
    <row r="14" spans="1:16 16384:16384" ht="30" customHeight="1">
      <c r="E14" s="58" t="s">
        <v>23</v>
      </c>
      <c r="F14" s="59" t="s">
        <v>11</v>
      </c>
      <c r="G14" s="59" t="s">
        <v>12</v>
      </c>
      <c r="H14" s="69" t="s">
        <v>13</v>
      </c>
      <c r="I14" s="60">
        <v>950</v>
      </c>
      <c r="J14" s="61">
        <v>45323</v>
      </c>
      <c r="K14" s="62" t="s">
        <v>14</v>
      </c>
      <c r="M14" s="77" t="s">
        <v>26</v>
      </c>
      <c r="N14" s="77">
        <v>35000</v>
      </c>
    </row>
    <row r="15" spans="1:16 16384:16384" ht="30" customHeight="1">
      <c r="E15" s="58" t="s">
        <v>23</v>
      </c>
      <c r="F15" s="59" t="s">
        <v>11</v>
      </c>
      <c r="G15" s="59" t="s">
        <v>19</v>
      </c>
      <c r="H15" s="69" t="s">
        <v>13</v>
      </c>
      <c r="I15" s="60">
        <v>4522</v>
      </c>
      <c r="J15" s="61">
        <v>45323</v>
      </c>
      <c r="K15" s="62" t="s">
        <v>14</v>
      </c>
      <c r="M15" s="77" t="s">
        <v>27</v>
      </c>
      <c r="N15" s="77">
        <v>35000</v>
      </c>
    </row>
    <row r="16" spans="1:16 16384:16384" ht="30" customHeight="1">
      <c r="E16" s="58" t="s">
        <v>23</v>
      </c>
      <c r="F16" s="59" t="s">
        <v>11</v>
      </c>
      <c r="G16" s="59" t="s">
        <v>12</v>
      </c>
      <c r="H16" s="59" t="s">
        <v>17</v>
      </c>
      <c r="I16" s="60">
        <v>4200</v>
      </c>
      <c r="J16" s="61">
        <v>45323</v>
      </c>
      <c r="K16" s="62" t="s">
        <v>14</v>
      </c>
      <c r="M16" s="77" t="s">
        <v>28</v>
      </c>
      <c r="N16" s="77">
        <v>35000</v>
      </c>
    </row>
    <row r="17" spans="5:14" ht="30" customHeight="1">
      <c r="E17" s="58" t="s">
        <v>23</v>
      </c>
      <c r="F17" s="59" t="s">
        <v>11</v>
      </c>
      <c r="G17" s="59" t="s">
        <v>19</v>
      </c>
      <c r="H17" s="59" t="s">
        <v>20</v>
      </c>
      <c r="I17" s="60">
        <v>3100</v>
      </c>
      <c r="J17" s="61">
        <v>45323</v>
      </c>
      <c r="K17" s="62" t="s">
        <v>14</v>
      </c>
      <c r="M17" s="77" t="s">
        <v>29</v>
      </c>
      <c r="N17" s="77">
        <v>35000</v>
      </c>
    </row>
    <row r="18" spans="5:14" ht="30" customHeight="1">
      <c r="E18" s="95" t="s">
        <v>30</v>
      </c>
      <c r="F18" s="59" t="s">
        <v>11</v>
      </c>
      <c r="G18" s="59" t="s">
        <v>19</v>
      </c>
      <c r="H18" s="59" t="s">
        <v>20</v>
      </c>
      <c r="I18" s="60">
        <v>2800</v>
      </c>
      <c r="J18" s="61">
        <v>45352</v>
      </c>
      <c r="K18" s="62" t="s">
        <v>14</v>
      </c>
      <c r="M18" s="77" t="s">
        <v>31</v>
      </c>
      <c r="N18" s="77">
        <v>30000</v>
      </c>
    </row>
    <row r="19" spans="5:14" ht="30" customHeight="1">
      <c r="E19" s="95" t="s">
        <v>30</v>
      </c>
      <c r="F19" s="59" t="s">
        <v>11</v>
      </c>
      <c r="G19" s="59" t="s">
        <v>12</v>
      </c>
      <c r="H19" s="69" t="s">
        <v>13</v>
      </c>
      <c r="I19" s="60">
        <v>1440</v>
      </c>
      <c r="J19" s="61">
        <v>45352</v>
      </c>
      <c r="K19" s="62" t="s">
        <v>14</v>
      </c>
      <c r="M19" s="77" t="s">
        <v>32</v>
      </c>
      <c r="N19" s="77">
        <v>30000</v>
      </c>
    </row>
    <row r="20" spans="5:14" ht="30" customHeight="1">
      <c r="E20" s="95" t="s">
        <v>30</v>
      </c>
      <c r="F20" s="59" t="s">
        <v>11</v>
      </c>
      <c r="G20" s="59" t="s">
        <v>12</v>
      </c>
      <c r="H20" s="69" t="s">
        <v>13</v>
      </c>
      <c r="I20" s="60">
        <v>640</v>
      </c>
      <c r="J20" s="61">
        <v>45352</v>
      </c>
      <c r="K20" s="62" t="s">
        <v>14</v>
      </c>
      <c r="M20" s="77" t="s">
        <v>33</v>
      </c>
      <c r="N20" s="77">
        <v>30000</v>
      </c>
    </row>
    <row r="21" spans="5:14" ht="30" customHeight="1">
      <c r="E21" s="95" t="s">
        <v>30</v>
      </c>
      <c r="F21" s="59" t="s">
        <v>11</v>
      </c>
      <c r="G21" s="59" t="s">
        <v>19</v>
      </c>
      <c r="H21" s="59" t="s">
        <v>20</v>
      </c>
      <c r="I21" s="60">
        <v>3500</v>
      </c>
      <c r="J21" s="61">
        <v>45352</v>
      </c>
      <c r="K21" s="62" t="s">
        <v>14</v>
      </c>
      <c r="M21" s="77" t="s">
        <v>34</v>
      </c>
      <c r="N21" s="77">
        <v>30000</v>
      </c>
    </row>
    <row r="22" spans="5:14" ht="30" customHeight="1">
      <c r="E22" s="95" t="s">
        <v>30</v>
      </c>
      <c r="F22" s="59" t="s">
        <v>11</v>
      </c>
      <c r="G22" s="59" t="s">
        <v>19</v>
      </c>
      <c r="H22" s="59" t="s">
        <v>20</v>
      </c>
      <c r="I22" s="60">
        <v>2800</v>
      </c>
      <c r="J22" s="61">
        <v>45352</v>
      </c>
      <c r="K22" s="62" t="s">
        <v>14</v>
      </c>
      <c r="M22" s="77" t="s">
        <v>35</v>
      </c>
      <c r="N22" s="77">
        <v>40000</v>
      </c>
    </row>
    <row r="23" spans="5:14" ht="30" customHeight="1">
      <c r="E23" s="95" t="s">
        <v>30</v>
      </c>
      <c r="F23" s="59" t="s">
        <v>11</v>
      </c>
      <c r="G23" s="59" t="s">
        <v>12</v>
      </c>
      <c r="H23" s="59" t="s">
        <v>17</v>
      </c>
      <c r="I23" s="60">
        <v>7500</v>
      </c>
      <c r="J23" s="61">
        <v>45352</v>
      </c>
      <c r="K23" s="62" t="s">
        <v>14</v>
      </c>
      <c r="M23" s="77" t="s">
        <v>36</v>
      </c>
      <c r="N23" s="77">
        <v>40000</v>
      </c>
    </row>
    <row r="24" spans="5:14" ht="30" customHeight="1">
      <c r="E24" s="95" t="s">
        <v>30</v>
      </c>
      <c r="F24" s="59" t="s">
        <v>11</v>
      </c>
      <c r="G24" s="59" t="s">
        <v>19</v>
      </c>
      <c r="H24" s="59" t="s">
        <v>17</v>
      </c>
      <c r="I24" s="60">
        <v>14000</v>
      </c>
      <c r="J24" s="61">
        <v>45352</v>
      </c>
      <c r="K24" s="62" t="s">
        <v>14</v>
      </c>
      <c r="M24" s="77" t="s">
        <v>37</v>
      </c>
      <c r="N24" s="77">
        <v>40000</v>
      </c>
    </row>
    <row r="25" spans="5:14" ht="30" customHeight="1">
      <c r="E25" s="95" t="s">
        <v>30</v>
      </c>
      <c r="F25" s="59" t="s">
        <v>11</v>
      </c>
      <c r="G25" s="59" t="s">
        <v>19</v>
      </c>
      <c r="H25" s="59" t="s">
        <v>17</v>
      </c>
      <c r="I25" s="60">
        <v>17250</v>
      </c>
      <c r="J25" s="61">
        <v>45352</v>
      </c>
      <c r="K25" s="62" t="s">
        <v>14</v>
      </c>
    </row>
    <row r="26" spans="5:14" ht="30" customHeight="1">
      <c r="E26" s="95" t="s">
        <v>38</v>
      </c>
      <c r="F26" s="59" t="s">
        <v>11</v>
      </c>
      <c r="G26" s="59" t="s">
        <v>12</v>
      </c>
      <c r="H26" s="69" t="s">
        <v>13</v>
      </c>
      <c r="I26" s="60">
        <v>440</v>
      </c>
      <c r="J26" s="61">
        <v>45383</v>
      </c>
      <c r="K26" s="62" t="s">
        <v>14</v>
      </c>
    </row>
    <row r="27" spans="5:14" ht="30" customHeight="1">
      <c r="E27" s="95" t="s">
        <v>38</v>
      </c>
      <c r="F27" s="59" t="s">
        <v>11</v>
      </c>
      <c r="G27" s="59" t="s">
        <v>12</v>
      </c>
      <c r="H27" s="59" t="s">
        <v>17</v>
      </c>
      <c r="I27" s="60">
        <v>2100</v>
      </c>
      <c r="J27" s="61">
        <v>45383</v>
      </c>
      <c r="K27" s="62" t="s">
        <v>14</v>
      </c>
    </row>
    <row r="28" spans="5:14" ht="30" customHeight="1">
      <c r="E28" s="95" t="s">
        <v>38</v>
      </c>
      <c r="F28" s="59" t="s">
        <v>11</v>
      </c>
      <c r="G28" s="59" t="s">
        <v>19</v>
      </c>
      <c r="H28" s="59" t="s">
        <v>17</v>
      </c>
      <c r="I28" s="60">
        <v>8200</v>
      </c>
      <c r="J28" s="61">
        <v>45383</v>
      </c>
      <c r="K28" s="62" t="s">
        <v>14</v>
      </c>
    </row>
    <row r="29" spans="5:14" ht="30" customHeight="1">
      <c r="E29" s="95" t="s">
        <v>38</v>
      </c>
      <c r="F29" s="59" t="s">
        <v>11</v>
      </c>
      <c r="G29" s="59" t="s">
        <v>19</v>
      </c>
      <c r="H29" s="59" t="s">
        <v>17</v>
      </c>
      <c r="I29" s="60">
        <v>6400</v>
      </c>
      <c r="J29" s="61">
        <v>45383</v>
      </c>
      <c r="K29" s="62" t="s">
        <v>14</v>
      </c>
    </row>
    <row r="30" spans="5:14" ht="30" customHeight="1">
      <c r="E30" s="95" t="s">
        <v>38</v>
      </c>
      <c r="F30" s="59" t="s">
        <v>11</v>
      </c>
      <c r="G30" s="59" t="s">
        <v>19</v>
      </c>
      <c r="H30" s="59" t="s">
        <v>17</v>
      </c>
      <c r="I30" s="60">
        <v>3700</v>
      </c>
      <c r="J30" s="61">
        <v>45383</v>
      </c>
      <c r="K30" s="62" t="s">
        <v>14</v>
      </c>
    </row>
    <row r="31" spans="5:14" ht="30" customHeight="1">
      <c r="E31" s="95" t="s">
        <v>38</v>
      </c>
      <c r="F31" s="59" t="s">
        <v>11</v>
      </c>
      <c r="G31" s="59" t="s">
        <v>19</v>
      </c>
      <c r="H31" s="59" t="s">
        <v>20</v>
      </c>
      <c r="I31" s="60">
        <v>4200</v>
      </c>
      <c r="J31" s="61">
        <v>45383</v>
      </c>
      <c r="K31" s="62" t="s">
        <v>14</v>
      </c>
    </row>
    <row r="32" spans="5:14" ht="30" customHeight="1">
      <c r="E32" s="95" t="s">
        <v>38</v>
      </c>
      <c r="F32" s="59" t="s">
        <v>11</v>
      </c>
      <c r="G32" s="59" t="s">
        <v>19</v>
      </c>
      <c r="H32" s="59" t="s">
        <v>20</v>
      </c>
      <c r="I32" s="60">
        <v>3100</v>
      </c>
      <c r="J32" s="61">
        <v>45383</v>
      </c>
      <c r="K32" s="62" t="s">
        <v>14</v>
      </c>
    </row>
    <row r="33" spans="5:11" ht="30" customHeight="1">
      <c r="E33" s="95" t="s">
        <v>39</v>
      </c>
      <c r="F33" s="59" t="s">
        <v>11</v>
      </c>
      <c r="G33" s="59" t="s">
        <v>19</v>
      </c>
      <c r="H33" s="59" t="s">
        <v>20</v>
      </c>
      <c r="I33" s="60">
        <v>5400</v>
      </c>
      <c r="J33" s="61">
        <v>45413</v>
      </c>
      <c r="K33" s="62" t="s">
        <v>14</v>
      </c>
    </row>
    <row r="34" spans="5:11" ht="30" customHeight="1">
      <c r="E34" s="95" t="s">
        <v>39</v>
      </c>
      <c r="F34" s="59" t="s">
        <v>11</v>
      </c>
      <c r="G34" s="59" t="s">
        <v>19</v>
      </c>
      <c r="H34" s="59" t="s">
        <v>17</v>
      </c>
      <c r="I34" s="60">
        <v>6800</v>
      </c>
      <c r="J34" s="61">
        <v>45413</v>
      </c>
      <c r="K34" s="62" t="s">
        <v>14</v>
      </c>
    </row>
    <row r="35" spans="5:11" ht="30" customHeight="1">
      <c r="E35" s="95" t="s">
        <v>39</v>
      </c>
      <c r="F35" s="59" t="s">
        <v>11</v>
      </c>
      <c r="G35" s="59" t="s">
        <v>19</v>
      </c>
      <c r="H35" s="59" t="s">
        <v>20</v>
      </c>
      <c r="I35" s="60">
        <v>7200</v>
      </c>
      <c r="J35" s="61">
        <v>45413</v>
      </c>
      <c r="K35" s="62" t="s">
        <v>14</v>
      </c>
    </row>
    <row r="36" spans="5:11" ht="30" customHeight="1">
      <c r="E36" s="95" t="s">
        <v>39</v>
      </c>
      <c r="F36" s="59" t="s">
        <v>11</v>
      </c>
      <c r="G36" s="59" t="s">
        <v>19</v>
      </c>
      <c r="H36" s="69" t="s">
        <v>13</v>
      </c>
      <c r="I36" s="60">
        <v>8500</v>
      </c>
      <c r="J36" s="61">
        <v>45413</v>
      </c>
      <c r="K36" s="62" t="s">
        <v>14</v>
      </c>
    </row>
    <row r="37" spans="5:11" ht="30" customHeight="1">
      <c r="E37" s="95" t="s">
        <v>39</v>
      </c>
      <c r="F37" s="59" t="s">
        <v>11</v>
      </c>
      <c r="G37" s="59" t="s">
        <v>12</v>
      </c>
      <c r="H37" s="59" t="s">
        <v>20</v>
      </c>
      <c r="I37" s="60">
        <v>1400</v>
      </c>
      <c r="J37" s="61">
        <v>45413</v>
      </c>
      <c r="K37" s="62" t="s">
        <v>14</v>
      </c>
    </row>
    <row r="38" spans="5:11" ht="30" customHeight="1">
      <c r="E38" s="95" t="s">
        <v>39</v>
      </c>
      <c r="F38" s="59" t="s">
        <v>11</v>
      </c>
      <c r="G38" s="59" t="s">
        <v>12</v>
      </c>
      <c r="H38" s="59" t="s">
        <v>20</v>
      </c>
      <c r="I38" s="60">
        <v>2500</v>
      </c>
      <c r="J38" s="61">
        <v>45413</v>
      </c>
      <c r="K38" s="62" t="s">
        <v>14</v>
      </c>
    </row>
    <row r="39" spans="5:11" ht="30" customHeight="1">
      <c r="E39" s="95" t="s">
        <v>40</v>
      </c>
      <c r="F39" s="59" t="s">
        <v>11</v>
      </c>
      <c r="G39" s="59" t="s">
        <v>12</v>
      </c>
      <c r="H39" s="59" t="s">
        <v>20</v>
      </c>
      <c r="I39" s="60">
        <v>600</v>
      </c>
      <c r="J39" s="61">
        <v>45444</v>
      </c>
      <c r="K39" s="62" t="s">
        <v>14</v>
      </c>
    </row>
    <row r="40" spans="5:11" ht="30" customHeight="1">
      <c r="E40" s="95" t="s">
        <v>40</v>
      </c>
      <c r="F40" s="59" t="s">
        <v>11</v>
      </c>
      <c r="G40" s="59" t="s">
        <v>12</v>
      </c>
      <c r="H40" s="59" t="s">
        <v>20</v>
      </c>
      <c r="I40" s="60">
        <v>250</v>
      </c>
      <c r="J40" s="61">
        <v>45444</v>
      </c>
      <c r="K40" s="62" t="s">
        <v>14</v>
      </c>
    </row>
    <row r="41" spans="5:11" ht="30" customHeight="1">
      <c r="E41" s="95" t="s">
        <v>40</v>
      </c>
      <c r="F41" s="59" t="s">
        <v>11</v>
      </c>
      <c r="G41" s="59" t="s">
        <v>12</v>
      </c>
      <c r="H41" s="59" t="s">
        <v>20</v>
      </c>
      <c r="I41" s="60">
        <v>320</v>
      </c>
      <c r="J41" s="61">
        <v>45444</v>
      </c>
      <c r="K41" s="62" t="s">
        <v>14</v>
      </c>
    </row>
    <row r="42" spans="5:11" ht="30" customHeight="1">
      <c r="E42" s="95" t="s">
        <v>40</v>
      </c>
      <c r="F42" s="59" t="s">
        <v>11</v>
      </c>
      <c r="G42" s="59" t="s">
        <v>12</v>
      </c>
      <c r="H42" s="59" t="s">
        <v>20</v>
      </c>
      <c r="I42" s="60">
        <v>140</v>
      </c>
      <c r="J42" s="61">
        <v>45444</v>
      </c>
      <c r="K42" s="62" t="s">
        <v>14</v>
      </c>
    </row>
    <row r="43" spans="5:11" ht="30" customHeight="1">
      <c r="E43" s="95" t="s">
        <v>40</v>
      </c>
      <c r="F43" s="59" t="s">
        <v>11</v>
      </c>
      <c r="G43" s="59" t="s">
        <v>12</v>
      </c>
      <c r="H43" s="69" t="s">
        <v>13</v>
      </c>
      <c r="I43" s="60">
        <v>200</v>
      </c>
      <c r="J43" s="61">
        <v>45444</v>
      </c>
      <c r="K43" s="62" t="s">
        <v>14</v>
      </c>
    </row>
    <row r="44" spans="5:11" ht="30" customHeight="1">
      <c r="E44" s="95" t="s">
        <v>41</v>
      </c>
      <c r="F44" s="59" t="s">
        <v>11</v>
      </c>
      <c r="G44" s="59" t="s">
        <v>12</v>
      </c>
      <c r="H44" s="69" t="s">
        <v>13</v>
      </c>
      <c r="I44" s="60">
        <v>350</v>
      </c>
      <c r="J44" s="61">
        <v>45474</v>
      </c>
      <c r="K44" s="62" t="s">
        <v>14</v>
      </c>
    </row>
    <row r="45" spans="5:11" ht="30" customHeight="1">
      <c r="E45" s="95" t="s">
        <v>41</v>
      </c>
      <c r="F45" s="59" t="s">
        <v>11</v>
      </c>
      <c r="G45" s="59" t="s">
        <v>19</v>
      </c>
      <c r="H45" s="69" t="s">
        <v>13</v>
      </c>
      <c r="I45" s="60">
        <v>400</v>
      </c>
      <c r="J45" s="61">
        <v>45474</v>
      </c>
      <c r="K45" s="62" t="s">
        <v>14</v>
      </c>
    </row>
    <row r="46" spans="5:11" ht="30" customHeight="1">
      <c r="E46" s="95" t="s">
        <v>41</v>
      </c>
      <c r="F46" s="59" t="s">
        <v>11</v>
      </c>
      <c r="G46" s="59" t="s">
        <v>12</v>
      </c>
      <c r="H46" s="69" t="s">
        <v>13</v>
      </c>
      <c r="I46" s="60">
        <v>100</v>
      </c>
      <c r="J46" s="61">
        <v>45474</v>
      </c>
      <c r="K46" s="62" t="s">
        <v>14</v>
      </c>
    </row>
    <row r="47" spans="5:11" ht="30" customHeight="1">
      <c r="E47" s="95" t="s">
        <v>41</v>
      </c>
      <c r="F47" s="59" t="s">
        <v>11</v>
      </c>
      <c r="G47" s="59" t="s">
        <v>19</v>
      </c>
      <c r="H47" s="59" t="s">
        <v>17</v>
      </c>
      <c r="I47" s="60">
        <v>2000</v>
      </c>
      <c r="J47" s="61">
        <v>45474</v>
      </c>
      <c r="K47" s="62" t="s">
        <v>14</v>
      </c>
    </row>
    <row r="48" spans="5:11" ht="30" customHeight="1">
      <c r="E48" s="95" t="s">
        <v>41</v>
      </c>
      <c r="F48" s="59" t="s">
        <v>11</v>
      </c>
      <c r="G48" s="59" t="s">
        <v>12</v>
      </c>
      <c r="H48" s="59" t="s">
        <v>20</v>
      </c>
      <c r="I48" s="60">
        <v>1100</v>
      </c>
      <c r="J48" s="61">
        <v>45474</v>
      </c>
      <c r="K48" s="62" t="s">
        <v>14</v>
      </c>
    </row>
    <row r="49" spans="5:11" ht="30" customHeight="1">
      <c r="E49" s="95" t="s">
        <v>42</v>
      </c>
      <c r="F49" s="59" t="s">
        <v>11</v>
      </c>
      <c r="G49" s="59" t="s">
        <v>12</v>
      </c>
      <c r="H49" s="59" t="s">
        <v>20</v>
      </c>
      <c r="I49" s="60">
        <v>640</v>
      </c>
      <c r="J49" s="61">
        <v>45505</v>
      </c>
      <c r="K49" s="62" t="s">
        <v>14</v>
      </c>
    </row>
    <row r="50" spans="5:11" ht="30" customHeight="1">
      <c r="E50" s="95" t="s">
        <v>42</v>
      </c>
      <c r="F50" s="59" t="s">
        <v>11</v>
      </c>
      <c r="G50" s="59" t="s">
        <v>19</v>
      </c>
      <c r="H50" s="59" t="s">
        <v>17</v>
      </c>
      <c r="I50" s="60">
        <v>3200</v>
      </c>
      <c r="J50" s="61">
        <v>45505</v>
      </c>
      <c r="K50" s="62" t="s">
        <v>14</v>
      </c>
    </row>
    <row r="51" spans="5:11" ht="30" customHeight="1">
      <c r="E51" s="95" t="s">
        <v>42</v>
      </c>
      <c r="F51" s="59" t="s">
        <v>11</v>
      </c>
      <c r="G51" s="59" t="s">
        <v>19</v>
      </c>
      <c r="H51" s="59" t="s">
        <v>13</v>
      </c>
      <c r="I51" s="60">
        <v>1100</v>
      </c>
      <c r="J51" s="61">
        <v>45505</v>
      </c>
      <c r="K51" s="62" t="s">
        <v>14</v>
      </c>
    </row>
    <row r="52" spans="5:11" ht="30" customHeight="1">
      <c r="E52" s="95" t="s">
        <v>42</v>
      </c>
      <c r="F52" s="59" t="s">
        <v>11</v>
      </c>
      <c r="G52" s="59" t="s">
        <v>12</v>
      </c>
      <c r="H52" s="59" t="s">
        <v>20</v>
      </c>
      <c r="I52" s="60">
        <v>1400</v>
      </c>
      <c r="J52" s="61">
        <v>45505</v>
      </c>
      <c r="K52" s="62" t="s">
        <v>14</v>
      </c>
    </row>
    <row r="53" spans="5:11" ht="30" customHeight="1">
      <c r="E53" s="95" t="s">
        <v>43</v>
      </c>
      <c r="F53" s="59" t="s">
        <v>11</v>
      </c>
      <c r="G53" s="59" t="s">
        <v>12</v>
      </c>
      <c r="H53" s="59" t="s">
        <v>20</v>
      </c>
      <c r="I53" s="60">
        <v>1100</v>
      </c>
      <c r="J53" s="61">
        <v>45536</v>
      </c>
      <c r="K53" s="62" t="s">
        <v>14</v>
      </c>
    </row>
    <row r="54" spans="5:11" ht="30" customHeight="1">
      <c r="E54" s="95" t="s">
        <v>43</v>
      </c>
      <c r="F54" s="59" t="s">
        <v>11</v>
      </c>
      <c r="G54" s="59" t="s">
        <v>12</v>
      </c>
      <c r="H54" s="59" t="s">
        <v>20</v>
      </c>
      <c r="I54" s="60">
        <v>960</v>
      </c>
      <c r="J54" s="61">
        <v>45536</v>
      </c>
      <c r="K54" s="62" t="s">
        <v>14</v>
      </c>
    </row>
    <row r="55" spans="5:11" ht="30" customHeight="1">
      <c r="E55" s="95" t="s">
        <v>43</v>
      </c>
      <c r="F55" s="59" t="s">
        <v>11</v>
      </c>
      <c r="G55" s="59" t="s">
        <v>12</v>
      </c>
      <c r="H55" s="59" t="s">
        <v>20</v>
      </c>
      <c r="I55" s="60">
        <v>3200</v>
      </c>
      <c r="J55" s="61">
        <v>45536</v>
      </c>
      <c r="K55" s="62" t="s">
        <v>14</v>
      </c>
    </row>
    <row r="56" spans="5:11" ht="30" customHeight="1">
      <c r="E56" s="95" t="s">
        <v>43</v>
      </c>
      <c r="F56" s="59" t="s">
        <v>11</v>
      </c>
      <c r="G56" s="59" t="s">
        <v>12</v>
      </c>
      <c r="H56" s="59" t="s">
        <v>20</v>
      </c>
      <c r="I56" s="60">
        <v>2400</v>
      </c>
      <c r="J56" s="61">
        <v>45536</v>
      </c>
      <c r="K56" s="62" t="s">
        <v>14</v>
      </c>
    </row>
    <row r="57" spans="5:11" ht="30" customHeight="1">
      <c r="E57" s="95" t="s">
        <v>43</v>
      </c>
      <c r="F57" s="59" t="s">
        <v>11</v>
      </c>
      <c r="G57" s="59" t="s">
        <v>12</v>
      </c>
      <c r="H57" s="59" t="s">
        <v>20</v>
      </c>
      <c r="I57" s="60">
        <v>1500</v>
      </c>
      <c r="J57" s="61">
        <v>45536</v>
      </c>
      <c r="K57" s="62" t="s">
        <v>14</v>
      </c>
    </row>
    <row r="58" spans="5:11" ht="30" customHeight="1">
      <c r="E58" s="95" t="s">
        <v>44</v>
      </c>
      <c r="F58" s="59" t="s">
        <v>11</v>
      </c>
      <c r="G58" s="59" t="s">
        <v>12</v>
      </c>
      <c r="H58" s="59" t="s">
        <v>20</v>
      </c>
      <c r="I58" s="60">
        <v>1100</v>
      </c>
      <c r="J58" s="61">
        <v>45566</v>
      </c>
      <c r="K58" s="62" t="s">
        <v>14</v>
      </c>
    </row>
    <row r="59" spans="5:11" ht="30" customHeight="1">
      <c r="E59" s="95" t="s">
        <v>44</v>
      </c>
      <c r="F59" s="59" t="s">
        <v>11</v>
      </c>
      <c r="G59" s="59" t="s">
        <v>19</v>
      </c>
      <c r="H59" s="59" t="s">
        <v>13</v>
      </c>
      <c r="I59" s="60">
        <v>660</v>
      </c>
      <c r="J59" s="61">
        <v>45566</v>
      </c>
      <c r="K59" s="62" t="s">
        <v>14</v>
      </c>
    </row>
    <row r="60" spans="5:11" ht="30" customHeight="1">
      <c r="E60" s="95" t="s">
        <v>45</v>
      </c>
      <c r="F60" s="59" t="s">
        <v>11</v>
      </c>
      <c r="G60" s="59" t="s">
        <v>19</v>
      </c>
      <c r="H60" s="59" t="s">
        <v>13</v>
      </c>
      <c r="I60" s="60">
        <v>420</v>
      </c>
      <c r="J60" s="61">
        <v>45597</v>
      </c>
      <c r="K60" s="62" t="s">
        <v>14</v>
      </c>
    </row>
    <row r="61" spans="5:11" ht="30" customHeight="1">
      <c r="E61" s="95" t="s">
        <v>45</v>
      </c>
      <c r="F61" s="59" t="s">
        <v>11</v>
      </c>
      <c r="G61" s="59" t="s">
        <v>19</v>
      </c>
      <c r="H61" s="59" t="s">
        <v>17</v>
      </c>
      <c r="I61" s="60">
        <v>1400</v>
      </c>
      <c r="J61" s="61">
        <v>45597</v>
      </c>
      <c r="K61" s="62" t="s">
        <v>14</v>
      </c>
    </row>
    <row r="62" spans="5:11" ht="30" customHeight="1">
      <c r="E62" s="95" t="s">
        <v>45</v>
      </c>
      <c r="F62" s="59" t="s">
        <v>11</v>
      </c>
      <c r="G62" s="59" t="s">
        <v>12</v>
      </c>
      <c r="H62" s="59" t="s">
        <v>20</v>
      </c>
      <c r="I62" s="60">
        <v>1100</v>
      </c>
      <c r="J62" s="61">
        <v>45597</v>
      </c>
      <c r="K62" s="62" t="s">
        <v>14</v>
      </c>
    </row>
    <row r="63" spans="5:11" ht="30" customHeight="1">
      <c r="E63" s="95" t="s">
        <v>45</v>
      </c>
      <c r="F63" s="59" t="s">
        <v>11</v>
      </c>
      <c r="G63" s="59" t="s">
        <v>12</v>
      </c>
      <c r="H63" s="59" t="s">
        <v>20</v>
      </c>
      <c r="I63" s="60">
        <v>960</v>
      </c>
      <c r="J63" s="61">
        <v>45597</v>
      </c>
      <c r="K63" s="62" t="s">
        <v>14</v>
      </c>
    </row>
    <row r="64" spans="5:11" ht="30" customHeight="1">
      <c r="E64" s="95" t="s">
        <v>45</v>
      </c>
      <c r="F64" s="59" t="s">
        <v>11</v>
      </c>
      <c r="G64" s="59" t="s">
        <v>19</v>
      </c>
      <c r="H64" s="59" t="s">
        <v>17</v>
      </c>
      <c r="I64" s="60">
        <v>3400</v>
      </c>
      <c r="J64" s="61">
        <v>45597</v>
      </c>
      <c r="K64" s="62" t="s">
        <v>14</v>
      </c>
    </row>
    <row r="65" spans="5:11" ht="30" customHeight="1">
      <c r="E65" s="95" t="s">
        <v>45</v>
      </c>
      <c r="F65" s="59" t="s">
        <v>11</v>
      </c>
      <c r="G65" s="59" t="s">
        <v>19</v>
      </c>
      <c r="H65" s="59" t="s">
        <v>13</v>
      </c>
      <c r="I65" s="60">
        <v>450</v>
      </c>
      <c r="J65" s="61">
        <v>45597</v>
      </c>
      <c r="K65" s="62" t="s">
        <v>14</v>
      </c>
    </row>
    <row r="66" spans="5:11" ht="30" customHeight="1">
      <c r="E66" s="95" t="s">
        <v>46</v>
      </c>
      <c r="F66" s="59" t="s">
        <v>11</v>
      </c>
      <c r="G66" s="59" t="s">
        <v>19</v>
      </c>
      <c r="H66" s="59" t="s">
        <v>13</v>
      </c>
      <c r="I66" s="60">
        <v>240</v>
      </c>
      <c r="J66" s="61">
        <v>45627</v>
      </c>
      <c r="K66" s="62" t="s">
        <v>14</v>
      </c>
    </row>
    <row r="67" spans="5:11" ht="30" customHeight="1">
      <c r="E67" s="95" t="s">
        <v>46</v>
      </c>
      <c r="F67" s="59" t="s">
        <v>11</v>
      </c>
      <c r="G67" s="59" t="s">
        <v>19</v>
      </c>
      <c r="H67" s="59" t="s">
        <v>13</v>
      </c>
      <c r="I67" s="60">
        <v>310</v>
      </c>
      <c r="J67" s="61">
        <v>45627</v>
      </c>
      <c r="K67" s="62" t="s">
        <v>14</v>
      </c>
    </row>
    <row r="68" spans="5:11" ht="30" customHeight="1">
      <c r="E68" s="95" t="s">
        <v>46</v>
      </c>
      <c r="F68" s="59" t="s">
        <v>11</v>
      </c>
      <c r="G68" s="59" t="s">
        <v>19</v>
      </c>
      <c r="H68" s="59" t="s">
        <v>13</v>
      </c>
      <c r="I68" s="60">
        <v>250</v>
      </c>
      <c r="J68" s="61">
        <v>45627</v>
      </c>
      <c r="K68" s="62" t="s">
        <v>14</v>
      </c>
    </row>
    <row r="69" spans="5:11" ht="30" customHeight="1">
      <c r="E69" s="95" t="s">
        <v>46</v>
      </c>
      <c r="F69" s="59" t="s">
        <v>11</v>
      </c>
      <c r="G69" s="59" t="s">
        <v>12</v>
      </c>
      <c r="H69" s="59" t="s">
        <v>20</v>
      </c>
      <c r="I69" s="60">
        <v>1400</v>
      </c>
      <c r="J69" s="61">
        <v>45627</v>
      </c>
      <c r="K69" s="62" t="s">
        <v>14</v>
      </c>
    </row>
    <row r="70" spans="5:11" ht="30" customHeight="1">
      <c r="E70" s="95" t="s">
        <v>46</v>
      </c>
      <c r="F70" s="59" t="s">
        <v>11</v>
      </c>
      <c r="G70" s="59" t="s">
        <v>12</v>
      </c>
      <c r="H70" s="59" t="s">
        <v>17</v>
      </c>
      <c r="I70" s="60">
        <v>2400</v>
      </c>
      <c r="J70" s="61">
        <v>45627</v>
      </c>
      <c r="K70" s="62" t="s">
        <v>14</v>
      </c>
    </row>
    <row r="71" spans="5:11" ht="30" customHeight="1">
      <c r="E71" s="95" t="s">
        <v>46</v>
      </c>
      <c r="F71" s="59" t="s">
        <v>11</v>
      </c>
      <c r="G71" s="59" t="s">
        <v>19</v>
      </c>
      <c r="H71" s="59" t="s">
        <v>13</v>
      </c>
      <c r="I71" s="60">
        <v>140</v>
      </c>
      <c r="J71" s="61">
        <v>45627</v>
      </c>
      <c r="K71" s="62" t="s">
        <v>14</v>
      </c>
    </row>
    <row r="72" spans="5:11" ht="30" customHeight="1">
      <c r="E72" s="58"/>
      <c r="F72" s="59"/>
      <c r="G72" s="59"/>
      <c r="H72" s="59"/>
      <c r="I72" s="60"/>
      <c r="J72" s="61"/>
      <c r="K72" s="62"/>
    </row>
    <row r="73" spans="5:11" ht="30" customHeight="1">
      <c r="E73" s="58"/>
      <c r="F73" s="59"/>
      <c r="G73" s="59"/>
      <c r="H73" s="59"/>
      <c r="I73" s="60"/>
      <c r="J73" s="61"/>
      <c r="K73" s="62"/>
    </row>
    <row r="74" spans="5:11" ht="30" customHeight="1">
      <c r="E74" s="58"/>
      <c r="F74" s="59"/>
      <c r="G74" s="59"/>
      <c r="H74" s="59"/>
      <c r="I74" s="60"/>
      <c r="J74" s="61"/>
      <c r="K74" s="62"/>
    </row>
    <row r="75" spans="5:11" ht="30" customHeight="1">
      <c r="E75" s="58"/>
      <c r="F75" s="59"/>
      <c r="G75" s="59"/>
      <c r="H75" s="59"/>
      <c r="I75" s="60"/>
      <c r="J75" s="61"/>
      <c r="K75" s="62"/>
    </row>
    <row r="76" spans="5:11" ht="30" customHeight="1">
      <c r="E76" s="58"/>
      <c r="F76" s="59"/>
      <c r="G76" s="59"/>
      <c r="H76" s="59"/>
      <c r="I76" s="60"/>
      <c r="J76" s="61"/>
      <c r="K76" s="62"/>
    </row>
    <row r="77" spans="5:11" ht="30" customHeight="1">
      <c r="E77" s="58"/>
      <c r="F77" s="59"/>
      <c r="G77" s="59"/>
      <c r="H77" s="59"/>
      <c r="I77" s="60"/>
      <c r="J77" s="61"/>
      <c r="K77" s="62"/>
    </row>
    <row r="78" spans="5:11" ht="30" customHeight="1">
      <c r="E78" s="58"/>
      <c r="F78" s="59"/>
      <c r="G78" s="59"/>
      <c r="H78" s="59"/>
      <c r="I78" s="60"/>
      <c r="J78" s="61"/>
      <c r="K78" s="62"/>
    </row>
    <row r="79" spans="5:11" ht="30" customHeight="1">
      <c r="E79" s="58"/>
      <c r="F79" s="59"/>
      <c r="G79" s="59"/>
      <c r="H79" s="59"/>
      <c r="I79" s="60"/>
      <c r="J79" s="61"/>
      <c r="K79" s="62"/>
    </row>
    <row r="80" spans="5:11" ht="30" customHeight="1">
      <c r="E80" s="58"/>
      <c r="F80" s="59"/>
      <c r="G80" s="59"/>
      <c r="H80" s="59"/>
      <c r="I80" s="60"/>
      <c r="J80" s="61"/>
      <c r="K80" s="62"/>
    </row>
    <row r="81" spans="5:11" ht="30" customHeight="1">
      <c r="E81" s="58"/>
      <c r="F81" s="59"/>
      <c r="G81" s="59"/>
      <c r="H81" s="59"/>
      <c r="I81" s="60"/>
      <c r="J81" s="61"/>
      <c r="K81" s="62"/>
    </row>
    <row r="82" spans="5:11" ht="30" customHeight="1">
      <c r="E82" s="58"/>
      <c r="F82" s="59"/>
      <c r="G82" s="59"/>
      <c r="H82" s="59"/>
      <c r="I82" s="60"/>
      <c r="J82" s="61"/>
      <c r="K82" s="62"/>
    </row>
    <row r="83" spans="5:11" ht="30" customHeight="1">
      <c r="E83" s="58"/>
      <c r="F83" s="59"/>
      <c r="G83" s="59"/>
      <c r="H83" s="59"/>
      <c r="I83" s="60"/>
      <c r="J83" s="61"/>
      <c r="K83" s="62"/>
    </row>
    <row r="84" spans="5:11" ht="30" customHeight="1">
      <c r="E84" s="58"/>
      <c r="F84" s="59"/>
      <c r="G84" s="59"/>
      <c r="H84" s="59"/>
      <c r="I84" s="60"/>
      <c r="J84" s="61"/>
      <c r="K84" s="62"/>
    </row>
    <row r="85" spans="5:11" ht="30" customHeight="1">
      <c r="E85" s="58"/>
      <c r="F85" s="59"/>
      <c r="G85" s="59"/>
      <c r="H85" s="59"/>
      <c r="I85" s="60"/>
      <c r="J85" s="61"/>
      <c r="K85" s="62"/>
    </row>
    <row r="86" spans="5:11" ht="30" customHeight="1">
      <c r="E86" s="58"/>
      <c r="F86" s="59"/>
      <c r="G86" s="59"/>
      <c r="H86" s="59"/>
      <c r="I86" s="60"/>
      <c r="J86" s="61"/>
      <c r="K86" s="62"/>
    </row>
    <row r="87" spans="5:11" ht="30" customHeight="1">
      <c r="E87" s="58"/>
      <c r="F87" s="59"/>
      <c r="G87" s="59"/>
      <c r="H87" s="59"/>
      <c r="I87" s="60"/>
      <c r="J87" s="61"/>
      <c r="K87" s="62"/>
    </row>
    <row r="88" spans="5:11" ht="30" customHeight="1">
      <c r="E88" s="58"/>
      <c r="F88" s="59"/>
      <c r="G88" s="59"/>
      <c r="H88" s="59"/>
      <c r="I88" s="60"/>
      <c r="J88" s="61"/>
      <c r="K88" s="62"/>
    </row>
    <row r="89" spans="5:11" ht="30" customHeight="1">
      <c r="E89" s="58"/>
      <c r="F89" s="59"/>
      <c r="G89" s="59"/>
      <c r="H89" s="59"/>
      <c r="I89" s="60"/>
      <c r="J89" s="61"/>
      <c r="K89" s="62"/>
    </row>
    <row r="90" spans="5:11" ht="30" customHeight="1">
      <c r="E90" s="58"/>
      <c r="F90" s="59"/>
      <c r="G90" s="59"/>
      <c r="H90" s="59"/>
      <c r="I90" s="60"/>
      <c r="J90" s="61"/>
      <c r="K90" s="62"/>
    </row>
    <row r="91" spans="5:11" ht="30" customHeight="1">
      <c r="E91" s="58"/>
      <c r="F91" s="59"/>
      <c r="G91" s="59"/>
      <c r="H91" s="59"/>
      <c r="I91" s="60"/>
      <c r="J91" s="61"/>
      <c r="K91" s="62"/>
    </row>
    <row r="92" spans="5:11" ht="30" customHeight="1">
      <c r="E92" s="58"/>
      <c r="F92" s="59"/>
      <c r="G92" s="59"/>
      <c r="H92" s="59"/>
      <c r="I92" s="60"/>
      <c r="J92" s="61"/>
      <c r="K92" s="62"/>
    </row>
    <row r="93" spans="5:11" ht="30" customHeight="1">
      <c r="E93" s="58"/>
      <c r="F93" s="59"/>
      <c r="G93" s="59"/>
      <c r="H93" s="59"/>
      <c r="I93" s="60"/>
      <c r="J93" s="61"/>
      <c r="K93" s="62"/>
    </row>
    <row r="94" spans="5:11" ht="30" customHeight="1">
      <c r="E94" s="58"/>
      <c r="F94" s="59"/>
      <c r="G94" s="59"/>
      <c r="H94" s="59"/>
      <c r="I94" s="60"/>
      <c r="J94" s="61"/>
      <c r="K94" s="62"/>
    </row>
    <row r="95" spans="5:11" ht="30" customHeight="1">
      <c r="E95" s="58"/>
      <c r="F95" s="59"/>
      <c r="G95" s="59"/>
      <c r="H95" s="59"/>
      <c r="I95" s="60"/>
      <c r="J95" s="61"/>
      <c r="K95" s="62"/>
    </row>
    <row r="96" spans="5:11" ht="30" customHeight="1">
      <c r="E96" s="58"/>
      <c r="F96" s="59"/>
      <c r="G96" s="59"/>
      <c r="H96" s="59"/>
      <c r="I96" s="60"/>
      <c r="J96" s="61"/>
      <c r="K96" s="62"/>
    </row>
    <row r="97" spans="5:11" ht="30" customHeight="1">
      <c r="E97" s="58"/>
      <c r="F97" s="59"/>
      <c r="G97" s="59"/>
      <c r="H97" s="59"/>
      <c r="I97" s="60"/>
      <c r="J97" s="61"/>
      <c r="K97" s="62"/>
    </row>
    <row r="98" spans="5:11" ht="30" customHeight="1">
      <c r="E98" s="58"/>
      <c r="F98" s="59"/>
      <c r="G98" s="59"/>
      <c r="H98" s="59"/>
      <c r="I98" s="60"/>
      <c r="J98" s="61"/>
      <c r="K98" s="62"/>
    </row>
    <row r="99" spans="5:11" ht="30" customHeight="1">
      <c r="E99" s="58"/>
      <c r="F99" s="59"/>
      <c r="G99" s="59"/>
      <c r="H99" s="59"/>
      <c r="I99" s="60"/>
      <c r="J99" s="61"/>
      <c r="K99" s="62"/>
    </row>
    <row r="100" spans="5:11" ht="30" customHeight="1">
      <c r="E100" s="58"/>
      <c r="F100" s="59"/>
      <c r="G100" s="59"/>
      <c r="H100" s="59"/>
      <c r="I100" s="60"/>
      <c r="J100" s="61"/>
      <c r="K100" s="62"/>
    </row>
    <row r="101" spans="5:11" ht="30" customHeight="1">
      <c r="E101" s="58"/>
      <c r="F101" s="59"/>
      <c r="G101" s="59"/>
      <c r="H101" s="59"/>
      <c r="I101" s="60"/>
      <c r="J101" s="61"/>
      <c r="K101" s="62"/>
    </row>
    <row r="102" spans="5:11" ht="30" customHeight="1">
      <c r="E102" s="58"/>
      <c r="F102" s="59"/>
      <c r="G102" s="59"/>
      <c r="H102" s="59"/>
      <c r="I102" s="60"/>
      <c r="J102" s="61"/>
      <c r="K102" s="62"/>
    </row>
    <row r="103" spans="5:11" ht="30" customHeight="1">
      <c r="E103" s="58"/>
      <c r="F103" s="59"/>
      <c r="G103" s="59"/>
      <c r="H103" s="59"/>
      <c r="I103" s="60"/>
      <c r="J103" s="61"/>
      <c r="K103" s="62"/>
    </row>
    <row r="104" spans="5:11" ht="30" customHeight="1">
      <c r="E104" s="58"/>
      <c r="F104" s="59"/>
      <c r="G104" s="59"/>
      <c r="H104" s="59"/>
      <c r="I104" s="60"/>
      <c r="J104" s="61"/>
      <c r="K104" s="62"/>
    </row>
    <row r="105" spans="5:11" ht="30" customHeight="1">
      <c r="E105" s="58"/>
      <c r="F105" s="59"/>
      <c r="G105" s="59"/>
      <c r="H105" s="59"/>
      <c r="I105" s="60"/>
      <c r="J105" s="61"/>
      <c r="K105" s="62"/>
    </row>
    <row r="106" spans="5:11" ht="30" customHeight="1">
      <c r="E106" s="58"/>
      <c r="F106" s="59"/>
      <c r="G106" s="59"/>
      <c r="H106" s="59"/>
      <c r="I106" s="60"/>
      <c r="J106" s="61"/>
      <c r="K106" s="62"/>
    </row>
    <row r="107" spans="5:11" ht="30" customHeight="1">
      <c r="E107" s="58"/>
      <c r="F107" s="59"/>
      <c r="G107" s="59"/>
      <c r="H107" s="59"/>
      <c r="I107" s="60"/>
      <c r="J107" s="61"/>
      <c r="K107" s="62"/>
    </row>
    <row r="108" spans="5:11" ht="30" customHeight="1">
      <c r="E108" s="58"/>
      <c r="F108" s="59"/>
      <c r="G108" s="59"/>
      <c r="H108" s="59"/>
      <c r="I108" s="60"/>
      <c r="J108" s="61"/>
      <c r="K108" s="62"/>
    </row>
    <row r="109" spans="5:11" ht="30" customHeight="1">
      <c r="E109" s="58"/>
      <c r="F109" s="59"/>
      <c r="G109" s="59"/>
      <c r="H109" s="59"/>
      <c r="I109" s="60"/>
      <c r="J109" s="61"/>
      <c r="K109" s="62"/>
    </row>
    <row r="110" spans="5:11" ht="30" customHeight="1">
      <c r="E110" s="58"/>
      <c r="F110" s="59"/>
      <c r="G110" s="59"/>
      <c r="H110" s="59"/>
      <c r="I110" s="60"/>
      <c r="J110" s="61"/>
      <c r="K110" s="62"/>
    </row>
    <row r="111" spans="5:11" ht="30" customHeight="1">
      <c r="E111" s="58"/>
      <c r="F111" s="59"/>
      <c r="G111" s="59"/>
      <c r="H111" s="59"/>
      <c r="I111" s="60"/>
      <c r="J111" s="61"/>
      <c r="K111" s="62"/>
    </row>
    <row r="112" spans="5:11" ht="30" customHeight="1">
      <c r="E112" s="58"/>
      <c r="F112" s="59"/>
      <c r="G112" s="59"/>
      <c r="H112" s="59"/>
      <c r="I112" s="60"/>
      <c r="J112" s="61"/>
      <c r="K112" s="62"/>
    </row>
    <row r="113" spans="5:11" ht="30" customHeight="1">
      <c r="E113" s="58"/>
      <c r="F113" s="59"/>
      <c r="G113" s="59"/>
      <c r="H113" s="59"/>
      <c r="I113" s="60"/>
      <c r="J113" s="61"/>
      <c r="K113" s="62"/>
    </row>
    <row r="114" spans="5:11" ht="30" customHeight="1">
      <c r="E114" s="58"/>
      <c r="F114" s="59"/>
      <c r="G114" s="59"/>
      <c r="H114" s="59"/>
      <c r="I114" s="60"/>
      <c r="J114" s="61"/>
      <c r="K114" s="62"/>
    </row>
    <row r="115" spans="5:11" ht="30" customHeight="1">
      <c r="E115" s="58"/>
      <c r="F115" s="59"/>
      <c r="G115" s="59"/>
      <c r="H115" s="59"/>
      <c r="I115" s="60"/>
      <c r="J115" s="61"/>
      <c r="K115" s="62"/>
    </row>
    <row r="116" spans="5:11" ht="30" customHeight="1">
      <c r="E116" s="58"/>
      <c r="F116" s="59"/>
      <c r="G116" s="59"/>
      <c r="H116" s="59"/>
      <c r="I116" s="60"/>
      <c r="J116" s="61"/>
      <c r="K116" s="62"/>
    </row>
    <row r="117" spans="5:11" ht="30" customHeight="1">
      <c r="E117" s="58"/>
      <c r="F117" s="59"/>
      <c r="G117" s="59"/>
      <c r="H117" s="59"/>
      <c r="I117" s="60"/>
      <c r="J117" s="61"/>
      <c r="K117" s="62"/>
    </row>
    <row r="118" spans="5:11" ht="30" customHeight="1">
      <c r="E118" s="58"/>
      <c r="F118" s="59"/>
      <c r="G118" s="59"/>
      <c r="H118" s="59"/>
      <c r="I118" s="60"/>
      <c r="J118" s="61"/>
      <c r="K118" s="62"/>
    </row>
    <row r="119" spans="5:11" ht="30" customHeight="1">
      <c r="E119" s="58"/>
      <c r="F119" s="59"/>
      <c r="G119" s="59"/>
      <c r="H119" s="59"/>
      <c r="I119" s="60"/>
      <c r="J119" s="61"/>
      <c r="K119" s="62"/>
    </row>
    <row r="120" spans="5:11" ht="30" customHeight="1">
      <c r="E120" s="58"/>
      <c r="F120" s="59"/>
      <c r="G120" s="59"/>
      <c r="H120" s="59"/>
      <c r="I120" s="60"/>
      <c r="J120" s="61"/>
      <c r="K120" s="62"/>
    </row>
    <row r="121" spans="5:11" ht="30" customHeight="1">
      <c r="E121" s="58"/>
      <c r="F121" s="59"/>
      <c r="G121" s="59"/>
      <c r="H121" s="59"/>
      <c r="I121" s="60"/>
      <c r="J121" s="61"/>
      <c r="K121" s="62"/>
    </row>
    <row r="122" spans="5:11" ht="30" customHeight="1">
      <c r="E122" s="58"/>
      <c r="F122" s="59"/>
      <c r="G122" s="59"/>
      <c r="H122" s="59"/>
      <c r="I122" s="60"/>
      <c r="J122" s="61"/>
      <c r="K122" s="62"/>
    </row>
    <row r="123" spans="5:11" ht="30" customHeight="1">
      <c r="E123" s="58"/>
      <c r="F123" s="59"/>
      <c r="G123" s="59"/>
      <c r="H123" s="59"/>
      <c r="I123" s="60"/>
      <c r="J123" s="61"/>
      <c r="K123" s="62"/>
    </row>
    <row r="124" spans="5:11" ht="30" customHeight="1">
      <c r="E124" s="58"/>
      <c r="F124" s="59"/>
      <c r="G124" s="59"/>
      <c r="H124" s="59"/>
      <c r="I124" s="60"/>
      <c r="J124" s="61"/>
      <c r="K124" s="62"/>
    </row>
    <row r="125" spans="5:11" ht="30" customHeight="1">
      <c r="E125" s="58"/>
      <c r="F125" s="59"/>
      <c r="G125" s="59"/>
      <c r="H125" s="59"/>
      <c r="I125" s="60"/>
      <c r="J125" s="61"/>
      <c r="K125" s="62"/>
    </row>
    <row r="126" spans="5:11" ht="30" customHeight="1">
      <c r="E126" s="58"/>
      <c r="F126" s="59"/>
      <c r="G126" s="59"/>
      <c r="H126" s="59"/>
      <c r="I126" s="60"/>
      <c r="J126" s="61"/>
      <c r="K126" s="62"/>
    </row>
    <row r="127" spans="5:11" ht="30" customHeight="1">
      <c r="E127" s="58"/>
      <c r="F127" s="59"/>
      <c r="G127" s="59"/>
      <c r="H127" s="59"/>
      <c r="I127" s="60"/>
      <c r="J127" s="61"/>
      <c r="K127" s="62"/>
    </row>
    <row r="128" spans="5:11" ht="30" customHeight="1">
      <c r="E128" s="58"/>
      <c r="F128" s="59"/>
      <c r="G128" s="59"/>
      <c r="H128" s="59"/>
      <c r="I128" s="60"/>
      <c r="J128" s="61"/>
      <c r="K128" s="62"/>
    </row>
    <row r="129" spans="5:11" ht="30" customHeight="1">
      <c r="E129" s="58"/>
      <c r="F129" s="59"/>
      <c r="G129" s="59"/>
      <c r="H129" s="59"/>
      <c r="I129" s="60"/>
      <c r="J129" s="61"/>
      <c r="K129" s="62"/>
    </row>
    <row r="130" spans="5:11" ht="30" customHeight="1">
      <c r="E130" s="58"/>
      <c r="F130" s="59"/>
      <c r="G130" s="59"/>
      <c r="H130" s="59"/>
      <c r="I130" s="60"/>
      <c r="J130" s="61"/>
      <c r="K130" s="62"/>
    </row>
    <row r="131" spans="5:11" ht="30" customHeight="1">
      <c r="E131" s="58"/>
      <c r="F131" s="59"/>
      <c r="G131" s="59"/>
      <c r="H131" s="59"/>
      <c r="I131" s="60"/>
      <c r="J131" s="61"/>
      <c r="K131" s="62"/>
    </row>
    <row r="132" spans="5:11" ht="30" customHeight="1">
      <c r="E132" s="58"/>
      <c r="F132" s="59"/>
      <c r="G132" s="59"/>
      <c r="H132" s="59"/>
      <c r="I132" s="60"/>
      <c r="J132" s="61"/>
      <c r="K132" s="62"/>
    </row>
    <row r="133" spans="5:11" ht="30" customHeight="1">
      <c r="E133" s="58"/>
      <c r="F133" s="59"/>
      <c r="G133" s="59"/>
      <c r="H133" s="59"/>
      <c r="I133" s="60"/>
      <c r="J133" s="61"/>
      <c r="K133" s="62"/>
    </row>
    <row r="134" spans="5:11" ht="30" customHeight="1">
      <c r="E134" s="58"/>
      <c r="F134" s="59"/>
      <c r="G134" s="59"/>
      <c r="H134" s="59"/>
      <c r="I134" s="60"/>
      <c r="J134" s="61"/>
      <c r="K134" s="62"/>
    </row>
    <row r="135" spans="5:11" ht="30" customHeight="1">
      <c r="E135" s="58"/>
      <c r="F135" s="59"/>
      <c r="G135" s="59"/>
      <c r="H135" s="59"/>
      <c r="I135" s="60"/>
      <c r="J135" s="61"/>
      <c r="K135" s="62"/>
    </row>
    <row r="136" spans="5:11" ht="30" customHeight="1">
      <c r="E136" s="58"/>
      <c r="F136" s="59"/>
      <c r="G136" s="59"/>
      <c r="H136" s="59"/>
      <c r="I136" s="60"/>
      <c r="J136" s="61"/>
      <c r="K136" s="62"/>
    </row>
    <row r="137" spans="5:11" ht="30" customHeight="1">
      <c r="E137" s="58"/>
      <c r="F137" s="59"/>
      <c r="G137" s="59"/>
      <c r="H137" s="59"/>
      <c r="I137" s="60"/>
      <c r="J137" s="61"/>
      <c r="K137" s="62"/>
    </row>
    <row r="138" spans="5:11" ht="30" customHeight="1">
      <c r="E138" s="58"/>
      <c r="F138" s="59"/>
      <c r="G138" s="59"/>
      <c r="H138" s="59"/>
      <c r="I138" s="60"/>
      <c r="J138" s="61"/>
      <c r="K138" s="62"/>
    </row>
    <row r="139" spans="5:11" ht="30" customHeight="1">
      <c r="E139" s="58"/>
      <c r="F139" s="59"/>
      <c r="G139" s="59"/>
      <c r="H139" s="59"/>
      <c r="I139" s="60"/>
      <c r="J139" s="61"/>
      <c r="K139" s="62"/>
    </row>
    <row r="140" spans="5:11" ht="30" customHeight="1">
      <c r="E140" s="58"/>
      <c r="F140" s="59"/>
      <c r="G140" s="59"/>
      <c r="H140" s="59"/>
      <c r="I140" s="60"/>
      <c r="J140" s="61"/>
      <c r="K140" s="62"/>
    </row>
    <row r="141" spans="5:11" ht="30" customHeight="1">
      <c r="E141" s="58"/>
      <c r="F141" s="59"/>
      <c r="G141" s="59"/>
      <c r="H141" s="59"/>
      <c r="I141" s="60"/>
      <c r="J141" s="61"/>
      <c r="K141" s="62"/>
    </row>
    <row r="142" spans="5:11" ht="30" customHeight="1">
      <c r="E142" s="58"/>
      <c r="F142" s="59"/>
      <c r="G142" s="59"/>
      <c r="H142" s="59"/>
      <c r="I142" s="60"/>
      <c r="J142" s="61"/>
      <c r="K142" s="62"/>
    </row>
    <row r="143" spans="5:11" ht="30" customHeight="1">
      <c r="E143" s="58"/>
      <c r="F143" s="59"/>
      <c r="G143" s="59"/>
      <c r="H143" s="59"/>
      <c r="I143" s="60"/>
      <c r="J143" s="61"/>
      <c r="K143" s="62"/>
    </row>
    <row r="144" spans="5:11" ht="30" customHeight="1">
      <c r="E144" s="58"/>
      <c r="F144" s="59"/>
      <c r="G144" s="59"/>
      <c r="H144" s="59"/>
      <c r="I144" s="60"/>
      <c r="J144" s="61"/>
      <c r="K144" s="62"/>
    </row>
    <row r="145" spans="5:11" ht="30" customHeight="1">
      <c r="E145" s="58"/>
      <c r="F145" s="59"/>
      <c r="G145" s="59"/>
      <c r="H145" s="59"/>
      <c r="I145" s="60"/>
      <c r="J145" s="61"/>
      <c r="K145" s="62"/>
    </row>
    <row r="146" spans="5:11" ht="30" customHeight="1">
      <c r="E146" s="58"/>
      <c r="F146" s="59"/>
      <c r="G146" s="59"/>
      <c r="H146" s="59"/>
      <c r="I146" s="60"/>
      <c r="J146" s="61"/>
      <c r="K146" s="62"/>
    </row>
    <row r="147" spans="5:11" ht="30" customHeight="1">
      <c r="E147" s="58"/>
      <c r="F147" s="59"/>
      <c r="G147" s="59"/>
      <c r="H147" s="59"/>
      <c r="I147" s="60"/>
      <c r="J147" s="61"/>
      <c r="K147" s="62"/>
    </row>
    <row r="148" spans="5:11" ht="30" customHeight="1">
      <c r="E148" s="58"/>
      <c r="F148" s="59"/>
      <c r="G148" s="59"/>
      <c r="H148" s="59"/>
      <c r="I148" s="60"/>
      <c r="J148" s="61"/>
      <c r="K148" s="62"/>
    </row>
    <row r="149" spans="5:11" ht="30" customHeight="1">
      <c r="E149" s="58"/>
      <c r="F149" s="59"/>
      <c r="G149" s="59"/>
      <c r="H149" s="59"/>
      <c r="I149" s="60"/>
      <c r="J149" s="61"/>
      <c r="K149" s="62"/>
    </row>
    <row r="150" spans="5:11" ht="30" customHeight="1">
      <c r="E150" s="58"/>
      <c r="F150" s="59"/>
      <c r="G150" s="59"/>
      <c r="H150" s="59"/>
      <c r="I150" s="60"/>
      <c r="J150" s="61"/>
      <c r="K150" s="62"/>
    </row>
    <row r="151" spans="5:11" ht="30" customHeight="1">
      <c r="E151" s="58"/>
      <c r="F151" s="59"/>
      <c r="G151" s="59"/>
      <c r="H151" s="59"/>
      <c r="I151" s="60"/>
      <c r="J151" s="61"/>
      <c r="K151" s="62"/>
    </row>
    <row r="152" spans="5:11" ht="30" customHeight="1">
      <c r="E152" s="58"/>
      <c r="F152" s="59"/>
      <c r="G152" s="59"/>
      <c r="H152" s="59"/>
      <c r="I152" s="60"/>
      <c r="J152" s="61"/>
      <c r="K152" s="62"/>
    </row>
    <row r="153" spans="5:11" ht="30" customHeight="1">
      <c r="E153" s="58"/>
      <c r="F153" s="59"/>
      <c r="G153" s="59"/>
      <c r="H153" s="59"/>
      <c r="I153" s="60"/>
      <c r="J153" s="61"/>
      <c r="K153" s="62"/>
    </row>
    <row r="154" spans="5:11" ht="30" customHeight="1">
      <c r="E154" s="58"/>
      <c r="F154" s="59"/>
      <c r="G154" s="59"/>
      <c r="H154" s="59"/>
      <c r="I154" s="60"/>
      <c r="J154" s="61"/>
      <c r="K154" s="62"/>
    </row>
    <row r="155" spans="5:11" ht="30" customHeight="1">
      <c r="E155" s="58"/>
      <c r="F155" s="59"/>
      <c r="G155" s="59"/>
      <c r="H155" s="59"/>
      <c r="I155" s="60"/>
      <c r="J155" s="61"/>
      <c r="K155" s="62"/>
    </row>
    <row r="156" spans="5:11" ht="30" customHeight="1">
      <c r="E156" s="58"/>
      <c r="F156" s="59"/>
      <c r="G156" s="59"/>
      <c r="H156" s="59"/>
      <c r="I156" s="60"/>
      <c r="J156" s="61"/>
      <c r="K156" s="62"/>
    </row>
    <row r="157" spans="5:11" ht="30" customHeight="1">
      <c r="E157" s="58"/>
      <c r="F157" s="59"/>
      <c r="G157" s="59"/>
      <c r="H157" s="59"/>
      <c r="I157" s="60"/>
      <c r="J157" s="61"/>
      <c r="K157" s="62"/>
    </row>
    <row r="158" spans="5:11" ht="30" customHeight="1">
      <c r="E158" s="58"/>
      <c r="F158" s="59"/>
      <c r="G158" s="59"/>
      <c r="H158" s="59"/>
      <c r="I158" s="60"/>
      <c r="J158" s="61"/>
      <c r="K158" s="62"/>
    </row>
    <row r="159" spans="5:11" ht="30" customHeight="1">
      <c r="E159" s="58"/>
      <c r="F159" s="59"/>
      <c r="G159" s="59"/>
      <c r="H159" s="59"/>
      <c r="I159" s="60"/>
      <c r="J159" s="61"/>
      <c r="K159" s="62"/>
    </row>
    <row r="160" spans="5:11" ht="30" customHeight="1">
      <c r="E160" s="58"/>
      <c r="F160" s="59"/>
      <c r="G160" s="59"/>
      <c r="H160" s="59"/>
      <c r="I160" s="60"/>
      <c r="J160" s="61"/>
      <c r="K160" s="62"/>
    </row>
    <row r="161" spans="5:11" ht="30" customHeight="1">
      <c r="E161" s="58"/>
      <c r="F161" s="59"/>
      <c r="G161" s="59"/>
      <c r="H161" s="59"/>
      <c r="I161" s="60"/>
      <c r="J161" s="61"/>
      <c r="K161" s="62"/>
    </row>
    <row r="162" spans="5:11" ht="30" customHeight="1">
      <c r="E162" s="58"/>
      <c r="F162" s="59"/>
      <c r="G162" s="59"/>
      <c r="H162" s="59"/>
      <c r="I162" s="60"/>
      <c r="J162" s="61"/>
      <c r="K162" s="62"/>
    </row>
    <row r="163" spans="5:11" ht="30" customHeight="1">
      <c r="E163" s="58"/>
      <c r="F163" s="59"/>
      <c r="G163" s="59"/>
      <c r="H163" s="59"/>
      <c r="I163" s="60"/>
      <c r="J163" s="61"/>
      <c r="K163" s="62"/>
    </row>
    <row r="164" spans="5:11" ht="30" customHeight="1">
      <c r="E164" s="58"/>
      <c r="F164" s="59"/>
      <c r="G164" s="59"/>
      <c r="H164" s="59"/>
      <c r="I164" s="60"/>
      <c r="J164" s="61"/>
      <c r="K164" s="62"/>
    </row>
    <row r="165" spans="5:11" ht="30" customHeight="1">
      <c r="E165" s="58"/>
      <c r="F165" s="59"/>
      <c r="G165" s="59"/>
      <c r="H165" s="59"/>
      <c r="I165" s="60"/>
      <c r="J165" s="61"/>
      <c r="K165" s="62"/>
    </row>
    <row r="166" spans="5:11" ht="30" customHeight="1">
      <c r="E166" s="58"/>
      <c r="F166" s="59"/>
      <c r="G166" s="59"/>
      <c r="H166" s="59"/>
      <c r="I166" s="60"/>
      <c r="J166" s="61"/>
      <c r="K166" s="62"/>
    </row>
    <row r="167" spans="5:11" ht="30" customHeight="1">
      <c r="E167" s="58"/>
      <c r="F167" s="59"/>
      <c r="G167" s="59"/>
      <c r="H167" s="59"/>
      <c r="I167" s="60"/>
      <c r="J167" s="61"/>
      <c r="K167" s="62"/>
    </row>
    <row r="168" spans="5:11" ht="30" customHeight="1">
      <c r="E168" s="58"/>
      <c r="F168" s="59"/>
      <c r="G168" s="59"/>
      <c r="H168" s="59"/>
      <c r="I168" s="60"/>
      <c r="J168" s="61"/>
      <c r="K168" s="62"/>
    </row>
    <row r="169" spans="5:11" ht="30" customHeight="1">
      <c r="E169" s="58"/>
      <c r="F169" s="59"/>
      <c r="G169" s="59"/>
      <c r="H169" s="59"/>
      <c r="I169" s="60"/>
      <c r="J169" s="61"/>
      <c r="K169" s="62"/>
    </row>
    <row r="170" spans="5:11" ht="30" customHeight="1">
      <c r="E170" s="58"/>
      <c r="F170" s="59"/>
      <c r="G170" s="59"/>
      <c r="H170" s="59"/>
      <c r="I170" s="60"/>
      <c r="J170" s="61"/>
      <c r="K170" s="62"/>
    </row>
    <row r="171" spans="5:11" ht="30" customHeight="1">
      <c r="E171" s="58"/>
      <c r="F171" s="59"/>
      <c r="G171" s="59"/>
      <c r="H171" s="59"/>
      <c r="I171" s="60"/>
      <c r="J171" s="61"/>
      <c r="K171" s="62"/>
    </row>
    <row r="172" spans="5:11" ht="30" customHeight="1">
      <c r="E172" s="58"/>
      <c r="F172" s="59"/>
      <c r="G172" s="59"/>
      <c r="H172" s="59"/>
      <c r="I172" s="60"/>
      <c r="J172" s="61"/>
      <c r="K172" s="62"/>
    </row>
    <row r="173" spans="5:11" ht="30" customHeight="1">
      <c r="E173" s="58"/>
      <c r="F173" s="59"/>
      <c r="G173" s="59"/>
      <c r="H173" s="59"/>
      <c r="I173" s="60"/>
      <c r="J173" s="61"/>
      <c r="K173" s="62"/>
    </row>
    <row r="174" spans="5:11" ht="30" customHeight="1">
      <c r="E174" s="58"/>
      <c r="F174" s="59"/>
      <c r="G174" s="59"/>
      <c r="H174" s="59"/>
      <c r="I174" s="60"/>
      <c r="J174" s="61"/>
      <c r="K174" s="62"/>
    </row>
    <row r="175" spans="5:11" ht="30" customHeight="1">
      <c r="E175" s="58"/>
      <c r="F175" s="59"/>
      <c r="G175" s="59"/>
      <c r="H175" s="59"/>
      <c r="I175" s="60"/>
      <c r="J175" s="61"/>
      <c r="K175" s="62"/>
    </row>
    <row r="176" spans="5:11" ht="30" customHeight="1">
      <c r="E176" s="58"/>
      <c r="F176" s="59"/>
      <c r="G176" s="59"/>
      <c r="H176" s="59"/>
      <c r="I176" s="60"/>
      <c r="J176" s="61"/>
      <c r="K176" s="62"/>
    </row>
    <row r="177" spans="5:11" ht="30" customHeight="1">
      <c r="E177" s="58"/>
      <c r="F177" s="59"/>
      <c r="G177" s="59"/>
      <c r="H177" s="59"/>
      <c r="I177" s="60"/>
      <c r="J177" s="61"/>
      <c r="K177" s="62"/>
    </row>
    <row r="178" spans="5:11" ht="30" customHeight="1">
      <c r="E178" s="58"/>
      <c r="F178" s="59"/>
      <c r="G178" s="59"/>
      <c r="H178" s="59"/>
      <c r="I178" s="60"/>
      <c r="J178" s="61"/>
      <c r="K178" s="62"/>
    </row>
    <row r="179" spans="5:11" ht="30" customHeight="1">
      <c r="E179" s="58"/>
      <c r="F179" s="59"/>
      <c r="G179" s="59"/>
      <c r="H179" s="59"/>
      <c r="I179" s="60"/>
      <c r="J179" s="61"/>
      <c r="K179" s="62"/>
    </row>
    <row r="180" spans="5:11" ht="30" customHeight="1">
      <c r="E180" s="58"/>
      <c r="F180" s="59"/>
      <c r="G180" s="59"/>
      <c r="H180" s="59"/>
      <c r="I180" s="60"/>
      <c r="J180" s="61"/>
      <c r="K180" s="62"/>
    </row>
    <row r="181" spans="5:11" ht="30" customHeight="1">
      <c r="E181" s="58"/>
      <c r="F181" s="59"/>
      <c r="G181" s="59"/>
      <c r="H181" s="59"/>
      <c r="I181" s="60"/>
      <c r="J181" s="61"/>
      <c r="K181" s="62"/>
    </row>
    <row r="182" spans="5:11" ht="30" customHeight="1">
      <c r="E182" s="58"/>
      <c r="F182" s="59"/>
      <c r="G182" s="59"/>
      <c r="H182" s="59"/>
      <c r="I182" s="60"/>
      <c r="J182" s="61"/>
      <c r="K182" s="62"/>
    </row>
    <row r="183" spans="5:11" ht="30" customHeight="1">
      <c r="E183" s="58"/>
      <c r="F183" s="59"/>
      <c r="G183" s="59"/>
      <c r="H183" s="59"/>
      <c r="I183" s="60"/>
      <c r="J183" s="61"/>
      <c r="K183" s="62"/>
    </row>
    <row r="184" spans="5:11" ht="30" customHeight="1">
      <c r="E184" s="58"/>
      <c r="F184" s="59"/>
      <c r="G184" s="59"/>
      <c r="H184" s="59"/>
      <c r="I184" s="60"/>
      <c r="J184" s="61"/>
      <c r="K184" s="62"/>
    </row>
    <row r="185" spans="5:11" ht="30" customHeight="1">
      <c r="E185" s="58"/>
      <c r="F185" s="59"/>
      <c r="G185" s="59"/>
      <c r="H185" s="59"/>
      <c r="I185" s="60"/>
      <c r="J185" s="61"/>
      <c r="K185" s="62"/>
    </row>
    <row r="186" spans="5:11" ht="30" customHeight="1">
      <c r="E186" s="58"/>
      <c r="F186" s="59"/>
      <c r="G186" s="59"/>
      <c r="H186" s="59"/>
      <c r="I186" s="60"/>
      <c r="J186" s="61"/>
      <c r="K186" s="62"/>
    </row>
    <row r="187" spans="5:11" ht="30" customHeight="1">
      <c r="E187" s="58"/>
      <c r="F187" s="59"/>
      <c r="G187" s="59"/>
      <c r="H187" s="59"/>
      <c r="I187" s="60"/>
      <c r="J187" s="61"/>
      <c r="K187" s="62"/>
    </row>
    <row r="188" spans="5:11" ht="30" customHeight="1">
      <c r="E188" s="58"/>
      <c r="F188" s="59"/>
      <c r="G188" s="59"/>
      <c r="H188" s="59"/>
      <c r="I188" s="60"/>
      <c r="J188" s="61"/>
      <c r="K188" s="62"/>
    </row>
    <row r="189" spans="5:11" ht="30" customHeight="1">
      <c r="E189" s="58"/>
      <c r="F189" s="59"/>
      <c r="G189" s="59"/>
      <c r="H189" s="59"/>
      <c r="I189" s="60"/>
      <c r="J189" s="61"/>
      <c r="K189" s="62"/>
    </row>
    <row r="190" spans="5:11" ht="30" customHeight="1">
      <c r="E190" s="58"/>
      <c r="F190" s="59"/>
      <c r="G190" s="59"/>
      <c r="H190" s="59"/>
      <c r="I190" s="60"/>
      <c r="J190" s="61"/>
      <c r="K190" s="62"/>
    </row>
    <row r="191" spans="5:11" ht="30" customHeight="1">
      <c r="E191" s="58"/>
      <c r="F191" s="59"/>
      <c r="G191" s="59"/>
      <c r="H191" s="59"/>
      <c r="I191" s="60"/>
      <c r="J191" s="61"/>
      <c r="K191" s="62"/>
    </row>
    <row r="192" spans="5:11" ht="30" customHeight="1">
      <c r="E192" s="58"/>
      <c r="F192" s="59"/>
      <c r="G192" s="59"/>
      <c r="H192" s="59"/>
      <c r="I192" s="60"/>
      <c r="J192" s="61"/>
      <c r="K192" s="62"/>
    </row>
    <row r="193" spans="5:11" ht="30" customHeight="1">
      <c r="E193" s="58"/>
      <c r="F193" s="59"/>
      <c r="G193" s="59"/>
      <c r="H193" s="59"/>
      <c r="I193" s="60"/>
      <c r="J193" s="61"/>
      <c r="K193" s="62"/>
    </row>
    <row r="194" spans="5:11" ht="30" customHeight="1">
      <c r="E194" s="58"/>
      <c r="F194" s="59"/>
      <c r="G194" s="59"/>
      <c r="H194" s="59"/>
      <c r="I194" s="60"/>
      <c r="J194" s="61"/>
      <c r="K194" s="62"/>
    </row>
    <row r="195" spans="5:11" ht="30" customHeight="1">
      <c r="E195" s="58"/>
      <c r="F195" s="59"/>
      <c r="G195" s="59"/>
      <c r="H195" s="59"/>
      <c r="I195" s="60"/>
      <c r="J195" s="61"/>
      <c r="K195" s="62"/>
    </row>
    <row r="196" spans="5:11" ht="30" customHeight="1">
      <c r="E196" s="58"/>
      <c r="F196" s="59"/>
      <c r="G196" s="59"/>
      <c r="H196" s="59"/>
      <c r="I196" s="60"/>
      <c r="J196" s="61"/>
      <c r="K196" s="62"/>
    </row>
    <row r="197" spans="5:11" ht="30" customHeight="1">
      <c r="E197" s="58"/>
      <c r="F197" s="59"/>
      <c r="G197" s="59"/>
      <c r="H197" s="59"/>
      <c r="I197" s="60"/>
      <c r="J197" s="61"/>
      <c r="K197" s="62"/>
    </row>
    <row r="198" spans="5:11" ht="30" customHeight="1">
      <c r="E198" s="58"/>
      <c r="F198" s="59"/>
      <c r="G198" s="59"/>
      <c r="H198" s="59"/>
      <c r="I198" s="60"/>
      <c r="J198" s="61"/>
      <c r="K198" s="62"/>
    </row>
    <row r="199" spans="5:11" ht="30" customHeight="1">
      <c r="E199" s="58"/>
      <c r="F199" s="59"/>
      <c r="G199" s="59"/>
      <c r="H199" s="59"/>
      <c r="I199" s="60"/>
      <c r="J199" s="61"/>
      <c r="K199" s="62"/>
    </row>
    <row r="200" spans="5:11" ht="30" customHeight="1">
      <c r="E200" s="58"/>
      <c r="F200" s="59"/>
      <c r="G200" s="59"/>
      <c r="H200" s="59"/>
      <c r="I200" s="60"/>
      <c r="J200" s="61"/>
      <c r="K200" s="62"/>
    </row>
    <row r="201" spans="5:11" ht="30" customHeight="1">
      <c r="E201" s="58"/>
      <c r="F201" s="59"/>
      <c r="G201" s="59"/>
      <c r="H201" s="59"/>
      <c r="I201" s="60"/>
      <c r="J201" s="61"/>
      <c r="K201" s="62"/>
    </row>
    <row r="202" spans="5:11" ht="30" customHeight="1">
      <c r="E202" s="58"/>
      <c r="F202" s="59"/>
      <c r="G202" s="59"/>
      <c r="H202" s="59"/>
      <c r="I202" s="60"/>
      <c r="J202" s="61"/>
      <c r="K202" s="62"/>
    </row>
    <row r="203" spans="5:11" ht="30" customHeight="1">
      <c r="E203" s="58"/>
      <c r="F203" s="59"/>
      <c r="G203" s="59"/>
      <c r="H203" s="59"/>
      <c r="I203" s="60"/>
      <c r="J203" s="61"/>
      <c r="K203" s="62"/>
    </row>
    <row r="204" spans="5:11" ht="30" customHeight="1">
      <c r="E204" s="58"/>
      <c r="F204" s="59"/>
      <c r="G204" s="59"/>
      <c r="H204" s="59"/>
      <c r="I204" s="60"/>
      <c r="J204" s="61"/>
      <c r="K204" s="62"/>
    </row>
    <row r="205" spans="5:11" ht="30" customHeight="1">
      <c r="E205" s="58"/>
      <c r="F205" s="59"/>
      <c r="G205" s="59"/>
      <c r="H205" s="59"/>
      <c r="I205" s="60"/>
      <c r="J205" s="61"/>
      <c r="K205" s="62"/>
    </row>
    <row r="206" spans="5:11" ht="30" customHeight="1">
      <c r="E206" s="58"/>
      <c r="F206" s="59"/>
      <c r="G206" s="59"/>
      <c r="H206" s="59"/>
      <c r="I206" s="60"/>
      <c r="J206" s="61"/>
      <c r="K206" s="62"/>
    </row>
    <row r="207" spans="5:11" ht="30" customHeight="1">
      <c r="E207" s="58"/>
      <c r="F207" s="59"/>
      <c r="G207" s="59"/>
      <c r="H207" s="59"/>
      <c r="I207" s="60"/>
      <c r="J207" s="61"/>
      <c r="K207" s="62"/>
    </row>
    <row r="208" spans="5:11" ht="30" customHeight="1">
      <c r="E208" s="58"/>
      <c r="F208" s="59"/>
      <c r="G208" s="59"/>
      <c r="H208" s="59"/>
      <c r="I208" s="60"/>
      <c r="J208" s="61"/>
      <c r="K208" s="62"/>
    </row>
    <row r="209" spans="5:11" ht="30" customHeight="1">
      <c r="E209" s="58"/>
      <c r="F209" s="59"/>
      <c r="G209" s="59"/>
      <c r="H209" s="59"/>
      <c r="I209" s="60"/>
      <c r="J209" s="61"/>
      <c r="K209" s="62"/>
    </row>
    <row r="210" spans="5:11" ht="30" customHeight="1">
      <c r="E210" s="58"/>
      <c r="F210" s="59"/>
      <c r="G210" s="59"/>
      <c r="H210" s="59"/>
      <c r="I210" s="60"/>
      <c r="J210" s="61"/>
      <c r="K210" s="62"/>
    </row>
    <row r="211" spans="5:11" ht="30" customHeight="1">
      <c r="E211" s="58"/>
      <c r="F211" s="59"/>
      <c r="G211" s="59"/>
      <c r="H211" s="59"/>
      <c r="I211" s="60"/>
      <c r="J211" s="61"/>
      <c r="K211" s="62"/>
    </row>
    <row r="212" spans="5:11" ht="30" customHeight="1">
      <c r="E212" s="58"/>
      <c r="F212" s="59"/>
      <c r="G212" s="59"/>
      <c r="H212" s="59"/>
      <c r="I212" s="60"/>
      <c r="J212" s="61"/>
      <c r="K212" s="62"/>
    </row>
    <row r="213" spans="5:11" ht="30" customHeight="1">
      <c r="E213" s="58"/>
      <c r="F213" s="59"/>
      <c r="G213" s="59"/>
      <c r="H213" s="59"/>
      <c r="I213" s="60"/>
      <c r="J213" s="61"/>
      <c r="K213" s="62"/>
    </row>
    <row r="214" spans="5:11" ht="30" customHeight="1">
      <c r="E214" s="58"/>
      <c r="F214" s="59"/>
      <c r="G214" s="59"/>
      <c r="H214" s="59"/>
      <c r="I214" s="60"/>
      <c r="J214" s="61"/>
      <c r="K214" s="62"/>
    </row>
    <row r="215" spans="5:11" ht="30" customHeight="1">
      <c r="E215" s="58"/>
      <c r="F215" s="59"/>
      <c r="G215" s="59"/>
      <c r="H215" s="59"/>
      <c r="I215" s="60"/>
      <c r="J215" s="61"/>
      <c r="K215" s="62"/>
    </row>
    <row r="216" spans="5:11" ht="30" customHeight="1">
      <c r="E216" s="58"/>
      <c r="F216" s="59"/>
      <c r="G216" s="59"/>
      <c r="H216" s="59"/>
      <c r="I216" s="60"/>
      <c r="J216" s="61"/>
      <c r="K216" s="62"/>
    </row>
    <row r="217" spans="5:11" ht="30" customHeight="1">
      <c r="E217" s="58"/>
      <c r="F217" s="59"/>
      <c r="G217" s="59"/>
      <c r="H217" s="59"/>
      <c r="I217" s="60"/>
      <c r="J217" s="61"/>
      <c r="K217" s="62"/>
    </row>
    <row r="218" spans="5:11" ht="30" customHeight="1">
      <c r="E218" s="58"/>
      <c r="F218" s="59"/>
      <c r="G218" s="59"/>
      <c r="H218" s="59"/>
      <c r="I218" s="60"/>
      <c r="J218" s="61"/>
      <c r="K218" s="62"/>
    </row>
    <row r="219" spans="5:11" ht="30" customHeight="1">
      <c r="E219" s="58"/>
      <c r="F219" s="59"/>
      <c r="G219" s="59"/>
      <c r="H219" s="59"/>
      <c r="I219" s="60"/>
      <c r="J219" s="61"/>
      <c r="K219" s="62"/>
    </row>
    <row r="220" spans="5:11" ht="30" customHeight="1">
      <c r="E220" s="58"/>
      <c r="F220" s="59"/>
      <c r="G220" s="59"/>
      <c r="H220" s="59"/>
      <c r="I220" s="60"/>
      <c r="J220" s="61"/>
      <c r="K220" s="62"/>
    </row>
    <row r="221" spans="5:11" ht="30" customHeight="1">
      <c r="E221" s="58"/>
      <c r="F221" s="59"/>
      <c r="G221" s="59"/>
      <c r="H221" s="59"/>
      <c r="I221" s="60"/>
      <c r="J221" s="61"/>
      <c r="K221" s="62"/>
    </row>
    <row r="222" spans="5:11" ht="30" customHeight="1">
      <c r="E222" s="58"/>
      <c r="F222" s="59"/>
      <c r="G222" s="59"/>
      <c r="H222" s="59"/>
      <c r="I222" s="60"/>
      <c r="J222" s="61"/>
      <c r="K222" s="62"/>
    </row>
    <row r="223" spans="5:11" ht="30" customHeight="1">
      <c r="E223" s="58"/>
      <c r="F223" s="59"/>
      <c r="G223" s="59"/>
      <c r="H223" s="59"/>
      <c r="I223" s="60"/>
      <c r="J223" s="61"/>
      <c r="K223" s="62"/>
    </row>
    <row r="224" spans="5:11" ht="30" customHeight="1">
      <c r="E224" s="58"/>
      <c r="F224" s="59"/>
      <c r="G224" s="59"/>
      <c r="H224" s="59"/>
      <c r="I224" s="60"/>
      <c r="J224" s="61"/>
      <c r="K224" s="62"/>
    </row>
    <row r="225" spans="5:11" ht="30" customHeight="1">
      <c r="E225" s="58"/>
      <c r="F225" s="59"/>
      <c r="G225" s="59"/>
      <c r="H225" s="59"/>
      <c r="I225" s="60"/>
      <c r="J225" s="61"/>
      <c r="K225" s="62"/>
    </row>
    <row r="226" spans="5:11" ht="30" customHeight="1">
      <c r="E226" s="58"/>
      <c r="F226" s="59"/>
      <c r="G226" s="59"/>
      <c r="H226" s="59"/>
      <c r="I226" s="60"/>
      <c r="J226" s="61"/>
      <c r="K226" s="62"/>
    </row>
    <row r="227" spans="5:11" ht="30" customHeight="1">
      <c r="E227" s="58"/>
      <c r="F227" s="59"/>
      <c r="G227" s="59"/>
      <c r="H227" s="59"/>
      <c r="I227" s="60"/>
      <c r="J227" s="61"/>
      <c r="K227" s="62"/>
    </row>
    <row r="228" spans="5:11" ht="30" customHeight="1">
      <c r="E228" s="58"/>
      <c r="F228" s="59"/>
      <c r="G228" s="59"/>
      <c r="H228" s="59"/>
      <c r="I228" s="60"/>
      <c r="J228" s="61"/>
      <c r="K228" s="62"/>
    </row>
    <row r="229" spans="5:11" ht="30" customHeight="1">
      <c r="E229" s="58"/>
      <c r="F229" s="59"/>
      <c r="G229" s="59"/>
      <c r="H229" s="59"/>
      <c r="I229" s="60"/>
      <c r="J229" s="61"/>
      <c r="K229" s="62"/>
    </row>
    <row r="230" spans="5:11" ht="30" customHeight="1">
      <c r="E230" s="58"/>
      <c r="F230" s="59"/>
      <c r="G230" s="59"/>
      <c r="H230" s="59"/>
      <c r="I230" s="60"/>
      <c r="J230" s="61"/>
      <c r="K230" s="62"/>
    </row>
    <row r="231" spans="5:11" ht="30" customHeight="1">
      <c r="E231" s="58"/>
      <c r="F231" s="59"/>
      <c r="G231" s="59"/>
      <c r="H231" s="59"/>
      <c r="I231" s="60"/>
      <c r="J231" s="61"/>
      <c r="K231" s="62"/>
    </row>
    <row r="232" spans="5:11" ht="30" customHeight="1">
      <c r="E232" s="58"/>
      <c r="F232" s="59"/>
      <c r="G232" s="59"/>
      <c r="H232" s="59"/>
      <c r="I232" s="60"/>
      <c r="J232" s="61"/>
      <c r="K232" s="62"/>
    </row>
    <row r="233" spans="5:11" ht="30" customHeight="1">
      <c r="E233" s="58"/>
      <c r="F233" s="59"/>
      <c r="G233" s="59"/>
      <c r="H233" s="59"/>
      <c r="I233" s="60"/>
      <c r="J233" s="61"/>
      <c r="K233" s="62"/>
    </row>
    <row r="234" spans="5:11" ht="30" customHeight="1">
      <c r="E234" s="58"/>
      <c r="F234" s="59"/>
      <c r="G234" s="59"/>
      <c r="H234" s="59"/>
      <c r="I234" s="60"/>
      <c r="J234" s="61"/>
      <c r="K234" s="62"/>
    </row>
    <row r="235" spans="5:11" ht="30" customHeight="1">
      <c r="E235" s="58"/>
      <c r="F235" s="59"/>
      <c r="G235" s="59"/>
      <c r="H235" s="59"/>
      <c r="I235" s="60"/>
      <c r="J235" s="61"/>
      <c r="K235" s="62"/>
    </row>
    <row r="236" spans="5:11" ht="30" customHeight="1">
      <c r="E236" s="58"/>
      <c r="F236" s="59"/>
      <c r="G236" s="59"/>
      <c r="H236" s="59"/>
      <c r="I236" s="60"/>
      <c r="J236" s="61"/>
      <c r="K236" s="62"/>
    </row>
    <row r="237" spans="5:11" ht="30" customHeight="1">
      <c r="E237" s="58"/>
      <c r="F237" s="59"/>
      <c r="G237" s="59"/>
      <c r="H237" s="59"/>
      <c r="I237" s="60"/>
      <c r="J237" s="61"/>
      <c r="K237" s="62"/>
    </row>
    <row r="238" spans="5:11" ht="30" customHeight="1">
      <c r="E238" s="58"/>
      <c r="F238" s="59"/>
      <c r="G238" s="59"/>
      <c r="H238" s="59"/>
      <c r="I238" s="60"/>
      <c r="J238" s="61"/>
      <c r="K238" s="62"/>
    </row>
    <row r="239" spans="5:11" ht="30" customHeight="1">
      <c r="E239" s="58"/>
      <c r="F239" s="59"/>
      <c r="G239" s="59"/>
      <c r="H239" s="59"/>
      <c r="I239" s="60"/>
      <c r="J239" s="61"/>
      <c r="K239" s="62"/>
    </row>
    <row r="240" spans="5:11" ht="30" customHeight="1">
      <c r="E240" s="58"/>
      <c r="F240" s="59"/>
      <c r="G240" s="59"/>
      <c r="H240" s="59"/>
      <c r="I240" s="60"/>
      <c r="J240" s="61"/>
      <c r="K240" s="62"/>
    </row>
    <row r="241" spans="5:11" ht="30" customHeight="1">
      <c r="E241" s="58"/>
      <c r="F241" s="59"/>
      <c r="G241" s="59"/>
      <c r="H241" s="59"/>
      <c r="I241" s="60"/>
      <c r="J241" s="61"/>
      <c r="K241" s="62"/>
    </row>
    <row r="242" spans="5:11" ht="30" customHeight="1">
      <c r="E242" s="58"/>
      <c r="F242" s="59"/>
      <c r="G242" s="59"/>
      <c r="H242" s="59"/>
      <c r="I242" s="60"/>
      <c r="J242" s="61"/>
      <c r="K242" s="62"/>
    </row>
    <row r="243" spans="5:11" ht="30" customHeight="1">
      <c r="E243" s="58"/>
      <c r="F243" s="59"/>
      <c r="G243" s="59"/>
      <c r="H243" s="59"/>
      <c r="I243" s="60"/>
      <c r="J243" s="61"/>
      <c r="K243" s="62"/>
    </row>
    <row r="244" spans="5:11" ht="30" customHeight="1">
      <c r="E244" s="58"/>
      <c r="F244" s="59"/>
      <c r="G244" s="59"/>
      <c r="H244" s="59"/>
      <c r="I244" s="60"/>
      <c r="J244" s="61"/>
      <c r="K244" s="62"/>
    </row>
    <row r="245" spans="5:11" ht="30" customHeight="1">
      <c r="E245" s="58"/>
      <c r="F245" s="59"/>
      <c r="G245" s="59"/>
      <c r="H245" s="59"/>
      <c r="I245" s="60"/>
      <c r="J245" s="61"/>
      <c r="K245" s="62"/>
    </row>
    <row r="246" spans="5:11" ht="30" customHeight="1">
      <c r="E246" s="58"/>
      <c r="F246" s="59"/>
      <c r="G246" s="59"/>
      <c r="H246" s="59"/>
      <c r="I246" s="60"/>
      <c r="J246" s="61"/>
      <c r="K246" s="62"/>
    </row>
    <row r="247" spans="5:11" ht="30" customHeight="1">
      <c r="E247" s="58"/>
      <c r="F247" s="59"/>
      <c r="G247" s="59"/>
      <c r="H247" s="59"/>
      <c r="I247" s="60"/>
      <c r="J247" s="61"/>
      <c r="K247" s="62"/>
    </row>
    <row r="248" spans="5:11" ht="30" customHeight="1">
      <c r="E248" s="58"/>
      <c r="F248" s="59"/>
      <c r="G248" s="59"/>
      <c r="H248" s="59"/>
      <c r="I248" s="60"/>
      <c r="J248" s="61"/>
      <c r="K248" s="62"/>
    </row>
    <row r="249" spans="5:11" ht="30" customHeight="1">
      <c r="E249" s="58"/>
      <c r="F249" s="59"/>
      <c r="G249" s="59"/>
      <c r="H249" s="59"/>
      <c r="I249" s="60"/>
      <c r="J249" s="61"/>
      <c r="K249" s="62"/>
    </row>
    <row r="250" spans="5:11" ht="30" customHeight="1">
      <c r="E250" s="58"/>
      <c r="F250" s="59"/>
      <c r="G250" s="59"/>
      <c r="H250" s="59"/>
      <c r="I250" s="60"/>
      <c r="J250" s="61"/>
      <c r="K250" s="62"/>
    </row>
    <row r="251" spans="5:11" ht="30" customHeight="1">
      <c r="E251" s="58"/>
      <c r="F251" s="59"/>
      <c r="G251" s="59"/>
      <c r="H251" s="59"/>
      <c r="I251" s="60"/>
      <c r="J251" s="61"/>
      <c r="K251" s="62"/>
    </row>
    <row r="252" spans="5:11" ht="30" customHeight="1">
      <c r="E252" s="58"/>
      <c r="F252" s="59"/>
      <c r="G252" s="59"/>
      <c r="H252" s="59"/>
      <c r="I252" s="60"/>
      <c r="J252" s="61"/>
      <c r="K252" s="62"/>
    </row>
    <row r="253" spans="5:11" ht="30" customHeight="1">
      <c r="E253" s="58"/>
      <c r="F253" s="59"/>
      <c r="G253" s="59"/>
      <c r="H253" s="59"/>
      <c r="I253" s="60"/>
      <c r="J253" s="61"/>
      <c r="K253" s="62"/>
    </row>
    <row r="254" spans="5:11" ht="30" customHeight="1">
      <c r="E254" s="58"/>
      <c r="F254" s="59"/>
      <c r="G254" s="59"/>
      <c r="H254" s="59"/>
      <c r="I254" s="60"/>
      <c r="J254" s="61"/>
      <c r="K254" s="62"/>
    </row>
    <row r="255" spans="5:11" ht="30" customHeight="1">
      <c r="E255" s="58"/>
      <c r="F255" s="59"/>
      <c r="G255" s="59"/>
      <c r="H255" s="59"/>
      <c r="I255" s="60"/>
      <c r="J255" s="61"/>
      <c r="K255" s="62"/>
    </row>
    <row r="256" spans="5:11" ht="30" customHeight="1">
      <c r="E256" s="58"/>
      <c r="F256" s="59"/>
      <c r="G256" s="59"/>
      <c r="H256" s="59"/>
      <c r="I256" s="60"/>
      <c r="J256" s="61"/>
      <c r="K256" s="62"/>
    </row>
    <row r="257" spans="5:11" ht="30" customHeight="1">
      <c r="E257" s="58"/>
      <c r="F257" s="59"/>
      <c r="G257" s="59"/>
      <c r="H257" s="59"/>
      <c r="I257" s="60"/>
      <c r="J257" s="61"/>
      <c r="K257" s="62"/>
    </row>
    <row r="258" spans="5:11" ht="30" customHeight="1">
      <c r="E258" s="58"/>
      <c r="F258" s="59"/>
      <c r="G258" s="59"/>
      <c r="H258" s="59"/>
      <c r="I258" s="60"/>
      <c r="J258" s="61"/>
      <c r="K258" s="62"/>
    </row>
    <row r="259" spans="5:11" ht="30" customHeight="1">
      <c r="E259" s="58"/>
      <c r="F259" s="59"/>
      <c r="G259" s="59"/>
      <c r="H259" s="59"/>
      <c r="I259" s="60"/>
      <c r="J259" s="61"/>
      <c r="K259" s="62"/>
    </row>
    <row r="260" spans="5:11" ht="30" customHeight="1">
      <c r="E260" s="58"/>
      <c r="F260" s="59"/>
      <c r="G260" s="59"/>
      <c r="H260" s="59"/>
      <c r="I260" s="60"/>
      <c r="J260" s="61"/>
      <c r="K260" s="62"/>
    </row>
    <row r="261" spans="5:11" ht="30" customHeight="1">
      <c r="E261" s="58"/>
      <c r="F261" s="59"/>
      <c r="G261" s="59"/>
      <c r="H261" s="59"/>
      <c r="I261" s="60"/>
      <c r="J261" s="61"/>
      <c r="K261" s="62"/>
    </row>
    <row r="262" spans="5:11" ht="30" customHeight="1">
      <c r="E262" s="58"/>
      <c r="F262" s="59"/>
      <c r="G262" s="59"/>
      <c r="H262" s="59"/>
      <c r="I262" s="60"/>
      <c r="J262" s="61"/>
      <c r="K262" s="62"/>
    </row>
    <row r="263" spans="5:11" ht="30" customHeight="1">
      <c r="E263" s="58"/>
      <c r="F263" s="59"/>
      <c r="G263" s="59"/>
      <c r="H263" s="59"/>
      <c r="I263" s="60"/>
      <c r="J263" s="61"/>
      <c r="K263" s="62"/>
    </row>
    <row r="264" spans="5:11" ht="30" customHeight="1">
      <c r="E264" s="58"/>
      <c r="F264" s="59"/>
      <c r="G264" s="59"/>
      <c r="H264" s="59"/>
      <c r="I264" s="60"/>
      <c r="J264" s="61"/>
      <c r="K264" s="62"/>
    </row>
    <row r="265" spans="5:11" ht="30" customHeight="1">
      <c r="E265" s="58"/>
      <c r="F265" s="59"/>
      <c r="G265" s="59"/>
      <c r="H265" s="59"/>
      <c r="I265" s="60"/>
      <c r="J265" s="61"/>
      <c r="K265" s="62"/>
    </row>
    <row r="266" spans="5:11" ht="30" customHeight="1">
      <c r="E266" s="58"/>
      <c r="F266" s="59"/>
      <c r="G266" s="59"/>
      <c r="H266" s="59"/>
      <c r="I266" s="60"/>
      <c r="J266" s="61"/>
      <c r="K266" s="62"/>
    </row>
    <row r="267" spans="5:11" ht="30" customHeight="1">
      <c r="E267" s="58"/>
      <c r="F267" s="59"/>
      <c r="G267" s="59"/>
      <c r="H267" s="59"/>
      <c r="I267" s="60"/>
      <c r="J267" s="61"/>
      <c r="K267" s="62"/>
    </row>
    <row r="268" spans="5:11" ht="30" customHeight="1">
      <c r="E268" s="58"/>
      <c r="F268" s="59"/>
      <c r="G268" s="59"/>
      <c r="H268" s="59"/>
      <c r="I268" s="60"/>
      <c r="J268" s="61"/>
      <c r="K268" s="62"/>
    </row>
    <row r="269" spans="5:11" ht="30" customHeight="1">
      <c r="E269" s="58"/>
      <c r="F269" s="59"/>
      <c r="G269" s="59"/>
      <c r="H269" s="59"/>
      <c r="I269" s="60"/>
      <c r="J269" s="61"/>
      <c r="K269" s="62"/>
    </row>
    <row r="270" spans="5:11" ht="30" customHeight="1">
      <c r="E270" s="58"/>
      <c r="F270" s="59"/>
      <c r="G270" s="59"/>
      <c r="H270" s="59"/>
      <c r="I270" s="60"/>
      <c r="J270" s="61"/>
      <c r="K270" s="62"/>
    </row>
    <row r="271" spans="5:11" ht="30" customHeight="1">
      <c r="E271" s="58"/>
      <c r="F271" s="59"/>
      <c r="G271" s="59"/>
      <c r="H271" s="59"/>
      <c r="I271" s="60"/>
      <c r="J271" s="61"/>
      <c r="K271" s="62"/>
    </row>
    <row r="272" spans="5:11" ht="30" customHeight="1">
      <c r="E272" s="58"/>
      <c r="F272" s="59"/>
      <c r="G272" s="59"/>
      <c r="H272" s="59"/>
      <c r="I272" s="60"/>
      <c r="J272" s="61"/>
      <c r="K272" s="62"/>
    </row>
    <row r="273" spans="5:11" ht="30" customHeight="1">
      <c r="E273" s="58"/>
      <c r="F273" s="59"/>
      <c r="G273" s="59"/>
      <c r="H273" s="59"/>
      <c r="I273" s="60"/>
      <c r="J273" s="61"/>
      <c r="K273" s="62"/>
    </row>
    <row r="274" spans="5:11" ht="30" customHeight="1">
      <c r="E274" s="58"/>
      <c r="F274" s="59"/>
      <c r="G274" s="59"/>
      <c r="H274" s="59"/>
      <c r="I274" s="60"/>
      <c r="J274" s="61"/>
      <c r="K274" s="62"/>
    </row>
    <row r="275" spans="5:11" ht="30" customHeight="1">
      <c r="E275" s="58"/>
      <c r="F275" s="59"/>
      <c r="G275" s="59"/>
      <c r="H275" s="59"/>
      <c r="I275" s="60"/>
      <c r="J275" s="61"/>
      <c r="K275" s="62"/>
    </row>
    <row r="276" spans="5:11" ht="30" customHeight="1">
      <c r="E276" s="58"/>
      <c r="F276" s="59"/>
      <c r="G276" s="59"/>
      <c r="H276" s="59"/>
      <c r="I276" s="60"/>
      <c r="J276" s="61"/>
      <c r="K276" s="62"/>
    </row>
    <row r="277" spans="5:11" ht="30" customHeight="1">
      <c r="E277" s="58"/>
      <c r="F277" s="59"/>
      <c r="G277" s="59"/>
      <c r="H277" s="59"/>
      <c r="I277" s="60"/>
      <c r="J277" s="61"/>
      <c r="K277" s="62"/>
    </row>
    <row r="278" spans="5:11" ht="30" customHeight="1">
      <c r="E278" s="58"/>
      <c r="F278" s="59"/>
      <c r="G278" s="59"/>
      <c r="H278" s="59"/>
      <c r="I278" s="60"/>
      <c r="J278" s="61"/>
      <c r="K278" s="62"/>
    </row>
    <row r="279" spans="5:11" ht="30" customHeight="1">
      <c r="E279" s="58"/>
      <c r="F279" s="59"/>
      <c r="G279" s="59"/>
      <c r="H279" s="59"/>
      <c r="I279" s="60"/>
      <c r="J279" s="61"/>
      <c r="K279" s="62"/>
    </row>
    <row r="280" spans="5:11" ht="30" customHeight="1">
      <c r="E280" s="58"/>
      <c r="F280" s="59"/>
      <c r="G280" s="59"/>
      <c r="H280" s="59"/>
      <c r="I280" s="60"/>
      <c r="J280" s="61"/>
      <c r="K280" s="62"/>
    </row>
    <row r="281" spans="5:11" ht="30" customHeight="1">
      <c r="E281" s="58"/>
      <c r="F281" s="59"/>
      <c r="G281" s="59"/>
      <c r="H281" s="59"/>
      <c r="I281" s="60"/>
      <c r="J281" s="61"/>
      <c r="K281" s="62"/>
    </row>
    <row r="282" spans="5:11" ht="30" customHeight="1">
      <c r="E282" s="58"/>
      <c r="F282" s="59"/>
      <c r="G282" s="59"/>
      <c r="H282" s="59"/>
      <c r="I282" s="60"/>
      <c r="J282" s="61"/>
      <c r="K282" s="62"/>
    </row>
    <row r="283" spans="5:11" ht="30" customHeight="1">
      <c r="E283" s="58"/>
      <c r="F283" s="59"/>
      <c r="G283" s="59"/>
      <c r="H283" s="59"/>
      <c r="I283" s="60"/>
      <c r="J283" s="61"/>
      <c r="K283" s="62"/>
    </row>
    <row r="284" spans="5:11" ht="30" customHeight="1">
      <c r="E284" s="58"/>
      <c r="F284" s="59"/>
      <c r="G284" s="59"/>
      <c r="H284" s="59"/>
      <c r="I284" s="60"/>
      <c r="J284" s="61"/>
      <c r="K284" s="62"/>
    </row>
    <row r="285" spans="5:11" ht="30" customHeight="1">
      <c r="E285" s="58"/>
      <c r="F285" s="59"/>
      <c r="G285" s="59"/>
      <c r="H285" s="59"/>
      <c r="I285" s="60"/>
      <c r="J285" s="61"/>
      <c r="K285" s="62"/>
    </row>
    <row r="286" spans="5:11" ht="30" customHeight="1">
      <c r="E286" s="58"/>
      <c r="F286" s="59"/>
      <c r="G286" s="59"/>
      <c r="H286" s="59"/>
      <c r="I286" s="60"/>
      <c r="J286" s="61"/>
      <c r="K286" s="62"/>
    </row>
    <row r="287" spans="5:11" ht="30" customHeight="1">
      <c r="E287" s="58"/>
      <c r="F287" s="59"/>
      <c r="G287" s="59"/>
      <c r="H287" s="59"/>
      <c r="I287" s="60"/>
      <c r="J287" s="61"/>
      <c r="K287" s="62"/>
    </row>
    <row r="288" spans="5:11" ht="30" customHeight="1">
      <c r="E288" s="58"/>
      <c r="F288" s="59"/>
      <c r="G288" s="59"/>
      <c r="H288" s="59"/>
      <c r="I288" s="60"/>
      <c r="J288" s="61"/>
      <c r="K288" s="62"/>
    </row>
    <row r="289" spans="5:11" ht="30" customHeight="1">
      <c r="E289" s="58"/>
      <c r="F289" s="59"/>
      <c r="G289" s="59"/>
      <c r="H289" s="59"/>
      <c r="I289" s="60"/>
      <c r="J289" s="61"/>
      <c r="K289" s="62"/>
    </row>
    <row r="290" spans="5:11" ht="30" customHeight="1">
      <c r="E290" s="58"/>
      <c r="F290" s="59"/>
      <c r="G290" s="59"/>
      <c r="H290" s="59"/>
      <c r="I290" s="60"/>
      <c r="J290" s="61"/>
      <c r="K290" s="62"/>
    </row>
    <row r="291" spans="5:11" ht="30" customHeight="1">
      <c r="E291" s="58"/>
      <c r="F291" s="59"/>
      <c r="G291" s="59"/>
      <c r="H291" s="59"/>
      <c r="I291" s="60"/>
      <c r="J291" s="61"/>
      <c r="K291" s="62"/>
    </row>
    <row r="292" spans="5:11" ht="30" customHeight="1">
      <c r="E292" s="58"/>
      <c r="F292" s="59"/>
      <c r="G292" s="59"/>
      <c r="H292" s="59"/>
      <c r="I292" s="60"/>
      <c r="J292" s="61"/>
      <c r="K292" s="62"/>
    </row>
    <row r="293" spans="5:11" ht="30" customHeight="1">
      <c r="E293" s="58"/>
      <c r="F293" s="59"/>
      <c r="G293" s="59"/>
      <c r="H293" s="59"/>
      <c r="I293" s="60"/>
      <c r="J293" s="61"/>
      <c r="K293" s="62"/>
    </row>
    <row r="294" spans="5:11" ht="30" customHeight="1">
      <c r="E294" s="58"/>
      <c r="F294" s="59"/>
      <c r="G294" s="59"/>
      <c r="H294" s="59"/>
      <c r="I294" s="60"/>
      <c r="J294" s="61"/>
      <c r="K294" s="62"/>
    </row>
    <row r="295" spans="5:11" ht="30" customHeight="1">
      <c r="E295" s="58"/>
      <c r="F295" s="59"/>
      <c r="G295" s="59"/>
      <c r="H295" s="59"/>
      <c r="I295" s="60"/>
      <c r="J295" s="61"/>
      <c r="K295" s="62"/>
    </row>
    <row r="296" spans="5:11" ht="30" customHeight="1">
      <c r="E296" s="58"/>
      <c r="F296" s="59"/>
      <c r="G296" s="59"/>
      <c r="H296" s="59"/>
      <c r="I296" s="60"/>
      <c r="J296" s="61"/>
      <c r="K296" s="62"/>
    </row>
    <row r="297" spans="5:11" ht="30" customHeight="1">
      <c r="E297" s="58"/>
      <c r="F297" s="59"/>
      <c r="G297" s="59"/>
      <c r="H297" s="59"/>
      <c r="I297" s="60"/>
      <c r="J297" s="61"/>
      <c r="K297" s="62"/>
    </row>
    <row r="298" spans="5:11" ht="30" customHeight="1">
      <c r="E298" s="58"/>
      <c r="F298" s="59"/>
      <c r="G298" s="59"/>
      <c r="H298" s="59"/>
      <c r="I298" s="60"/>
      <c r="J298" s="61"/>
      <c r="K298" s="62"/>
    </row>
    <row r="299" spans="5:11" ht="30" customHeight="1">
      <c r="E299" s="58"/>
      <c r="F299" s="59"/>
      <c r="G299" s="59"/>
      <c r="H299" s="59"/>
      <c r="I299" s="60"/>
      <c r="J299" s="61"/>
      <c r="K299" s="62"/>
    </row>
    <row r="300" spans="5:11" ht="30" customHeight="1">
      <c r="E300" s="58"/>
      <c r="F300" s="59"/>
      <c r="G300" s="59"/>
      <c r="H300" s="59"/>
      <c r="I300" s="60"/>
      <c r="J300" s="61"/>
      <c r="K300" s="62"/>
    </row>
    <row r="301" spans="5:11" ht="30" customHeight="1">
      <c r="E301" s="58"/>
      <c r="F301" s="59"/>
      <c r="G301" s="59"/>
      <c r="H301" s="59"/>
      <c r="I301" s="60"/>
      <c r="J301" s="61"/>
      <c r="K301" s="62"/>
    </row>
    <row r="302" spans="5:11" ht="30" customHeight="1">
      <c r="E302" s="58"/>
      <c r="F302" s="59"/>
      <c r="G302" s="59"/>
      <c r="H302" s="59"/>
      <c r="I302" s="60"/>
      <c r="J302" s="61"/>
      <c r="K302" s="62"/>
    </row>
    <row r="303" spans="5:11" ht="30" customHeight="1">
      <c r="E303" s="58"/>
      <c r="F303" s="59"/>
      <c r="G303" s="59"/>
      <c r="H303" s="59"/>
      <c r="I303" s="60"/>
      <c r="J303" s="61"/>
      <c r="K303" s="62"/>
    </row>
    <row r="304" spans="5:11" ht="30" customHeight="1">
      <c r="E304" s="58"/>
      <c r="F304" s="59"/>
      <c r="G304" s="59"/>
      <c r="H304" s="59"/>
      <c r="I304" s="60"/>
      <c r="J304" s="61"/>
      <c r="K304" s="62"/>
    </row>
    <row r="305" spans="5:11" ht="30" customHeight="1">
      <c r="E305" s="58"/>
      <c r="F305" s="59"/>
      <c r="G305" s="59"/>
      <c r="H305" s="59"/>
      <c r="I305" s="60"/>
      <c r="J305" s="61"/>
      <c r="K305" s="62"/>
    </row>
    <row r="306" spans="5:11" ht="30" customHeight="1">
      <c r="E306" s="58"/>
      <c r="F306" s="59"/>
      <c r="G306" s="59"/>
      <c r="H306" s="59"/>
      <c r="I306" s="60"/>
      <c r="J306" s="61"/>
      <c r="K306" s="62"/>
    </row>
    <row r="307" spans="5:11" ht="30" customHeight="1">
      <c r="E307" s="58"/>
      <c r="F307" s="59"/>
      <c r="G307" s="59"/>
      <c r="H307" s="59"/>
      <c r="I307" s="60"/>
      <c r="J307" s="61"/>
      <c r="K307" s="62"/>
    </row>
    <row r="308" spans="5:11" ht="30" customHeight="1">
      <c r="E308" s="58"/>
      <c r="F308" s="59"/>
      <c r="G308" s="59"/>
      <c r="H308" s="59"/>
      <c r="I308" s="60"/>
      <c r="J308" s="61"/>
      <c r="K308" s="62"/>
    </row>
    <row r="309" spans="5:11" ht="30" customHeight="1">
      <c r="E309" s="58"/>
      <c r="F309" s="59"/>
      <c r="G309" s="59"/>
      <c r="H309" s="59"/>
      <c r="I309" s="60"/>
      <c r="J309" s="61"/>
      <c r="K309" s="62"/>
    </row>
    <row r="310" spans="5:11" ht="30" customHeight="1">
      <c r="E310" s="58"/>
      <c r="F310" s="59"/>
      <c r="G310" s="59"/>
      <c r="H310" s="59"/>
      <c r="I310" s="60"/>
      <c r="J310" s="61"/>
      <c r="K310" s="62"/>
    </row>
    <row r="311" spans="5:11" ht="30" customHeight="1">
      <c r="E311" s="58"/>
      <c r="F311" s="59"/>
      <c r="G311" s="59"/>
      <c r="H311" s="59"/>
      <c r="I311" s="60"/>
      <c r="J311" s="61"/>
      <c r="K311" s="62"/>
    </row>
    <row r="312" spans="5:11" ht="30" customHeight="1">
      <c r="E312" s="58"/>
      <c r="F312" s="59"/>
      <c r="G312" s="59"/>
      <c r="H312" s="59"/>
      <c r="I312" s="60"/>
      <c r="J312" s="61"/>
      <c r="K312" s="62"/>
    </row>
    <row r="313" spans="5:11" ht="30" customHeight="1">
      <c r="E313" s="58"/>
      <c r="F313" s="59"/>
      <c r="G313" s="59"/>
      <c r="H313" s="59"/>
      <c r="I313" s="60"/>
      <c r="J313" s="61"/>
      <c r="K313" s="62"/>
    </row>
    <row r="314" spans="5:11" ht="30" customHeight="1">
      <c r="E314" s="58"/>
      <c r="F314" s="59"/>
      <c r="G314" s="59"/>
      <c r="H314" s="59"/>
      <c r="I314" s="60"/>
      <c r="J314" s="61"/>
      <c r="K314" s="62"/>
    </row>
    <row r="315" spans="5:11" ht="30" customHeight="1">
      <c r="E315" s="58"/>
      <c r="F315" s="59"/>
      <c r="G315" s="59"/>
      <c r="H315" s="59"/>
      <c r="I315" s="60"/>
      <c r="J315" s="61"/>
      <c r="K315" s="62"/>
    </row>
    <row r="316" spans="5:11" ht="30" customHeight="1">
      <c r="E316" s="58"/>
      <c r="F316" s="59"/>
      <c r="G316" s="59"/>
      <c r="H316" s="59"/>
      <c r="I316" s="60"/>
      <c r="J316" s="61"/>
      <c r="K316" s="62"/>
    </row>
    <row r="317" spans="5:11" ht="30" customHeight="1">
      <c r="E317" s="58"/>
      <c r="F317" s="59"/>
      <c r="G317" s="59"/>
      <c r="H317" s="59"/>
      <c r="I317" s="60"/>
      <c r="J317" s="61"/>
      <c r="K317" s="62"/>
    </row>
    <row r="318" spans="5:11" ht="30" customHeight="1">
      <c r="E318" s="58"/>
      <c r="F318" s="59"/>
      <c r="G318" s="59"/>
      <c r="H318" s="59"/>
      <c r="I318" s="60"/>
      <c r="J318" s="61"/>
      <c r="K318" s="62"/>
    </row>
    <row r="319" spans="5:11" ht="30" customHeight="1">
      <c r="E319" s="58"/>
      <c r="F319" s="59"/>
      <c r="G319" s="59"/>
      <c r="H319" s="59"/>
      <c r="I319" s="60"/>
      <c r="J319" s="61"/>
      <c r="K319" s="62"/>
    </row>
    <row r="320" spans="5:11" ht="30" customHeight="1">
      <c r="E320" s="58"/>
      <c r="F320" s="59"/>
      <c r="G320" s="59"/>
      <c r="H320" s="59"/>
      <c r="I320" s="60"/>
      <c r="J320" s="61"/>
      <c r="K320" s="62"/>
    </row>
    <row r="321" spans="5:11" ht="30" customHeight="1">
      <c r="E321" s="58"/>
      <c r="F321" s="59"/>
      <c r="G321" s="59"/>
      <c r="H321" s="59"/>
      <c r="I321" s="60"/>
      <c r="J321" s="61"/>
      <c r="K321" s="62"/>
    </row>
    <row r="322" spans="5:11" ht="30" customHeight="1">
      <c r="E322" s="58"/>
      <c r="F322" s="59"/>
      <c r="G322" s="59"/>
      <c r="H322" s="59"/>
      <c r="I322" s="60"/>
      <c r="J322" s="61"/>
      <c r="K322" s="62"/>
    </row>
    <row r="323" spans="5:11" ht="30" customHeight="1">
      <c r="E323" s="58"/>
      <c r="F323" s="59"/>
      <c r="G323" s="59"/>
      <c r="H323" s="59"/>
      <c r="I323" s="60"/>
      <c r="J323" s="61"/>
      <c r="K323" s="62"/>
    </row>
    <row r="324" spans="5:11" ht="30" customHeight="1">
      <c r="E324" s="58"/>
      <c r="F324" s="59"/>
      <c r="G324" s="59"/>
      <c r="H324" s="59"/>
      <c r="I324" s="60"/>
      <c r="J324" s="61"/>
      <c r="K324" s="62"/>
    </row>
    <row r="325" spans="5:11" ht="30" customHeight="1">
      <c r="E325" s="58"/>
      <c r="F325" s="59"/>
      <c r="G325" s="59"/>
      <c r="H325" s="59"/>
      <c r="I325" s="60"/>
      <c r="J325" s="61"/>
      <c r="K325" s="62"/>
    </row>
    <row r="326" spans="5:11" ht="30" customHeight="1">
      <c r="E326" s="58"/>
      <c r="F326" s="59"/>
      <c r="G326" s="59"/>
      <c r="H326" s="59"/>
      <c r="I326" s="60"/>
      <c r="J326" s="61"/>
      <c r="K326" s="62"/>
    </row>
    <row r="327" spans="5:11" ht="30" customHeight="1">
      <c r="E327" s="58"/>
      <c r="F327" s="59"/>
      <c r="G327" s="59"/>
      <c r="H327" s="59"/>
      <c r="I327" s="60"/>
      <c r="J327" s="61"/>
      <c r="K327" s="62"/>
    </row>
    <row r="328" spans="5:11" ht="30" customHeight="1">
      <c r="E328" s="58"/>
      <c r="F328" s="59"/>
      <c r="G328" s="59"/>
      <c r="H328" s="59"/>
      <c r="I328" s="60"/>
      <c r="J328" s="61"/>
      <c r="K328" s="62"/>
    </row>
    <row r="329" spans="5:11" ht="30" customHeight="1">
      <c r="E329" s="58"/>
      <c r="F329" s="59"/>
      <c r="G329" s="59"/>
      <c r="H329" s="59"/>
      <c r="I329" s="60"/>
      <c r="J329" s="61"/>
      <c r="K329" s="62"/>
    </row>
    <row r="330" spans="5:11" ht="30" customHeight="1">
      <c r="E330" s="58"/>
      <c r="F330" s="59"/>
      <c r="G330" s="59"/>
      <c r="H330" s="59"/>
      <c r="I330" s="60"/>
      <c r="J330" s="61"/>
      <c r="K330" s="62"/>
    </row>
    <row r="331" spans="5:11" ht="30" customHeight="1">
      <c r="E331" s="58"/>
      <c r="F331" s="59"/>
      <c r="G331" s="59"/>
      <c r="H331" s="59"/>
      <c r="I331" s="60"/>
      <c r="J331" s="61"/>
      <c r="K331" s="62"/>
    </row>
    <row r="332" spans="5:11" ht="30" customHeight="1">
      <c r="E332" s="58"/>
      <c r="F332" s="59"/>
      <c r="G332" s="59"/>
      <c r="H332" s="59"/>
      <c r="I332" s="60"/>
      <c r="J332" s="61"/>
      <c r="K332" s="62"/>
    </row>
    <row r="333" spans="5:11" ht="30" customHeight="1">
      <c r="E333" s="58"/>
      <c r="F333" s="59"/>
      <c r="G333" s="59"/>
      <c r="H333" s="59"/>
      <c r="I333" s="60"/>
      <c r="J333" s="61"/>
      <c r="K333" s="62"/>
    </row>
    <row r="334" spans="5:11" ht="30" customHeight="1">
      <c r="E334" s="58"/>
      <c r="F334" s="59"/>
      <c r="G334" s="59"/>
      <c r="H334" s="59"/>
      <c r="I334" s="60"/>
      <c r="J334" s="61"/>
      <c r="K334" s="62"/>
    </row>
    <row r="335" spans="5:11" ht="30" customHeight="1">
      <c r="E335" s="58"/>
      <c r="F335" s="59"/>
      <c r="G335" s="59"/>
      <c r="H335" s="59"/>
      <c r="I335" s="60"/>
      <c r="J335" s="61"/>
      <c r="K335" s="62"/>
    </row>
    <row r="336" spans="5:11" ht="30" customHeight="1">
      <c r="E336" s="58"/>
      <c r="F336" s="59"/>
      <c r="G336" s="59"/>
      <c r="H336" s="59"/>
      <c r="I336" s="60"/>
      <c r="J336" s="61"/>
      <c r="K336" s="62"/>
    </row>
    <row r="337" spans="5:11" ht="30" customHeight="1">
      <c r="E337" s="58"/>
      <c r="F337" s="59"/>
      <c r="G337" s="59"/>
      <c r="H337" s="59"/>
      <c r="I337" s="60"/>
      <c r="J337" s="61"/>
      <c r="K337" s="62"/>
    </row>
    <row r="338" spans="5:11" ht="30" customHeight="1">
      <c r="E338" s="58"/>
      <c r="F338" s="59"/>
      <c r="G338" s="59"/>
      <c r="H338" s="59"/>
      <c r="I338" s="60"/>
      <c r="J338" s="61"/>
      <c r="K338" s="62"/>
    </row>
    <row r="339" spans="5:11" ht="30" customHeight="1">
      <c r="E339" s="58"/>
      <c r="F339" s="59"/>
      <c r="G339" s="59"/>
      <c r="H339" s="59"/>
      <c r="I339" s="60"/>
      <c r="J339" s="61"/>
      <c r="K339" s="62"/>
    </row>
    <row r="340" spans="5:11" ht="30" customHeight="1">
      <c r="E340" s="58"/>
      <c r="F340" s="59"/>
      <c r="G340" s="59"/>
      <c r="H340" s="59"/>
      <c r="I340" s="60"/>
      <c r="J340" s="61"/>
      <c r="K340" s="62"/>
    </row>
    <row r="341" spans="5:11" ht="30" customHeight="1">
      <c r="E341" s="58"/>
      <c r="F341" s="59"/>
      <c r="G341" s="59"/>
      <c r="H341" s="59"/>
      <c r="I341" s="60"/>
      <c r="J341" s="61"/>
      <c r="K341" s="62"/>
    </row>
    <row r="342" spans="5:11" ht="30" customHeight="1">
      <c r="E342" s="58"/>
      <c r="F342" s="59"/>
      <c r="G342" s="59"/>
      <c r="H342" s="59"/>
      <c r="I342" s="60"/>
      <c r="J342" s="61"/>
      <c r="K342" s="62"/>
    </row>
    <row r="343" spans="5:11" ht="30" customHeight="1">
      <c r="E343" s="58"/>
      <c r="F343" s="59"/>
      <c r="G343" s="59"/>
      <c r="H343" s="59"/>
      <c r="I343" s="60"/>
      <c r="J343" s="61"/>
      <c r="K343" s="62"/>
    </row>
    <row r="344" spans="5:11" ht="30" customHeight="1">
      <c r="E344" s="58"/>
      <c r="F344" s="59"/>
      <c r="G344" s="59"/>
      <c r="H344" s="59"/>
      <c r="I344" s="60"/>
      <c r="J344" s="61"/>
      <c r="K344" s="62"/>
    </row>
    <row r="345" spans="5:11" ht="30" customHeight="1">
      <c r="E345" s="58"/>
      <c r="F345" s="59"/>
      <c r="G345" s="59"/>
      <c r="H345" s="59"/>
      <c r="I345" s="60"/>
      <c r="J345" s="61"/>
      <c r="K345" s="62"/>
    </row>
    <row r="346" spans="5:11" ht="30" customHeight="1">
      <c r="E346" s="58"/>
      <c r="F346" s="59"/>
      <c r="G346" s="59"/>
      <c r="H346" s="59"/>
      <c r="I346" s="60"/>
      <c r="J346" s="61"/>
      <c r="K346" s="62"/>
    </row>
    <row r="347" spans="5:11" ht="30" customHeight="1">
      <c r="E347" s="58"/>
      <c r="F347" s="59"/>
      <c r="G347" s="59"/>
      <c r="H347" s="59"/>
      <c r="I347" s="60"/>
      <c r="J347" s="61"/>
      <c r="K347" s="62"/>
    </row>
    <row r="348" spans="5:11" ht="30" customHeight="1">
      <c r="E348" s="58"/>
      <c r="F348" s="59"/>
      <c r="G348" s="59"/>
      <c r="H348" s="59"/>
      <c r="I348" s="60"/>
      <c r="J348" s="61"/>
      <c r="K348" s="62"/>
    </row>
    <row r="349" spans="5:11" ht="30" customHeight="1">
      <c r="E349" s="58"/>
      <c r="F349" s="59"/>
      <c r="G349" s="59"/>
      <c r="H349" s="59"/>
      <c r="I349" s="60"/>
      <c r="J349" s="61"/>
      <c r="K349" s="62"/>
    </row>
    <row r="350" spans="5:11" ht="30" customHeight="1">
      <c r="E350" s="58"/>
      <c r="F350" s="59"/>
      <c r="G350" s="59"/>
      <c r="H350" s="59"/>
      <c r="I350" s="60"/>
      <c r="J350" s="61"/>
      <c r="K350" s="62"/>
    </row>
    <row r="351" spans="5:11" ht="30" customHeight="1">
      <c r="E351" s="58"/>
      <c r="F351" s="59"/>
      <c r="G351" s="59"/>
      <c r="H351" s="59"/>
      <c r="I351" s="60"/>
      <c r="J351" s="61"/>
      <c r="K351" s="62"/>
    </row>
    <row r="352" spans="5:11" ht="30" customHeight="1">
      <c r="E352" s="58"/>
      <c r="F352" s="59"/>
      <c r="G352" s="59"/>
      <c r="H352" s="59"/>
      <c r="I352" s="60"/>
      <c r="J352" s="61"/>
      <c r="K352" s="62"/>
    </row>
    <row r="353" spans="5:11" ht="30" customHeight="1">
      <c r="E353" s="63"/>
      <c r="F353" s="64"/>
      <c r="G353" s="64"/>
      <c r="H353" s="64"/>
      <c r="I353" s="65"/>
      <c r="J353" s="66"/>
      <c r="K353" s="67"/>
    </row>
    <row r="1048576" spans="1:1 16384:16384" ht="30" customHeight="1">
      <c r="A1048576" s="92"/>
      <c r="XFD1048576" s="92"/>
    </row>
  </sheetData>
  <phoneticPr fontId="1" type="noConversion"/>
  <conditionalFormatting sqref="K6:K353">
    <cfRule type="containsText" dxfId="19" priority="1" operator="containsText" text="Late">
      <formula>NOT(ISERROR(SEARCH("Late",K6)))</formula>
    </cfRule>
  </conditionalFormatting>
  <dataValidations count="4">
    <dataValidation type="list" allowBlank="1" showInputMessage="1" showErrorMessage="1" sqref="K6:K353" xr:uid="{C9DDFBF0-6975-964C-9BC2-742C323AFE17}">
      <formula1>"Paid,Late"</formula1>
    </dataValidation>
    <dataValidation type="list" allowBlank="1" showInputMessage="1" showErrorMessage="1" sqref="F6:F98" xr:uid="{0B4C8DF2-9929-4B50-8107-2D552B750037}">
      <formula1>"Expenses"</formula1>
    </dataValidation>
    <dataValidation type="list" allowBlank="1" showInputMessage="1" showErrorMessage="1" sqref="G6:G282" xr:uid="{9B8370EF-CEF4-4D5B-9860-00E7DF7E0629}">
      <formula1>"In-house, Out-Source"</formula1>
    </dataValidation>
    <dataValidation type="list" allowBlank="1" showInputMessage="1" showErrorMessage="1" sqref="H6:H219" xr:uid="{7B1E1ED1-3889-4405-84D1-09FD0380382B}">
      <formula1>"Makita,Estic,Atlas"</formula1>
    </dataValidation>
  </dataValidations>
  <pageMargins left="0.7" right="0.7" top="0.75" bottom="0.75" header="0.3" footer="0.3"/>
  <pageSetup orientation="portrait" horizontalDpi="0" verticalDpi="0"/>
  <headerFooter>
    <oddHeader>&amp;Cwww.other-levels.com
Copyright © 2023 Other Level's. All rights reserved
"Any illegal reproduction of this content in any form will result in immediate action against the person concerned."</oddHeader>
    <oddFooter>&amp;Cwww.other-levels.com
Copyright © 2023 Other Level's. All rights reserved
"Any illegal reproduction of this content in any form will result in immediate action against the person concerned."</oddFooter>
  </headerFooter>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931B5-2C60-014C-A491-780116FDA8C3}">
  <sheetPr>
    <tabColor rgb="FF09C9C8"/>
  </sheetPr>
  <dimension ref="A2:BC314"/>
  <sheetViews>
    <sheetView showGridLines="0" showRowColHeaders="0" zoomScaleNormal="100" workbookViewId="0">
      <selection activeCell="A13" sqref="A13"/>
    </sheetView>
  </sheetViews>
  <sheetFormatPr defaultColWidth="10.875" defaultRowHeight="24.95" customHeight="1"/>
  <cols>
    <col min="1" max="1" width="9.125" style="3" customWidth="1"/>
    <col min="2" max="2" width="9.625" style="3" customWidth="1"/>
    <col min="3" max="3" width="12.125" style="3" bestFit="1" customWidth="1"/>
    <col min="4" max="4" width="13.25" style="3" bestFit="1" customWidth="1"/>
    <col min="5" max="5" width="11.125" style="3" customWidth="1"/>
    <col min="6" max="6" width="17.5" style="3" customWidth="1"/>
    <col min="7" max="7" width="12.125" style="3" bestFit="1" customWidth="1"/>
    <col min="8" max="8" width="13.25" style="3" bestFit="1" customWidth="1"/>
    <col min="9" max="10" width="14" style="3" customWidth="1"/>
    <col min="11" max="11" width="8.625" style="3" customWidth="1"/>
    <col min="12" max="12" width="8" style="3" customWidth="1"/>
    <col min="13" max="13" width="18.5" style="3" bestFit="1" customWidth="1"/>
    <col min="14" max="15" width="7.5" style="3" customWidth="1"/>
    <col min="16" max="16" width="12.125" style="3" bestFit="1" customWidth="1"/>
    <col min="17" max="17" width="13.25" style="3" bestFit="1" customWidth="1"/>
    <col min="18" max="19" width="7.5" style="3" customWidth="1"/>
    <col min="20" max="20" width="12.125" style="3" bestFit="1" customWidth="1"/>
    <col min="21" max="21" width="16" style="3" bestFit="1" customWidth="1"/>
    <col min="22" max="23" width="7.5" style="3" customWidth="1"/>
    <col min="24" max="24" width="12.125" style="3" bestFit="1" customWidth="1"/>
    <col min="25" max="25" width="14.75" style="3" bestFit="1" customWidth="1"/>
    <col min="26" max="26" width="14.25" style="3" bestFit="1" customWidth="1"/>
    <col min="27" max="27" width="13.25" style="3" bestFit="1" customWidth="1"/>
    <col min="28" max="28" width="14.25" style="3" bestFit="1" customWidth="1"/>
    <col min="29" max="30" width="6.875" style="3" customWidth="1"/>
    <col min="31" max="31" width="15.375" style="11" bestFit="1" customWidth="1"/>
    <col min="32" max="32" width="15.875" style="3" bestFit="1" customWidth="1"/>
    <col min="33" max="34" width="7.5" style="3" customWidth="1"/>
    <col min="35" max="35" width="12.125" style="3" bestFit="1" customWidth="1"/>
    <col min="36" max="36" width="13.375" style="3" bestFit="1" customWidth="1"/>
    <col min="37" max="37" width="8.125" style="3" customWidth="1"/>
    <col min="38" max="38" width="7.5" style="3" customWidth="1"/>
    <col min="39" max="39" width="20.625" style="3" bestFit="1" customWidth="1"/>
    <col min="40" max="41" width="7.5" style="3" customWidth="1"/>
    <col min="42" max="42" width="12.125" style="3" bestFit="1" customWidth="1"/>
    <col min="43" max="43" width="3.375" style="3" customWidth="1"/>
    <col min="44" max="44" width="15.625" style="3" bestFit="1" customWidth="1"/>
    <col min="45" max="45" width="10.875" style="3"/>
    <col min="46" max="46" width="9.625" style="3" bestFit="1" customWidth="1"/>
    <col min="47" max="47" width="13.375" style="3" bestFit="1" customWidth="1"/>
    <col min="48" max="49" width="7.5" style="3" customWidth="1"/>
    <col min="50" max="50" width="12.125" style="3" bestFit="1" customWidth="1"/>
    <col min="51" max="51" width="13.875" style="3" bestFit="1" customWidth="1"/>
    <col min="52" max="52" width="10.875" style="3"/>
    <col min="53" max="53" width="17.5" style="3" bestFit="1" customWidth="1"/>
    <col min="54" max="54" width="10.875" style="3"/>
    <col min="55" max="56" width="7.5" style="3" customWidth="1"/>
    <col min="57" max="16384" width="10.875" style="3"/>
  </cols>
  <sheetData>
    <row r="2" spans="3:55" s="88" customFormat="1" ht="24.95" customHeight="1">
      <c r="C2" s="88" t="s">
        <v>11</v>
      </c>
      <c r="E2" s="89"/>
      <c r="G2" s="88" t="s">
        <v>47</v>
      </c>
      <c r="K2" s="89"/>
      <c r="M2" s="88" t="s">
        <v>48</v>
      </c>
      <c r="N2" s="89"/>
      <c r="P2" s="88" t="s">
        <v>49</v>
      </c>
      <c r="R2" s="89"/>
      <c r="T2" s="88" t="s">
        <v>50</v>
      </c>
      <c r="V2" s="89"/>
      <c r="X2" s="90" t="s">
        <v>51</v>
      </c>
      <c r="AE2" s="90"/>
      <c r="AG2" s="89"/>
      <c r="AI2" s="90" t="s">
        <v>52</v>
      </c>
      <c r="AK2" s="89"/>
      <c r="AM2" s="90" t="s">
        <v>53</v>
      </c>
      <c r="AN2" s="89"/>
      <c r="AP2" s="90" t="s">
        <v>54</v>
      </c>
      <c r="AV2" s="89"/>
      <c r="AX2" s="100" t="s">
        <v>55</v>
      </c>
      <c r="BC2" s="89"/>
    </row>
    <row r="3" spans="3:55" s="5" customFormat="1" ht="24.95" customHeight="1">
      <c r="C3" s="6"/>
      <c r="E3" s="7"/>
      <c r="G3" s="6"/>
      <c r="K3" s="7"/>
      <c r="M3" s="6"/>
      <c r="N3" s="7"/>
      <c r="O3" s="6"/>
      <c r="P3" s="6"/>
      <c r="Q3" s="6"/>
      <c r="R3" s="14"/>
      <c r="S3" s="6"/>
      <c r="T3" s="6"/>
      <c r="V3" s="7"/>
      <c r="X3" s="10"/>
      <c r="AE3" s="12"/>
      <c r="AG3" s="7"/>
      <c r="AI3" s="10"/>
      <c r="AK3" s="7"/>
      <c r="AM3" s="10"/>
      <c r="AN3" s="7"/>
      <c r="AV3" s="7"/>
      <c r="BC3" s="7"/>
    </row>
    <row r="4" spans="3:55" s="5" customFormat="1" ht="24.95" customHeight="1">
      <c r="C4" s="6"/>
      <c r="E4" s="7"/>
      <c r="G4" s="6"/>
      <c r="I4" s="49" t="s">
        <v>56</v>
      </c>
      <c r="J4" s="50" t="s">
        <v>57</v>
      </c>
      <c r="K4" s="7"/>
      <c r="M4" s="6"/>
      <c r="N4" s="7"/>
      <c r="O4" s="6"/>
      <c r="P4" s="6"/>
      <c r="Q4" s="6"/>
      <c r="R4" s="14"/>
      <c r="S4" s="6"/>
      <c r="T4" s="6"/>
      <c r="V4" s="7"/>
      <c r="X4" s="10"/>
      <c r="AE4" s="12"/>
      <c r="AG4" s="7"/>
      <c r="AI4" s="10"/>
      <c r="AK4" s="7"/>
      <c r="AM4" s="10"/>
      <c r="AN4" s="7"/>
      <c r="AV4" s="7"/>
      <c r="AX4" s="101" t="s">
        <v>13</v>
      </c>
      <c r="AY4" s="103">
        <f>AVERAGEIF(Spreadsheet!H6:H300, "Makita", Spreadsheet!I6:I300)</f>
        <v>1114.6500000000001</v>
      </c>
      <c r="BC4" s="7"/>
    </row>
    <row r="5" spans="3:55" ht="20.25">
      <c r="D5" s="16"/>
      <c r="E5" s="9"/>
      <c r="G5" s="13" t="s">
        <v>13</v>
      </c>
      <c r="H5" s="51">
        <f>VLOOKUP(G5,$G$16:$H$21,2,0)</f>
        <v>1181</v>
      </c>
      <c r="I5" s="51" t="e">
        <f>IF(H5=MAX($H$5:$H$8),H5,"")</f>
        <v>#N/A</v>
      </c>
      <c r="J5" s="51" t="e">
        <f>IF(H5=MIN($H$5:$H$8),H5,"")</f>
        <v>#N/A</v>
      </c>
      <c r="K5" s="9"/>
      <c r="M5" s="93">
        <f>D9</f>
        <v>1666</v>
      </c>
      <c r="N5" s="9"/>
      <c r="R5" s="9"/>
      <c r="V5" s="9"/>
      <c r="AG5" s="9"/>
      <c r="AK5" s="9"/>
      <c r="AM5" s="52">
        <f>SUM(Spreadsheet!M6:M9)-(Pivottables!H9-Pivottables!D9)</f>
        <v>469</v>
      </c>
      <c r="AN5" s="9"/>
      <c r="AV5" s="9"/>
      <c r="AX5" s="102" t="s">
        <v>17</v>
      </c>
      <c r="AY5" s="103">
        <f>AVERAGEIF(Spreadsheet!H6:H300, "Estic", Spreadsheet!I6:I300)</f>
        <v>5507.666666666667</v>
      </c>
      <c r="BC5" s="9"/>
    </row>
    <row r="6" spans="3:55" s="6" customFormat="1" ht="20.25">
      <c r="C6" s="13" t="s">
        <v>12</v>
      </c>
      <c r="D6" s="25">
        <f>VLOOKUP(C6,$C$16:$D$20,2,0)</f>
        <v>1246</v>
      </c>
      <c r="E6" s="14"/>
      <c r="G6" s="13" t="s">
        <v>17</v>
      </c>
      <c r="H6" s="51">
        <f>VLOOKUP(G6,$G$16:$H$21,2,0)</f>
        <v>65</v>
      </c>
      <c r="I6" s="51" t="e">
        <f t="shared" ref="I6:I8" si="0">IF(H6=MAX($H$5:$H$8),H6,"")</f>
        <v>#N/A</v>
      </c>
      <c r="J6" s="51" t="e">
        <f>IF(H6=MIN($H$5:$H$8),H6,"")</f>
        <v>#N/A</v>
      </c>
      <c r="K6" s="14"/>
      <c r="N6" s="14"/>
      <c r="P6" s="1" t="s">
        <v>1</v>
      </c>
      <c r="Q6" t="s">
        <v>11</v>
      </c>
      <c r="R6" s="14"/>
      <c r="T6" s="1" t="s">
        <v>1</v>
      </c>
      <c r="U6" t="s">
        <v>58</v>
      </c>
      <c r="V6" s="14"/>
      <c r="X6" s="17"/>
      <c r="Y6" s="17"/>
      <c r="AE6" s="10"/>
      <c r="AG6" s="14"/>
      <c r="AI6" s="17"/>
      <c r="AJ6" s="17"/>
      <c r="AK6" s="14"/>
      <c r="AN6" s="14"/>
      <c r="AV6" s="14"/>
      <c r="AX6" s="102" t="s">
        <v>20</v>
      </c>
      <c r="AY6" s="103">
        <f>AVERAGEIF(Spreadsheet!H6:H300, "Atlas", Spreadsheet!I6:I300)</f>
        <v>2310.9677419354839</v>
      </c>
      <c r="BC6" s="14"/>
    </row>
    <row r="7" spans="3:55" s="6" customFormat="1" ht="18.75">
      <c r="C7" s="13" t="s">
        <v>19</v>
      </c>
      <c r="D7" s="25">
        <f>VLOOKUP(C7,$C$16:$D$20,2,0)</f>
        <v>420</v>
      </c>
      <c r="E7" s="14"/>
      <c r="G7" s="13" t="s">
        <v>20</v>
      </c>
      <c r="H7" s="51">
        <f>VLOOKUP(G7,$G$16:$H$21,2,0)</f>
        <v>420</v>
      </c>
      <c r="I7" s="51" t="e">
        <f t="shared" si="0"/>
        <v>#N/A</v>
      </c>
      <c r="J7" s="51" t="e">
        <f t="shared" ref="J6:J8" si="1">IF(H7=MIN($H$5:$H$8),H7,"")</f>
        <v>#N/A</v>
      </c>
      <c r="K7" s="14"/>
      <c r="N7" s="14"/>
      <c r="P7" s="4"/>
      <c r="Q7" s="4"/>
      <c r="R7" s="14"/>
      <c r="T7" s="4"/>
      <c r="U7" s="4"/>
      <c r="V7" s="14"/>
      <c r="X7" s="4"/>
      <c r="Y7" s="4"/>
      <c r="AE7" s="10"/>
      <c r="AG7" s="14"/>
      <c r="AI7" s="4"/>
      <c r="AJ7" s="4"/>
      <c r="AK7" s="14"/>
      <c r="AN7" s="14"/>
      <c r="AV7" s="14"/>
      <c r="BC7" s="14"/>
    </row>
    <row r="8" spans="3:55" s="6" customFormat="1" ht="18.75">
      <c r="C8" s="18"/>
      <c r="D8" s="26"/>
      <c r="E8" s="14"/>
      <c r="G8" s="18"/>
      <c r="H8" s="51" t="e">
        <f>VLOOKUP(G8,$G$16:$H$21,2,0)</f>
        <v>#N/A</v>
      </c>
      <c r="I8" s="51" t="e">
        <f t="shared" si="0"/>
        <v>#N/A</v>
      </c>
      <c r="J8" s="51" t="e">
        <f t="shared" si="1"/>
        <v>#N/A</v>
      </c>
      <c r="K8" s="14"/>
      <c r="N8" s="14"/>
      <c r="P8" s="1" t="s">
        <v>59</v>
      </c>
      <c r="Q8" t="s">
        <v>60</v>
      </c>
      <c r="R8" s="14"/>
      <c r="T8" s="1" t="s">
        <v>59</v>
      </c>
      <c r="U8" t="s">
        <v>60</v>
      </c>
      <c r="V8" s="14"/>
      <c r="X8"/>
      <c r="Y8" s="1" t="s">
        <v>61</v>
      </c>
      <c r="Z8"/>
      <c r="AA8"/>
      <c r="AB8"/>
      <c r="AC8"/>
      <c r="AD8"/>
      <c r="AE8" s="10"/>
      <c r="AG8" s="14"/>
      <c r="AI8" s="1" t="s">
        <v>59</v>
      </c>
      <c r="AJ8" t="s">
        <v>62</v>
      </c>
      <c r="AK8" s="14"/>
      <c r="AN8" s="14"/>
      <c r="AP8" s="1" t="s">
        <v>59</v>
      </c>
      <c r="AQ8"/>
      <c r="AR8" s="54" t="s">
        <v>63</v>
      </c>
      <c r="AT8" s="56" t="s">
        <v>64</v>
      </c>
      <c r="AU8" s="56" t="s">
        <v>65</v>
      </c>
      <c r="AV8" s="14"/>
      <c r="AX8"/>
      <c r="AY8"/>
      <c r="AZ8" s="5"/>
      <c r="BA8" s="5"/>
      <c r="BB8" s="5"/>
      <c r="BC8" s="14"/>
    </row>
    <row r="9" spans="3:55" ht="18.75">
      <c r="C9" s="15" t="s">
        <v>66</v>
      </c>
      <c r="D9" s="25">
        <f>GETPIVOTDATA("Amount",$C$16)</f>
        <v>1666</v>
      </c>
      <c r="E9" s="9"/>
      <c r="G9" s="15" t="s">
        <v>67</v>
      </c>
      <c r="H9" s="25">
        <f>GETPIVOTDATA("Amount",$G$16)</f>
        <v>1666</v>
      </c>
      <c r="I9" s="48"/>
      <c r="J9" s="48"/>
      <c r="K9" s="9"/>
      <c r="N9" s="9"/>
      <c r="P9" s="2" t="s">
        <v>10</v>
      </c>
      <c r="Q9">
        <v>1666</v>
      </c>
      <c r="R9" s="9"/>
      <c r="T9" s="2" t="s">
        <v>68</v>
      </c>
      <c r="U9"/>
      <c r="V9" s="9"/>
      <c r="X9"/>
      <c r="Y9" t="s">
        <v>11</v>
      </c>
      <c r="Z9"/>
      <c r="AA9" t="s">
        <v>69</v>
      </c>
      <c r="AB9"/>
      <c r="AC9"/>
      <c r="AD9"/>
      <c r="AG9" s="9"/>
      <c r="AI9" s="2" t="s">
        <v>22</v>
      </c>
      <c r="AJ9">
        <v>1</v>
      </c>
      <c r="AK9" s="9"/>
      <c r="AN9" s="9"/>
      <c r="AP9" s="2" t="s">
        <v>10</v>
      </c>
      <c r="AQ9"/>
      <c r="AR9" s="55" t="str">
        <f>CONCATENATE(AP9,", 2024")</f>
        <v>Jan, 2024</v>
      </c>
      <c r="AT9" s="57">
        <f>H9</f>
        <v>1666</v>
      </c>
      <c r="AU9" s="94">
        <f>VLOOKUP(AR9,Spreadsheet!M13:N24,2,0)</f>
        <v>35000</v>
      </c>
      <c r="AV9" s="9"/>
      <c r="AX9"/>
      <c r="AY9"/>
      <c r="BA9" s="82"/>
      <c r="BB9" s="83"/>
      <c r="BC9" s="9"/>
    </row>
    <row r="10" spans="3:55" ht="18.75">
      <c r="D10" s="28"/>
      <c r="E10" s="9"/>
      <c r="H10" s="27"/>
      <c r="I10" s="27"/>
      <c r="J10" s="27"/>
      <c r="K10" s="9"/>
      <c r="N10" s="9"/>
      <c r="P10" s="2" t="s">
        <v>23</v>
      </c>
      <c r="Q10">
        <v>29822</v>
      </c>
      <c r="R10" s="9"/>
      <c r="T10"/>
      <c r="U10"/>
      <c r="V10" s="9"/>
      <c r="X10" s="1" t="s">
        <v>59</v>
      </c>
      <c r="Y10" t="s">
        <v>60</v>
      </c>
      <c r="Z10" t="s">
        <v>70</v>
      </c>
      <c r="AA10" t="s">
        <v>60</v>
      </c>
      <c r="AB10" t="s">
        <v>70</v>
      </c>
      <c r="AC10"/>
      <c r="AD10"/>
      <c r="AE10" s="19" t="s">
        <v>71</v>
      </c>
      <c r="AF10" s="20">
        <f>SUM(Spreadsheet!N13:N24)</f>
        <v>415000</v>
      </c>
      <c r="AG10" s="9"/>
      <c r="AI10" s="17"/>
      <c r="AJ10" s="17"/>
      <c r="AK10" s="9"/>
      <c r="AN10" s="9"/>
      <c r="AP10"/>
      <c r="AQ10"/>
      <c r="AR10" s="55"/>
      <c r="AV10" s="9"/>
      <c r="AX10"/>
      <c r="AY10"/>
      <c r="AZ10" s="6"/>
      <c r="BA10" s="84"/>
      <c r="BB10" s="85"/>
      <c r="BC10" s="9"/>
    </row>
    <row r="11" spans="3:55" s="22" customFormat="1" ht="18.75">
      <c r="C11" s="4"/>
      <c r="D11" s="4"/>
      <c r="E11" s="8"/>
      <c r="F11" s="4"/>
      <c r="G11" s="4"/>
      <c r="H11" s="4"/>
      <c r="I11" s="4"/>
      <c r="J11" s="4"/>
      <c r="K11" s="21"/>
      <c r="N11" s="21"/>
      <c r="P11" s="2" t="s">
        <v>30</v>
      </c>
      <c r="Q11">
        <v>49930</v>
      </c>
      <c r="R11" s="21"/>
      <c r="T11"/>
      <c r="U11"/>
      <c r="V11" s="21"/>
      <c r="X11" s="2" t="s">
        <v>10</v>
      </c>
      <c r="Y11">
        <v>1666</v>
      </c>
      <c r="Z11">
        <v>1666</v>
      </c>
      <c r="AA11"/>
      <c r="AB11"/>
      <c r="AC11"/>
      <c r="AD11"/>
      <c r="AE11" s="98" t="s">
        <v>72</v>
      </c>
      <c r="AF11" s="23">
        <f>MAX(Y10:Y22)</f>
        <v>49930</v>
      </c>
      <c r="AG11" s="21"/>
      <c r="AI11" s="17"/>
      <c r="AJ11" s="17"/>
      <c r="AK11" s="21"/>
      <c r="AN11" s="21"/>
      <c r="AP11"/>
      <c r="AQ11"/>
      <c r="AR11"/>
      <c r="AV11" s="21"/>
      <c r="AX11"/>
      <c r="AY11"/>
      <c r="AZ11" s="6"/>
      <c r="BA11" s="84"/>
      <c r="BB11" s="85"/>
      <c r="BC11" s="21"/>
    </row>
    <row r="12" spans="3:55" ht="18.75">
      <c r="E12" s="8"/>
      <c r="F12" s="4"/>
      <c r="K12" s="9"/>
      <c r="N12" s="9"/>
      <c r="P12" s="2" t="s">
        <v>38</v>
      </c>
      <c r="Q12">
        <v>28140</v>
      </c>
      <c r="R12" s="9"/>
      <c r="T12"/>
      <c r="U12"/>
      <c r="V12" s="9"/>
      <c r="X12" s="2" t="s">
        <v>23</v>
      </c>
      <c r="Y12">
        <v>29822</v>
      </c>
      <c r="Z12">
        <v>29822</v>
      </c>
      <c r="AA12"/>
      <c r="AB12"/>
      <c r="AC12"/>
      <c r="AD12"/>
      <c r="AE12" s="96" t="s">
        <v>73</v>
      </c>
      <c r="AF12" s="97">
        <f>GETPIVOTDATA("Sum of Amount2",$X$8,"Main Type","Expenses")</f>
        <v>176548</v>
      </c>
      <c r="AG12" s="9"/>
      <c r="AI12" s="17"/>
      <c r="AJ12" s="17"/>
      <c r="AK12" s="9"/>
      <c r="AN12" s="9"/>
      <c r="AP12"/>
      <c r="AQ12"/>
      <c r="AR12"/>
      <c r="AV12" s="9"/>
      <c r="AX12"/>
      <c r="AY12"/>
      <c r="AZ12" s="6"/>
      <c r="BA12" s="86"/>
      <c r="BB12" s="87"/>
      <c r="BC12" s="9"/>
    </row>
    <row r="13" spans="3:55" ht="18.75">
      <c r="E13" s="8"/>
      <c r="F13" s="4"/>
      <c r="K13" s="9"/>
      <c r="N13" s="9"/>
      <c r="P13" s="2" t="s">
        <v>39</v>
      </c>
      <c r="Q13">
        <v>31800</v>
      </c>
      <c r="R13" s="9"/>
      <c r="T13"/>
      <c r="U13"/>
      <c r="V13" s="9"/>
      <c r="X13" s="2" t="s">
        <v>30</v>
      </c>
      <c r="Y13">
        <v>49930</v>
      </c>
      <c r="Z13">
        <v>49930</v>
      </c>
      <c r="AA13"/>
      <c r="AB13"/>
      <c r="AC13"/>
      <c r="AD13"/>
      <c r="AE13" s="96" t="s">
        <v>74</v>
      </c>
      <c r="AF13" s="99">
        <f>MIN(Y10:Y22)</f>
        <v>1510</v>
      </c>
      <c r="AG13" s="9"/>
      <c r="AI13" s="17"/>
      <c r="AJ13" s="17"/>
      <c r="AK13" s="9"/>
      <c r="AN13" s="9"/>
      <c r="AP13"/>
      <c r="AQ13"/>
      <c r="AR13"/>
      <c r="AT13" s="104" t="s">
        <v>75</v>
      </c>
      <c r="AU13" s="105"/>
      <c r="AV13" s="9"/>
      <c r="AX13"/>
      <c r="AY13"/>
      <c r="BC13" s="9"/>
    </row>
    <row r="14" spans="3:55" ht="18.75">
      <c r="C14" s="1" t="s">
        <v>1</v>
      </c>
      <c r="D14" t="s">
        <v>11</v>
      </c>
      <c r="E14" s="8"/>
      <c r="F14" s="4"/>
      <c r="G14" s="1" t="s">
        <v>1</v>
      </c>
      <c r="H14" t="s">
        <v>11</v>
      </c>
      <c r="I14"/>
      <c r="J14"/>
      <c r="K14" s="9"/>
      <c r="N14" s="9"/>
      <c r="P14" s="2" t="s">
        <v>40</v>
      </c>
      <c r="Q14">
        <v>1510</v>
      </c>
      <c r="R14" s="9"/>
      <c r="T14"/>
      <c r="U14"/>
      <c r="V14" s="9"/>
      <c r="X14" s="2" t="s">
        <v>38</v>
      </c>
      <c r="Y14">
        <v>28140</v>
      </c>
      <c r="Z14">
        <v>28140</v>
      </c>
      <c r="AA14"/>
      <c r="AB14"/>
      <c r="AC14"/>
      <c r="AD14"/>
      <c r="AE14" s="96" t="s">
        <v>76</v>
      </c>
      <c r="AF14" s="99">
        <f>AVERAGE(Y11:Y23)</f>
        <v>14712.333333333334</v>
      </c>
      <c r="AG14" s="9"/>
      <c r="AI14" s="24" t="str">
        <f>IF(AJ9=1,CONCATENATE(AJ9," ","Expense info past Due, review late data input for accurate information."),IF(AJ9&gt;1,CONCATENATE(AJ9," ","Expense info past Due, review late data input for accurate information."),"All expense info are up to date."))</f>
        <v>1 Expense info past Due, review late data input for accurate information.</v>
      </c>
      <c r="AJ14" s="17"/>
      <c r="AK14" s="9"/>
      <c r="AN14" s="9"/>
      <c r="AP14"/>
      <c r="AQ14"/>
      <c r="AR14"/>
      <c r="AT14" s="53">
        <f>AT9/AU9</f>
        <v>4.7600000000000003E-2</v>
      </c>
      <c r="AU14" s="53">
        <v>1</v>
      </c>
      <c r="AV14" s="9"/>
      <c r="AX14"/>
      <c r="AY14"/>
      <c r="BC14" s="9"/>
    </row>
    <row r="15" spans="3:55" ht="18.75">
      <c r="C15" s="4"/>
      <c r="D15" s="4"/>
      <c r="E15" s="8"/>
      <c r="F15" s="4"/>
      <c r="G15" s="4"/>
      <c r="H15" s="4"/>
      <c r="I15" s="4"/>
      <c r="J15" s="4"/>
      <c r="K15" s="9"/>
      <c r="N15" s="9"/>
      <c r="P15" s="2" t="s">
        <v>41</v>
      </c>
      <c r="Q15">
        <v>3950</v>
      </c>
      <c r="R15" s="9"/>
      <c r="T15"/>
      <c r="U15"/>
      <c r="V15" s="9"/>
      <c r="X15" s="2" t="s">
        <v>39</v>
      </c>
      <c r="Y15">
        <v>31800</v>
      </c>
      <c r="Z15">
        <v>31800</v>
      </c>
      <c r="AA15"/>
      <c r="AB15"/>
      <c r="AC15"/>
      <c r="AD15"/>
      <c r="AG15" s="9"/>
      <c r="AI15" s="17"/>
      <c r="AJ15" s="17"/>
      <c r="AK15" s="9"/>
      <c r="AN15" s="9"/>
      <c r="AP15"/>
      <c r="AQ15"/>
      <c r="AR15"/>
      <c r="AV15" s="9"/>
      <c r="AX15"/>
      <c r="AY15"/>
      <c r="BC15" s="9"/>
    </row>
    <row r="16" spans="3:55" ht="18.75">
      <c r="C16" s="1" t="s">
        <v>59</v>
      </c>
      <c r="D16" t="s">
        <v>60</v>
      </c>
      <c r="E16" s="8"/>
      <c r="F16" s="4"/>
      <c r="G16" s="1" t="s">
        <v>59</v>
      </c>
      <c r="H16" t="s">
        <v>60</v>
      </c>
      <c r="I16"/>
      <c r="J16"/>
      <c r="K16" s="9"/>
      <c r="N16" s="9"/>
      <c r="P16" s="2" t="s">
        <v>43</v>
      </c>
      <c r="Q16">
        <v>9160</v>
      </c>
      <c r="R16" s="9"/>
      <c r="T16"/>
      <c r="U16"/>
      <c r="V16" s="9"/>
      <c r="X16" s="2" t="s">
        <v>40</v>
      </c>
      <c r="Y16">
        <v>1510</v>
      </c>
      <c r="Z16">
        <v>1510</v>
      </c>
      <c r="AA16"/>
      <c r="AB16"/>
      <c r="AC16"/>
      <c r="AD16"/>
      <c r="AG16" s="9"/>
      <c r="AI16" s="17"/>
      <c r="AJ16" s="17"/>
      <c r="AK16" s="9"/>
      <c r="AN16" s="9"/>
      <c r="AP16"/>
      <c r="AQ16"/>
      <c r="AR16"/>
      <c r="AV16" s="9"/>
      <c r="AX16"/>
      <c r="AY16"/>
      <c r="BC16" s="9"/>
    </row>
    <row r="17" spans="1:55" ht="18.75">
      <c r="C17" s="2" t="s">
        <v>12</v>
      </c>
      <c r="D17">
        <v>1246</v>
      </c>
      <c r="E17" s="8"/>
      <c r="F17" s="4"/>
      <c r="G17" s="2" t="s">
        <v>13</v>
      </c>
      <c r="H17">
        <v>1181</v>
      </c>
      <c r="I17"/>
      <c r="J17"/>
      <c r="K17" s="9"/>
      <c r="N17" s="9"/>
      <c r="P17" s="2" t="s">
        <v>44</v>
      </c>
      <c r="Q17">
        <v>1760</v>
      </c>
      <c r="R17" s="9"/>
      <c r="T17"/>
      <c r="U17"/>
      <c r="V17" s="9"/>
      <c r="X17" s="2" t="s">
        <v>41</v>
      </c>
      <c r="Y17">
        <v>3950</v>
      </c>
      <c r="Z17">
        <v>3950</v>
      </c>
      <c r="AA17"/>
      <c r="AB17"/>
      <c r="AC17"/>
      <c r="AD17"/>
      <c r="AG17" s="9"/>
      <c r="AI17" s="17"/>
      <c r="AJ17" s="17"/>
      <c r="AK17" s="9"/>
      <c r="AN17" s="9"/>
      <c r="AP17"/>
      <c r="AQ17"/>
      <c r="AR17"/>
      <c r="AV17" s="9"/>
      <c r="AX17"/>
      <c r="AY17"/>
      <c r="BC17" s="9"/>
    </row>
    <row r="18" spans="1:55" ht="18.75">
      <c r="C18" s="2" t="s">
        <v>19</v>
      </c>
      <c r="D18">
        <v>420</v>
      </c>
      <c r="E18" s="8"/>
      <c r="F18" s="4"/>
      <c r="G18" s="2" t="s">
        <v>17</v>
      </c>
      <c r="H18">
        <v>65</v>
      </c>
      <c r="I18"/>
      <c r="J18"/>
      <c r="K18" s="9"/>
      <c r="N18" s="9"/>
      <c r="P18" s="2" t="s">
        <v>45</v>
      </c>
      <c r="Q18">
        <v>7730</v>
      </c>
      <c r="R18" s="9"/>
      <c r="T18"/>
      <c r="U18"/>
      <c r="V18" s="9"/>
      <c r="X18" s="2" t="s">
        <v>43</v>
      </c>
      <c r="Y18">
        <v>9160</v>
      </c>
      <c r="Z18">
        <v>9160</v>
      </c>
      <c r="AA18"/>
      <c r="AB18"/>
      <c r="AC18"/>
      <c r="AD18"/>
      <c r="AG18" s="9"/>
      <c r="AI18" s="17"/>
      <c r="AJ18" s="17"/>
      <c r="AK18" s="9"/>
      <c r="AN18" s="9"/>
      <c r="AP18"/>
      <c r="AQ18"/>
      <c r="AR18"/>
      <c r="AV18" s="9"/>
      <c r="AX18"/>
      <c r="AY18"/>
      <c r="BC18" s="9"/>
    </row>
    <row r="19" spans="1:55" ht="18.75">
      <c r="C19" s="2" t="s">
        <v>68</v>
      </c>
      <c r="D19">
        <v>1666</v>
      </c>
      <c r="E19" s="8"/>
      <c r="F19" s="4"/>
      <c r="G19" s="2" t="s">
        <v>20</v>
      </c>
      <c r="H19">
        <v>420</v>
      </c>
      <c r="I19"/>
      <c r="J19"/>
      <c r="K19" s="9"/>
      <c r="N19" s="9"/>
      <c r="P19" s="2" t="s">
        <v>42</v>
      </c>
      <c r="Q19">
        <v>6340</v>
      </c>
      <c r="R19" s="9"/>
      <c r="T19"/>
      <c r="U19"/>
      <c r="V19" s="9"/>
      <c r="X19" s="2" t="s">
        <v>44</v>
      </c>
      <c r="Y19">
        <v>1760</v>
      </c>
      <c r="Z19">
        <v>1760</v>
      </c>
      <c r="AA19"/>
      <c r="AB19"/>
      <c r="AC19"/>
      <c r="AD19"/>
      <c r="AG19" s="9"/>
      <c r="AI19" s="17"/>
      <c r="AJ19" s="17"/>
      <c r="AK19" s="9"/>
      <c r="AN19" s="9"/>
      <c r="AP19"/>
      <c r="AQ19"/>
      <c r="AR19"/>
      <c r="AV19" s="9"/>
      <c r="AX19"/>
      <c r="AY19"/>
      <c r="BC19" s="9"/>
    </row>
    <row r="20" spans="1:55" ht="18.75">
      <c r="C20"/>
      <c r="D20"/>
      <c r="E20" s="8"/>
      <c r="F20" s="4"/>
      <c r="G20" s="2" t="s">
        <v>68</v>
      </c>
      <c r="H20">
        <v>1666</v>
      </c>
      <c r="I20"/>
      <c r="J20"/>
      <c r="K20" s="9"/>
      <c r="N20" s="9"/>
      <c r="P20" s="2" t="s">
        <v>46</v>
      </c>
      <c r="Q20">
        <v>4740</v>
      </c>
      <c r="R20" s="9"/>
      <c r="T20"/>
      <c r="U20"/>
      <c r="V20" s="9"/>
      <c r="X20" s="2" t="s">
        <v>45</v>
      </c>
      <c r="Y20">
        <v>7730</v>
      </c>
      <c r="Z20">
        <v>7730</v>
      </c>
      <c r="AA20"/>
      <c r="AB20"/>
      <c r="AC20"/>
      <c r="AD20"/>
      <c r="AG20" s="9"/>
      <c r="AI20" s="17"/>
      <c r="AJ20" s="17"/>
      <c r="AK20" s="9"/>
      <c r="AN20" s="9"/>
      <c r="AP20"/>
      <c r="AQ20"/>
      <c r="AR20"/>
      <c r="AV20" s="9"/>
      <c r="AX20"/>
      <c r="AY20"/>
      <c r="BC20" s="9"/>
    </row>
    <row r="21" spans="1:55" ht="18.75">
      <c r="C21"/>
      <c r="D21"/>
      <c r="E21" s="8"/>
      <c r="F21" s="4"/>
      <c r="G21"/>
      <c r="H21"/>
      <c r="I21"/>
      <c r="J21"/>
      <c r="K21" s="9"/>
      <c r="N21" s="9"/>
      <c r="P21" s="2" t="s">
        <v>68</v>
      </c>
      <c r="Q21">
        <v>176548</v>
      </c>
      <c r="R21" s="9"/>
      <c r="T21"/>
      <c r="U21"/>
      <c r="V21" s="9"/>
      <c r="X21" s="2" t="s">
        <v>42</v>
      </c>
      <c r="Y21">
        <v>6340</v>
      </c>
      <c r="Z21">
        <v>6340</v>
      </c>
      <c r="AA21"/>
      <c r="AB21"/>
      <c r="AC21"/>
      <c r="AD21"/>
      <c r="AG21" s="9"/>
      <c r="AI21" s="17"/>
      <c r="AJ21" s="17"/>
      <c r="AK21" s="9"/>
      <c r="AN21" s="9"/>
      <c r="AP21"/>
      <c r="AQ21"/>
      <c r="AR21"/>
      <c r="AV21" s="9"/>
      <c r="AX21"/>
      <c r="AY21"/>
      <c r="BC21" s="9"/>
    </row>
    <row r="22" spans="1:55" ht="18.75">
      <c r="C22" s="4"/>
      <c r="D22" s="4"/>
      <c r="E22" s="8"/>
      <c r="F22" s="4"/>
      <c r="G22" s="4"/>
      <c r="H22" s="4"/>
      <c r="I22" s="4"/>
      <c r="J22" s="4"/>
      <c r="K22" s="9"/>
      <c r="N22" s="9"/>
      <c r="R22" s="9"/>
      <c r="V22" s="9"/>
      <c r="X22" s="2" t="s">
        <v>46</v>
      </c>
      <c r="Y22">
        <v>4740</v>
      </c>
      <c r="Z22">
        <v>4740</v>
      </c>
      <c r="AA22"/>
      <c r="AB22"/>
      <c r="AC22"/>
      <c r="AD22"/>
      <c r="AG22" s="9"/>
      <c r="AI22" s="17"/>
      <c r="AJ22" s="17"/>
      <c r="AK22" s="9"/>
      <c r="AN22" s="9"/>
      <c r="AP22"/>
      <c r="AQ22"/>
      <c r="AR22"/>
      <c r="AV22" s="9"/>
      <c r="AX22"/>
      <c r="AY22"/>
      <c r="BC22" s="9"/>
    </row>
    <row r="23" spans="1:55" ht="18.75">
      <c r="C23" s="4"/>
      <c r="D23" s="4"/>
      <c r="E23" s="8"/>
      <c r="F23" s="4"/>
      <c r="G23" s="4"/>
      <c r="H23" s="4"/>
      <c r="I23" s="4"/>
      <c r="J23" s="4"/>
      <c r="K23" s="9"/>
      <c r="N23" s="9"/>
      <c r="R23" s="9"/>
      <c r="V23" s="9"/>
      <c r="X23" s="2" t="s">
        <v>69</v>
      </c>
      <c r="Y23"/>
      <c r="Z23"/>
      <c r="AA23"/>
      <c r="AB23"/>
      <c r="AC23"/>
      <c r="AD23"/>
      <c r="AG23" s="9"/>
      <c r="AI23" s="17"/>
      <c r="AJ23" s="17"/>
      <c r="AK23" s="9"/>
      <c r="AN23" s="9"/>
      <c r="AP23"/>
      <c r="AQ23"/>
      <c r="AR23"/>
      <c r="AV23" s="9"/>
      <c r="AX23"/>
      <c r="AY23"/>
      <c r="BC23" s="9"/>
    </row>
    <row r="24" spans="1:55" ht="18.75">
      <c r="C24" s="4"/>
      <c r="D24" s="4"/>
      <c r="E24" s="8"/>
      <c r="K24" s="9"/>
      <c r="N24" s="9"/>
      <c r="R24" s="9"/>
      <c r="V24" s="9"/>
      <c r="X24" s="2" t="s">
        <v>68</v>
      </c>
      <c r="Y24">
        <v>176548</v>
      </c>
      <c r="Z24">
        <v>176548</v>
      </c>
      <c r="AA24"/>
      <c r="AB24"/>
      <c r="AG24" s="9"/>
      <c r="AI24" s="17"/>
      <c r="AJ24" s="17"/>
      <c r="AK24" s="9"/>
      <c r="AN24" s="9"/>
      <c r="AP24"/>
      <c r="AQ24"/>
      <c r="AR24"/>
      <c r="AV24" s="9"/>
      <c r="AX24"/>
      <c r="AY24"/>
      <c r="BC24" s="9"/>
    </row>
    <row r="25" spans="1:55" ht="18.75">
      <c r="C25" s="4"/>
      <c r="D25" s="4"/>
      <c r="E25" s="4"/>
      <c r="AI25" s="17"/>
      <c r="AJ25" s="17"/>
      <c r="AP25"/>
      <c r="AQ25"/>
      <c r="AR25"/>
      <c r="AX25"/>
      <c r="AY25"/>
    </row>
    <row r="26" spans="1:55" ht="18.75">
      <c r="C26" s="4"/>
      <c r="D26" s="4"/>
      <c r="E26" s="4"/>
      <c r="AX26"/>
      <c r="AY26"/>
    </row>
    <row r="27" spans="1:55" ht="18.75">
      <c r="C27" s="4"/>
      <c r="D27" s="4"/>
      <c r="E27" s="4"/>
      <c r="AX27"/>
      <c r="AY27"/>
    </row>
    <row r="28" spans="1:55" ht="18.75">
      <c r="C28" s="4"/>
      <c r="D28" s="4"/>
      <c r="E28" s="4"/>
      <c r="AX28"/>
      <c r="AY28"/>
    </row>
    <row r="29" spans="1:55" ht="18.75">
      <c r="C29" s="4"/>
      <c r="D29" s="4"/>
      <c r="E29" s="4"/>
      <c r="AX29"/>
      <c r="AY29"/>
    </row>
    <row r="30" spans="1:55" ht="21">
      <c r="A30" s="91"/>
      <c r="B30"/>
      <c r="C30"/>
      <c r="D30"/>
      <c r="E30" s="4"/>
      <c r="AX30"/>
      <c r="AY30"/>
    </row>
    <row r="31" spans="1:55" ht="18.75">
      <c r="C31" s="4"/>
      <c r="D31" s="4"/>
      <c r="E31" s="4"/>
      <c r="AX31"/>
      <c r="AY31"/>
    </row>
    <row r="32" spans="1:55" ht="18.75">
      <c r="D32" s="4"/>
      <c r="AX32"/>
      <c r="AY32"/>
    </row>
    <row r="33" spans="4:51" ht="18.75">
      <c r="D33" s="4"/>
      <c r="AX33"/>
      <c r="AY33"/>
    </row>
    <row r="34" spans="4:51" ht="18.75">
      <c r="D34" s="4"/>
      <c r="AX34"/>
      <c r="AY34"/>
    </row>
    <row r="35" spans="4:51" ht="18.75">
      <c r="D35" s="4"/>
      <c r="AX35"/>
      <c r="AY35"/>
    </row>
    <row r="36" spans="4:51" ht="18.75">
      <c r="D36" s="4"/>
      <c r="AX36"/>
      <c r="AY36"/>
    </row>
    <row r="37" spans="4:51" ht="18.75">
      <c r="D37" s="4"/>
      <c r="AX37"/>
      <c r="AY37"/>
    </row>
    <row r="38" spans="4:51" ht="18.75">
      <c r="D38" s="4"/>
      <c r="AX38"/>
      <c r="AY38"/>
    </row>
    <row r="39" spans="4:51" ht="18.75">
      <c r="D39" s="4"/>
      <c r="AX39"/>
      <c r="AY39"/>
    </row>
    <row r="40" spans="4:51" ht="24.95" customHeight="1">
      <c r="D40" s="4"/>
    </row>
    <row r="41" spans="4:51" ht="24.95" customHeight="1">
      <c r="D41" s="4"/>
    </row>
    <row r="42" spans="4:51" ht="24.95" customHeight="1">
      <c r="D42" s="4"/>
    </row>
    <row r="43" spans="4:51" ht="24.95" customHeight="1">
      <c r="D43" s="4"/>
    </row>
    <row r="44" spans="4:51" ht="24.95" customHeight="1">
      <c r="D44" s="4"/>
    </row>
    <row r="45" spans="4:51" ht="24.95" customHeight="1">
      <c r="D45" s="4"/>
    </row>
    <row r="46" spans="4:51" ht="24.95" customHeight="1">
      <c r="D46" s="4"/>
    </row>
    <row r="47" spans="4:51" ht="24.95" customHeight="1">
      <c r="D47" s="4"/>
    </row>
    <row r="48" spans="4:51" ht="24.95" customHeight="1">
      <c r="D48" s="4"/>
    </row>
    <row r="49" spans="4:4" ht="24.95" customHeight="1">
      <c r="D49" s="4"/>
    </row>
    <row r="50" spans="4:4" ht="24.95" customHeight="1">
      <c r="D50" s="4"/>
    </row>
    <row r="51" spans="4:4" ht="24.95" customHeight="1">
      <c r="D51" s="4"/>
    </row>
    <row r="52" spans="4:4" ht="24.95" customHeight="1">
      <c r="D52" s="4"/>
    </row>
    <row r="53" spans="4:4" ht="24.95" customHeight="1">
      <c r="D53" s="4"/>
    </row>
    <row r="54" spans="4:4" ht="24.95" customHeight="1">
      <c r="D54" s="4"/>
    </row>
    <row r="55" spans="4:4" ht="24.95" customHeight="1">
      <c r="D55" s="4"/>
    </row>
    <row r="56" spans="4:4" ht="24.95" customHeight="1">
      <c r="D56" s="4"/>
    </row>
    <row r="57" spans="4:4" ht="24.95" customHeight="1">
      <c r="D57" s="4"/>
    </row>
    <row r="58" spans="4:4" ht="24.95" customHeight="1">
      <c r="D58" s="4"/>
    </row>
    <row r="59" spans="4:4" ht="24.95" customHeight="1">
      <c r="D59" s="4"/>
    </row>
    <row r="60" spans="4:4" ht="24.95" customHeight="1">
      <c r="D60" s="4"/>
    </row>
    <row r="61" spans="4:4" ht="24.95" customHeight="1">
      <c r="D61" s="4"/>
    </row>
    <row r="62" spans="4:4" ht="24.95" customHeight="1">
      <c r="D62" s="4"/>
    </row>
    <row r="63" spans="4:4" ht="24.95" customHeight="1">
      <c r="D63" s="4"/>
    </row>
    <row r="64" spans="4:4" ht="24.95" customHeight="1">
      <c r="D64" s="4"/>
    </row>
    <row r="65" spans="4:4" ht="24.95" customHeight="1">
      <c r="D65" s="4"/>
    </row>
    <row r="66" spans="4:4" ht="24.95" customHeight="1">
      <c r="D66" s="4"/>
    </row>
    <row r="67" spans="4:4" ht="24.95" customHeight="1">
      <c r="D67" s="4"/>
    </row>
    <row r="68" spans="4:4" ht="24.95" customHeight="1">
      <c r="D68" s="4"/>
    </row>
    <row r="69" spans="4:4" ht="24.95" customHeight="1">
      <c r="D69" s="4"/>
    </row>
    <row r="70" spans="4:4" ht="24.95" customHeight="1">
      <c r="D70" s="4"/>
    </row>
    <row r="71" spans="4:4" ht="24.95" customHeight="1">
      <c r="D71" s="4"/>
    </row>
    <row r="72" spans="4:4" ht="24.95" customHeight="1">
      <c r="D72" s="4"/>
    </row>
    <row r="73" spans="4:4" ht="24.95" customHeight="1">
      <c r="D73" s="4"/>
    </row>
    <row r="74" spans="4:4" ht="24.95" customHeight="1">
      <c r="D74" s="4"/>
    </row>
    <row r="75" spans="4:4" ht="24.95" customHeight="1">
      <c r="D75" s="4"/>
    </row>
    <row r="76" spans="4:4" ht="24.95" customHeight="1">
      <c r="D76" s="4"/>
    </row>
    <row r="77" spans="4:4" ht="24.95" customHeight="1">
      <c r="D77" s="4"/>
    </row>
    <row r="78" spans="4:4" ht="24.95" customHeight="1">
      <c r="D78" s="4"/>
    </row>
    <row r="79" spans="4:4" ht="24.95" customHeight="1">
      <c r="D79" s="4"/>
    </row>
    <row r="80" spans="4:4" ht="24.95" customHeight="1">
      <c r="D80" s="4"/>
    </row>
    <row r="81" spans="4:4" ht="24.95" customHeight="1">
      <c r="D81" s="4"/>
    </row>
    <row r="82" spans="4:4" ht="24.95" customHeight="1">
      <c r="D82" s="4"/>
    </row>
    <row r="83" spans="4:4" ht="24.95" customHeight="1">
      <c r="D83" s="4"/>
    </row>
    <row r="84" spans="4:4" ht="24.95" customHeight="1">
      <c r="D84" s="4"/>
    </row>
    <row r="85" spans="4:4" ht="24.95" customHeight="1">
      <c r="D85" s="4"/>
    </row>
    <row r="86" spans="4:4" ht="24.95" customHeight="1">
      <c r="D86" s="4"/>
    </row>
    <row r="87" spans="4:4" ht="24.95" customHeight="1">
      <c r="D87" s="4"/>
    </row>
    <row r="88" spans="4:4" ht="24.95" customHeight="1">
      <c r="D88" s="4"/>
    </row>
    <row r="89" spans="4:4" ht="24.95" customHeight="1">
      <c r="D89" s="4"/>
    </row>
    <row r="90" spans="4:4" ht="24.95" customHeight="1">
      <c r="D90" s="4"/>
    </row>
    <row r="91" spans="4:4" ht="24.95" customHeight="1">
      <c r="D91" s="4"/>
    </row>
    <row r="92" spans="4:4" ht="24.95" customHeight="1">
      <c r="D92" s="4"/>
    </row>
    <row r="93" spans="4:4" ht="24.95" customHeight="1">
      <c r="D93" s="4"/>
    </row>
    <row r="94" spans="4:4" ht="24.95" customHeight="1">
      <c r="D94" s="4"/>
    </row>
    <row r="95" spans="4:4" ht="24.95" customHeight="1">
      <c r="D95" s="4"/>
    </row>
    <row r="96" spans="4:4" ht="24.95" customHeight="1">
      <c r="D96" s="4"/>
    </row>
    <row r="97" spans="4:4" ht="24.95" customHeight="1">
      <c r="D97" s="4"/>
    </row>
    <row r="98" spans="4:4" ht="24.95" customHeight="1">
      <c r="D98" s="4"/>
    </row>
    <row r="99" spans="4:4" ht="24.95" customHeight="1">
      <c r="D99" s="4"/>
    </row>
    <row r="100" spans="4:4" ht="24.95" customHeight="1">
      <c r="D100" s="4"/>
    </row>
    <row r="101" spans="4:4" ht="24.95" customHeight="1">
      <c r="D101" s="4"/>
    </row>
    <row r="102" spans="4:4" ht="24.95" customHeight="1">
      <c r="D102" s="4"/>
    </row>
    <row r="103" spans="4:4" ht="24.95" customHeight="1">
      <c r="D103" s="4"/>
    </row>
    <row r="104" spans="4:4" ht="24.95" customHeight="1">
      <c r="D104" s="4"/>
    </row>
    <row r="105" spans="4:4" ht="24.95" customHeight="1">
      <c r="D105" s="4"/>
    </row>
    <row r="106" spans="4:4" ht="24.95" customHeight="1">
      <c r="D106" s="4"/>
    </row>
    <row r="107" spans="4:4" ht="24.95" customHeight="1">
      <c r="D107" s="4"/>
    </row>
    <row r="108" spans="4:4" ht="24.95" customHeight="1">
      <c r="D108" s="4"/>
    </row>
    <row r="109" spans="4:4" ht="24.95" customHeight="1">
      <c r="D109" s="4"/>
    </row>
    <row r="110" spans="4:4" ht="24.95" customHeight="1">
      <c r="D110" s="4"/>
    </row>
    <row r="111" spans="4:4" ht="24.95" customHeight="1">
      <c r="D111" s="4"/>
    </row>
    <row r="112" spans="4:4" ht="24.95" customHeight="1">
      <c r="D112" s="4"/>
    </row>
    <row r="113" spans="4:4" ht="24.95" customHeight="1">
      <c r="D113" s="4"/>
    </row>
    <row r="114" spans="4:4" ht="24.95" customHeight="1">
      <c r="D114" s="4"/>
    </row>
    <row r="115" spans="4:4" ht="24.95" customHeight="1">
      <c r="D115" s="4"/>
    </row>
    <row r="116" spans="4:4" ht="24.95" customHeight="1">
      <c r="D116" s="4"/>
    </row>
    <row r="117" spans="4:4" ht="24.95" customHeight="1">
      <c r="D117" s="4"/>
    </row>
    <row r="118" spans="4:4" ht="24.95" customHeight="1">
      <c r="D118" s="4"/>
    </row>
    <row r="119" spans="4:4" ht="24.95" customHeight="1">
      <c r="D119" s="4"/>
    </row>
    <row r="120" spans="4:4" ht="24.95" customHeight="1">
      <c r="D120" s="4"/>
    </row>
    <row r="121" spans="4:4" ht="24.95" customHeight="1">
      <c r="D121" s="4"/>
    </row>
    <row r="122" spans="4:4" ht="24.95" customHeight="1">
      <c r="D122" s="4"/>
    </row>
    <row r="123" spans="4:4" ht="24.95" customHeight="1">
      <c r="D123" s="4"/>
    </row>
    <row r="124" spans="4:4" ht="24.95" customHeight="1">
      <c r="D124" s="4"/>
    </row>
    <row r="125" spans="4:4" ht="24.95" customHeight="1">
      <c r="D125" s="4"/>
    </row>
    <row r="126" spans="4:4" ht="24.95" customHeight="1">
      <c r="D126" s="4"/>
    </row>
    <row r="127" spans="4:4" ht="24.95" customHeight="1">
      <c r="D127" s="4"/>
    </row>
    <row r="128" spans="4:4" ht="24.95" customHeight="1">
      <c r="D128" s="4"/>
    </row>
    <row r="129" spans="4:4" ht="24.95" customHeight="1">
      <c r="D129" s="4"/>
    </row>
    <row r="130" spans="4:4" ht="24.95" customHeight="1">
      <c r="D130" s="4"/>
    </row>
    <row r="131" spans="4:4" ht="24.95" customHeight="1">
      <c r="D131" s="4"/>
    </row>
    <row r="132" spans="4:4" ht="24.95" customHeight="1">
      <c r="D132" s="4"/>
    </row>
    <row r="133" spans="4:4" ht="24.95" customHeight="1">
      <c r="D133" s="4"/>
    </row>
    <row r="134" spans="4:4" ht="24.95" customHeight="1">
      <c r="D134" s="4"/>
    </row>
    <row r="135" spans="4:4" ht="24.95" customHeight="1">
      <c r="D135" s="4"/>
    </row>
    <row r="136" spans="4:4" ht="24.95" customHeight="1">
      <c r="D136" s="4"/>
    </row>
    <row r="137" spans="4:4" ht="24.95" customHeight="1">
      <c r="D137" s="4"/>
    </row>
    <row r="138" spans="4:4" ht="24.95" customHeight="1">
      <c r="D138" s="4"/>
    </row>
    <row r="139" spans="4:4" ht="24.95" customHeight="1">
      <c r="D139" s="4"/>
    </row>
    <row r="140" spans="4:4" ht="24.95" customHeight="1">
      <c r="D140" s="4"/>
    </row>
    <row r="141" spans="4:4" ht="24.95" customHeight="1">
      <c r="D141" s="4"/>
    </row>
    <row r="142" spans="4:4" ht="24.95" customHeight="1">
      <c r="D142" s="4"/>
    </row>
    <row r="143" spans="4:4" ht="24.95" customHeight="1">
      <c r="D143" s="4"/>
    </row>
    <row r="144" spans="4:4" ht="24.95" customHeight="1">
      <c r="D144" s="4"/>
    </row>
    <row r="145" spans="4:4" ht="24.95" customHeight="1">
      <c r="D145" s="4"/>
    </row>
    <row r="146" spans="4:4" ht="24.95" customHeight="1">
      <c r="D146" s="4"/>
    </row>
    <row r="147" spans="4:4" ht="24.95" customHeight="1">
      <c r="D147" s="4"/>
    </row>
    <row r="148" spans="4:4" ht="24.95" customHeight="1">
      <c r="D148" s="4"/>
    </row>
    <row r="149" spans="4:4" ht="24.95" customHeight="1">
      <c r="D149" s="4"/>
    </row>
    <row r="150" spans="4:4" ht="24.95" customHeight="1">
      <c r="D150" s="4"/>
    </row>
    <row r="151" spans="4:4" ht="24.95" customHeight="1">
      <c r="D151" s="4"/>
    </row>
    <row r="152" spans="4:4" ht="24.95" customHeight="1">
      <c r="D152" s="4"/>
    </row>
    <row r="153" spans="4:4" ht="24.95" customHeight="1">
      <c r="D153" s="4"/>
    </row>
    <row r="154" spans="4:4" ht="24.95" customHeight="1">
      <c r="D154" s="4"/>
    </row>
    <row r="155" spans="4:4" ht="24.95" customHeight="1">
      <c r="D155" s="4"/>
    </row>
    <row r="156" spans="4:4" ht="24.95" customHeight="1">
      <c r="D156" s="4"/>
    </row>
    <row r="157" spans="4:4" ht="24.95" customHeight="1">
      <c r="D157" s="4"/>
    </row>
    <row r="158" spans="4:4" ht="24.95" customHeight="1">
      <c r="D158" s="4"/>
    </row>
    <row r="159" spans="4:4" ht="24.95" customHeight="1">
      <c r="D159" s="4"/>
    </row>
    <row r="160" spans="4:4" ht="24.95" customHeight="1">
      <c r="D160" s="4"/>
    </row>
    <row r="161" spans="4:4" ht="24.95" customHeight="1">
      <c r="D161" s="4"/>
    </row>
    <row r="162" spans="4:4" ht="24.95" customHeight="1">
      <c r="D162" s="4"/>
    </row>
    <row r="163" spans="4:4" ht="24.95" customHeight="1">
      <c r="D163" s="4"/>
    </row>
    <row r="164" spans="4:4" ht="24.95" customHeight="1">
      <c r="D164" s="4"/>
    </row>
    <row r="165" spans="4:4" ht="24.95" customHeight="1">
      <c r="D165" s="4"/>
    </row>
    <row r="166" spans="4:4" ht="24.95" customHeight="1">
      <c r="D166" s="4"/>
    </row>
    <row r="167" spans="4:4" ht="24.95" customHeight="1">
      <c r="D167" s="4"/>
    </row>
    <row r="168" spans="4:4" ht="24.95" customHeight="1">
      <c r="D168" s="4"/>
    </row>
    <row r="169" spans="4:4" ht="24.95" customHeight="1">
      <c r="D169" s="4"/>
    </row>
    <row r="170" spans="4:4" ht="24.95" customHeight="1">
      <c r="D170" s="4"/>
    </row>
    <row r="171" spans="4:4" ht="24.95" customHeight="1">
      <c r="D171" s="4"/>
    </row>
    <row r="172" spans="4:4" ht="24.95" customHeight="1">
      <c r="D172" s="4"/>
    </row>
    <row r="173" spans="4:4" ht="24.95" customHeight="1">
      <c r="D173" s="4"/>
    </row>
    <row r="174" spans="4:4" ht="24.95" customHeight="1">
      <c r="D174" s="4"/>
    </row>
    <row r="175" spans="4:4" ht="24.95" customHeight="1">
      <c r="D175" s="4"/>
    </row>
    <row r="176" spans="4:4" ht="24.95" customHeight="1">
      <c r="D176" s="4"/>
    </row>
    <row r="177" spans="4:4" ht="24.95" customHeight="1">
      <c r="D177" s="4"/>
    </row>
    <row r="178" spans="4:4" ht="24.95" customHeight="1">
      <c r="D178" s="4"/>
    </row>
    <row r="179" spans="4:4" ht="24.95" customHeight="1">
      <c r="D179" s="4"/>
    </row>
    <row r="180" spans="4:4" ht="24.95" customHeight="1">
      <c r="D180" s="4"/>
    </row>
    <row r="181" spans="4:4" ht="24.95" customHeight="1">
      <c r="D181" s="4"/>
    </row>
    <row r="182" spans="4:4" ht="24.95" customHeight="1">
      <c r="D182" s="4"/>
    </row>
    <row r="183" spans="4:4" ht="24.95" customHeight="1">
      <c r="D183" s="4"/>
    </row>
    <row r="184" spans="4:4" ht="24.95" customHeight="1">
      <c r="D184" s="4"/>
    </row>
    <row r="185" spans="4:4" ht="24.95" customHeight="1">
      <c r="D185" s="4"/>
    </row>
    <row r="186" spans="4:4" ht="24.95" customHeight="1">
      <c r="D186" s="4"/>
    </row>
    <row r="187" spans="4:4" ht="24.95" customHeight="1">
      <c r="D187" s="4"/>
    </row>
    <row r="188" spans="4:4" ht="24.95" customHeight="1">
      <c r="D188" s="4"/>
    </row>
    <row r="189" spans="4:4" ht="24.95" customHeight="1">
      <c r="D189" s="4"/>
    </row>
    <row r="190" spans="4:4" ht="24.95" customHeight="1">
      <c r="D190" s="4"/>
    </row>
    <row r="191" spans="4:4" ht="24.95" customHeight="1">
      <c r="D191" s="4"/>
    </row>
    <row r="192" spans="4:4" ht="24.95" customHeight="1">
      <c r="D192" s="4"/>
    </row>
    <row r="193" spans="4:4" ht="24.95" customHeight="1">
      <c r="D193" s="4"/>
    </row>
    <row r="194" spans="4:4" ht="24.95" customHeight="1">
      <c r="D194" s="4"/>
    </row>
    <row r="195" spans="4:4" ht="24.95" customHeight="1">
      <c r="D195" s="4"/>
    </row>
    <row r="196" spans="4:4" ht="24.95" customHeight="1">
      <c r="D196" s="4"/>
    </row>
    <row r="197" spans="4:4" ht="24.95" customHeight="1">
      <c r="D197" s="4"/>
    </row>
    <row r="198" spans="4:4" ht="24.95" customHeight="1">
      <c r="D198" s="4"/>
    </row>
    <row r="199" spans="4:4" ht="24.95" customHeight="1">
      <c r="D199" s="4"/>
    </row>
    <row r="200" spans="4:4" ht="24.95" customHeight="1">
      <c r="D200" s="4"/>
    </row>
    <row r="201" spans="4:4" ht="24.95" customHeight="1">
      <c r="D201" s="4"/>
    </row>
    <row r="202" spans="4:4" ht="24.95" customHeight="1">
      <c r="D202" s="4"/>
    </row>
    <row r="203" spans="4:4" ht="24.95" customHeight="1">
      <c r="D203" s="4"/>
    </row>
    <row r="204" spans="4:4" ht="24.95" customHeight="1">
      <c r="D204" s="4"/>
    </row>
    <row r="205" spans="4:4" ht="24.95" customHeight="1">
      <c r="D205" s="4"/>
    </row>
    <row r="206" spans="4:4" ht="24.95" customHeight="1">
      <c r="D206" s="4"/>
    </row>
    <row r="207" spans="4:4" ht="24.95" customHeight="1">
      <c r="D207" s="4"/>
    </row>
    <row r="208" spans="4:4" ht="24.95" customHeight="1">
      <c r="D208" s="4"/>
    </row>
    <row r="209" spans="4:4" ht="24.95" customHeight="1">
      <c r="D209" s="4"/>
    </row>
    <row r="210" spans="4:4" ht="24.95" customHeight="1">
      <c r="D210" s="4"/>
    </row>
    <row r="211" spans="4:4" ht="24.95" customHeight="1">
      <c r="D211" s="4"/>
    </row>
    <row r="212" spans="4:4" ht="24.95" customHeight="1">
      <c r="D212" s="4"/>
    </row>
    <row r="213" spans="4:4" ht="24.95" customHeight="1">
      <c r="D213" s="4"/>
    </row>
    <row r="214" spans="4:4" ht="24.95" customHeight="1">
      <c r="D214" s="4"/>
    </row>
    <row r="215" spans="4:4" ht="24.95" customHeight="1">
      <c r="D215" s="4"/>
    </row>
    <row r="216" spans="4:4" ht="24.95" customHeight="1">
      <c r="D216" s="4"/>
    </row>
    <row r="217" spans="4:4" ht="24.95" customHeight="1">
      <c r="D217" s="4"/>
    </row>
    <row r="218" spans="4:4" ht="24.95" customHeight="1">
      <c r="D218" s="4"/>
    </row>
    <row r="219" spans="4:4" ht="24.95" customHeight="1">
      <c r="D219" s="4"/>
    </row>
    <row r="220" spans="4:4" ht="24.95" customHeight="1">
      <c r="D220" s="4"/>
    </row>
    <row r="221" spans="4:4" ht="24.95" customHeight="1">
      <c r="D221" s="4"/>
    </row>
    <row r="222" spans="4:4" ht="24.95" customHeight="1">
      <c r="D222" s="4"/>
    </row>
    <row r="223" spans="4:4" ht="24.95" customHeight="1">
      <c r="D223" s="4"/>
    </row>
    <row r="224" spans="4:4" ht="24.95" customHeight="1">
      <c r="D224" s="4"/>
    </row>
    <row r="225" spans="4:4" ht="24.95" customHeight="1">
      <c r="D225" s="4"/>
    </row>
    <row r="226" spans="4:4" ht="24.95" customHeight="1">
      <c r="D226" s="4"/>
    </row>
    <row r="227" spans="4:4" ht="24.95" customHeight="1">
      <c r="D227" s="4"/>
    </row>
    <row r="228" spans="4:4" ht="24.95" customHeight="1">
      <c r="D228" s="4"/>
    </row>
    <row r="229" spans="4:4" ht="24.95" customHeight="1">
      <c r="D229" s="4"/>
    </row>
    <row r="230" spans="4:4" ht="24.95" customHeight="1">
      <c r="D230" s="4"/>
    </row>
    <row r="231" spans="4:4" ht="24.95" customHeight="1">
      <c r="D231" s="4"/>
    </row>
    <row r="232" spans="4:4" ht="24.95" customHeight="1">
      <c r="D232" s="4"/>
    </row>
    <row r="233" spans="4:4" ht="24.95" customHeight="1">
      <c r="D233" s="4"/>
    </row>
    <row r="234" spans="4:4" ht="24.95" customHeight="1">
      <c r="D234" s="4"/>
    </row>
    <row r="235" spans="4:4" ht="24.95" customHeight="1">
      <c r="D235" s="4"/>
    </row>
    <row r="236" spans="4:4" ht="24.95" customHeight="1">
      <c r="D236" s="4"/>
    </row>
    <row r="237" spans="4:4" ht="24.95" customHeight="1">
      <c r="D237" s="4"/>
    </row>
    <row r="238" spans="4:4" ht="24.95" customHeight="1">
      <c r="D238" s="4"/>
    </row>
    <row r="239" spans="4:4" ht="24.95" customHeight="1">
      <c r="D239" s="4"/>
    </row>
    <row r="240" spans="4:4" ht="24.95" customHeight="1">
      <c r="D240" s="4"/>
    </row>
    <row r="241" spans="4:4" ht="24.95" customHeight="1">
      <c r="D241" s="4"/>
    </row>
    <row r="242" spans="4:4" ht="24.95" customHeight="1">
      <c r="D242" s="4"/>
    </row>
    <row r="243" spans="4:4" ht="24.95" customHeight="1">
      <c r="D243" s="4"/>
    </row>
    <row r="244" spans="4:4" ht="24.95" customHeight="1">
      <c r="D244" s="4"/>
    </row>
    <row r="245" spans="4:4" ht="24.95" customHeight="1">
      <c r="D245" s="4"/>
    </row>
    <row r="246" spans="4:4" ht="24.95" customHeight="1">
      <c r="D246" s="4"/>
    </row>
    <row r="247" spans="4:4" ht="24.95" customHeight="1">
      <c r="D247" s="4"/>
    </row>
    <row r="248" spans="4:4" ht="24.95" customHeight="1">
      <c r="D248" s="4"/>
    </row>
    <row r="249" spans="4:4" ht="24.95" customHeight="1">
      <c r="D249" s="4"/>
    </row>
    <row r="250" spans="4:4" ht="24.95" customHeight="1">
      <c r="D250" s="4"/>
    </row>
    <row r="251" spans="4:4" ht="24.95" customHeight="1">
      <c r="D251" s="4"/>
    </row>
    <row r="252" spans="4:4" ht="24.95" customHeight="1">
      <c r="D252" s="4"/>
    </row>
    <row r="253" spans="4:4" ht="24.95" customHeight="1">
      <c r="D253" s="4"/>
    </row>
    <row r="254" spans="4:4" ht="24.95" customHeight="1">
      <c r="D254" s="4"/>
    </row>
    <row r="255" spans="4:4" ht="24.95" customHeight="1">
      <c r="D255" s="4"/>
    </row>
    <row r="256" spans="4:4" ht="24.95" customHeight="1">
      <c r="D256" s="4"/>
    </row>
    <row r="257" spans="4:4" ht="24.95" customHeight="1">
      <c r="D257" s="4"/>
    </row>
    <row r="258" spans="4:4" ht="24.95" customHeight="1">
      <c r="D258" s="4"/>
    </row>
    <row r="259" spans="4:4" ht="24.95" customHeight="1">
      <c r="D259" s="4"/>
    </row>
    <row r="260" spans="4:4" ht="24.95" customHeight="1">
      <c r="D260" s="4"/>
    </row>
    <row r="261" spans="4:4" ht="24.95" customHeight="1">
      <c r="D261" s="4"/>
    </row>
    <row r="262" spans="4:4" ht="24.95" customHeight="1">
      <c r="D262" s="4"/>
    </row>
    <row r="263" spans="4:4" ht="24.95" customHeight="1">
      <c r="D263" s="4"/>
    </row>
    <row r="264" spans="4:4" ht="24.95" customHeight="1">
      <c r="D264" s="4"/>
    </row>
    <row r="265" spans="4:4" ht="24.95" customHeight="1">
      <c r="D265" s="4"/>
    </row>
    <row r="266" spans="4:4" ht="24.95" customHeight="1">
      <c r="D266" s="4"/>
    </row>
    <row r="267" spans="4:4" ht="24.95" customHeight="1">
      <c r="D267" s="4"/>
    </row>
    <row r="268" spans="4:4" ht="24.95" customHeight="1">
      <c r="D268" s="4"/>
    </row>
    <row r="269" spans="4:4" ht="24.95" customHeight="1">
      <c r="D269" s="4"/>
    </row>
    <row r="270" spans="4:4" ht="24.95" customHeight="1">
      <c r="D270" s="4"/>
    </row>
    <row r="271" spans="4:4" ht="24.95" customHeight="1">
      <c r="D271" s="4"/>
    </row>
    <row r="272" spans="4:4" ht="24.95" customHeight="1">
      <c r="D272" s="4"/>
    </row>
    <row r="273" spans="4:4" ht="24.95" customHeight="1">
      <c r="D273" s="4"/>
    </row>
    <row r="274" spans="4:4" ht="24.95" customHeight="1">
      <c r="D274" s="4"/>
    </row>
    <row r="275" spans="4:4" ht="24.95" customHeight="1">
      <c r="D275" s="4"/>
    </row>
    <row r="276" spans="4:4" ht="24.95" customHeight="1">
      <c r="D276" s="4"/>
    </row>
    <row r="277" spans="4:4" ht="24.95" customHeight="1">
      <c r="D277" s="4"/>
    </row>
    <row r="278" spans="4:4" ht="24.95" customHeight="1">
      <c r="D278" s="4"/>
    </row>
    <row r="279" spans="4:4" ht="24.95" customHeight="1">
      <c r="D279" s="4"/>
    </row>
    <row r="280" spans="4:4" ht="24.95" customHeight="1">
      <c r="D280" s="4"/>
    </row>
    <row r="281" spans="4:4" ht="24.95" customHeight="1">
      <c r="D281" s="4"/>
    </row>
    <row r="282" spans="4:4" ht="24.95" customHeight="1">
      <c r="D282" s="4"/>
    </row>
    <row r="283" spans="4:4" ht="24.95" customHeight="1">
      <c r="D283" s="4"/>
    </row>
    <row r="284" spans="4:4" ht="24.95" customHeight="1">
      <c r="D284" s="4"/>
    </row>
    <row r="285" spans="4:4" ht="24.95" customHeight="1">
      <c r="D285" s="4"/>
    </row>
    <row r="286" spans="4:4" ht="24.95" customHeight="1">
      <c r="D286" s="4"/>
    </row>
    <row r="287" spans="4:4" ht="24.95" customHeight="1">
      <c r="D287" s="4"/>
    </row>
    <row r="288" spans="4:4" ht="24.95" customHeight="1">
      <c r="D288" s="4"/>
    </row>
    <row r="289" spans="4:4" ht="24.95" customHeight="1">
      <c r="D289" s="4"/>
    </row>
    <row r="290" spans="4:4" ht="24.95" customHeight="1">
      <c r="D290" s="4"/>
    </row>
    <row r="291" spans="4:4" ht="24.95" customHeight="1">
      <c r="D291" s="4"/>
    </row>
    <row r="292" spans="4:4" ht="24.95" customHeight="1">
      <c r="D292" s="4"/>
    </row>
    <row r="293" spans="4:4" ht="24.95" customHeight="1">
      <c r="D293" s="4"/>
    </row>
    <row r="294" spans="4:4" ht="24.95" customHeight="1">
      <c r="D294" s="4"/>
    </row>
    <row r="295" spans="4:4" ht="24.95" customHeight="1">
      <c r="D295" s="4"/>
    </row>
    <row r="296" spans="4:4" ht="24.95" customHeight="1">
      <c r="D296" s="4"/>
    </row>
    <row r="297" spans="4:4" ht="24.95" customHeight="1">
      <c r="D297" s="4"/>
    </row>
    <row r="298" spans="4:4" ht="24.95" customHeight="1">
      <c r="D298" s="4"/>
    </row>
    <row r="299" spans="4:4" ht="24.95" customHeight="1">
      <c r="D299" s="4"/>
    </row>
    <row r="300" spans="4:4" ht="24.95" customHeight="1">
      <c r="D300" s="4"/>
    </row>
    <row r="301" spans="4:4" ht="24.95" customHeight="1">
      <c r="D301" s="4"/>
    </row>
    <row r="302" spans="4:4" ht="24.95" customHeight="1">
      <c r="D302" s="4"/>
    </row>
    <row r="303" spans="4:4" ht="24.95" customHeight="1">
      <c r="D303" s="4"/>
    </row>
    <row r="304" spans="4:4" ht="24.95" customHeight="1">
      <c r="D304" s="4"/>
    </row>
    <row r="305" spans="4:4" ht="24.95" customHeight="1">
      <c r="D305" s="4"/>
    </row>
    <row r="306" spans="4:4" ht="24.95" customHeight="1">
      <c r="D306" s="4"/>
    </row>
    <row r="307" spans="4:4" ht="24.95" customHeight="1">
      <c r="D307" s="4"/>
    </row>
    <row r="308" spans="4:4" ht="24.95" customHeight="1">
      <c r="D308" s="4"/>
    </row>
    <row r="309" spans="4:4" ht="24.95" customHeight="1">
      <c r="D309" s="4"/>
    </row>
    <row r="310" spans="4:4" ht="24.95" customHeight="1">
      <c r="D310" s="4"/>
    </row>
    <row r="311" spans="4:4" ht="24.95" customHeight="1">
      <c r="D311" s="4"/>
    </row>
    <row r="312" spans="4:4" ht="24.95" customHeight="1">
      <c r="D312" s="4"/>
    </row>
    <row r="313" spans="4:4" ht="24.95" customHeight="1">
      <c r="D313" s="4"/>
    </row>
    <row r="314" spans="4:4" ht="24.95" customHeight="1">
      <c r="D314" s="4"/>
    </row>
  </sheetData>
  <sheetProtection algorithmName="SHA-512" hashValue="ugEcwyjMjqx0DOAMXyJd4NWOlMkCsjLJu3Dq+lzsH7BtqUhcoFNjtyDljh2E3vjWDUXugU/IXfGiS404cLlG7A==" saltValue="H4jhiafMj4y/jym7tdTw/g==" spinCount="100000" sheet="1" objects="1" scenarios="1" pivotTables="0"/>
  <mergeCells count="1">
    <mergeCell ref="AT13:AU13"/>
  </mergeCells>
  <phoneticPr fontId="1" type="noConversion"/>
  <pageMargins left="0.7" right="0.7" top="0.75" bottom="0.75" header="0.3" footer="0.3"/>
  <pageSetup orientation="portrait" horizontalDpi="0" verticalDpi="0"/>
  <headerFooter>
    <oddHeader>&amp;Cwww.other-levels.com
Copyright © 2023 Other Level's. All rights reserved
"Any illegal reproduction of this content in any form will result in immediate action against the person concerned."</oddHeader>
    <oddFooter>&amp;Cwww.other-levels.com
Copyright © 2023 Other Level's. All rights reserved
"Any illegal reproduction of this content in any form will result in immediate action against the person concerned."</oddFooter>
  </headerFooter>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3699-BEB5-E14B-8EA2-B1650386AC23}">
  <dimension ref="A1"/>
  <sheetViews>
    <sheetView showGridLines="0" showRowColHeaders="0" workbookViewId="0"/>
  </sheetViews>
  <sheetFormatPr defaultColWidth="11" defaultRowHeight="15.75"/>
  <sheetData/>
  <sheetProtection algorithmName="SHA-512" hashValue="MwertbwJvZvyOC5Mm4dfByRuttb0C4D54MRnEqvitwae5XNruWZsFvvuyNavrz3V7oFa/Xprl6preOmUOUSTXA==" saltValue="BKZpOft0bugIByqm/Qp26g==" spinCount="100000" sheet="1" objects="1" scenarios="1"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FB89E7910AB494F89C4CA6D92F5EA87" ma:contentTypeVersion="9" ma:contentTypeDescription="Create a new document." ma:contentTypeScope="" ma:versionID="cd456c8ce6ea8f43ae207a39cab51624">
  <xsd:schema xmlns:xsd="http://www.w3.org/2001/XMLSchema" xmlns:xs="http://www.w3.org/2001/XMLSchema" xmlns:p="http://schemas.microsoft.com/office/2006/metadata/properties" xmlns:ns3="b71bdd72-e19a-4fae-8f42-0fab20ab9e3b" targetNamespace="http://schemas.microsoft.com/office/2006/metadata/properties" ma:root="true" ma:fieldsID="d85e6aca0282951362a388e97e2f9f95" ns3:_="">
    <xsd:import namespace="b71bdd72-e19a-4fae-8f42-0fab20ab9e3b"/>
    <xsd:element name="properties">
      <xsd:complexType>
        <xsd:sequence>
          <xsd:element name="documentManagement">
            <xsd:complexType>
              <xsd:all>
                <xsd:element ref="ns3:MediaServiceDateTaken" minOccurs="0"/>
                <xsd:element ref="ns3:_activity" minOccurs="0"/>
                <xsd:element ref="ns3:MediaServiceMetadata" minOccurs="0"/>
                <xsd:element ref="ns3:MediaServiceFastMetadata" minOccurs="0"/>
                <xsd:element ref="ns3:MediaServiceSearchProperties" minOccurs="0"/>
                <xsd:element ref="ns3:MediaServiceSystemTags"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1bdd72-e19a-4fae-8f42-0fab20ab9e3b"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_activity" ma:index="9" nillable="true" ma:displayName="_activity" ma:hidden="true" ma:internalName="_activity">
      <xsd:simpleType>
        <xsd:restriction base="dms:Note"/>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SystemTags" ma:index="13" nillable="true" ma:displayName="MediaServiceSystemTags" ma:hidden="true" ma:internalName="MediaServiceSystemTags" ma:readOnly="true">
      <xsd:simpleType>
        <xsd:restriction base="dms:Note"/>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b71bdd72-e19a-4fae-8f42-0fab20ab9e3b" xsi:nil="true"/>
  </documentManagement>
</p:properties>
</file>

<file path=customXml/itemProps1.xml><?xml version="1.0" encoding="utf-8"?>
<ds:datastoreItem xmlns:ds="http://schemas.openxmlformats.org/officeDocument/2006/customXml" ds:itemID="{CBB441B1-A008-4DFD-A54F-14D5B6A7767E}"/>
</file>

<file path=customXml/itemProps2.xml><?xml version="1.0" encoding="utf-8"?>
<ds:datastoreItem xmlns:ds="http://schemas.openxmlformats.org/officeDocument/2006/customXml" ds:itemID="{B7B1A6E5-0407-4A44-B494-57C7C2F99949}"/>
</file>

<file path=customXml/itemProps3.xml><?xml version="1.0" encoding="utf-8"?>
<ds:datastoreItem xmlns:ds="http://schemas.openxmlformats.org/officeDocument/2006/customXml" ds:itemID="{6FB4FAE5-C450-4552-A1B4-1387EFBA33D9}"/>
</file>

<file path=docProps/app.xml><?xml version="1.0" encoding="utf-8"?>
<Properties xmlns="http://schemas.openxmlformats.org/officeDocument/2006/extended-properties" xmlns:vt="http://schemas.openxmlformats.org/officeDocument/2006/docPropsVTypes">
  <Application>Microsoft Excel Online</Application>
  <Manager/>
  <Company>www.other-levels.com</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Tool Expense Tracker</dc:title>
  <dc:subject>www.other-levels.com</dc:subject>
  <dc:creator>jpham</dc:creator>
  <cp:keywords/>
  <dc:description>Copyright © 2023 Other Level's. All rights reserved
"Any illegal reproduction of this content in any form will result in immediate action against the person concerned."</dc:description>
  <cp:lastModifiedBy/>
  <cp:revision/>
  <dcterms:created xsi:type="dcterms:W3CDTF">2022-10-06T20:17:30Z</dcterms:created>
  <dcterms:modified xsi:type="dcterms:W3CDTF">2025-05-28T23:38:14Z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0x0101008FB89E7910AB494F89C4CA6D92F5EA87</vt:lpwstr>
  </property>
</Properties>
</file>