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zeppelin\Documents\Blueprints\"/>
    </mc:Choice>
  </mc:AlternateContent>
  <bookViews>
    <workbookView xWindow="0" yWindow="0" windowWidth="20490" windowHeight="7755" activeTab="1"/>
  </bookViews>
  <sheets>
    <sheet name="Sheet1" sheetId="1" r:id="rId1"/>
    <sheet name="Баллон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C3" i="2"/>
  <c r="B3" i="2"/>
  <c r="D12" i="1" l="1"/>
  <c r="D11" i="1"/>
  <c r="D10" i="1"/>
  <c r="E2" i="2"/>
  <c r="C2" i="2"/>
  <c r="E17" i="2"/>
  <c r="E16" i="2"/>
  <c r="C8" i="2"/>
  <c r="E8" i="2"/>
  <c r="C14" i="2"/>
  <c r="E6" i="2"/>
  <c r="E5" i="2"/>
  <c r="E4" i="2"/>
  <c r="C10" i="2"/>
  <c r="E10" i="2" s="1"/>
  <c r="E14" i="2" s="1"/>
  <c r="D16" i="1" s="1"/>
  <c r="C5" i="2"/>
  <c r="C6" i="2"/>
  <c r="C4" i="2"/>
  <c r="D4" i="1"/>
  <c r="D5" i="1"/>
  <c r="D6" i="1"/>
  <c r="D7" i="1"/>
  <c r="D8" i="1"/>
  <c r="D9" i="1"/>
  <c r="C19" i="2" l="1"/>
  <c r="E19" i="2"/>
  <c r="B3" i="1" s="1"/>
  <c r="D3" i="1" s="1"/>
  <c r="D15" i="1" s="1"/>
</calcChain>
</file>

<file path=xl/sharedStrings.xml><?xml version="1.0" encoding="utf-8"?>
<sst xmlns="http://schemas.openxmlformats.org/spreadsheetml/2006/main" count="52" uniqueCount="43">
  <si>
    <t>Баллон</t>
  </si>
  <si>
    <t>проводка</t>
  </si>
  <si>
    <t>крепления</t>
  </si>
  <si>
    <t>электроника</t>
  </si>
  <si>
    <t>сервы</t>
  </si>
  <si>
    <t>винт</t>
  </si>
  <si>
    <t>аккум 1,1</t>
  </si>
  <si>
    <t>аккум 0,1</t>
  </si>
  <si>
    <t>двигатель</t>
  </si>
  <si>
    <t>трансивер</t>
  </si>
  <si>
    <t>Деталь</t>
  </si>
  <si>
    <t>Масса</t>
  </si>
  <si>
    <t>Кол-во</t>
  </si>
  <si>
    <t>Общ. Масса</t>
  </si>
  <si>
    <t>Радиус в максимальной точке</t>
  </si>
  <si>
    <t>Длина</t>
  </si>
  <si>
    <t>Объём</t>
  </si>
  <si>
    <t>Центр масс от носа</t>
  </si>
  <si>
    <t>Масштаб</t>
  </si>
  <si>
    <t>m</t>
  </si>
  <si>
    <t>cm</t>
  </si>
  <si>
    <t>cm3</t>
  </si>
  <si>
    <t>m3</t>
  </si>
  <si>
    <t>Тяга</t>
  </si>
  <si>
    <t>kg</t>
  </si>
  <si>
    <t>Площадь поверхности</t>
  </si>
  <si>
    <t>cm2</t>
  </si>
  <si>
    <t>m2</t>
  </si>
  <si>
    <t>Масса баллона</t>
  </si>
  <si>
    <t>Толщина материала</t>
  </si>
  <si>
    <t>Плотность</t>
  </si>
  <si>
    <t>mkm</t>
  </si>
  <si>
    <t>g/cm3</t>
  </si>
  <si>
    <t>g/m3</t>
  </si>
  <si>
    <t>g</t>
  </si>
  <si>
    <t>Длина дуги</t>
  </si>
  <si>
    <t>Маса дирижабля</t>
  </si>
  <si>
    <t>Подъёмная маса баллона</t>
  </si>
  <si>
    <t>?</t>
  </si>
  <si>
    <t>Полиэтилен</t>
  </si>
  <si>
    <t>Полипропилен</t>
  </si>
  <si>
    <t>ПВХ</t>
  </si>
  <si>
    <t>Максимальная длина окружн.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</si>
</sst>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D18" sqref="D18"/>
    </sheetView>
  </sheetViews>
  <sheetFormatPr defaultRowHeight="15" x14ac:dyDescent="0.25"/>
  <cols>
    <col min="1" max="1" width="36.140625" customWidth="1"/>
  </cols>
  <sheetData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0</v>
      </c>
      <c r="B3">
        <f>Баллон!E19</f>
        <v>133.78579881656805</v>
      </c>
      <c r="C3">
        <v>1</v>
      </c>
      <c r="D3">
        <f t="shared" ref="D3:D12" si="0">C3*B3</f>
        <v>133.78579881656805</v>
      </c>
    </row>
    <row r="4" spans="1:5" x14ac:dyDescent="0.25">
      <c r="A4" t="s">
        <v>4</v>
      </c>
      <c r="B4">
        <v>4.4000000000000004</v>
      </c>
      <c r="C4">
        <v>4</v>
      </c>
      <c r="D4">
        <f t="shared" si="0"/>
        <v>17.600000000000001</v>
      </c>
    </row>
    <row r="5" spans="1:5" x14ac:dyDescent="0.25">
      <c r="A5" t="s">
        <v>5</v>
      </c>
      <c r="B5">
        <v>1</v>
      </c>
      <c r="C5">
        <v>4</v>
      </c>
      <c r="D5">
        <f t="shared" si="0"/>
        <v>4</v>
      </c>
    </row>
    <row r="6" spans="1:5" x14ac:dyDescent="0.25">
      <c r="A6" t="s">
        <v>6</v>
      </c>
      <c r="B6">
        <v>28.2</v>
      </c>
      <c r="C6">
        <v>1</v>
      </c>
      <c r="D6">
        <f t="shared" si="0"/>
        <v>28.2</v>
      </c>
    </row>
    <row r="7" spans="1:5" x14ac:dyDescent="0.25">
      <c r="A7" t="s">
        <v>7</v>
      </c>
      <c r="B7">
        <v>4.8</v>
      </c>
      <c r="C7">
        <v>1</v>
      </c>
      <c r="D7">
        <f t="shared" si="0"/>
        <v>4.8</v>
      </c>
    </row>
    <row r="8" spans="1:5" x14ac:dyDescent="0.25">
      <c r="A8" t="s">
        <v>8</v>
      </c>
      <c r="B8">
        <v>3.5</v>
      </c>
      <c r="C8">
        <v>4</v>
      </c>
      <c r="D8">
        <f t="shared" si="0"/>
        <v>14</v>
      </c>
    </row>
    <row r="9" spans="1:5" x14ac:dyDescent="0.25">
      <c r="A9" t="s">
        <v>9</v>
      </c>
      <c r="B9">
        <v>2</v>
      </c>
      <c r="C9">
        <v>1</v>
      </c>
      <c r="D9">
        <f t="shared" si="0"/>
        <v>2</v>
      </c>
    </row>
    <row r="10" spans="1:5" x14ac:dyDescent="0.25">
      <c r="A10" t="s">
        <v>1</v>
      </c>
      <c r="B10">
        <v>10</v>
      </c>
      <c r="C10">
        <v>1</v>
      </c>
      <c r="D10">
        <f t="shared" si="0"/>
        <v>10</v>
      </c>
      <c r="E10" t="s">
        <v>38</v>
      </c>
    </row>
    <row r="11" spans="1:5" x14ac:dyDescent="0.25">
      <c r="A11" t="s">
        <v>2</v>
      </c>
      <c r="B11">
        <v>5</v>
      </c>
      <c r="C11">
        <v>4</v>
      </c>
      <c r="D11">
        <f t="shared" si="0"/>
        <v>20</v>
      </c>
      <c r="E11" t="s">
        <v>38</v>
      </c>
    </row>
    <row r="12" spans="1:5" x14ac:dyDescent="0.25">
      <c r="A12" t="s">
        <v>3</v>
      </c>
      <c r="B12">
        <v>15</v>
      </c>
      <c r="C12">
        <v>1</v>
      </c>
      <c r="D12">
        <f t="shared" si="0"/>
        <v>15</v>
      </c>
      <c r="E12" t="s">
        <v>38</v>
      </c>
    </row>
    <row r="15" spans="1:5" x14ac:dyDescent="0.25">
      <c r="A15" t="s">
        <v>36</v>
      </c>
      <c r="D15">
        <f>SUM(D3:D14)</f>
        <v>249.38579881656804</v>
      </c>
      <c r="E15" t="s">
        <v>34</v>
      </c>
    </row>
    <row r="16" spans="1:5" x14ac:dyDescent="0.25">
      <c r="A16" t="s">
        <v>37</v>
      </c>
      <c r="D16">
        <f>Баллон!E14*1000</f>
        <v>267.66365953573046</v>
      </c>
      <c r="E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0" sqref="C10"/>
    </sheetView>
  </sheetViews>
  <sheetFormatPr defaultRowHeight="15" x14ac:dyDescent="0.25"/>
  <cols>
    <col min="1" max="1" width="30.140625" customWidth="1"/>
    <col min="5" max="5" width="10" bestFit="1" customWidth="1"/>
    <col min="9" max="9" width="16" customWidth="1"/>
  </cols>
  <sheetData>
    <row r="1" spans="1:10" x14ac:dyDescent="0.25">
      <c r="B1" t="s">
        <v>20</v>
      </c>
      <c r="C1" t="s">
        <v>19</v>
      </c>
      <c r="E1" t="s">
        <v>19</v>
      </c>
    </row>
    <row r="2" spans="1:10" x14ac:dyDescent="0.25">
      <c r="A2" t="s">
        <v>35</v>
      </c>
      <c r="B2">
        <v>198.9</v>
      </c>
      <c r="C2">
        <f>B2/100</f>
        <v>1.9890000000000001</v>
      </c>
      <c r="E2">
        <f>C2/E12</f>
        <v>1.53</v>
      </c>
    </row>
    <row r="3" spans="1:10" x14ac:dyDescent="0.25">
      <c r="A3" t="s">
        <v>42</v>
      </c>
      <c r="B3">
        <f>B4*2*3.14</f>
        <v>243.03600000000003</v>
      </c>
      <c r="C3">
        <f>B3/100</f>
        <v>2.4303600000000003</v>
      </c>
      <c r="E3">
        <f>C3/E12</f>
        <v>1.8695076923076925</v>
      </c>
    </row>
    <row r="4" spans="1:10" x14ac:dyDescent="0.25">
      <c r="A4" t="s">
        <v>14</v>
      </c>
      <c r="B4">
        <v>38.700000000000003</v>
      </c>
      <c r="C4">
        <f>B4/100</f>
        <v>0.38700000000000001</v>
      </c>
      <c r="E4">
        <f>C4/E12</f>
        <v>0.2976923076923077</v>
      </c>
    </row>
    <row r="5" spans="1:10" x14ac:dyDescent="0.25">
      <c r="A5" t="s">
        <v>15</v>
      </c>
      <c r="B5">
        <v>168.13</v>
      </c>
      <c r="C5">
        <f t="shared" ref="C5:C6" si="0">B5/100</f>
        <v>1.6813</v>
      </c>
      <c r="E5">
        <f>C5/E12</f>
        <v>1.2933076923076923</v>
      </c>
    </row>
    <row r="6" spans="1:10" x14ac:dyDescent="0.25">
      <c r="A6" t="s">
        <v>17</v>
      </c>
      <c r="B6">
        <v>76.48</v>
      </c>
      <c r="C6">
        <f t="shared" si="0"/>
        <v>0.76480000000000004</v>
      </c>
      <c r="E6">
        <f>C6/E12</f>
        <v>0.58830769230769231</v>
      </c>
    </row>
    <row r="7" spans="1:10" x14ac:dyDescent="0.25">
      <c r="B7" t="s">
        <v>26</v>
      </c>
      <c r="C7" t="s">
        <v>27</v>
      </c>
      <c r="E7" t="s">
        <v>27</v>
      </c>
    </row>
    <row r="8" spans="1:10" x14ac:dyDescent="0.25">
      <c r="A8" t="s">
        <v>25</v>
      </c>
      <c r="B8">
        <v>33496</v>
      </c>
      <c r="C8">
        <f>B8/10000</f>
        <v>3.3496000000000001</v>
      </c>
      <c r="E8">
        <f>C8/(E12^2)</f>
        <v>1.9820118343195265</v>
      </c>
    </row>
    <row r="9" spans="1:10" x14ac:dyDescent="0.25">
      <c r="B9" t="s">
        <v>21</v>
      </c>
      <c r="C9" t="s">
        <v>22</v>
      </c>
      <c r="E9" t="s">
        <v>22</v>
      </c>
    </row>
    <row r="10" spans="1:10" x14ac:dyDescent="0.25">
      <c r="A10" t="s">
        <v>16</v>
      </c>
      <c r="B10">
        <v>490047.55</v>
      </c>
      <c r="C10">
        <f>B10/1000000</f>
        <v>0.49004755</v>
      </c>
      <c r="E10">
        <f>C10/(E12^3)</f>
        <v>0.22305304961310873</v>
      </c>
    </row>
    <row r="12" spans="1:10" x14ac:dyDescent="0.25">
      <c r="A12" t="s">
        <v>18</v>
      </c>
      <c r="E12" s="1">
        <v>1.3</v>
      </c>
    </row>
    <row r="13" spans="1:10" x14ac:dyDescent="0.25">
      <c r="C13" t="s">
        <v>24</v>
      </c>
    </row>
    <row r="14" spans="1:10" x14ac:dyDescent="0.25">
      <c r="A14" t="s">
        <v>23</v>
      </c>
      <c r="C14">
        <f>1.2*C10</f>
        <v>0.58805706000000002</v>
      </c>
      <c r="E14">
        <f>1.2*E10</f>
        <v>0.26766365953573046</v>
      </c>
    </row>
    <row r="16" spans="1:10" x14ac:dyDescent="0.25">
      <c r="A16" t="s">
        <v>29</v>
      </c>
      <c r="B16">
        <v>50</v>
      </c>
      <c r="C16" t="s">
        <v>31</v>
      </c>
      <c r="E16">
        <f>B16/1000000</f>
        <v>5.0000000000000002E-5</v>
      </c>
      <c r="F16" t="s">
        <v>19</v>
      </c>
      <c r="I16" t="s">
        <v>39</v>
      </c>
      <c r="J16">
        <v>0.94</v>
      </c>
    </row>
    <row r="17" spans="1:10" x14ac:dyDescent="0.25">
      <c r="A17" t="s">
        <v>30</v>
      </c>
      <c r="B17">
        <v>1.35</v>
      </c>
      <c r="C17" t="s">
        <v>32</v>
      </c>
      <c r="E17">
        <f>B17*1000000</f>
        <v>1350000</v>
      </c>
      <c r="F17" t="s">
        <v>33</v>
      </c>
      <c r="I17" t="s">
        <v>40</v>
      </c>
      <c r="J17">
        <v>0.91</v>
      </c>
    </row>
    <row r="18" spans="1:10" x14ac:dyDescent="0.25">
      <c r="C18" t="s">
        <v>34</v>
      </c>
      <c r="E18" t="s">
        <v>34</v>
      </c>
      <c r="I18" t="s">
        <v>41</v>
      </c>
      <c r="J18">
        <v>1.35</v>
      </c>
    </row>
    <row r="19" spans="1:10" x14ac:dyDescent="0.25">
      <c r="A19" t="s">
        <v>28</v>
      </c>
      <c r="C19">
        <f>E17*E16*C8</f>
        <v>226.09800000000001</v>
      </c>
      <c r="E19">
        <f>E17*E16*E8</f>
        <v>133.78579881656805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Баллон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Teivaz</dc:creator>
  <cp:lastModifiedBy>Teivaz</cp:lastModifiedBy>
  <dcterms:created xsi:type="dcterms:W3CDTF">2013-07-14T20:53:22Z</dcterms:created>
  <dcterms:modified xsi:type="dcterms:W3CDTF">2013-08-24T17:36:33Z</dcterms:modified>
</cp:coreProperties>
</file>