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PC\Documents\"/>
    </mc:Choice>
  </mc:AlternateContent>
  <xr:revisionPtr revIDLastSave="0" documentId="8_{920875C4-1D9D-4EAC-82EE-E8D43B793212}" xr6:coauthVersionLast="47" xr6:coauthVersionMax="47" xr10:uidLastSave="{00000000-0000-0000-0000-000000000000}"/>
  <bookViews>
    <workbookView xWindow="-110" yWindow="-110" windowWidth="19420" windowHeight="10300" xr2:uid="{44CDD817-596E-44D2-A619-0B7FEA97BFD1}"/>
  </bookViews>
  <sheets>
    <sheet name="years 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1" i="2" l="1"/>
  <c r="G111" i="2" s="1"/>
  <c r="C108" i="2"/>
  <c r="F108" i="2" s="1"/>
  <c r="C105" i="2"/>
  <c r="F105" i="2" s="1"/>
  <c r="D101" i="2"/>
  <c r="D102" i="2"/>
  <c r="D103" i="2"/>
  <c r="D104" i="2"/>
  <c r="D105" i="2"/>
  <c r="D106" i="2"/>
  <c r="D107" i="2"/>
  <c r="C102" i="2"/>
  <c r="I102" i="2" s="1"/>
  <c r="I79" i="2"/>
  <c r="I80" i="2"/>
  <c r="I81" i="2"/>
  <c r="I82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3" i="2"/>
  <c r="I104" i="2"/>
  <c r="I106" i="2"/>
  <c r="I107" i="2"/>
  <c r="H76" i="2"/>
  <c r="H77" i="2"/>
  <c r="H79" i="2"/>
  <c r="H80" i="2"/>
  <c r="H81" i="2"/>
  <c r="H82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G77" i="2"/>
  <c r="G79" i="2"/>
  <c r="G80" i="2"/>
  <c r="G81" i="2"/>
  <c r="G82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F77" i="2"/>
  <c r="F79" i="2"/>
  <c r="F80" i="2"/>
  <c r="F81" i="2"/>
  <c r="F82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E76" i="2"/>
  <c r="E77" i="2"/>
  <c r="E79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D80" i="2"/>
  <c r="D81" i="2"/>
  <c r="D82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77" i="2"/>
  <c r="D79" i="2"/>
  <c r="C98" i="2"/>
  <c r="H98" i="2" s="1"/>
  <c r="C95" i="2"/>
  <c r="C92" i="2"/>
  <c r="C89" i="2"/>
  <c r="C86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C58" i="2"/>
  <c r="C55" i="2"/>
  <c r="C52" i="2"/>
  <c r="C49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D42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C42" i="2"/>
  <c r="C39" i="2"/>
  <c r="C36" i="2"/>
  <c r="C33" i="2"/>
  <c r="C30" i="2"/>
  <c r="I16" i="2"/>
  <c r="I17" i="2"/>
  <c r="I18" i="2"/>
  <c r="I19" i="2"/>
  <c r="I20" i="2"/>
  <c r="I21" i="2"/>
  <c r="I22" i="2"/>
  <c r="I23" i="2"/>
  <c r="H16" i="2"/>
  <c r="H17" i="2"/>
  <c r="H18" i="2"/>
  <c r="H19" i="2"/>
  <c r="H20" i="2"/>
  <c r="H21" i="2"/>
  <c r="H22" i="2"/>
  <c r="H23" i="2"/>
  <c r="F16" i="2"/>
  <c r="G16" i="2"/>
  <c r="G17" i="2"/>
  <c r="G18" i="2"/>
  <c r="G19" i="2"/>
  <c r="G20" i="2"/>
  <c r="G21" i="2"/>
  <c r="G22" i="2"/>
  <c r="G23" i="2"/>
  <c r="F17" i="2"/>
  <c r="F18" i="2"/>
  <c r="F19" i="2"/>
  <c r="F20" i="2"/>
  <c r="F21" i="2"/>
  <c r="F22" i="2"/>
  <c r="F23" i="2"/>
  <c r="E16" i="2"/>
  <c r="E17" i="2"/>
  <c r="E18" i="2"/>
  <c r="E19" i="2"/>
  <c r="E20" i="2"/>
  <c r="E21" i="2"/>
  <c r="E22" i="2"/>
  <c r="E23" i="2"/>
  <c r="D16" i="2"/>
  <c r="D17" i="2"/>
  <c r="D18" i="2"/>
  <c r="D19" i="2"/>
  <c r="D20" i="2"/>
  <c r="D21" i="2"/>
  <c r="D22" i="2"/>
  <c r="D23" i="2"/>
  <c r="I9" i="2"/>
  <c r="I10" i="2"/>
  <c r="I11" i="2"/>
  <c r="I12" i="2"/>
  <c r="I13" i="2"/>
  <c r="H9" i="2"/>
  <c r="H10" i="2"/>
  <c r="H11" i="2"/>
  <c r="H12" i="2"/>
  <c r="H13" i="2"/>
  <c r="G9" i="2"/>
  <c r="G10" i="2"/>
  <c r="G11" i="2"/>
  <c r="G12" i="2"/>
  <c r="G13" i="2"/>
  <c r="F9" i="2"/>
  <c r="F10" i="2"/>
  <c r="F11" i="2"/>
  <c r="F12" i="2"/>
  <c r="F13" i="2"/>
  <c r="E9" i="2"/>
  <c r="E10" i="2"/>
  <c r="E11" i="2"/>
  <c r="E12" i="2"/>
  <c r="E13" i="2"/>
  <c r="D9" i="2"/>
  <c r="D10" i="2"/>
  <c r="D11" i="2"/>
  <c r="D12" i="2"/>
  <c r="D13" i="2"/>
  <c r="I109" i="2"/>
  <c r="I110" i="2"/>
  <c r="H97" i="2"/>
  <c r="H100" i="2"/>
  <c r="H101" i="2"/>
  <c r="H102" i="2"/>
  <c r="H103" i="2"/>
  <c r="H104" i="2"/>
  <c r="H105" i="2"/>
  <c r="H106" i="2"/>
  <c r="H107" i="2"/>
  <c r="H109" i="2"/>
  <c r="H110" i="2"/>
  <c r="H111" i="2"/>
  <c r="G100" i="2"/>
  <c r="G101" i="2"/>
  <c r="G103" i="2"/>
  <c r="G104" i="2"/>
  <c r="G105" i="2"/>
  <c r="G106" i="2"/>
  <c r="G107" i="2"/>
  <c r="G108" i="2"/>
  <c r="G109" i="2"/>
  <c r="G110" i="2"/>
  <c r="F98" i="2"/>
  <c r="F100" i="2"/>
  <c r="F101" i="2"/>
  <c r="F103" i="2"/>
  <c r="F104" i="2"/>
  <c r="F106" i="2"/>
  <c r="F107" i="2"/>
  <c r="F109" i="2"/>
  <c r="F110" i="2"/>
  <c r="E100" i="2"/>
  <c r="E101" i="2"/>
  <c r="E103" i="2"/>
  <c r="E104" i="2"/>
  <c r="E105" i="2"/>
  <c r="E106" i="2"/>
  <c r="E107" i="2"/>
  <c r="E109" i="2"/>
  <c r="E110" i="2"/>
  <c r="D100" i="2"/>
  <c r="D108" i="2"/>
  <c r="D109" i="2"/>
  <c r="D110" i="2"/>
  <c r="C109" i="2"/>
  <c r="C106" i="2"/>
  <c r="C103" i="2"/>
  <c r="C100" i="2"/>
  <c r="I2" i="2"/>
  <c r="H2" i="2"/>
  <c r="G2" i="2"/>
  <c r="F2" i="2"/>
  <c r="E2" i="2"/>
  <c r="D2" i="2"/>
  <c r="B5" i="2"/>
  <c r="I6" i="2" s="1"/>
  <c r="B3" i="2"/>
  <c r="I4" i="2" s="1"/>
  <c r="E111" i="2" l="1"/>
  <c r="F111" i="2"/>
  <c r="D111" i="2"/>
  <c r="I111" i="2"/>
  <c r="H108" i="2"/>
  <c r="E108" i="2"/>
  <c r="I108" i="2"/>
  <c r="I105" i="2"/>
  <c r="E102" i="2"/>
  <c r="G102" i="2"/>
  <c r="F102" i="2"/>
  <c r="G98" i="2"/>
  <c r="E98" i="2"/>
  <c r="B2" i="2"/>
  <c r="F4" i="2"/>
  <c r="D4" i="2"/>
  <c r="E4" i="2"/>
  <c r="G4" i="2"/>
  <c r="H4" i="2"/>
  <c r="H6" i="2"/>
  <c r="D25" i="2"/>
  <c r="D15" i="2"/>
  <c r="D44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8" i="2"/>
  <c r="E15" i="2"/>
  <c r="E25" i="2"/>
  <c r="E44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80" i="2"/>
  <c r="E81" i="2"/>
  <c r="E82" i="2"/>
  <c r="E8" i="2"/>
  <c r="F15" i="2"/>
  <c r="F25" i="2"/>
  <c r="F44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8" i="2"/>
  <c r="G15" i="2"/>
  <c r="G25" i="2"/>
  <c r="G44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8" i="2"/>
  <c r="H15" i="2"/>
  <c r="H25" i="2"/>
  <c r="H44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8" i="2"/>
  <c r="I15" i="2"/>
  <c r="I25" i="2"/>
  <c r="I44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8" i="2"/>
  <c r="B40" i="2" l="1"/>
  <c r="B42" i="2" s="1"/>
  <c r="B109" i="2"/>
  <c r="B111" i="2" s="1"/>
  <c r="B79" i="2"/>
  <c r="B106" i="2"/>
  <c r="B108" i="2" s="1"/>
  <c r="B80" i="2"/>
  <c r="B103" i="2"/>
  <c r="B105" i="2" s="1"/>
  <c r="B100" i="2"/>
  <c r="B102" i="2" s="1"/>
  <c r="B84" i="2"/>
  <c r="B86" i="2" s="1"/>
  <c r="B87" i="2"/>
  <c r="B89" i="2" s="1"/>
  <c r="B90" i="2"/>
  <c r="B92" i="2" s="1"/>
  <c r="B93" i="2"/>
  <c r="B95" i="2" s="1"/>
  <c r="B96" i="2"/>
  <c r="B98" i="2" s="1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81" i="2"/>
  <c r="B82" i="2"/>
  <c r="B44" i="2"/>
  <c r="B46" i="2" s="1"/>
  <c r="B47" i="2"/>
  <c r="B49" i="2" s="1"/>
  <c r="B50" i="2"/>
  <c r="B52" i="2" s="1"/>
  <c r="B53" i="2"/>
  <c r="B55" i="2" s="1"/>
  <c r="B56" i="2"/>
  <c r="B58" i="2" s="1"/>
  <c r="B34" i="2"/>
  <c r="B36" i="2" s="1"/>
  <c r="B37" i="2"/>
  <c r="B39" i="2" s="1"/>
  <c r="B28" i="2"/>
  <c r="B30" i="2" s="1"/>
  <c r="B31" i="2"/>
  <c r="B33" i="2" s="1"/>
  <c r="B21" i="2"/>
  <c r="B23" i="2" s="1"/>
  <c r="B25" i="2"/>
  <c r="B27" i="2" s="1"/>
  <c r="B15" i="2"/>
  <c r="B17" i="2" s="1"/>
  <c r="B18" i="2"/>
  <c r="B20" i="2" s="1"/>
  <c r="B8" i="2"/>
  <c r="B10" i="2" s="1"/>
  <c r="B11" i="2"/>
</calcChain>
</file>

<file path=xl/sharedStrings.xml><?xml version="1.0" encoding="utf-8"?>
<sst xmlns="http://schemas.openxmlformats.org/spreadsheetml/2006/main" count="127" uniqueCount="78">
  <si>
    <t>Demographic characteristics</t>
  </si>
  <si>
    <t>Emigrants (Total Count)</t>
  </si>
  <si>
    <t>Percentage</t>
  </si>
  <si>
    <t>2018</t>
  </si>
  <si>
    <t>2019</t>
  </si>
  <si>
    <t>2020</t>
  </si>
  <si>
    <t>2021</t>
  </si>
  <si>
    <t>2022</t>
  </si>
  <si>
    <t>2023</t>
  </si>
  <si>
    <t>Appear in the T1PMF for at least one year</t>
  </si>
  <si>
    <t>T1PMF but appear in the 13 other FAIF (%)</t>
  </si>
  <si>
    <t>are absent from all FAIF data sources</t>
  </si>
  <si>
    <t>Do not have a SIN but appear</t>
  </si>
  <si>
    <t>All</t>
  </si>
  <si>
    <t>Permanent Residents &amp; Citizens</t>
  </si>
  <si>
    <t>Temporary Residents(Work &amp; Study Visa)</t>
  </si>
  <si>
    <t>NA</t>
  </si>
  <si>
    <t>Sex</t>
  </si>
  <si>
    <t>Male</t>
  </si>
  <si>
    <t>Female</t>
  </si>
  <si>
    <t>Age group</t>
  </si>
  <si>
    <t>25 to 34</t>
  </si>
  <si>
    <t>35 to 49</t>
  </si>
  <si>
    <t>50 to 64</t>
  </si>
  <si>
    <t>Emmigrant category</t>
  </si>
  <si>
    <t>Federal Skilled Worker Program</t>
  </si>
  <si>
    <t>Provincial Nominee Program</t>
  </si>
  <si>
    <t>Canadian Experience Class</t>
  </si>
  <si>
    <t>Family class</t>
  </si>
  <si>
    <t>Refugee</t>
  </si>
  <si>
    <t>Others</t>
  </si>
  <si>
    <t>Education</t>
  </si>
  <si>
    <t>Less than high school</t>
  </si>
  <si>
    <t xml:space="preserve">High school </t>
  </si>
  <si>
    <t>Trade</t>
  </si>
  <si>
    <t>Bachelor’s degree</t>
  </si>
  <si>
    <t>Masters' degree</t>
  </si>
  <si>
    <t>Source country</t>
  </si>
  <si>
    <t>China</t>
  </si>
  <si>
    <t>India</t>
  </si>
  <si>
    <t>Philippines</t>
  </si>
  <si>
    <t>Pakistan</t>
  </si>
  <si>
    <t>Iran</t>
  </si>
  <si>
    <t>United Kingdom</t>
  </si>
  <si>
    <t>United States</t>
  </si>
  <si>
    <t>South Korea</t>
  </si>
  <si>
    <t>France</t>
  </si>
  <si>
    <t>Morocco</t>
  </si>
  <si>
    <t>Taiwan</t>
  </si>
  <si>
    <t>Jamaica</t>
  </si>
  <si>
    <t>Romania</t>
  </si>
  <si>
    <t>Lebanon</t>
  </si>
  <si>
    <t>Poland</t>
  </si>
  <si>
    <t>Vietnam</t>
  </si>
  <si>
    <t>Sri Lanka</t>
  </si>
  <si>
    <t>Hong Kong</t>
  </si>
  <si>
    <t>Official language</t>
  </si>
  <si>
    <t>French only</t>
  </si>
  <si>
    <t>English and French</t>
  </si>
  <si>
    <t>Neither English nor French</t>
  </si>
  <si>
    <t>Martial Status</t>
  </si>
  <si>
    <t>Married</t>
  </si>
  <si>
    <t>Single</t>
  </si>
  <si>
    <t>Widowed</t>
  </si>
  <si>
    <t>Seperated</t>
  </si>
  <si>
    <t>Divorced</t>
  </si>
  <si>
    <t>Reasons of Leaving Canada</t>
  </si>
  <si>
    <t>Health Facilities</t>
  </si>
  <si>
    <t>Unemployement</t>
  </si>
  <si>
    <t xml:space="preserve">% PR </t>
  </si>
  <si>
    <t>% of TR</t>
  </si>
  <si>
    <t xml:space="preserve">TR </t>
  </si>
  <si>
    <t>PR</t>
  </si>
  <si>
    <t xml:space="preserve">PR </t>
  </si>
  <si>
    <t>TR</t>
  </si>
  <si>
    <t>English Only</t>
  </si>
  <si>
    <t xml:space="preserve">Education </t>
  </si>
  <si>
    <t>Crime &amp; Other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</si>
</sst>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1"/>
      <color rgb="FF000000"/>
      <name val="Aptos Narrow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8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8">
    <xf numFmtId="0" fontId="0" fillId="0" borderId="0"/>
    <xf numFmtId="0" fontId="3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68">
    <xf numFmtId="0" fontId="0" fillId="0" borderId="0" xfId="0"/>
    <xf numFmtId="0" fontId="1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0" fillId="4" borderId="0" xfId="0" applyFill="1"/>
    <xf numFmtId="9" fontId="6" fillId="4" borderId="0" xfId="0" applyNumberFormat="1" applyFont="1" applyFill="1" applyAlignment="1">
      <alignment horizontal="right" vertical="center" wrapText="1"/>
    </xf>
    <xf numFmtId="9" fontId="7" fillId="4" borderId="0" xfId="0" applyNumberFormat="1" applyFont="1" applyFill="1"/>
    <xf numFmtId="3" fontId="5" fillId="0" borderId="1" xfId="0" applyNumberFormat="1" applyFont="1" applyBorder="1" applyAlignment="1">
      <alignment horizontal="right" vertical="center" wrapText="1"/>
    </xf>
    <xf numFmtId="3" fontId="6" fillId="0" borderId="1" xfId="0" applyNumberFormat="1" applyFont="1" applyBorder="1"/>
    <xf numFmtId="3" fontId="6" fillId="0" borderId="1" xfId="0" applyNumberFormat="1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4" borderId="1" xfId="0" applyFont="1" applyFill="1" applyBorder="1"/>
    <xf numFmtId="3" fontId="6" fillId="4" borderId="1" xfId="0" applyNumberFormat="1" applyFont="1" applyFill="1" applyBorder="1" applyAlignment="1">
      <alignment horizontal="right" vertical="center" wrapText="1"/>
    </xf>
    <xf numFmtId="1" fontId="6" fillId="4" borderId="1" xfId="0" applyNumberFormat="1" applyFont="1" applyFill="1" applyBorder="1"/>
    <xf numFmtId="3" fontId="6" fillId="4" borderId="1" xfId="0" applyNumberFormat="1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10" fontId="6" fillId="4" borderId="1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3" fontId="6" fillId="0" borderId="3" xfId="0" applyNumberFormat="1" applyFont="1" applyBorder="1" applyAlignment="1">
      <alignment horizontal="righ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 indent="1"/>
    </xf>
    <xf numFmtId="0" fontId="5" fillId="4" borderId="5" xfId="0" applyFont="1" applyFill="1" applyBorder="1" applyAlignment="1">
      <alignment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 indent="1"/>
    </xf>
    <xf numFmtId="0" fontId="6" fillId="0" borderId="6" xfId="0" applyFont="1" applyBorder="1" applyAlignment="1">
      <alignment horizontal="left" vertical="center" wrapText="1" indent="1"/>
    </xf>
    <xf numFmtId="164" fontId="5" fillId="4" borderId="1" xfId="0" applyNumberFormat="1" applyFont="1" applyFill="1" applyBorder="1"/>
    <xf numFmtId="10" fontId="2" fillId="2" borderId="2" xfId="0" applyNumberFormat="1" applyFont="1" applyFill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right" vertical="center" wrapText="1"/>
    </xf>
    <xf numFmtId="10" fontId="6" fillId="0" borderId="1" xfId="0" applyNumberFormat="1" applyFont="1" applyBorder="1" applyAlignment="1">
      <alignment horizontal="right" vertical="center" wrapText="1"/>
    </xf>
    <xf numFmtId="10" fontId="6" fillId="0" borderId="1" xfId="0" applyNumberFormat="1" applyFont="1" applyBorder="1"/>
    <xf numFmtId="10" fontId="6" fillId="4" borderId="1" xfId="0" applyNumberFormat="1" applyFont="1" applyFill="1" applyBorder="1" applyAlignment="1">
      <alignment horizontal="left" vertical="center" wrapText="1"/>
    </xf>
    <xf numFmtId="10" fontId="5" fillId="4" borderId="1" xfId="0" applyNumberFormat="1" applyFont="1" applyFill="1" applyBorder="1" applyAlignment="1">
      <alignment vertical="center" wrapText="1"/>
    </xf>
    <xf numFmtId="10" fontId="6" fillId="0" borderId="1" xfId="0" applyNumberFormat="1" applyFont="1" applyBorder="1" applyAlignment="1">
      <alignment vertical="center" wrapText="1"/>
    </xf>
    <xf numFmtId="10" fontId="6" fillId="0" borderId="1" xfId="0" applyNumberFormat="1" applyFont="1" applyBorder="1" applyAlignment="1">
      <alignment horizontal="left" vertical="center" wrapText="1"/>
    </xf>
    <xf numFmtId="10" fontId="6" fillId="0" borderId="3" xfId="0" applyNumberFormat="1" applyFont="1" applyBorder="1" applyAlignment="1">
      <alignment horizontal="right" vertical="center" wrapText="1"/>
    </xf>
    <xf numFmtId="10" fontId="0" fillId="0" borderId="0" xfId="0" applyNumberFormat="1"/>
    <xf numFmtId="4" fontId="6" fillId="4" borderId="1" xfId="0" applyNumberFormat="1" applyFont="1" applyFill="1" applyBorder="1"/>
    <xf numFmtId="1" fontId="5" fillId="4" borderId="1" xfId="0" applyNumberFormat="1" applyFont="1" applyFill="1" applyBorder="1" applyAlignment="1">
      <alignment horizontal="right" vertical="center" wrapText="1"/>
    </xf>
    <xf numFmtId="10" fontId="5" fillId="4" borderId="1" xfId="0" applyNumberFormat="1" applyFont="1" applyFill="1" applyBorder="1" applyAlignment="1">
      <alignment horizontal="right" vertical="center" wrapText="1"/>
    </xf>
    <xf numFmtId="0" fontId="6" fillId="4" borderId="6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6" fillId="4" borderId="8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2" fillId="2" borderId="2" xfId="7" applyNumberFormat="1" applyFont="1" applyFill="1" applyBorder="1" applyAlignment="1">
      <alignment horizontal="center" wrapText="1"/>
    </xf>
    <xf numFmtId="0" fontId="6" fillId="0" borderId="1" xfId="7" applyNumberFormat="1" applyFont="1" applyBorder="1" applyAlignment="1">
      <alignment horizontal="center" wrapText="1"/>
    </xf>
    <xf numFmtId="0" fontId="6" fillId="4" borderId="1" xfId="7" applyNumberFormat="1" applyFont="1" applyFill="1" applyBorder="1" applyAlignment="1">
      <alignment horizontal="center" wrapText="1"/>
    </xf>
    <xf numFmtId="0" fontId="5" fillId="4" borderId="1" xfId="7" applyNumberFormat="1" applyFont="1" applyFill="1" applyBorder="1" applyAlignment="1">
      <alignment horizontal="center" wrapText="1"/>
    </xf>
    <xf numFmtId="0" fontId="6" fillId="0" borderId="3" xfId="7" applyNumberFormat="1" applyFont="1" applyBorder="1" applyAlignment="1">
      <alignment horizontal="center" wrapText="1"/>
    </xf>
    <xf numFmtId="0" fontId="0" fillId="0" borderId="0" xfId="7" applyNumberFormat="1" applyFont="1" applyAlignment="1">
      <alignment horizontal="center"/>
    </xf>
    <xf numFmtId="3" fontId="5" fillId="4" borderId="1" xfId="0" applyNumberFormat="1" applyFont="1" applyFill="1" applyBorder="1" applyAlignment="1">
      <alignment horizontal="right" vertical="center" wrapText="1"/>
    </xf>
    <xf numFmtId="0" fontId="5" fillId="0" borderId="1" xfId="0" applyFont="1" applyBorder="1"/>
    <xf numFmtId="3" fontId="5" fillId="0" borderId="1" xfId="0" applyNumberFormat="1" applyFont="1" applyBorder="1"/>
    <xf numFmtId="0" fontId="5" fillId="0" borderId="1" xfId="7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4" fillId="0" borderId="0" xfId="0" applyFont="1"/>
  </cellXfs>
  <cellStyles count="8">
    <cellStyle name="Comma [0] 2" xfId="6" xr:uid="{1B749D2B-67D2-4925-999F-810E41CD714B}"/>
    <cellStyle name="Comma 2" xfId="5" xr:uid="{2052EA2C-C52A-4399-85BF-67F873F73EAC}"/>
    <cellStyle name="Currency [0] 2" xfId="4" xr:uid="{30FE9E74-2A74-4953-8855-8A777E6A9817}"/>
    <cellStyle name="Currency 2" xfId="3" xr:uid="{45D3890E-C01C-4F9C-92E5-46F76CADFF5C}"/>
    <cellStyle name="Normal" xfId="0" builtinId="0"/>
    <cellStyle name="Normal 2" xfId="1" xr:uid="{713E5246-706D-490B-B4E1-15F2E9A4EDA9}"/>
    <cellStyle name="Per cent" xfId="7" builtinId="5"/>
    <cellStyle name="Percent" xfId="2" xr:uid="{EE8173E1-84C8-49A7-98E3-DB619F367EB8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numFmt numFmtId="0" formatCode="General"/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sz val="14"/>
        <color theme="1"/>
        <name val="Calibri Light"/>
        <family val="2"/>
        <scheme val="major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sz val="14"/>
        <color theme="1"/>
        <name val="Calibri Light"/>
        <family val="2"/>
        <scheme val="major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sz val="14"/>
        <color theme="1"/>
        <name val="Calibri Light"/>
        <family val="2"/>
        <scheme val="major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sz val="14"/>
        <color theme="1"/>
        <name val="Calibri Light"/>
        <family val="2"/>
        <scheme val="major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sz val="14"/>
        <color theme="1"/>
        <name val="Calibri Light"/>
        <family val="2"/>
        <scheme val="major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sz val="14"/>
        <color theme="1"/>
        <name val="Calibri Light"/>
        <family val="2"/>
        <scheme val="major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numFmt numFmtId="14" formatCode="0.00%"/>
      <alignment horizontal="right" vertical="center" textRotation="0" wrapText="1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left" vertical="center" textRotation="0" wrapText="1" indent="1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sz val="14"/>
        <color theme="1"/>
        <name val="Calibri Light"/>
        <family val="2"/>
        <scheme val="major"/>
      </font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theme="8"/>
          <bgColor theme="1"/>
        </patternFill>
      </fill>
      <alignment horizontal="center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0.xml"/><Relationship Id="rId5" Type="http://schemas.microsoft.com/office/2017/10/relationships/person" Target="persons/person.xml"/><Relationship Id="rId10" Type="http://schemas.microsoft.com/office/2017/10/relationships/person" Target="persons/person1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79E1A-7F7F-4631-98E2-33CA0157369A}" name="Table1" displayName="Table1" ref="A1:M111" totalsRowShown="0" headerRowDxfId="17" dataDxfId="15" headerRowBorderDxfId="16" tableBorderDxfId="14" totalsRowBorderDxfId="13">
  <autoFilter ref="A1:M111" xr:uid="{DCD79E1A-7F7F-4631-98E2-33CA0157369A}"/>
  <tableColumns count="13">
    <tableColumn id="1" xr3:uid="{8A6909EC-6D97-4373-B201-B02120821538}" name="Demographic characteristics" dataDxfId="12"/>
    <tableColumn id="2" xr3:uid="{6C61A5AA-7DC4-46F2-84D8-1E10553C41CE}" name="Emigrants (Total Count)" dataDxfId="11"/>
    <tableColumn id="13" xr3:uid="{976C8A02-2CF5-4417-A092-EE2B8BC35D6D}" name="Percentage" dataDxfId="10"/>
    <tableColumn id="3" xr3:uid="{5FDF5242-8148-4E6F-BFA0-FDAD97EA49CC}" name="2018" dataDxfId="9"/>
    <tableColumn id="4" xr3:uid="{049F5B99-5FC2-4B5A-A29C-B2143EBD37F0}" name="2019" dataDxfId="8"/>
    <tableColumn id="5" xr3:uid="{14954A8D-7963-4A49-9EA4-07891AD5A3AC}" name="2020" dataDxfId="7"/>
    <tableColumn id="6" xr3:uid="{F87DA33F-88AA-4415-9F54-C1442DF5AAA4}" name="2021" dataDxfId="6"/>
    <tableColumn id="7" xr3:uid="{F49316BF-AA04-48F2-8A32-3326CE870CBA}" name="2022" dataDxfId="5"/>
    <tableColumn id="8" xr3:uid="{69DAC58F-A85F-4692-9B6C-1C1D5EF6F7F2}" name="2023" dataDxfId="4"/>
    <tableColumn id="9" xr3:uid="{7F79CDA4-1AE5-4899-B7D5-BC18A6C7BE22}" name="Appear in the T1PMF for at least one year" dataDxfId="0" dataCellStyle="Per cent"/>
    <tableColumn id="10" xr3:uid="{E51B6067-2D8E-413E-A976-F0343CB97549}" name="T1PMF but appear in the 13 other FAIF (%)" dataDxfId="3"/>
    <tableColumn id="11" xr3:uid="{EB8106AE-7E3C-4295-A0D9-D0F8B900F0A9}" name="are absent from all FAIF data sources" dataDxfId="2"/>
    <tableColumn id="12" xr3:uid="{E5DE1CCC-24AD-4BC8-9AA6-D98C1127E76F}" name="Do not have a SIN but appear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003E2-72CE-4228-843F-A82F3F833692}">
  <dimension ref="A1:M116"/>
  <sheetViews>
    <sheetView tabSelected="1" zoomScale="80" workbookViewId="0">
      <selection activeCell="H5" sqref="H5:I5"/>
    </sheetView>
  </sheetViews>
  <sheetFormatPr defaultColWidth="17" defaultRowHeight="18" customHeight="1" x14ac:dyDescent="0.35"/>
  <cols>
    <col min="1" max="1" width="50" customWidth="1"/>
    <col min="3" max="3" width="17" style="39"/>
    <col min="5" max="5" width="24.1796875" bestFit="1" customWidth="1"/>
    <col min="6" max="6" width="21.1796875" bestFit="1" customWidth="1"/>
    <col min="7" max="7" width="23.81640625" customWidth="1"/>
    <col min="9" max="9" width="24.1796875" bestFit="1" customWidth="1"/>
    <col min="10" max="10" width="17" style="60"/>
    <col min="11" max="13" width="17" style="44"/>
  </cols>
  <sheetData>
    <row r="1" spans="1:13" s="1" customFormat="1" ht="29.15" customHeight="1" x14ac:dyDescent="0.35">
      <c r="A1" s="20" t="s">
        <v>0</v>
      </c>
      <c r="B1" s="18" t="s">
        <v>1</v>
      </c>
      <c r="C1" s="30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55" t="s">
        <v>9</v>
      </c>
      <c r="K1" s="45" t="s">
        <v>10</v>
      </c>
      <c r="L1" s="45" t="s">
        <v>11</v>
      </c>
      <c r="M1" s="46" t="s">
        <v>12</v>
      </c>
    </row>
    <row r="2" spans="1:13" ht="18" customHeight="1" x14ac:dyDescent="0.45">
      <c r="A2" s="21" t="s">
        <v>13</v>
      </c>
      <c r="B2" s="9">
        <f>B3+B5</f>
        <v>1537614</v>
      </c>
      <c r="C2" s="31"/>
      <c r="D2" s="8">
        <f>D3</f>
        <v>98271</v>
      </c>
      <c r="E2" s="8">
        <f>E3</f>
        <v>92204</v>
      </c>
      <c r="F2" s="8">
        <f>F3</f>
        <v>77591</v>
      </c>
      <c r="G2" s="8">
        <f>G3</f>
        <v>66627</v>
      </c>
      <c r="H2" s="8">
        <f>H5+H3</f>
        <v>620939</v>
      </c>
      <c r="I2" s="8">
        <f>I3+I5</f>
        <v>581982</v>
      </c>
      <c r="J2" s="56">
        <v>92.9</v>
      </c>
      <c r="K2" s="47">
        <v>0.8</v>
      </c>
      <c r="L2" s="47">
        <v>4.0999999999999996</v>
      </c>
      <c r="M2" s="48">
        <v>2.2000000000000002</v>
      </c>
    </row>
    <row r="3" spans="1:13" s="67" customFormat="1" ht="22" customHeight="1" x14ac:dyDescent="0.45">
      <c r="A3" s="21" t="s">
        <v>14</v>
      </c>
      <c r="B3" s="7">
        <f>SUM(Table1[[#This Row],[2018]:[2023]])</f>
        <v>522145</v>
      </c>
      <c r="C3" s="31"/>
      <c r="D3" s="63">
        <v>98271</v>
      </c>
      <c r="E3" s="63">
        <v>92204</v>
      </c>
      <c r="F3" s="63">
        <v>77591</v>
      </c>
      <c r="G3" s="63">
        <v>66627</v>
      </c>
      <c r="H3" s="63">
        <v>92876</v>
      </c>
      <c r="I3" s="63">
        <v>94576</v>
      </c>
      <c r="J3" s="64"/>
      <c r="K3" s="65"/>
      <c r="L3" s="65"/>
      <c r="M3" s="66"/>
    </row>
    <row r="4" spans="1:13" s="4" customFormat="1" ht="18" customHeight="1" x14ac:dyDescent="0.45">
      <c r="A4" s="24" t="s">
        <v>69</v>
      </c>
      <c r="B4" s="61"/>
      <c r="C4" s="17">
        <v>0.34</v>
      </c>
      <c r="D4" s="40">
        <f>D2/$B$3*100</f>
        <v>18.820634115044673</v>
      </c>
      <c r="E4" s="40">
        <f t="shared" ref="E4:G4" si="0">E2/$B$3*100</f>
        <v>17.658696339139514</v>
      </c>
      <c r="F4" s="40">
        <f t="shared" si="0"/>
        <v>14.860048453973512</v>
      </c>
      <c r="G4" s="40">
        <f t="shared" si="0"/>
        <v>12.760248589951068</v>
      </c>
      <c r="H4" s="40">
        <f>H3/$B$3*100</f>
        <v>17.787396221356136</v>
      </c>
      <c r="I4" s="40">
        <f>I3/$B$3*100</f>
        <v>18.112976280535101</v>
      </c>
      <c r="J4" s="57"/>
      <c r="K4" s="49"/>
      <c r="L4" s="49"/>
      <c r="M4" s="50"/>
    </row>
    <row r="5" spans="1:13" ht="21.5" customHeight="1" x14ac:dyDescent="0.45">
      <c r="A5" s="22" t="s">
        <v>15</v>
      </c>
      <c r="B5" s="62">
        <f>SUM(Table1[[#This Row],[2022]:[2023]])</f>
        <v>1015469</v>
      </c>
      <c r="C5" s="33"/>
      <c r="D5" s="10" t="s">
        <v>16</v>
      </c>
      <c r="E5" s="11" t="s">
        <v>16</v>
      </c>
      <c r="F5" s="11" t="s">
        <v>16</v>
      </c>
      <c r="G5" s="10" t="s">
        <v>16</v>
      </c>
      <c r="H5" s="63">
        <v>528063</v>
      </c>
      <c r="I5" s="63">
        <v>487406</v>
      </c>
      <c r="J5" s="56"/>
      <c r="K5" s="47"/>
      <c r="L5" s="47"/>
      <c r="M5" s="48"/>
    </row>
    <row r="6" spans="1:13" s="2" customFormat="1" ht="18" customHeight="1" x14ac:dyDescent="0.45">
      <c r="A6" s="23" t="s">
        <v>70</v>
      </c>
      <c r="B6" s="41"/>
      <c r="C6" s="42">
        <v>0.66</v>
      </c>
      <c r="D6" s="12"/>
      <c r="E6" s="12"/>
      <c r="F6" s="12"/>
      <c r="G6" s="12"/>
      <c r="H6" s="29">
        <f>H5/B5*100</f>
        <v>52.001882873824798</v>
      </c>
      <c r="I6" s="29">
        <f>I5/B5*100</f>
        <v>47.998117126175195</v>
      </c>
      <c r="J6" s="58"/>
      <c r="K6" s="51"/>
      <c r="L6" s="51"/>
      <c r="M6" s="52"/>
    </row>
    <row r="7" spans="1:13" s="2" customFormat="1" ht="18" customHeight="1" x14ac:dyDescent="0.45">
      <c r="A7" s="23" t="s">
        <v>17</v>
      </c>
      <c r="B7" s="13"/>
      <c r="C7" s="17"/>
      <c r="D7" s="12"/>
      <c r="E7" s="12"/>
      <c r="F7" s="12"/>
      <c r="G7" s="12"/>
      <c r="H7" s="29"/>
      <c r="I7" s="29"/>
      <c r="J7" s="57"/>
      <c r="K7" s="49"/>
      <c r="L7" s="49"/>
      <c r="M7" s="50"/>
    </row>
    <row r="8" spans="1:13" s="3" customFormat="1" ht="18" customHeight="1" x14ac:dyDescent="0.45">
      <c r="A8" s="24" t="s">
        <v>18</v>
      </c>
      <c r="B8" s="13">
        <f>B2*Table1[[#This Row],[Percentage]]</f>
        <v>845687.70000000007</v>
      </c>
      <c r="C8" s="17">
        <v>0.55000000000000004</v>
      </c>
      <c r="D8" s="14">
        <f>$D$2*Table1[[#This Row],[Percentage]]</f>
        <v>54049.05</v>
      </c>
      <c r="E8" s="14">
        <f>$E$2*Table1[[#This Row],[Percentage]]</f>
        <v>50712.200000000004</v>
      </c>
      <c r="F8" s="14">
        <f>$F$2*Table1[[#This Row],[Percentage]]</f>
        <v>42675.05</v>
      </c>
      <c r="G8" s="14">
        <f>$G$2*Table1[[#This Row],[Percentage]]</f>
        <v>36644.850000000006</v>
      </c>
      <c r="H8" s="14">
        <f>$H$2*Table1[[#This Row],[Percentage]]</f>
        <v>341516.45</v>
      </c>
      <c r="I8" s="14">
        <f>$I$2*Table1[[#This Row],[Percentage]]</f>
        <v>320090.10000000003</v>
      </c>
      <c r="J8" s="57">
        <v>92.6</v>
      </c>
      <c r="K8" s="49">
        <v>0.9</v>
      </c>
      <c r="L8" s="49">
        <v>4.5</v>
      </c>
      <c r="M8" s="50">
        <v>1.9</v>
      </c>
    </row>
    <row r="9" spans="1:13" s="2" customFormat="1" ht="18" customHeight="1" x14ac:dyDescent="0.45">
      <c r="A9" s="24" t="s">
        <v>72</v>
      </c>
      <c r="B9" s="13">
        <v>270620</v>
      </c>
      <c r="C9" s="17">
        <v>0.187</v>
      </c>
      <c r="D9" s="14">
        <f>$D$2*Table1[[#This Row],[Percentage]]</f>
        <v>18376.677</v>
      </c>
      <c r="E9" s="14">
        <f>$E$2*Table1[[#This Row],[Percentage]]</f>
        <v>17242.148000000001</v>
      </c>
      <c r="F9" s="14">
        <f>$F$2*Table1[[#This Row],[Percentage]]</f>
        <v>14509.517</v>
      </c>
      <c r="G9" s="14">
        <f>$G$2*Table1[[#This Row],[Percentage]]</f>
        <v>12459.249</v>
      </c>
      <c r="H9" s="14">
        <f>$H$2*Table1[[#This Row],[Percentage]]</f>
        <v>116115.59299999999</v>
      </c>
      <c r="I9" s="14">
        <f>$I$2*Table1[[#This Row],[Percentage]]</f>
        <v>108830.63400000001</v>
      </c>
      <c r="J9" s="57"/>
      <c r="K9" s="49"/>
      <c r="L9" s="49"/>
      <c r="M9" s="50"/>
    </row>
    <row r="10" spans="1:13" s="2" customFormat="1" ht="18" customHeight="1" x14ac:dyDescent="0.45">
      <c r="A10" s="24" t="s">
        <v>71</v>
      </c>
      <c r="B10" s="13">
        <f>B8-B9</f>
        <v>575067.70000000007</v>
      </c>
      <c r="C10" s="17">
        <v>0.36299999999999999</v>
      </c>
      <c r="D10" s="14">
        <f>$D$2*Table1[[#This Row],[Percentage]]</f>
        <v>35672.373</v>
      </c>
      <c r="E10" s="14">
        <f>$E$2*Table1[[#This Row],[Percentage]]</f>
        <v>33470.051999999996</v>
      </c>
      <c r="F10" s="14">
        <f>$F$2*Table1[[#This Row],[Percentage]]</f>
        <v>28165.532999999999</v>
      </c>
      <c r="G10" s="14">
        <f>$G$2*Table1[[#This Row],[Percentage]]</f>
        <v>24185.600999999999</v>
      </c>
      <c r="H10" s="14">
        <f>$H$2*Table1[[#This Row],[Percentage]]</f>
        <v>225400.85699999999</v>
      </c>
      <c r="I10" s="14">
        <f>$I$2*Table1[[#This Row],[Percentage]]</f>
        <v>211259.46599999999</v>
      </c>
      <c r="J10" s="57"/>
      <c r="K10" s="49"/>
      <c r="L10" s="49"/>
      <c r="M10" s="50"/>
    </row>
    <row r="11" spans="1:13" s="2" customFormat="1" ht="18" customHeight="1" x14ac:dyDescent="0.45">
      <c r="A11" s="24" t="s">
        <v>19</v>
      </c>
      <c r="B11" s="13">
        <f>B2*Table1[[#This Row],[Percentage]]</f>
        <v>691926.3</v>
      </c>
      <c r="C11" s="17">
        <v>0.45</v>
      </c>
      <c r="D11" s="14">
        <f>$D$2*Table1[[#This Row],[Percentage]]</f>
        <v>44221.950000000004</v>
      </c>
      <c r="E11" s="14">
        <f>$E$2*Table1[[#This Row],[Percentage]]</f>
        <v>41491.800000000003</v>
      </c>
      <c r="F11" s="14">
        <f>$F$2*Table1[[#This Row],[Percentage]]</f>
        <v>34915.950000000004</v>
      </c>
      <c r="G11" s="14">
        <f>$G$2*Table1[[#This Row],[Percentage]]</f>
        <v>29982.15</v>
      </c>
      <c r="H11" s="14">
        <f>$H$2*Table1[[#This Row],[Percentage]]</f>
        <v>279422.55</v>
      </c>
      <c r="I11" s="14">
        <f>$I$2*Table1[[#This Row],[Percentage]]</f>
        <v>261891.9</v>
      </c>
      <c r="J11" s="57">
        <v>93.3</v>
      </c>
      <c r="K11" s="49">
        <v>0.6</v>
      </c>
      <c r="L11" s="49">
        <v>3.7</v>
      </c>
      <c r="M11" s="50">
        <v>2.4</v>
      </c>
    </row>
    <row r="12" spans="1:13" s="2" customFormat="1" ht="18" customHeight="1" x14ac:dyDescent="0.45">
      <c r="A12" s="24" t="s">
        <v>72</v>
      </c>
      <c r="B12" s="13">
        <v>235254</v>
      </c>
      <c r="C12" s="17">
        <v>0.153</v>
      </c>
      <c r="D12" s="14">
        <f>$D$2*Table1[[#This Row],[Percentage]]</f>
        <v>15035.463</v>
      </c>
      <c r="E12" s="14">
        <f>$E$2*Table1[[#This Row],[Percentage]]</f>
        <v>14107.212</v>
      </c>
      <c r="F12" s="14">
        <f>$F$2*Table1[[#This Row],[Percentage]]</f>
        <v>11871.423000000001</v>
      </c>
      <c r="G12" s="14">
        <f>$G$2*Table1[[#This Row],[Percentage]]</f>
        <v>10193.931</v>
      </c>
      <c r="H12" s="14">
        <f>$H$2*Table1[[#This Row],[Percentage]]</f>
        <v>95003.667000000001</v>
      </c>
      <c r="I12" s="14">
        <f>$I$2*Table1[[#This Row],[Percentage]]</f>
        <v>89043.245999999999</v>
      </c>
      <c r="J12" s="57"/>
      <c r="K12" s="49"/>
      <c r="L12" s="49"/>
      <c r="M12" s="50"/>
    </row>
    <row r="13" spans="1:13" s="2" customFormat="1" ht="18" customHeight="1" x14ac:dyDescent="0.45">
      <c r="A13" s="24" t="s">
        <v>71</v>
      </c>
      <c r="B13" s="13">
        <v>456672</v>
      </c>
      <c r="C13" s="17">
        <v>0.29699999999999999</v>
      </c>
      <c r="D13" s="14">
        <f>$D$2*Table1[[#This Row],[Percentage]]</f>
        <v>29186.486999999997</v>
      </c>
      <c r="E13" s="14">
        <f>$E$2*Table1[[#This Row],[Percentage]]</f>
        <v>27384.588</v>
      </c>
      <c r="F13" s="14">
        <f>$F$2*Table1[[#This Row],[Percentage]]</f>
        <v>23044.526999999998</v>
      </c>
      <c r="G13" s="14">
        <f>$G$2*Table1[[#This Row],[Percentage]]</f>
        <v>19788.218999999997</v>
      </c>
      <c r="H13" s="14">
        <f>$H$2*Table1[[#This Row],[Percentage]]</f>
        <v>184418.883</v>
      </c>
      <c r="I13" s="14">
        <f>$I$2*Table1[[#This Row],[Percentage]]</f>
        <v>172848.65399999998</v>
      </c>
      <c r="J13" s="57"/>
      <c r="K13" s="49"/>
      <c r="L13" s="49"/>
      <c r="M13" s="50"/>
    </row>
    <row r="14" spans="1:13" ht="18" customHeight="1" x14ac:dyDescent="0.45">
      <c r="A14" s="23" t="s">
        <v>20</v>
      </c>
      <c r="B14" s="15"/>
      <c r="C14" s="34"/>
      <c r="D14" s="14"/>
      <c r="E14" s="14"/>
      <c r="F14" s="14"/>
      <c r="G14" s="14"/>
      <c r="H14" s="14"/>
      <c r="I14" s="14"/>
      <c r="J14" s="57"/>
      <c r="K14" s="49"/>
      <c r="L14" s="49"/>
      <c r="M14" s="50"/>
    </row>
    <row r="15" spans="1:13" ht="18" customHeight="1" x14ac:dyDescent="0.45">
      <c r="A15" s="24" t="s">
        <v>21</v>
      </c>
      <c r="B15" s="13">
        <f>B2*Table1[[#This Row],[Percentage]]</f>
        <v>199889.82</v>
      </c>
      <c r="C15" s="17">
        <v>0.13</v>
      </c>
      <c r="D15" s="14">
        <f>$D$2*Table1[[#This Row],[Percentage]]</f>
        <v>12775.23</v>
      </c>
      <c r="E15" s="14">
        <f>$E$2*Table1[[#This Row],[Percentage]]</f>
        <v>11986.52</v>
      </c>
      <c r="F15" s="14">
        <f>$F$2*Table1[[#This Row],[Percentage]]</f>
        <v>10086.83</v>
      </c>
      <c r="G15" s="14">
        <f>$G$2*Table1[[#This Row],[Percentage]]</f>
        <v>8661.51</v>
      </c>
      <c r="H15" s="14">
        <f>$H$2*Table1[[#This Row],[Percentage]]</f>
        <v>80722.070000000007</v>
      </c>
      <c r="I15" s="14">
        <f>$I$2*Table1[[#This Row],[Percentage]]</f>
        <v>75657.66</v>
      </c>
      <c r="J15" s="57">
        <v>93.2</v>
      </c>
      <c r="K15" s="49">
        <v>0.7</v>
      </c>
      <c r="L15" s="49">
        <v>3.7</v>
      </c>
      <c r="M15" s="50">
        <v>2.4</v>
      </c>
    </row>
    <row r="16" spans="1:13" ht="18" customHeight="1" x14ac:dyDescent="0.45">
      <c r="A16" s="24" t="s">
        <v>73</v>
      </c>
      <c r="B16" s="13">
        <v>67963</v>
      </c>
      <c r="C16" s="17">
        <v>4.4200000000000003E-2</v>
      </c>
      <c r="D16" s="14">
        <f>$D$2*Table1[[#This Row],[Percentage]]</f>
        <v>4343.5781999999999</v>
      </c>
      <c r="E16" s="14">
        <f>$E$2*Table1[[#This Row],[Percentage]]</f>
        <v>4075.4168000000004</v>
      </c>
      <c r="F16" s="14">
        <f>$F$2*Table1[[#This Row],[Percentage]]</f>
        <v>3429.5222000000003</v>
      </c>
      <c r="G16" s="14">
        <f>$G$2*Table1[[#This Row],[Percentage]]</f>
        <v>2944.9134000000004</v>
      </c>
      <c r="H16" s="14">
        <f>$H$2*Table1[[#This Row],[Percentage]]</f>
        <v>27445.503800000002</v>
      </c>
      <c r="I16" s="14">
        <f>$I$2*Table1[[#This Row],[Percentage]]</f>
        <v>25723.6044</v>
      </c>
      <c r="J16" s="57"/>
      <c r="K16" s="49"/>
      <c r="L16" s="49"/>
      <c r="M16" s="50"/>
    </row>
    <row r="17" spans="1:13" ht="18" customHeight="1" x14ac:dyDescent="0.45">
      <c r="A17" s="24" t="s">
        <v>74</v>
      </c>
      <c r="B17" s="13">
        <f>B15-B16</f>
        <v>131926.82</v>
      </c>
      <c r="C17" s="17">
        <v>8.5800000000000001E-2</v>
      </c>
      <c r="D17" s="14">
        <f>$D$2*Table1[[#This Row],[Percentage]]</f>
        <v>8431.6517999999996</v>
      </c>
      <c r="E17" s="14">
        <f>$E$2*Table1[[#This Row],[Percentage]]</f>
        <v>7911.1032000000005</v>
      </c>
      <c r="F17" s="14">
        <f>$F$2*Table1[[#This Row],[Percentage]]</f>
        <v>6657.3078000000005</v>
      </c>
      <c r="G17" s="14">
        <f>$G$2*Table1[[#This Row],[Percentage]]</f>
        <v>5716.5965999999999</v>
      </c>
      <c r="H17" s="14">
        <f>$H$2*Table1[[#This Row],[Percentage]]</f>
        <v>53276.566200000001</v>
      </c>
      <c r="I17" s="14">
        <f>$I$2*Table1[[#This Row],[Percentage]]</f>
        <v>49934.0556</v>
      </c>
      <c r="J17" s="57"/>
      <c r="K17" s="49"/>
      <c r="L17" s="49"/>
      <c r="M17" s="50"/>
    </row>
    <row r="18" spans="1:13" ht="18" customHeight="1" x14ac:dyDescent="0.45">
      <c r="A18" s="24" t="s">
        <v>22</v>
      </c>
      <c r="B18" s="13">
        <f>B2*Table1[[#This Row],[Percentage]]</f>
        <v>753430.86</v>
      </c>
      <c r="C18" s="17">
        <v>0.49</v>
      </c>
      <c r="D18" s="14">
        <f>$D$2*Table1[[#This Row],[Percentage]]</f>
        <v>48152.79</v>
      </c>
      <c r="E18" s="14">
        <f>$E$2*Table1[[#This Row],[Percentage]]</f>
        <v>45179.96</v>
      </c>
      <c r="F18" s="14">
        <f>$F$2*Table1[[#This Row],[Percentage]]</f>
        <v>38019.589999999997</v>
      </c>
      <c r="G18" s="14">
        <f>$G$2*Table1[[#This Row],[Percentage]]</f>
        <v>32647.23</v>
      </c>
      <c r="H18" s="14">
        <f>$H$2*Table1[[#This Row],[Percentage]]</f>
        <v>304260.11</v>
      </c>
      <c r="I18" s="14">
        <f>$I$2*Table1[[#This Row],[Percentage]]</f>
        <v>285171.18</v>
      </c>
      <c r="J18" s="57">
        <v>93</v>
      </c>
      <c r="K18" s="49">
        <v>0.8</v>
      </c>
      <c r="L18" s="49">
        <v>4.3</v>
      </c>
      <c r="M18" s="50">
        <v>1.9</v>
      </c>
    </row>
    <row r="19" spans="1:13" ht="18" customHeight="1" x14ac:dyDescent="0.45">
      <c r="A19" s="24" t="s">
        <v>72</v>
      </c>
      <c r="B19" s="13">
        <v>248632</v>
      </c>
      <c r="C19" s="17">
        <v>0.16600000000000001</v>
      </c>
      <c r="D19" s="14">
        <f>$D$2*Table1[[#This Row],[Percentage]]</f>
        <v>16312.986000000001</v>
      </c>
      <c r="E19" s="14">
        <f>$E$2*Table1[[#This Row],[Percentage]]</f>
        <v>15305.864000000001</v>
      </c>
      <c r="F19" s="14">
        <f>$F$2*Table1[[#This Row],[Percentage]]</f>
        <v>12880.106</v>
      </c>
      <c r="G19" s="14">
        <f>$G$2*Table1[[#This Row],[Percentage]]</f>
        <v>11060.082</v>
      </c>
      <c r="H19" s="14">
        <f>$H$2*Table1[[#This Row],[Percentage]]</f>
        <v>103075.87400000001</v>
      </c>
      <c r="I19" s="14">
        <f>$I$2*Table1[[#This Row],[Percentage]]</f>
        <v>96609.012000000002</v>
      </c>
      <c r="J19" s="57"/>
      <c r="K19" s="49"/>
      <c r="L19" s="49"/>
      <c r="M19" s="50"/>
    </row>
    <row r="20" spans="1:13" ht="18" customHeight="1" x14ac:dyDescent="0.45">
      <c r="A20" s="24" t="s">
        <v>74</v>
      </c>
      <c r="B20" s="13">
        <f>B18-B19</f>
        <v>504798.86</v>
      </c>
      <c r="C20" s="17">
        <v>0.32240000000000002</v>
      </c>
      <c r="D20" s="14">
        <f>$D$2*Table1[[#This Row],[Percentage]]</f>
        <v>31682.570400000001</v>
      </c>
      <c r="E20" s="14">
        <f>$E$2*Table1[[#This Row],[Percentage]]</f>
        <v>29726.569600000003</v>
      </c>
      <c r="F20" s="14">
        <f>$F$2*Table1[[#This Row],[Percentage]]</f>
        <v>25015.338400000001</v>
      </c>
      <c r="G20" s="14">
        <f>$G$2*Table1[[#This Row],[Percentage]]</f>
        <v>21480.5448</v>
      </c>
      <c r="H20" s="14">
        <f>$H$2*Table1[[#This Row],[Percentage]]</f>
        <v>200190.73360000001</v>
      </c>
      <c r="I20" s="14">
        <f>$I$2*Table1[[#This Row],[Percentage]]</f>
        <v>187630.99680000002</v>
      </c>
      <c r="J20" s="57"/>
      <c r="K20" s="49"/>
      <c r="L20" s="49"/>
      <c r="M20" s="50"/>
    </row>
    <row r="21" spans="1:13" ht="18" customHeight="1" x14ac:dyDescent="0.45">
      <c r="A21" s="24" t="s">
        <v>23</v>
      </c>
      <c r="B21" s="13">
        <f>B2*Table1[[#This Row],[Percentage]]</f>
        <v>584293.31999999995</v>
      </c>
      <c r="C21" s="17">
        <v>0.38</v>
      </c>
      <c r="D21" s="14">
        <f>$D$2*Table1[[#This Row],[Percentage]]</f>
        <v>37342.980000000003</v>
      </c>
      <c r="E21" s="14">
        <f>$E$2*Table1[[#This Row],[Percentage]]</f>
        <v>35037.519999999997</v>
      </c>
      <c r="F21" s="14">
        <f>$F$2*Table1[[#This Row],[Percentage]]</f>
        <v>29484.58</v>
      </c>
      <c r="G21" s="14">
        <f>$G$2*Table1[[#This Row],[Percentage]]</f>
        <v>25318.260000000002</v>
      </c>
      <c r="H21" s="14">
        <f>$H$2*Table1[[#This Row],[Percentage]]</f>
        <v>235956.82</v>
      </c>
      <c r="I21" s="14">
        <f>$I$2*Table1[[#This Row],[Percentage]]</f>
        <v>221153.16</v>
      </c>
      <c r="J21" s="57">
        <v>91.9</v>
      </c>
      <c r="K21" s="49">
        <v>0.6</v>
      </c>
      <c r="L21" s="49">
        <v>5.2</v>
      </c>
      <c r="M21" s="50">
        <v>2.2999999999999998</v>
      </c>
    </row>
    <row r="22" spans="1:13" ht="18" customHeight="1" x14ac:dyDescent="0.45">
      <c r="A22" s="24" t="s">
        <v>72</v>
      </c>
      <c r="B22" s="13">
        <v>198660</v>
      </c>
      <c r="C22" s="17">
        <v>0.12920000000000001</v>
      </c>
      <c r="D22" s="14">
        <f>$D$2*Table1[[#This Row],[Percentage]]</f>
        <v>12696.613200000002</v>
      </c>
      <c r="E22" s="14">
        <f>$E$2*Table1[[#This Row],[Percentage]]</f>
        <v>11912.756800000001</v>
      </c>
      <c r="F22" s="14">
        <f>$F$2*Table1[[#This Row],[Percentage]]</f>
        <v>10024.7572</v>
      </c>
      <c r="G22" s="14">
        <f>$G$2*Table1[[#This Row],[Percentage]]</f>
        <v>8608.2084000000013</v>
      </c>
      <c r="H22" s="14">
        <f>$H$2*Table1[[#This Row],[Percentage]]</f>
        <v>80225.318800000008</v>
      </c>
      <c r="I22" s="14">
        <f>$I$2*Table1[[#This Row],[Percentage]]</f>
        <v>75192.074400000012</v>
      </c>
      <c r="J22" s="57"/>
      <c r="K22" s="49"/>
      <c r="L22" s="49"/>
      <c r="M22" s="50"/>
    </row>
    <row r="23" spans="1:13" ht="18" customHeight="1" x14ac:dyDescent="0.45">
      <c r="A23" s="24" t="s">
        <v>74</v>
      </c>
      <c r="B23" s="13">
        <f>B21-B22</f>
        <v>385633.31999999995</v>
      </c>
      <c r="C23" s="17">
        <v>0.25080000000000002</v>
      </c>
      <c r="D23" s="14">
        <f>$D$2*Table1[[#This Row],[Percentage]]</f>
        <v>24646.366800000003</v>
      </c>
      <c r="E23" s="14">
        <f>$E$2*Table1[[#This Row],[Percentage]]</f>
        <v>23124.763200000001</v>
      </c>
      <c r="F23" s="14">
        <f>$F$2*Table1[[#This Row],[Percentage]]</f>
        <v>19459.822800000002</v>
      </c>
      <c r="G23" s="14">
        <f>$G$2*Table1[[#This Row],[Percentage]]</f>
        <v>16710.051600000003</v>
      </c>
      <c r="H23" s="14">
        <f>$H$2*Table1[[#This Row],[Percentage]]</f>
        <v>155731.50120000003</v>
      </c>
      <c r="I23" s="14">
        <f>$I$2*Table1[[#This Row],[Percentage]]</f>
        <v>145961.08560000002</v>
      </c>
      <c r="J23" s="57"/>
      <c r="K23" s="49"/>
      <c r="L23" s="49"/>
      <c r="M23" s="50"/>
    </row>
    <row r="24" spans="1:13" ht="18" customHeight="1" x14ac:dyDescent="0.45">
      <c r="A24" s="23" t="s">
        <v>24</v>
      </c>
      <c r="B24" s="16"/>
      <c r="C24" s="34"/>
      <c r="D24" s="14"/>
      <c r="E24" s="14"/>
      <c r="F24" s="14"/>
      <c r="G24" s="14"/>
      <c r="H24" s="14"/>
      <c r="I24" s="14"/>
      <c r="J24" s="57"/>
      <c r="K24" s="49"/>
      <c r="L24" s="49"/>
      <c r="M24" s="50"/>
    </row>
    <row r="25" spans="1:13" ht="18" customHeight="1" x14ac:dyDescent="0.45">
      <c r="A25" s="24" t="s">
        <v>25</v>
      </c>
      <c r="B25" s="13">
        <f>B2*Table1[[#This Row],[Percentage]]</f>
        <v>353651.22000000003</v>
      </c>
      <c r="C25" s="17">
        <v>0.23</v>
      </c>
      <c r="D25" s="14">
        <f>$D$2*Table1[[#This Row],[Percentage]]</f>
        <v>22602.33</v>
      </c>
      <c r="E25" s="14">
        <f>$E$2*Table1[[#This Row],[Percentage]]</f>
        <v>21206.920000000002</v>
      </c>
      <c r="F25" s="14">
        <f>$F$2*Table1[[#This Row],[Percentage]]</f>
        <v>17845.93</v>
      </c>
      <c r="G25" s="14">
        <f>$G$2*Table1[[#This Row],[Percentage]]</f>
        <v>15324.210000000001</v>
      </c>
      <c r="H25" s="14">
        <f>$H$2*Table1[[#This Row],[Percentage]]</f>
        <v>142815.97</v>
      </c>
      <c r="I25" s="14">
        <f>$I$2*Table1[[#This Row],[Percentage]]</f>
        <v>133855.86000000002</v>
      </c>
      <c r="J25" s="57">
        <v>88</v>
      </c>
      <c r="K25" s="49">
        <v>1.1000000000000001</v>
      </c>
      <c r="L25" s="49">
        <v>7.9</v>
      </c>
      <c r="M25" s="50">
        <v>3</v>
      </c>
    </row>
    <row r="26" spans="1:13" ht="18" customHeight="1" x14ac:dyDescent="0.45">
      <c r="A26" s="24" t="s">
        <v>72</v>
      </c>
      <c r="B26" s="13">
        <v>120241</v>
      </c>
      <c r="C26" s="17">
        <v>7.8200000000000006E-2</v>
      </c>
      <c r="D26" s="14">
        <f>$D$2*Table1[[#This Row],[Percentage]]</f>
        <v>7684.7922000000008</v>
      </c>
      <c r="E26" s="14">
        <f>$E$2*Table1[[#This Row],[Percentage]]</f>
        <v>7210.3528000000006</v>
      </c>
      <c r="F26" s="14">
        <f>$F$2*Table1[[#This Row],[Percentage]]</f>
        <v>6067.6162000000004</v>
      </c>
      <c r="G26" s="14">
        <f>$G$2*Table1[[#This Row],[Percentage]]</f>
        <v>5210.2314000000006</v>
      </c>
      <c r="H26" s="14">
        <f>$H$2*Table1[[#This Row],[Percentage]]</f>
        <v>48557.429800000005</v>
      </c>
      <c r="I26" s="14">
        <f>$I$2*Table1[[#This Row],[Percentage]]</f>
        <v>45510.992400000003</v>
      </c>
      <c r="J26" s="57"/>
      <c r="K26" s="49"/>
      <c r="L26" s="49"/>
      <c r="M26" s="50"/>
    </row>
    <row r="27" spans="1:13" ht="18" customHeight="1" x14ac:dyDescent="0.45">
      <c r="A27" s="24" t="s">
        <v>74</v>
      </c>
      <c r="B27" s="13">
        <f>B25-B26</f>
        <v>233410.22000000003</v>
      </c>
      <c r="C27" s="17">
        <v>0.15179999999999999</v>
      </c>
      <c r="D27" s="14">
        <f>$D$2*Table1[[#This Row],[Percentage]]</f>
        <v>14917.537799999998</v>
      </c>
      <c r="E27" s="14">
        <f>$E$2*Table1[[#This Row],[Percentage]]</f>
        <v>13996.5672</v>
      </c>
      <c r="F27" s="14">
        <f>$F$2*Table1[[#This Row],[Percentage]]</f>
        <v>11778.3138</v>
      </c>
      <c r="G27" s="14">
        <f>$G$2*Table1[[#This Row],[Percentage]]</f>
        <v>10113.978599999999</v>
      </c>
      <c r="H27" s="14">
        <f>$H$2*Table1[[#This Row],[Percentage]]</f>
        <v>94258.540199999989</v>
      </c>
      <c r="I27" s="14">
        <f>$I$2*Table1[[#This Row],[Percentage]]</f>
        <v>88344.867599999998</v>
      </c>
      <c r="J27" s="57"/>
      <c r="K27" s="49"/>
      <c r="L27" s="49"/>
      <c r="M27" s="50"/>
    </row>
    <row r="28" spans="1:13" ht="18" customHeight="1" x14ac:dyDescent="0.45">
      <c r="A28" s="24" t="s">
        <v>26</v>
      </c>
      <c r="B28" s="13">
        <f>B2*Table1[[#This Row],[Percentage]]</f>
        <v>276770.52</v>
      </c>
      <c r="C28" s="17">
        <v>0.18</v>
      </c>
      <c r="D28" s="14">
        <f>$D$2*Table1[[#This Row],[Percentage]]</f>
        <v>17688.78</v>
      </c>
      <c r="E28" s="14">
        <f>$E$2*Table1[[#This Row],[Percentage]]</f>
        <v>16596.72</v>
      </c>
      <c r="F28" s="14">
        <f>$F$2*Table1[[#This Row],[Percentage]]</f>
        <v>13966.38</v>
      </c>
      <c r="G28" s="14">
        <f>$G$2*Table1[[#This Row],[Percentage]]</f>
        <v>11992.859999999999</v>
      </c>
      <c r="H28" s="14">
        <f>$H$2*Table1[[#This Row],[Percentage]]</f>
        <v>111769.01999999999</v>
      </c>
      <c r="I28" s="14">
        <f>$I$2*Table1[[#This Row],[Percentage]]</f>
        <v>104756.76</v>
      </c>
      <c r="J28" s="57">
        <v>96.8</v>
      </c>
      <c r="K28" s="49">
        <v>0.4</v>
      </c>
      <c r="L28" s="49">
        <v>1.7</v>
      </c>
      <c r="M28" s="50">
        <v>1.1000000000000001</v>
      </c>
    </row>
    <row r="29" spans="1:13" ht="18" customHeight="1" x14ac:dyDescent="0.45">
      <c r="A29" s="24" t="s">
        <v>72</v>
      </c>
      <c r="B29" s="13">
        <v>94102</v>
      </c>
      <c r="C29" s="17">
        <v>6.1199999999999997E-2</v>
      </c>
      <c r="D29" s="14">
        <f>$D$2*Table1[[#This Row],[Percentage]]</f>
        <v>6014.1851999999999</v>
      </c>
      <c r="E29" s="14">
        <f>$E$2*Table1[[#This Row],[Percentage]]</f>
        <v>5642.8847999999998</v>
      </c>
      <c r="F29" s="14">
        <f>$F$2*Table1[[#This Row],[Percentage]]</f>
        <v>4748.5691999999999</v>
      </c>
      <c r="G29" s="14">
        <f>$G$2*Table1[[#This Row],[Percentage]]</f>
        <v>4077.5724</v>
      </c>
      <c r="H29" s="14">
        <f>$H$2*Table1[[#This Row],[Percentage]]</f>
        <v>38001.466800000002</v>
      </c>
      <c r="I29" s="14">
        <f>$I$2*Table1[[#This Row],[Percentage]]</f>
        <v>35617.2984</v>
      </c>
      <c r="J29" s="57"/>
      <c r="K29" s="49"/>
      <c r="L29" s="49"/>
      <c r="M29" s="50"/>
    </row>
    <row r="30" spans="1:13" ht="18" customHeight="1" x14ac:dyDescent="0.45">
      <c r="A30" s="24" t="s">
        <v>74</v>
      </c>
      <c r="B30" s="13">
        <f>B28-B29</f>
        <v>182668.52000000002</v>
      </c>
      <c r="C30" s="17">
        <f>C28-C29</f>
        <v>0.11879999999999999</v>
      </c>
      <c r="D30" s="14">
        <f>$D$2*Table1[[#This Row],[Percentage]]</f>
        <v>11674.594799999999</v>
      </c>
      <c r="E30" s="14">
        <f>$E$2*Table1[[#This Row],[Percentage]]</f>
        <v>10953.8352</v>
      </c>
      <c r="F30" s="14">
        <f>$F$2*Table1[[#This Row],[Percentage]]</f>
        <v>9217.8107999999993</v>
      </c>
      <c r="G30" s="14">
        <f>$G$2*Table1[[#This Row],[Percentage]]</f>
        <v>7915.2875999999997</v>
      </c>
      <c r="H30" s="14">
        <f>$H$2*Table1[[#This Row],[Percentage]]</f>
        <v>73767.553199999995</v>
      </c>
      <c r="I30" s="14">
        <f>$I$2*Table1[[#This Row],[Percentage]]</f>
        <v>69139.461599999995</v>
      </c>
      <c r="J30" s="57"/>
      <c r="K30" s="49"/>
      <c r="L30" s="49"/>
      <c r="M30" s="50"/>
    </row>
    <row r="31" spans="1:13" ht="18" customHeight="1" x14ac:dyDescent="0.45">
      <c r="A31" s="24" t="s">
        <v>27</v>
      </c>
      <c r="B31" s="13">
        <f>B2*Table1[[#This Row],[Percentage]]</f>
        <v>169137.54</v>
      </c>
      <c r="C31" s="17">
        <v>0.11</v>
      </c>
      <c r="D31" s="14">
        <f>$D$2*Table1[[#This Row],[Percentage]]</f>
        <v>10809.81</v>
      </c>
      <c r="E31" s="14">
        <f>$E$2*Table1[[#This Row],[Percentage]]</f>
        <v>10142.44</v>
      </c>
      <c r="F31" s="14">
        <f>$F$2*Table1[[#This Row],[Percentage]]</f>
        <v>8535.01</v>
      </c>
      <c r="G31" s="14">
        <f>$G$2*Table1[[#This Row],[Percentage]]</f>
        <v>7328.97</v>
      </c>
      <c r="H31" s="14">
        <f>$H$2*Table1[[#This Row],[Percentage]]</f>
        <v>68303.289999999994</v>
      </c>
      <c r="I31" s="14">
        <f>$I$2*Table1[[#This Row],[Percentage]]</f>
        <v>64018.02</v>
      </c>
      <c r="J31" s="57">
        <v>99</v>
      </c>
      <c r="K31" s="49">
        <v>0.1</v>
      </c>
      <c r="L31" s="49">
        <v>0.3</v>
      </c>
      <c r="M31" s="50">
        <v>0.6</v>
      </c>
    </row>
    <row r="32" spans="1:13" ht="18" customHeight="1" x14ac:dyDescent="0.45">
      <c r="A32" s="24" t="s">
        <v>72</v>
      </c>
      <c r="B32" s="13">
        <v>57507</v>
      </c>
      <c r="C32" s="17">
        <v>3.7400000000000003E-2</v>
      </c>
      <c r="D32" s="14">
        <f>$D$2*Table1[[#This Row],[Percentage]]</f>
        <v>3675.3354000000004</v>
      </c>
      <c r="E32" s="14">
        <f>$E$2*Table1[[#This Row],[Percentage]]</f>
        <v>3448.4296000000004</v>
      </c>
      <c r="F32" s="14">
        <f>$F$2*Table1[[#This Row],[Percentage]]</f>
        <v>2901.9034000000001</v>
      </c>
      <c r="G32" s="14">
        <f>$G$2*Table1[[#This Row],[Percentage]]</f>
        <v>2491.8498</v>
      </c>
      <c r="H32" s="14">
        <f>$H$2*Table1[[#This Row],[Percentage]]</f>
        <v>23223.118600000002</v>
      </c>
      <c r="I32" s="14">
        <f>$I$2*Table1[[#This Row],[Percentage]]</f>
        <v>21766.126800000002</v>
      </c>
      <c r="J32" s="57"/>
      <c r="K32" s="49"/>
      <c r="L32" s="49"/>
      <c r="M32" s="50"/>
    </row>
    <row r="33" spans="1:13" ht="18" customHeight="1" x14ac:dyDescent="0.45">
      <c r="A33" s="24" t="s">
        <v>74</v>
      </c>
      <c r="B33" s="13">
        <f>B31-B32</f>
        <v>111630.54000000001</v>
      </c>
      <c r="C33" s="17">
        <f>C31-C32</f>
        <v>7.2599999999999998E-2</v>
      </c>
      <c r="D33" s="14">
        <f>$D$2*Table1[[#This Row],[Percentage]]</f>
        <v>7134.4745999999996</v>
      </c>
      <c r="E33" s="14">
        <f>$E$2*Table1[[#This Row],[Percentage]]</f>
        <v>6694.0104000000001</v>
      </c>
      <c r="F33" s="14">
        <f>$F$2*Table1[[#This Row],[Percentage]]</f>
        <v>5633.1066000000001</v>
      </c>
      <c r="G33" s="14">
        <f>$G$2*Table1[[#This Row],[Percentage]]</f>
        <v>4837.1202000000003</v>
      </c>
      <c r="H33" s="14">
        <f>$H$2*Table1[[#This Row],[Percentage]]</f>
        <v>45080.171399999999</v>
      </c>
      <c r="I33" s="14">
        <f>$I$2*Table1[[#This Row],[Percentage]]</f>
        <v>42251.893199999999</v>
      </c>
      <c r="J33" s="57"/>
      <c r="K33" s="49"/>
      <c r="L33" s="49"/>
      <c r="M33" s="50"/>
    </row>
    <row r="34" spans="1:13" ht="18" customHeight="1" x14ac:dyDescent="0.45">
      <c r="A34" s="24" t="s">
        <v>28</v>
      </c>
      <c r="B34" s="13">
        <f>B2*Table1[[#This Row],[Percentage]]</f>
        <v>230642.1</v>
      </c>
      <c r="C34" s="17">
        <v>0.15</v>
      </c>
      <c r="D34" s="14">
        <f>$D$2*Table1[[#This Row],[Percentage]]</f>
        <v>14740.65</v>
      </c>
      <c r="E34" s="14">
        <f>$E$2*Table1[[#This Row],[Percentage]]</f>
        <v>13830.6</v>
      </c>
      <c r="F34" s="14">
        <f>$F$2*Table1[[#This Row],[Percentage]]</f>
        <v>11638.65</v>
      </c>
      <c r="G34" s="14">
        <f>$G$2*Table1[[#This Row],[Percentage]]</f>
        <v>9994.0499999999993</v>
      </c>
      <c r="H34" s="14">
        <f>$H$2*Table1[[#This Row],[Percentage]]</f>
        <v>93140.849999999991</v>
      </c>
      <c r="I34" s="14">
        <f>$I$2*Table1[[#This Row],[Percentage]]</f>
        <v>87297.3</v>
      </c>
      <c r="J34" s="57">
        <v>94.7</v>
      </c>
      <c r="K34" s="49">
        <v>0.5</v>
      </c>
      <c r="L34" s="49">
        <v>2</v>
      </c>
      <c r="M34" s="50">
        <v>2.8</v>
      </c>
    </row>
    <row r="35" spans="1:13" ht="18" customHeight="1" x14ac:dyDescent="0.45">
      <c r="A35" s="24" t="s">
        <v>72</v>
      </c>
      <c r="B35" s="13">
        <v>78418</v>
      </c>
      <c r="C35" s="17">
        <v>5.0999999999999997E-2</v>
      </c>
      <c r="D35" s="14">
        <f>$D$2*Table1[[#This Row],[Percentage]]</f>
        <v>5011.8209999999999</v>
      </c>
      <c r="E35" s="14">
        <f>$E$2*Table1[[#This Row],[Percentage]]</f>
        <v>4702.4039999999995</v>
      </c>
      <c r="F35" s="14">
        <f>$F$2*Table1[[#This Row],[Percentage]]</f>
        <v>3957.1409999999996</v>
      </c>
      <c r="G35" s="14">
        <f>$G$2*Table1[[#This Row],[Percentage]]</f>
        <v>3397.9769999999999</v>
      </c>
      <c r="H35" s="14">
        <f>$H$2*Table1[[#This Row],[Percentage]]</f>
        <v>31667.888999999999</v>
      </c>
      <c r="I35" s="14">
        <f>$I$2*Table1[[#This Row],[Percentage]]</f>
        <v>29681.081999999999</v>
      </c>
      <c r="J35" s="57"/>
      <c r="K35" s="49"/>
      <c r="L35" s="49"/>
      <c r="M35" s="50"/>
    </row>
    <row r="36" spans="1:13" ht="18" customHeight="1" x14ac:dyDescent="0.45">
      <c r="A36" s="24" t="s">
        <v>74</v>
      </c>
      <c r="B36" s="13">
        <f>B34-B35</f>
        <v>152224.1</v>
      </c>
      <c r="C36" s="17">
        <f>C34-C35</f>
        <v>9.9000000000000005E-2</v>
      </c>
      <c r="D36" s="14">
        <f>$D$2*Table1[[#This Row],[Percentage]]</f>
        <v>9728.8289999999997</v>
      </c>
      <c r="E36" s="14">
        <f>$E$2*Table1[[#This Row],[Percentage]]</f>
        <v>9128.1959999999999</v>
      </c>
      <c r="F36" s="14">
        <f>$F$2*Table1[[#This Row],[Percentage]]</f>
        <v>7681.509</v>
      </c>
      <c r="G36" s="14">
        <f>$G$2*Table1[[#This Row],[Percentage]]</f>
        <v>6596.0730000000003</v>
      </c>
      <c r="H36" s="14">
        <f>$H$2*Table1[[#This Row],[Percentage]]</f>
        <v>61472.961000000003</v>
      </c>
      <c r="I36" s="14">
        <f>$I$2*Table1[[#This Row],[Percentage]]</f>
        <v>57616.218000000001</v>
      </c>
      <c r="J36" s="57"/>
      <c r="K36" s="49"/>
      <c r="L36" s="49"/>
      <c r="M36" s="50"/>
    </row>
    <row r="37" spans="1:13" ht="18" customHeight="1" x14ac:dyDescent="0.45">
      <c r="A37" s="24" t="s">
        <v>29</v>
      </c>
      <c r="B37" s="13">
        <f>B2*Table1[[#This Row],[Percentage]]</f>
        <v>138385.26</v>
      </c>
      <c r="C37" s="17">
        <v>0.09</v>
      </c>
      <c r="D37" s="14">
        <f>$D$2*Table1[[#This Row],[Percentage]]</f>
        <v>8844.39</v>
      </c>
      <c r="E37" s="14">
        <f>$E$2*Table1[[#This Row],[Percentage]]</f>
        <v>8298.36</v>
      </c>
      <c r="F37" s="14">
        <f>$F$2*Table1[[#This Row],[Percentage]]</f>
        <v>6983.19</v>
      </c>
      <c r="G37" s="14">
        <f>$G$2*Table1[[#This Row],[Percentage]]</f>
        <v>5996.4299999999994</v>
      </c>
      <c r="H37" s="14">
        <f>$H$2*Table1[[#This Row],[Percentage]]</f>
        <v>55884.509999999995</v>
      </c>
      <c r="I37" s="14">
        <f>$I$2*Table1[[#This Row],[Percentage]]</f>
        <v>52378.38</v>
      </c>
      <c r="J37" s="57">
        <v>98.8</v>
      </c>
      <c r="K37" s="49">
        <v>0.2</v>
      </c>
      <c r="L37" s="49">
        <v>0.2</v>
      </c>
      <c r="M37" s="50">
        <v>0.8</v>
      </c>
    </row>
    <row r="38" spans="1:13" ht="18" customHeight="1" x14ac:dyDescent="0.45">
      <c r="A38" s="24" t="s">
        <v>72</v>
      </c>
      <c r="B38" s="13">
        <v>47050</v>
      </c>
      <c r="C38" s="17">
        <v>3.0599999999999999E-2</v>
      </c>
      <c r="D38" s="14">
        <f>$D$2*Table1[[#This Row],[Percentage]]</f>
        <v>3007.0925999999999</v>
      </c>
      <c r="E38" s="14">
        <f>$E$2*Table1[[#This Row],[Percentage]]</f>
        <v>2821.4423999999999</v>
      </c>
      <c r="F38" s="14">
        <f>$F$2*Table1[[#This Row],[Percentage]]</f>
        <v>2374.2846</v>
      </c>
      <c r="G38" s="14">
        <f>$G$2*Table1[[#This Row],[Percentage]]</f>
        <v>2038.7862</v>
      </c>
      <c r="H38" s="14">
        <f>$H$2*Table1[[#This Row],[Percentage]]</f>
        <v>19000.733400000001</v>
      </c>
      <c r="I38" s="14">
        <f>$I$2*Table1[[#This Row],[Percentage]]</f>
        <v>17808.6492</v>
      </c>
      <c r="J38" s="57"/>
      <c r="K38" s="49"/>
      <c r="L38" s="49"/>
      <c r="M38" s="50"/>
    </row>
    <row r="39" spans="1:13" ht="18" customHeight="1" x14ac:dyDescent="0.45">
      <c r="A39" s="24" t="s">
        <v>74</v>
      </c>
      <c r="B39" s="13">
        <f>B37-B38</f>
        <v>91335.260000000009</v>
      </c>
      <c r="C39" s="17">
        <f>C37-C38</f>
        <v>5.9399999999999994E-2</v>
      </c>
      <c r="D39" s="14">
        <f>$D$2*Table1[[#This Row],[Percentage]]</f>
        <v>5837.2973999999995</v>
      </c>
      <c r="E39" s="14">
        <f>$E$2*Table1[[#This Row],[Percentage]]</f>
        <v>5476.9175999999998</v>
      </c>
      <c r="F39" s="14">
        <f>$F$2*Table1[[#This Row],[Percentage]]</f>
        <v>4608.9053999999996</v>
      </c>
      <c r="G39" s="14">
        <f>$G$2*Table1[[#This Row],[Percentage]]</f>
        <v>3957.6437999999998</v>
      </c>
      <c r="H39" s="14">
        <f>$H$2*Table1[[#This Row],[Percentage]]</f>
        <v>36883.776599999997</v>
      </c>
      <c r="I39" s="14">
        <f>$I$2*Table1[[#This Row],[Percentage]]</f>
        <v>34569.730799999998</v>
      </c>
      <c r="J39" s="57"/>
      <c r="K39" s="49"/>
      <c r="L39" s="49"/>
      <c r="M39" s="50"/>
    </row>
    <row r="40" spans="1:13" ht="18" customHeight="1" x14ac:dyDescent="0.45">
      <c r="A40" s="24" t="s">
        <v>30</v>
      </c>
      <c r="B40" s="13">
        <f>B2*Table1[[#This Row],[Percentage]]</f>
        <v>369027.36</v>
      </c>
      <c r="C40" s="17">
        <v>0.24</v>
      </c>
      <c r="D40" s="14">
        <f>$D$2*Table1[[#This Row],[Percentage]]</f>
        <v>23585.040000000001</v>
      </c>
      <c r="E40" s="14">
        <f>$E$2*Table1[[#This Row],[Percentage]]</f>
        <v>22128.959999999999</v>
      </c>
      <c r="F40" s="14">
        <f>$F$2*Table1[[#This Row],[Percentage]]</f>
        <v>18621.84</v>
      </c>
      <c r="G40" s="14">
        <f>$G$2*Table1[[#This Row],[Percentage]]</f>
        <v>15990.48</v>
      </c>
      <c r="H40" s="14">
        <f>$H$2*Table1[[#This Row],[Percentage]]</f>
        <v>149025.35999999999</v>
      </c>
      <c r="I40" s="14">
        <f>$I$2*Table1[[#This Row],[Percentage]]</f>
        <v>139675.68</v>
      </c>
      <c r="J40" s="57">
        <v>99</v>
      </c>
      <c r="K40" s="49">
        <v>0.2</v>
      </c>
      <c r="L40" s="49">
        <v>0.3</v>
      </c>
      <c r="M40" s="50">
        <v>0.5</v>
      </c>
    </row>
    <row r="41" spans="1:13" ht="18" customHeight="1" x14ac:dyDescent="0.45">
      <c r="A41" s="24" t="s">
        <v>72</v>
      </c>
      <c r="B41" s="13">
        <v>124469</v>
      </c>
      <c r="C41" s="17">
        <v>8.1600000000000006E-2</v>
      </c>
      <c r="D41" s="14">
        <f>$D$2*Table1[[#This Row],[Percentage]]</f>
        <v>8018.9136000000008</v>
      </c>
      <c r="E41" s="14">
        <f>$E$2*Table1[[#This Row],[Percentage]]</f>
        <v>7523.8464000000004</v>
      </c>
      <c r="F41" s="14">
        <f>$F$2*Table1[[#This Row],[Percentage]]</f>
        <v>6331.4256000000005</v>
      </c>
      <c r="G41" s="14">
        <f>$G$2*Table1[[#This Row],[Percentage]]</f>
        <v>5436.7632000000003</v>
      </c>
      <c r="H41" s="14">
        <f>$H$2*Table1[[#This Row],[Percentage]]</f>
        <v>50668.6224</v>
      </c>
      <c r="I41" s="14">
        <f>$I$2*Table1[[#This Row],[Percentage]]</f>
        <v>47489.731200000002</v>
      </c>
      <c r="J41" s="57"/>
      <c r="K41" s="49"/>
      <c r="L41" s="49"/>
      <c r="M41" s="50"/>
    </row>
    <row r="42" spans="1:13" ht="18" customHeight="1" x14ac:dyDescent="0.45">
      <c r="A42" s="24" t="s">
        <v>74</v>
      </c>
      <c r="B42" s="13">
        <f>B40-B41</f>
        <v>244558.36</v>
      </c>
      <c r="C42" s="17">
        <f>C40-C41</f>
        <v>0.15839999999999999</v>
      </c>
      <c r="D42" s="14">
        <f>$D$2*Table1[[#This Row],[Percentage]]</f>
        <v>15566.126399999999</v>
      </c>
      <c r="E42" s="14">
        <f>$E$2*Table1[[#This Row],[Percentage]]</f>
        <v>14605.113599999999</v>
      </c>
      <c r="F42" s="14">
        <f>$F$2*Table1[[#This Row],[Percentage]]</f>
        <v>12290.4144</v>
      </c>
      <c r="G42" s="14">
        <f>$G$2*Table1[[#This Row],[Percentage]]</f>
        <v>10553.716799999998</v>
      </c>
      <c r="H42" s="14">
        <f>$H$2*Table1[[#This Row],[Percentage]]</f>
        <v>98356.737599999993</v>
      </c>
      <c r="I42" s="14">
        <f>$I$2*Table1[[#This Row],[Percentage]]</f>
        <v>92185.948799999998</v>
      </c>
      <c r="J42" s="57"/>
      <c r="K42" s="49"/>
      <c r="L42" s="49"/>
      <c r="M42" s="50"/>
    </row>
    <row r="43" spans="1:13" ht="18" customHeight="1" x14ac:dyDescent="0.45">
      <c r="A43" s="23" t="s">
        <v>31</v>
      </c>
      <c r="B43" s="16"/>
      <c r="C43" s="34"/>
      <c r="D43" s="14"/>
      <c r="E43" s="14"/>
      <c r="F43" s="14"/>
      <c r="G43" s="14"/>
      <c r="H43" s="14"/>
      <c r="I43" s="14"/>
      <c r="J43" s="57"/>
      <c r="K43" s="49"/>
      <c r="L43" s="49"/>
      <c r="M43" s="50"/>
    </row>
    <row r="44" spans="1:13" ht="18" customHeight="1" x14ac:dyDescent="0.45">
      <c r="A44" s="24" t="s">
        <v>32</v>
      </c>
      <c r="B44" s="13">
        <f>$B$2*Table1[[#This Row],[Percentage]]</f>
        <v>230642.1</v>
      </c>
      <c r="C44" s="17">
        <v>0.15</v>
      </c>
      <c r="D44" s="14">
        <f>$D$2*Table1[[#This Row],[Percentage]]</f>
        <v>14740.65</v>
      </c>
      <c r="E44" s="14">
        <f>$E$2*Table1[[#This Row],[Percentage]]</f>
        <v>13830.6</v>
      </c>
      <c r="F44" s="14">
        <f>$F$2*Table1[[#This Row],[Percentage]]</f>
        <v>11638.65</v>
      </c>
      <c r="G44" s="14">
        <f>$G$2*Table1[[#This Row],[Percentage]]</f>
        <v>9994.0499999999993</v>
      </c>
      <c r="H44" s="14">
        <f>$H$2*Table1[[#This Row],[Percentage]]</f>
        <v>93140.849999999991</v>
      </c>
      <c r="I44" s="14">
        <f>$I$2*Table1[[#This Row],[Percentage]]</f>
        <v>87297.3</v>
      </c>
      <c r="J44" s="57">
        <v>95.2</v>
      </c>
      <c r="K44" s="49">
        <v>0.5</v>
      </c>
      <c r="L44" s="49">
        <v>2.2999999999999998</v>
      </c>
      <c r="M44" s="50">
        <v>2</v>
      </c>
    </row>
    <row r="45" spans="1:13" ht="18" customHeight="1" x14ac:dyDescent="0.45">
      <c r="A45" s="24" t="s">
        <v>72</v>
      </c>
      <c r="B45" s="13">
        <v>78418</v>
      </c>
      <c r="C45" s="17">
        <v>5.0999999999999997E-2</v>
      </c>
      <c r="D45" s="14">
        <f>$D$2*Table1[[#This Row],[Percentage]]</f>
        <v>5011.8209999999999</v>
      </c>
      <c r="E45" s="14">
        <f>$E$2*Table1[[#This Row],[Percentage]]</f>
        <v>4702.4039999999995</v>
      </c>
      <c r="F45" s="14">
        <f>$F$2*Table1[[#This Row],[Percentage]]</f>
        <v>3957.1409999999996</v>
      </c>
      <c r="G45" s="14">
        <f>$G$2*Table1[[#This Row],[Percentage]]</f>
        <v>3397.9769999999999</v>
      </c>
      <c r="H45" s="14">
        <f>$H$2*Table1[[#This Row],[Percentage]]</f>
        <v>31667.888999999999</v>
      </c>
      <c r="I45" s="14">
        <f>$I$2*Table1[[#This Row],[Percentage]]</f>
        <v>29681.081999999999</v>
      </c>
      <c r="J45" s="57"/>
      <c r="K45" s="49"/>
      <c r="L45" s="49"/>
      <c r="M45" s="50"/>
    </row>
    <row r="46" spans="1:13" ht="18" customHeight="1" x14ac:dyDescent="0.45">
      <c r="A46" s="24" t="s">
        <v>74</v>
      </c>
      <c r="B46" s="13">
        <f>B44-B45</f>
        <v>152224.1</v>
      </c>
      <c r="C46" s="17">
        <v>9.9000000000000005E-2</v>
      </c>
      <c r="D46" s="14">
        <f>$D$2*Table1[[#This Row],[Percentage]]</f>
        <v>9728.8289999999997</v>
      </c>
      <c r="E46" s="14">
        <f>$E$2*Table1[[#This Row],[Percentage]]</f>
        <v>9128.1959999999999</v>
      </c>
      <c r="F46" s="14">
        <f>$F$2*Table1[[#This Row],[Percentage]]</f>
        <v>7681.509</v>
      </c>
      <c r="G46" s="14">
        <f>$G$2*Table1[[#This Row],[Percentage]]</f>
        <v>6596.0730000000003</v>
      </c>
      <c r="H46" s="14">
        <f>$H$2*Table1[[#This Row],[Percentage]]</f>
        <v>61472.961000000003</v>
      </c>
      <c r="I46" s="14">
        <f>$I$2*Table1[[#This Row],[Percentage]]</f>
        <v>57616.218000000001</v>
      </c>
      <c r="J46" s="57"/>
      <c r="K46" s="49"/>
      <c r="L46" s="49"/>
      <c r="M46" s="50"/>
    </row>
    <row r="47" spans="1:13" ht="18" customHeight="1" x14ac:dyDescent="0.45">
      <c r="A47" s="24" t="s">
        <v>33</v>
      </c>
      <c r="B47" s="13">
        <f>$B$2*Table1[[#This Row],[Percentage]]</f>
        <v>292146.65999999997</v>
      </c>
      <c r="C47" s="17">
        <v>0.19</v>
      </c>
      <c r="D47" s="14">
        <f>$D$2*Table1[[#This Row],[Percentage]]</f>
        <v>18671.490000000002</v>
      </c>
      <c r="E47" s="14">
        <f>$E$2*Table1[[#This Row],[Percentage]]</f>
        <v>17518.759999999998</v>
      </c>
      <c r="F47" s="14">
        <f>$F$2*Table1[[#This Row],[Percentage]]</f>
        <v>14742.29</v>
      </c>
      <c r="G47" s="14">
        <f>$G$2*Table1[[#This Row],[Percentage]]</f>
        <v>12659.130000000001</v>
      </c>
      <c r="H47" s="14">
        <f>$H$2*Table1[[#This Row],[Percentage]]</f>
        <v>117978.41</v>
      </c>
      <c r="I47" s="14">
        <f>$I$2*Table1[[#This Row],[Percentage]]</f>
        <v>110576.58</v>
      </c>
      <c r="J47" s="57">
        <v>95.2</v>
      </c>
      <c r="K47" s="49">
        <v>0.7</v>
      </c>
      <c r="L47" s="49">
        <v>2.2999999999999998</v>
      </c>
      <c r="M47" s="50">
        <v>1.8</v>
      </c>
    </row>
    <row r="48" spans="1:13" ht="18" customHeight="1" x14ac:dyDescent="0.45">
      <c r="A48" s="24" t="s">
        <v>72</v>
      </c>
      <c r="B48" s="13">
        <v>99330</v>
      </c>
      <c r="C48" s="17">
        <v>6.4600000000000005E-2</v>
      </c>
      <c r="D48" s="14">
        <f>$D$2*Table1[[#This Row],[Percentage]]</f>
        <v>6348.3066000000008</v>
      </c>
      <c r="E48" s="14">
        <f>$E$2*Table1[[#This Row],[Percentage]]</f>
        <v>5956.3784000000005</v>
      </c>
      <c r="F48" s="14">
        <f>$F$2*Table1[[#This Row],[Percentage]]</f>
        <v>5012.3786</v>
      </c>
      <c r="G48" s="14">
        <f>$G$2*Table1[[#This Row],[Percentage]]</f>
        <v>4304.1042000000007</v>
      </c>
      <c r="H48" s="14">
        <f>$H$2*Table1[[#This Row],[Percentage]]</f>
        <v>40112.659400000004</v>
      </c>
      <c r="I48" s="14">
        <f>$I$2*Table1[[#This Row],[Percentage]]</f>
        <v>37596.037200000006</v>
      </c>
      <c r="J48" s="57"/>
      <c r="K48" s="49"/>
      <c r="L48" s="49"/>
      <c r="M48" s="50"/>
    </row>
    <row r="49" spans="1:13" ht="18" customHeight="1" x14ac:dyDescent="0.45">
      <c r="A49" s="24" t="s">
        <v>74</v>
      </c>
      <c r="B49" s="13">
        <f>B47-B48</f>
        <v>192816.65999999997</v>
      </c>
      <c r="C49" s="17">
        <f>C47-C48</f>
        <v>0.12540000000000001</v>
      </c>
      <c r="D49" s="14">
        <f>$D$2*Table1[[#This Row],[Percentage]]</f>
        <v>12323.183400000002</v>
      </c>
      <c r="E49" s="14">
        <f>$E$2*Table1[[#This Row],[Percentage]]</f>
        <v>11562.381600000001</v>
      </c>
      <c r="F49" s="14">
        <f>$F$2*Table1[[#This Row],[Percentage]]</f>
        <v>9729.9114000000009</v>
      </c>
      <c r="G49" s="14">
        <f>$G$2*Table1[[#This Row],[Percentage]]</f>
        <v>8355.0258000000013</v>
      </c>
      <c r="H49" s="14">
        <f>$H$2*Table1[[#This Row],[Percentage]]</f>
        <v>77865.750600000014</v>
      </c>
      <c r="I49" s="14">
        <f>$I$2*Table1[[#This Row],[Percentage]]</f>
        <v>72980.54280000001</v>
      </c>
      <c r="J49" s="57"/>
      <c r="K49" s="49"/>
      <c r="L49" s="49"/>
      <c r="M49" s="50"/>
    </row>
    <row r="50" spans="1:13" ht="18" customHeight="1" x14ac:dyDescent="0.45">
      <c r="A50" s="24" t="s">
        <v>34</v>
      </c>
      <c r="B50" s="13">
        <f>$B$2*Table1[[#This Row],[Percentage]]</f>
        <v>261394.38</v>
      </c>
      <c r="C50" s="17">
        <v>0.17</v>
      </c>
      <c r="D50" s="14">
        <f>$D$2*Table1[[#This Row],[Percentage]]</f>
        <v>16706.07</v>
      </c>
      <c r="E50" s="14">
        <f>$E$2*Table1[[#This Row],[Percentage]]</f>
        <v>15674.68</v>
      </c>
      <c r="F50" s="14">
        <f>$F$2*Table1[[#This Row],[Percentage]]</f>
        <v>13190.470000000001</v>
      </c>
      <c r="G50" s="14">
        <f>$G$2*Table1[[#This Row],[Percentage]]</f>
        <v>11326.59</v>
      </c>
      <c r="H50" s="14">
        <f>$H$2*Table1[[#This Row],[Percentage]]</f>
        <v>105559.63</v>
      </c>
      <c r="I50" s="14">
        <f>$I$2*Table1[[#This Row],[Percentage]]</f>
        <v>98936.94</v>
      </c>
      <c r="J50" s="57">
        <v>95.2</v>
      </c>
      <c r="K50" s="49">
        <v>0.7</v>
      </c>
      <c r="L50" s="49">
        <v>2.5</v>
      </c>
      <c r="M50" s="50">
        <v>1.7</v>
      </c>
    </row>
    <row r="51" spans="1:13" ht="18" customHeight="1" x14ac:dyDescent="0.45">
      <c r="A51" s="24" t="s">
        <v>72</v>
      </c>
      <c r="B51" s="13">
        <v>88873</v>
      </c>
      <c r="C51" s="17">
        <v>5.7799999999999997E-2</v>
      </c>
      <c r="D51" s="14">
        <f>$D$2*Table1[[#This Row],[Percentage]]</f>
        <v>5680.0637999999999</v>
      </c>
      <c r="E51" s="14">
        <f>$E$2*Table1[[#This Row],[Percentage]]</f>
        <v>5329.3912</v>
      </c>
      <c r="F51" s="14">
        <f>$F$2*Table1[[#This Row],[Percentage]]</f>
        <v>4484.7597999999998</v>
      </c>
      <c r="G51" s="14">
        <f>$G$2*Table1[[#This Row],[Percentage]]</f>
        <v>3851.0405999999998</v>
      </c>
      <c r="H51" s="14">
        <f>$H$2*Table1[[#This Row],[Percentage]]</f>
        <v>35890.2742</v>
      </c>
      <c r="I51" s="14">
        <f>$I$2*Table1[[#This Row],[Percentage]]</f>
        <v>33638.559600000001</v>
      </c>
      <c r="J51" s="57"/>
      <c r="K51" s="49"/>
      <c r="L51" s="49"/>
      <c r="M51" s="50"/>
    </row>
    <row r="52" spans="1:13" ht="18" customHeight="1" x14ac:dyDescent="0.45">
      <c r="A52" s="24" t="s">
        <v>74</v>
      </c>
      <c r="B52" s="13">
        <f>B50-B51</f>
        <v>172521.38</v>
      </c>
      <c r="C52" s="17">
        <f>C50-C51</f>
        <v>0.11220000000000002</v>
      </c>
      <c r="D52" s="14">
        <f>$D$2*Table1[[#This Row],[Percentage]]</f>
        <v>11026.006200000002</v>
      </c>
      <c r="E52" s="14">
        <f>$E$2*Table1[[#This Row],[Percentage]]</f>
        <v>10345.288800000002</v>
      </c>
      <c r="F52" s="14">
        <f>$F$2*Table1[[#This Row],[Percentage]]</f>
        <v>8705.7102000000014</v>
      </c>
      <c r="G52" s="14">
        <f>$G$2*Table1[[#This Row],[Percentage]]</f>
        <v>7475.5494000000017</v>
      </c>
      <c r="H52" s="14">
        <f>$H$2*Table1[[#This Row],[Percentage]]</f>
        <v>69669.355800000019</v>
      </c>
      <c r="I52" s="14">
        <f>$I$2*Table1[[#This Row],[Percentage]]</f>
        <v>65298.380400000016</v>
      </c>
      <c r="J52" s="57"/>
      <c r="K52" s="49"/>
      <c r="L52" s="49"/>
      <c r="M52" s="50"/>
    </row>
    <row r="53" spans="1:13" ht="18" customHeight="1" x14ac:dyDescent="0.45">
      <c r="A53" s="24" t="s">
        <v>35</v>
      </c>
      <c r="B53" s="13">
        <f>$B$2*Table1[[#This Row],[Percentage]]</f>
        <v>307522.8</v>
      </c>
      <c r="C53" s="17">
        <v>0.2</v>
      </c>
      <c r="D53" s="14">
        <f>$D$2*Table1[[#This Row],[Percentage]]</f>
        <v>19654.2</v>
      </c>
      <c r="E53" s="14">
        <f>$E$2*Table1[[#This Row],[Percentage]]</f>
        <v>18440.8</v>
      </c>
      <c r="F53" s="14">
        <f>$F$2*Table1[[#This Row],[Percentage]]</f>
        <v>15518.2</v>
      </c>
      <c r="G53" s="14">
        <f>$G$2*Table1[[#This Row],[Percentage]]</f>
        <v>13325.400000000001</v>
      </c>
      <c r="H53" s="14">
        <f>$H$2*Table1[[#This Row],[Percentage]]</f>
        <v>124187.8</v>
      </c>
      <c r="I53" s="14">
        <f>$I$2*Table1[[#This Row],[Percentage]]</f>
        <v>116396.40000000001</v>
      </c>
      <c r="J53" s="57">
        <v>92.8</v>
      </c>
      <c r="K53" s="49">
        <v>0.8</v>
      </c>
      <c r="L53" s="49">
        <v>4.4000000000000004</v>
      </c>
      <c r="M53" s="50">
        <v>2</v>
      </c>
    </row>
    <row r="54" spans="1:13" ht="18" customHeight="1" x14ac:dyDescent="0.45">
      <c r="A54" s="24" t="s">
        <v>72</v>
      </c>
      <c r="B54" s="13">
        <v>104557</v>
      </c>
      <c r="C54" s="17">
        <v>6.8000000000000005E-2</v>
      </c>
      <c r="D54" s="14">
        <f>$D$2*Table1[[#This Row],[Percentage]]</f>
        <v>6682.4280000000008</v>
      </c>
      <c r="E54" s="14">
        <f>$E$2*Table1[[#This Row],[Percentage]]</f>
        <v>6269.8720000000003</v>
      </c>
      <c r="F54" s="14">
        <f>$F$2*Table1[[#This Row],[Percentage]]</f>
        <v>5276.1880000000001</v>
      </c>
      <c r="G54" s="14">
        <f>$G$2*Table1[[#This Row],[Percentage]]</f>
        <v>4530.6360000000004</v>
      </c>
      <c r="H54" s="14">
        <f>$H$2*Table1[[#This Row],[Percentage]]</f>
        <v>42223.852000000006</v>
      </c>
      <c r="I54" s="14">
        <f>$I$2*Table1[[#This Row],[Percentage]]</f>
        <v>39574.776000000005</v>
      </c>
      <c r="J54" s="57"/>
      <c r="K54" s="49"/>
      <c r="L54" s="49"/>
      <c r="M54" s="50"/>
    </row>
    <row r="55" spans="1:13" ht="18" customHeight="1" x14ac:dyDescent="0.45">
      <c r="A55" s="24" t="s">
        <v>74</v>
      </c>
      <c r="B55" s="13">
        <f>B53-B54</f>
        <v>202965.8</v>
      </c>
      <c r="C55" s="17">
        <f>C53-C54</f>
        <v>0.13200000000000001</v>
      </c>
      <c r="D55" s="14">
        <f>$D$2*Table1[[#This Row],[Percentage]]</f>
        <v>12971.772000000001</v>
      </c>
      <c r="E55" s="14">
        <f>$E$2*Table1[[#This Row],[Percentage]]</f>
        <v>12170.928</v>
      </c>
      <c r="F55" s="14">
        <f>$F$2*Table1[[#This Row],[Percentage]]</f>
        <v>10242.012000000001</v>
      </c>
      <c r="G55" s="14">
        <f>$G$2*Table1[[#This Row],[Percentage]]</f>
        <v>8794.764000000001</v>
      </c>
      <c r="H55" s="14">
        <f>$H$2*Table1[[#This Row],[Percentage]]</f>
        <v>81963.948000000004</v>
      </c>
      <c r="I55" s="14">
        <f>$I$2*Table1[[#This Row],[Percentage]]</f>
        <v>76821.624000000011</v>
      </c>
      <c r="J55" s="57"/>
      <c r="K55" s="49"/>
      <c r="L55" s="49"/>
      <c r="M55" s="50"/>
    </row>
    <row r="56" spans="1:13" ht="18" customHeight="1" x14ac:dyDescent="0.45">
      <c r="A56" s="24" t="s">
        <v>36</v>
      </c>
      <c r="B56" s="13">
        <f>$B$2*Table1[[#This Row],[Percentage]]</f>
        <v>445908.06</v>
      </c>
      <c r="C56" s="17">
        <v>0.28999999999999998</v>
      </c>
      <c r="D56" s="14">
        <f>$D$2*Table1[[#This Row],[Percentage]]</f>
        <v>28498.589999999997</v>
      </c>
      <c r="E56" s="14">
        <f>$E$2*Table1[[#This Row],[Percentage]]</f>
        <v>26739.16</v>
      </c>
      <c r="F56" s="14">
        <f>$F$2*Table1[[#This Row],[Percentage]]</f>
        <v>22501.39</v>
      </c>
      <c r="G56" s="14">
        <f>$G$2*Table1[[#This Row],[Percentage]]</f>
        <v>19321.829999999998</v>
      </c>
      <c r="H56" s="14">
        <f>$H$2*Table1[[#This Row],[Percentage]]</f>
        <v>180072.31</v>
      </c>
      <c r="I56" s="14">
        <f>$I$2*Table1[[#This Row],[Percentage]]</f>
        <v>168774.78</v>
      </c>
      <c r="J56" s="57">
        <v>87.2</v>
      </c>
      <c r="K56" s="49">
        <v>1.2</v>
      </c>
      <c r="L56" s="49">
        <v>8.1999999999999993</v>
      </c>
      <c r="M56" s="50">
        <v>3.4</v>
      </c>
    </row>
    <row r="57" spans="1:13" ht="18" customHeight="1" x14ac:dyDescent="0.45">
      <c r="A57" s="24" t="s">
        <v>72</v>
      </c>
      <c r="B57" s="13">
        <v>151608</v>
      </c>
      <c r="C57" s="17">
        <v>9.8599999999999993E-2</v>
      </c>
      <c r="D57" s="14">
        <f>$D$2*Table1[[#This Row],[Percentage]]</f>
        <v>9689.5205999999998</v>
      </c>
      <c r="E57" s="14">
        <f>$E$2*Table1[[#This Row],[Percentage]]</f>
        <v>9091.3143999999993</v>
      </c>
      <c r="F57" s="14">
        <f>$F$2*Table1[[#This Row],[Percentage]]</f>
        <v>7650.4725999999991</v>
      </c>
      <c r="G57" s="14">
        <f>$G$2*Table1[[#This Row],[Percentage]]</f>
        <v>6569.4222</v>
      </c>
      <c r="H57" s="14">
        <f>$H$2*Table1[[#This Row],[Percentage]]</f>
        <v>61224.585399999996</v>
      </c>
      <c r="I57" s="14">
        <f>$I$2*Table1[[#This Row],[Percentage]]</f>
        <v>57383.425199999998</v>
      </c>
      <c r="J57" s="57"/>
      <c r="K57" s="49"/>
      <c r="L57" s="49"/>
      <c r="M57" s="50"/>
    </row>
    <row r="58" spans="1:13" ht="18" customHeight="1" x14ac:dyDescent="0.45">
      <c r="A58" s="24" t="s">
        <v>74</v>
      </c>
      <c r="B58" s="13">
        <f>B56-B57</f>
        <v>294300.06</v>
      </c>
      <c r="C58" s="17">
        <f>C56-C57</f>
        <v>0.19139999999999999</v>
      </c>
      <c r="D58" s="14">
        <f>$D$2*Table1[[#This Row],[Percentage]]</f>
        <v>18809.0694</v>
      </c>
      <c r="E58" s="14">
        <f>$E$2*Table1[[#This Row],[Percentage]]</f>
        <v>17647.845600000001</v>
      </c>
      <c r="F58" s="14">
        <f>$F$2*Table1[[#This Row],[Percentage]]</f>
        <v>14850.917399999998</v>
      </c>
      <c r="G58" s="14">
        <f>$G$2*Table1[[#This Row],[Percentage]]</f>
        <v>12752.407799999999</v>
      </c>
      <c r="H58" s="14">
        <f>$H$2*Table1[[#This Row],[Percentage]]</f>
        <v>118847.72459999999</v>
      </c>
      <c r="I58" s="14">
        <f>$I$2*Table1[[#This Row],[Percentage]]</f>
        <v>111391.35479999999</v>
      </c>
      <c r="J58" s="57"/>
      <c r="K58" s="49"/>
      <c r="L58" s="49"/>
      <c r="M58" s="50"/>
    </row>
    <row r="59" spans="1:13" ht="18" customHeight="1" x14ac:dyDescent="0.45">
      <c r="A59" s="23" t="s">
        <v>37</v>
      </c>
      <c r="B59" s="13"/>
      <c r="C59" s="17"/>
      <c r="D59" s="14"/>
      <c r="E59" s="14"/>
      <c r="F59" s="14"/>
      <c r="G59" s="14"/>
      <c r="H59" s="14"/>
      <c r="I59" s="14"/>
      <c r="J59" s="57"/>
      <c r="K59" s="49"/>
      <c r="L59" s="49"/>
      <c r="M59" s="50"/>
    </row>
    <row r="60" spans="1:13" ht="18" customHeight="1" x14ac:dyDescent="0.45">
      <c r="A60" s="24" t="s">
        <v>38</v>
      </c>
      <c r="B60" s="13">
        <f>$B$2*Table1[[#This Row],[Percentage]]</f>
        <v>89181.612000000008</v>
      </c>
      <c r="C60" s="17">
        <v>5.8000000000000003E-2</v>
      </c>
      <c r="D60" s="14">
        <f>$D$2*Table1[[#This Row],[Percentage]]</f>
        <v>5699.7179999999998</v>
      </c>
      <c r="E60" s="14">
        <f>$E$2*Table1[[#This Row],[Percentage]]</f>
        <v>5347.8320000000003</v>
      </c>
      <c r="F60" s="14">
        <f>$F$2*Table1[[#This Row],[Percentage]]</f>
        <v>4500.2780000000002</v>
      </c>
      <c r="G60" s="14">
        <f>$G$2*Table1[[#This Row],[Percentage]]</f>
        <v>3864.366</v>
      </c>
      <c r="H60" s="14">
        <f>$H$2*Table1[[#This Row],[Percentage]]</f>
        <v>36014.462</v>
      </c>
      <c r="I60" s="14">
        <f>$I$2*Table1[[#This Row],[Percentage]]</f>
        <v>33754.955999999998</v>
      </c>
      <c r="J60" s="57">
        <v>91.3</v>
      </c>
      <c r="K60" s="49">
        <v>0.4</v>
      </c>
      <c r="L60" s="49">
        <v>5.2</v>
      </c>
      <c r="M60" s="50">
        <v>3</v>
      </c>
    </row>
    <row r="61" spans="1:13" ht="18" customHeight="1" x14ac:dyDescent="0.45">
      <c r="A61" s="24" t="s">
        <v>39</v>
      </c>
      <c r="B61" s="13">
        <f>$B$2*Table1[[#This Row],[Percentage]]</f>
        <v>58429.332000000002</v>
      </c>
      <c r="C61" s="17">
        <v>3.7999999999999999E-2</v>
      </c>
      <c r="D61" s="14">
        <f>$D$2*Table1[[#This Row],[Percentage]]</f>
        <v>3734.2979999999998</v>
      </c>
      <c r="E61" s="14">
        <f>$E$2*Table1[[#This Row],[Percentage]]</f>
        <v>3503.752</v>
      </c>
      <c r="F61" s="14">
        <f>$F$2*Table1[[#This Row],[Percentage]]</f>
        <v>2948.4580000000001</v>
      </c>
      <c r="G61" s="14">
        <f>$G$2*Table1[[#This Row],[Percentage]]</f>
        <v>2531.826</v>
      </c>
      <c r="H61" s="14">
        <f>$H$2*Table1[[#This Row],[Percentage]]</f>
        <v>23595.682000000001</v>
      </c>
      <c r="I61" s="14">
        <f>$I$2*Table1[[#This Row],[Percentage]]</f>
        <v>22115.315999999999</v>
      </c>
      <c r="J61" s="57">
        <v>89.1</v>
      </c>
      <c r="K61" s="49">
        <v>1</v>
      </c>
      <c r="L61" s="49">
        <v>6.5</v>
      </c>
      <c r="M61" s="50">
        <v>3.3</v>
      </c>
    </row>
    <row r="62" spans="1:13" ht="18" customHeight="1" x14ac:dyDescent="0.45">
      <c r="A62" s="24" t="s">
        <v>40</v>
      </c>
      <c r="B62" s="13">
        <f>$B$2*Table1[[#This Row],[Percentage]]</f>
        <v>33827.508000000002</v>
      </c>
      <c r="C62" s="17">
        <v>2.1999999999999999E-2</v>
      </c>
      <c r="D62" s="14">
        <f>$D$2*Table1[[#This Row],[Percentage]]</f>
        <v>2161.962</v>
      </c>
      <c r="E62" s="14">
        <f>$E$2*Table1[[#This Row],[Percentage]]</f>
        <v>2028.4879999999998</v>
      </c>
      <c r="F62" s="14">
        <f>$F$2*Table1[[#This Row],[Percentage]]</f>
        <v>1707.002</v>
      </c>
      <c r="G62" s="14">
        <f>$G$2*Table1[[#This Row],[Percentage]]</f>
        <v>1465.7939999999999</v>
      </c>
      <c r="H62" s="14">
        <f>$H$2*Table1[[#This Row],[Percentage]]</f>
        <v>13660.657999999999</v>
      </c>
      <c r="I62" s="14">
        <f>$I$2*Table1[[#This Row],[Percentage]]</f>
        <v>12803.603999999999</v>
      </c>
      <c r="J62" s="57">
        <v>98.6</v>
      </c>
      <c r="K62" s="49">
        <v>0.2</v>
      </c>
      <c r="L62" s="49">
        <v>0.7</v>
      </c>
      <c r="M62" s="50">
        <v>0.6</v>
      </c>
    </row>
    <row r="63" spans="1:13" ht="18" customHeight="1" x14ac:dyDescent="0.45">
      <c r="A63" s="24" t="s">
        <v>41</v>
      </c>
      <c r="B63" s="13">
        <f>$B$2*Table1[[#This Row],[Percentage]]</f>
        <v>76880.7</v>
      </c>
      <c r="C63" s="17">
        <v>0.05</v>
      </c>
      <c r="D63" s="14">
        <f>$D$2*Table1[[#This Row],[Percentage]]</f>
        <v>4913.55</v>
      </c>
      <c r="E63" s="14">
        <f>$E$2*Table1[[#This Row],[Percentage]]</f>
        <v>4610.2</v>
      </c>
      <c r="F63" s="14">
        <f>$F$2*Table1[[#This Row],[Percentage]]</f>
        <v>3879.55</v>
      </c>
      <c r="G63" s="14">
        <f>$G$2*Table1[[#This Row],[Percentage]]</f>
        <v>3331.3500000000004</v>
      </c>
      <c r="H63" s="14">
        <f>$H$2*Table1[[#This Row],[Percentage]]</f>
        <v>31046.95</v>
      </c>
      <c r="I63" s="14">
        <f>$I$2*Table1[[#This Row],[Percentage]]</f>
        <v>29099.100000000002</v>
      </c>
      <c r="J63" s="57">
        <v>92.6</v>
      </c>
      <c r="K63" s="49">
        <v>0.8</v>
      </c>
      <c r="L63" s="49">
        <v>5</v>
      </c>
      <c r="M63" s="50">
        <v>1.6</v>
      </c>
    </row>
    <row r="64" spans="1:13" ht="18" customHeight="1" x14ac:dyDescent="0.45">
      <c r="A64" s="24" t="s">
        <v>42</v>
      </c>
      <c r="B64" s="13">
        <f>$B$2*Table1[[#This Row],[Percentage]]</f>
        <v>84568.77</v>
      </c>
      <c r="C64" s="17">
        <v>5.5E-2</v>
      </c>
      <c r="D64" s="14">
        <f>$D$2*Table1[[#This Row],[Percentage]]</f>
        <v>5404.9049999999997</v>
      </c>
      <c r="E64" s="14">
        <f>$E$2*Table1[[#This Row],[Percentage]]</f>
        <v>5071.22</v>
      </c>
      <c r="F64" s="14">
        <f>$F$2*Table1[[#This Row],[Percentage]]</f>
        <v>4267.5050000000001</v>
      </c>
      <c r="G64" s="14">
        <f>$G$2*Table1[[#This Row],[Percentage]]</f>
        <v>3664.4850000000001</v>
      </c>
      <c r="H64" s="14">
        <f>$H$2*Table1[[#This Row],[Percentage]]</f>
        <v>34151.644999999997</v>
      </c>
      <c r="I64" s="14">
        <f>$I$2*Table1[[#This Row],[Percentage]]</f>
        <v>32009.01</v>
      </c>
      <c r="J64" s="57">
        <v>92.1</v>
      </c>
      <c r="K64" s="49">
        <v>1</v>
      </c>
      <c r="L64" s="49">
        <v>5.9</v>
      </c>
      <c r="M64" s="50">
        <v>1.1000000000000001</v>
      </c>
    </row>
    <row r="65" spans="1:13" ht="18" customHeight="1" x14ac:dyDescent="0.45">
      <c r="A65" s="24" t="s">
        <v>43</v>
      </c>
      <c r="B65" s="13">
        <f>$B$2*Table1[[#This Row],[Percentage]]</f>
        <v>101482.524</v>
      </c>
      <c r="C65" s="17">
        <v>6.6000000000000003E-2</v>
      </c>
      <c r="D65" s="14">
        <f>$D$2*Table1[[#This Row],[Percentage]]</f>
        <v>6485.8860000000004</v>
      </c>
      <c r="E65" s="14">
        <f>$E$2*Table1[[#This Row],[Percentage]]</f>
        <v>6085.4639999999999</v>
      </c>
      <c r="F65" s="14">
        <f>$F$2*Table1[[#This Row],[Percentage]]</f>
        <v>5121.0060000000003</v>
      </c>
      <c r="G65" s="14">
        <f>$G$2*Table1[[#This Row],[Percentage]]</f>
        <v>4397.3820000000005</v>
      </c>
      <c r="H65" s="14">
        <f>$H$2*Table1[[#This Row],[Percentage]]</f>
        <v>40981.974000000002</v>
      </c>
      <c r="I65" s="14">
        <f>$I$2*Table1[[#This Row],[Percentage]]</f>
        <v>38410.812000000005</v>
      </c>
      <c r="J65" s="57">
        <v>91.9</v>
      </c>
      <c r="K65" s="49">
        <v>1.1000000000000001</v>
      </c>
      <c r="L65" s="49">
        <v>4.2</v>
      </c>
      <c r="M65" s="50">
        <v>2.8</v>
      </c>
    </row>
    <row r="66" spans="1:13" ht="18" customHeight="1" x14ac:dyDescent="0.45">
      <c r="A66" s="24" t="s">
        <v>44</v>
      </c>
      <c r="B66" s="13">
        <f>$B$2*Table1[[#This Row],[Percentage]]</f>
        <v>170828.9154</v>
      </c>
      <c r="C66" s="17">
        <v>0.1111</v>
      </c>
      <c r="D66" s="14">
        <f>$D$2*Table1[[#This Row],[Percentage]]</f>
        <v>10917.908100000001</v>
      </c>
      <c r="E66" s="14">
        <f>$E$2*Table1[[#This Row],[Percentage]]</f>
        <v>10243.8644</v>
      </c>
      <c r="F66" s="14">
        <f>$F$2*Table1[[#This Row],[Percentage]]</f>
        <v>8620.3600999999999</v>
      </c>
      <c r="G66" s="14">
        <f>$G$2*Table1[[#This Row],[Percentage]]</f>
        <v>7402.2597000000005</v>
      </c>
      <c r="H66" s="14">
        <f>$H$2*Table1[[#This Row],[Percentage]]</f>
        <v>68986.322899999999</v>
      </c>
      <c r="I66" s="14">
        <f>$I$2*Table1[[#This Row],[Percentage]]</f>
        <v>64658.200199999999</v>
      </c>
      <c r="J66" s="57">
        <v>91.8</v>
      </c>
      <c r="K66" s="49">
        <v>1</v>
      </c>
      <c r="L66" s="49">
        <v>3.6</v>
      </c>
      <c r="M66" s="50">
        <v>3.6</v>
      </c>
    </row>
    <row r="67" spans="1:13" ht="18" customHeight="1" x14ac:dyDescent="0.45">
      <c r="A67" s="24" t="s">
        <v>45</v>
      </c>
      <c r="B67" s="13">
        <f>$B$2*Table1[[#This Row],[Percentage]]</f>
        <v>92256.84</v>
      </c>
      <c r="C67" s="17">
        <v>0.06</v>
      </c>
      <c r="D67" s="14">
        <f>$D$2*Table1[[#This Row],[Percentage]]</f>
        <v>5896.26</v>
      </c>
      <c r="E67" s="14">
        <f>$E$2*Table1[[#This Row],[Percentage]]</f>
        <v>5532.24</v>
      </c>
      <c r="F67" s="14">
        <f>$F$2*Table1[[#This Row],[Percentage]]</f>
        <v>4655.46</v>
      </c>
      <c r="G67" s="14">
        <f>$G$2*Table1[[#This Row],[Percentage]]</f>
        <v>3997.62</v>
      </c>
      <c r="H67" s="14">
        <f>$H$2*Table1[[#This Row],[Percentage]]</f>
        <v>37256.339999999997</v>
      </c>
      <c r="I67" s="14">
        <f>$I$2*Table1[[#This Row],[Percentage]]</f>
        <v>34918.92</v>
      </c>
      <c r="J67" s="57">
        <v>92.8</v>
      </c>
      <c r="K67" s="49">
        <v>0.5</v>
      </c>
      <c r="L67" s="49">
        <v>3.7</v>
      </c>
      <c r="M67" s="50">
        <v>3</v>
      </c>
    </row>
    <row r="68" spans="1:13" ht="18" customHeight="1" x14ac:dyDescent="0.45">
      <c r="A68" s="24" t="s">
        <v>46</v>
      </c>
      <c r="B68" s="13">
        <f>$B$2*Table1[[#This Row],[Percentage]]</f>
        <v>144535.71599999999</v>
      </c>
      <c r="C68" s="17">
        <v>9.4E-2</v>
      </c>
      <c r="D68" s="14">
        <f>$D$2*Table1[[#This Row],[Percentage]]</f>
        <v>9237.4740000000002</v>
      </c>
      <c r="E68" s="14">
        <f>$E$2*Table1[[#This Row],[Percentage]]</f>
        <v>8667.1759999999995</v>
      </c>
      <c r="F68" s="14">
        <f>$F$2*Table1[[#This Row],[Percentage]]</f>
        <v>7293.5540000000001</v>
      </c>
      <c r="G68" s="14">
        <f>$G$2*Table1[[#This Row],[Percentage]]</f>
        <v>6262.9380000000001</v>
      </c>
      <c r="H68" s="14">
        <f>$H$2*Table1[[#This Row],[Percentage]]</f>
        <v>58368.266000000003</v>
      </c>
      <c r="I68" s="14">
        <f>$I$2*Table1[[#This Row],[Percentage]]</f>
        <v>54706.307999999997</v>
      </c>
      <c r="J68" s="57">
        <v>93.1</v>
      </c>
      <c r="K68" s="49">
        <v>2</v>
      </c>
      <c r="L68" s="49">
        <v>3</v>
      </c>
      <c r="M68" s="50">
        <v>1.9</v>
      </c>
    </row>
    <row r="69" spans="1:13" ht="18" customHeight="1" x14ac:dyDescent="0.45">
      <c r="A69" s="24" t="s">
        <v>47</v>
      </c>
      <c r="B69" s="13">
        <f>$B$2*Table1[[#This Row],[Percentage]]</f>
        <v>76880.7</v>
      </c>
      <c r="C69" s="17">
        <v>0.05</v>
      </c>
      <c r="D69" s="14">
        <f>$D$2*Table1[[#This Row],[Percentage]]</f>
        <v>4913.55</v>
      </c>
      <c r="E69" s="14">
        <f>$E$2*Table1[[#This Row],[Percentage]]</f>
        <v>4610.2</v>
      </c>
      <c r="F69" s="14">
        <f>$F$2*Table1[[#This Row],[Percentage]]</f>
        <v>3879.55</v>
      </c>
      <c r="G69" s="14">
        <f>$G$2*Table1[[#This Row],[Percentage]]</f>
        <v>3331.3500000000004</v>
      </c>
      <c r="H69" s="14">
        <f>$H$2*Table1[[#This Row],[Percentage]]</f>
        <v>31046.95</v>
      </c>
      <c r="I69" s="14">
        <f>$I$2*Table1[[#This Row],[Percentage]]</f>
        <v>29099.100000000002</v>
      </c>
      <c r="J69" s="57">
        <v>90.5</v>
      </c>
      <c r="K69" s="49">
        <v>1.7</v>
      </c>
      <c r="L69" s="49">
        <v>6.4</v>
      </c>
      <c r="M69" s="50">
        <v>1.4</v>
      </c>
    </row>
    <row r="70" spans="1:13" ht="18" customHeight="1" x14ac:dyDescent="0.45">
      <c r="A70" s="24" t="s">
        <v>48</v>
      </c>
      <c r="B70" s="13">
        <f>$B$2*Table1[[#This Row],[Percentage]]</f>
        <v>156836.628</v>
      </c>
      <c r="C70" s="17">
        <v>0.10199999999999999</v>
      </c>
      <c r="D70" s="14">
        <f>$D$2*Table1[[#This Row],[Percentage]]</f>
        <v>10023.642</v>
      </c>
      <c r="E70" s="14">
        <f>$E$2*Table1[[#This Row],[Percentage]]</f>
        <v>9404.8079999999991</v>
      </c>
      <c r="F70" s="14">
        <f>$F$2*Table1[[#This Row],[Percentage]]</f>
        <v>7914.2819999999992</v>
      </c>
      <c r="G70" s="14">
        <f>$G$2*Table1[[#This Row],[Percentage]]</f>
        <v>6795.9539999999997</v>
      </c>
      <c r="H70" s="14">
        <f>$H$2*Table1[[#This Row],[Percentage]]</f>
        <v>63335.777999999998</v>
      </c>
      <c r="I70" s="14">
        <f>$I$2*Table1[[#This Row],[Percentage]]</f>
        <v>59362.163999999997</v>
      </c>
      <c r="J70" s="57"/>
      <c r="K70" s="49"/>
      <c r="L70" s="49"/>
      <c r="M70" s="50"/>
    </row>
    <row r="71" spans="1:13" ht="18" customHeight="1" x14ac:dyDescent="0.45">
      <c r="A71" s="24" t="s">
        <v>49</v>
      </c>
      <c r="B71" s="13">
        <f>$B$2*Table1[[#This Row],[Percentage]]</f>
        <v>33827.508000000002</v>
      </c>
      <c r="C71" s="17">
        <v>2.1999999999999999E-2</v>
      </c>
      <c r="D71" s="14">
        <f>$D$2*Table1[[#This Row],[Percentage]]</f>
        <v>2161.962</v>
      </c>
      <c r="E71" s="14">
        <f>$E$2*Table1[[#This Row],[Percentage]]</f>
        <v>2028.4879999999998</v>
      </c>
      <c r="F71" s="14">
        <f>$F$2*Table1[[#This Row],[Percentage]]</f>
        <v>1707.002</v>
      </c>
      <c r="G71" s="14">
        <f>$G$2*Table1[[#This Row],[Percentage]]</f>
        <v>1465.7939999999999</v>
      </c>
      <c r="H71" s="14">
        <f>$H$2*Table1[[#This Row],[Percentage]]</f>
        <v>13660.657999999999</v>
      </c>
      <c r="I71" s="14">
        <f>$I$2*Table1[[#This Row],[Percentage]]</f>
        <v>12803.603999999999</v>
      </c>
      <c r="J71" s="57"/>
      <c r="K71" s="49"/>
      <c r="L71" s="49"/>
      <c r="M71" s="50"/>
    </row>
    <row r="72" spans="1:13" ht="18" customHeight="1" x14ac:dyDescent="0.45">
      <c r="A72" s="24" t="s">
        <v>50</v>
      </c>
      <c r="B72" s="13">
        <f>$B$2*Table1[[#This Row],[Percentage]]</f>
        <v>72267.857999999993</v>
      </c>
      <c r="C72" s="17">
        <v>4.7E-2</v>
      </c>
      <c r="D72" s="14">
        <f>$D$2*Table1[[#This Row],[Percentage]]</f>
        <v>4618.7370000000001</v>
      </c>
      <c r="E72" s="14">
        <f>$E$2*Table1[[#This Row],[Percentage]]</f>
        <v>4333.5879999999997</v>
      </c>
      <c r="F72" s="14">
        <f>$F$2*Table1[[#This Row],[Percentage]]</f>
        <v>3646.777</v>
      </c>
      <c r="G72" s="14">
        <f>$G$2*Table1[[#This Row],[Percentage]]</f>
        <v>3131.4690000000001</v>
      </c>
      <c r="H72" s="14">
        <f>$H$2*Table1[[#This Row],[Percentage]]</f>
        <v>29184.133000000002</v>
      </c>
      <c r="I72" s="14">
        <f>$I$2*Table1[[#This Row],[Percentage]]</f>
        <v>27353.153999999999</v>
      </c>
      <c r="J72" s="57"/>
      <c r="K72" s="49"/>
      <c r="L72" s="49"/>
      <c r="M72" s="50"/>
    </row>
    <row r="73" spans="1:13" ht="18" customHeight="1" x14ac:dyDescent="0.45">
      <c r="A73" s="24" t="s">
        <v>51</v>
      </c>
      <c r="B73" s="13">
        <f>$B$2*Table1[[#This Row],[Percentage]]</f>
        <v>115321.05</v>
      </c>
      <c r="C73" s="17">
        <v>7.4999999999999997E-2</v>
      </c>
      <c r="D73" s="14">
        <f>$D$2*Table1[[#This Row],[Percentage]]</f>
        <v>7370.3249999999998</v>
      </c>
      <c r="E73" s="14">
        <f>$E$2*Table1[[#This Row],[Percentage]]</f>
        <v>6915.3</v>
      </c>
      <c r="F73" s="14">
        <f>$F$2*Table1[[#This Row],[Percentage]]</f>
        <v>5819.3249999999998</v>
      </c>
      <c r="G73" s="14">
        <f>$G$2*Table1[[#This Row],[Percentage]]</f>
        <v>4997.0249999999996</v>
      </c>
      <c r="H73" s="14">
        <f>$H$2*Table1[[#This Row],[Percentage]]</f>
        <v>46570.424999999996</v>
      </c>
      <c r="I73" s="14">
        <f>$I$2*Table1[[#This Row],[Percentage]]</f>
        <v>43648.65</v>
      </c>
      <c r="J73" s="57"/>
      <c r="K73" s="49"/>
      <c r="L73" s="49"/>
      <c r="M73" s="50"/>
    </row>
    <row r="74" spans="1:13" ht="18" customHeight="1" x14ac:dyDescent="0.45">
      <c r="A74" s="24" t="s">
        <v>52</v>
      </c>
      <c r="B74" s="13">
        <f>$B$2*Table1[[#This Row],[Percentage]]</f>
        <v>49049.886599999998</v>
      </c>
      <c r="C74" s="17">
        <v>3.1899999999999998E-2</v>
      </c>
      <c r="D74" s="14">
        <f>$D$2*Table1[[#This Row],[Percentage]]</f>
        <v>3134.8448999999996</v>
      </c>
      <c r="E74" s="14">
        <f>$E$2*Table1[[#This Row],[Percentage]]</f>
        <v>2941.3075999999996</v>
      </c>
      <c r="F74" s="14">
        <f>$F$2*Table1[[#This Row],[Percentage]]</f>
        <v>2475.1529</v>
      </c>
      <c r="G74" s="14">
        <f>$G$2*Table1[[#This Row],[Percentage]]</f>
        <v>2125.4013</v>
      </c>
      <c r="H74" s="14">
        <f>$H$2*Table1[[#This Row],[Percentage]]</f>
        <v>19807.954099999999</v>
      </c>
      <c r="I74" s="14">
        <f>$I$2*Table1[[#This Row],[Percentage]]</f>
        <v>18565.2258</v>
      </c>
      <c r="J74" s="57"/>
      <c r="K74" s="49"/>
      <c r="L74" s="49"/>
      <c r="M74" s="50"/>
    </row>
    <row r="75" spans="1:13" ht="18" customHeight="1" x14ac:dyDescent="0.45">
      <c r="A75" s="24" t="s">
        <v>53</v>
      </c>
      <c r="B75" s="13">
        <f>$B$2*Table1[[#This Row],[Percentage]]</f>
        <v>29214.666000000001</v>
      </c>
      <c r="C75" s="17">
        <v>1.9E-2</v>
      </c>
      <c r="D75" s="14">
        <f>$D$2*Table1[[#This Row],[Percentage]]</f>
        <v>1867.1489999999999</v>
      </c>
      <c r="E75" s="14">
        <f>$E$2*Table1[[#This Row],[Percentage]]</f>
        <v>1751.876</v>
      </c>
      <c r="F75" s="14">
        <f>$F$2*Table1[[#This Row],[Percentage]]</f>
        <v>1474.229</v>
      </c>
      <c r="G75" s="14">
        <f>$G$2*Table1[[#This Row],[Percentage]]</f>
        <v>1265.913</v>
      </c>
      <c r="H75" s="14">
        <f>$H$2*Table1[[#This Row],[Percentage]]</f>
        <v>11797.841</v>
      </c>
      <c r="I75" s="14">
        <f>$I$2*Table1[[#This Row],[Percentage]]</f>
        <v>11057.657999999999</v>
      </c>
      <c r="J75" s="57"/>
      <c r="K75" s="49"/>
      <c r="L75" s="49"/>
      <c r="M75" s="50"/>
    </row>
    <row r="76" spans="1:13" ht="18" customHeight="1" x14ac:dyDescent="0.45">
      <c r="A76" s="24" t="s">
        <v>54</v>
      </c>
      <c r="B76" s="13">
        <f>$B$2*Table1[[#This Row],[Percentage]]</f>
        <v>24601.824000000001</v>
      </c>
      <c r="C76" s="17">
        <v>1.6E-2</v>
      </c>
      <c r="D76" s="14">
        <f>$D$2*Table1[[#This Row],[Percentage]]</f>
        <v>1572.336</v>
      </c>
      <c r="E76" s="14">
        <f>$E$2*Table1[[#This Row],[Percentage]]</f>
        <v>1475.2640000000001</v>
      </c>
      <c r="F76" s="14">
        <f>$F$2*Table1[[#This Row],[Percentage]]</f>
        <v>1241.4560000000001</v>
      </c>
      <c r="G76" s="14">
        <f>$G$2*Table1[[#This Row],[Percentage]]</f>
        <v>1066.0319999999999</v>
      </c>
      <c r="H76" s="14">
        <f>$H$2*Table1[[#This Row],[Percentage]]</f>
        <v>9935.0239999999994</v>
      </c>
      <c r="I76" s="14">
        <f>$I$2*Table1[[#This Row],[Percentage]]</f>
        <v>9311.7119999999995</v>
      </c>
      <c r="J76" s="57"/>
      <c r="K76" s="49"/>
      <c r="L76" s="49"/>
      <c r="M76" s="50"/>
    </row>
    <row r="77" spans="1:13" ht="18" customHeight="1" x14ac:dyDescent="0.45">
      <c r="A77" s="24" t="s">
        <v>55</v>
      </c>
      <c r="B77" s="13">
        <f>$B$2*Table1[[#This Row],[Percentage]]</f>
        <v>127621.962</v>
      </c>
      <c r="C77" s="17">
        <v>8.3000000000000004E-2</v>
      </c>
      <c r="D77" s="14">
        <f>$D$2*Table1[[#This Row],[Percentage]]</f>
        <v>8156.4930000000004</v>
      </c>
      <c r="E77" s="14">
        <f>$E$2*Table1[[#This Row],[Percentage]]</f>
        <v>7652.9320000000007</v>
      </c>
      <c r="F77" s="14">
        <f>$F$2*Table1[[#This Row],[Percentage]]</f>
        <v>6440.0529999999999</v>
      </c>
      <c r="G77" s="14">
        <f>$G$2*Table1[[#This Row],[Percentage]]</f>
        <v>5530.0410000000002</v>
      </c>
      <c r="H77" s="14">
        <f>$H$2*Table1[[#This Row],[Percentage]]</f>
        <v>51537.937000000005</v>
      </c>
      <c r="I77" s="14">
        <f>$I$2*Table1[[#This Row],[Percentage]]</f>
        <v>48304.506000000001</v>
      </c>
      <c r="J77" s="57"/>
      <c r="K77" s="49"/>
      <c r="L77" s="49"/>
      <c r="M77" s="50"/>
    </row>
    <row r="78" spans="1:13" ht="18" customHeight="1" x14ac:dyDescent="0.45">
      <c r="A78" s="23" t="s">
        <v>56</v>
      </c>
      <c r="B78" s="13"/>
      <c r="C78" s="34"/>
      <c r="D78" s="14"/>
      <c r="E78" s="14"/>
      <c r="F78" s="14"/>
      <c r="G78" s="14"/>
      <c r="H78" s="14"/>
      <c r="I78" s="14"/>
      <c r="J78" s="57"/>
      <c r="K78" s="49"/>
      <c r="L78" s="49"/>
      <c r="M78" s="50"/>
    </row>
    <row r="79" spans="1:13" ht="18" customHeight="1" x14ac:dyDescent="0.45">
      <c r="A79" s="24" t="s">
        <v>75</v>
      </c>
      <c r="B79" s="13">
        <f>$B$2*Table1[[#This Row],[Percentage]]</f>
        <v>399779.64</v>
      </c>
      <c r="C79" s="17">
        <v>0.26</v>
      </c>
      <c r="D79" s="14">
        <f>$D$2*Table1[[#This Row],[Percentage]]</f>
        <v>25550.46</v>
      </c>
      <c r="E79" s="14">
        <f>$E$2*Table1[[#This Row],[Percentage]]</f>
        <v>23973.040000000001</v>
      </c>
      <c r="F79" s="14">
        <f>$F$2*Table1[[#This Row],[Percentage]]</f>
        <v>20173.66</v>
      </c>
      <c r="G79" s="14">
        <f>$G$2*Table1[[#This Row],[Percentage]]</f>
        <v>17323.02</v>
      </c>
      <c r="H79" s="14">
        <f>$H$2*Table1[[#This Row],[Percentage]]</f>
        <v>161444.14000000001</v>
      </c>
      <c r="I79" s="14">
        <f>$I$2*Table1[[#This Row],[Percentage]]</f>
        <v>151315.32</v>
      </c>
      <c r="J79" s="57"/>
      <c r="K79" s="49"/>
      <c r="L79" s="49"/>
      <c r="M79" s="50"/>
    </row>
    <row r="80" spans="1:13" ht="18" customHeight="1" x14ac:dyDescent="0.45">
      <c r="A80" s="24" t="s">
        <v>57</v>
      </c>
      <c r="B80" s="13">
        <f>$B$2*Table1[[#This Row],[Percentage]]</f>
        <v>325974.16800000001</v>
      </c>
      <c r="C80" s="17">
        <v>0.21199999999999999</v>
      </c>
      <c r="D80" s="14">
        <f>$D$2*Table1[[#This Row],[Percentage]]</f>
        <v>20833.452000000001</v>
      </c>
      <c r="E80" s="14">
        <f>$E$2*Table1[[#This Row],[Percentage]]</f>
        <v>19547.248</v>
      </c>
      <c r="F80" s="14">
        <f>$F$2*Table1[[#This Row],[Percentage]]</f>
        <v>16449.292000000001</v>
      </c>
      <c r="G80" s="14">
        <f>$G$2*Table1[[#This Row],[Percentage]]</f>
        <v>14124.923999999999</v>
      </c>
      <c r="H80" s="14">
        <f>$H$2*Table1[[#This Row],[Percentage]]</f>
        <v>131639.068</v>
      </c>
      <c r="I80" s="14">
        <f>$I$2*Table1[[#This Row],[Percentage]]</f>
        <v>123380.18399999999</v>
      </c>
      <c r="J80" s="57">
        <v>95.3</v>
      </c>
      <c r="K80" s="49">
        <v>1</v>
      </c>
      <c r="L80" s="49">
        <v>2.5</v>
      </c>
      <c r="M80" s="50">
        <v>1.2</v>
      </c>
    </row>
    <row r="81" spans="1:13" ht="18" customHeight="1" x14ac:dyDescent="0.45">
      <c r="A81" s="24" t="s">
        <v>58</v>
      </c>
      <c r="B81" s="13">
        <f>$B$2*Table1[[#This Row],[Percentage]]</f>
        <v>525863.98800000001</v>
      </c>
      <c r="C81" s="17">
        <v>0.34200000000000003</v>
      </c>
      <c r="D81" s="14">
        <f>$D$2*Table1[[#This Row],[Percentage]]</f>
        <v>33608.682000000001</v>
      </c>
      <c r="E81" s="14">
        <f>$E$2*Table1[[#This Row],[Percentage]]</f>
        <v>31533.768000000004</v>
      </c>
      <c r="F81" s="14">
        <f>$F$2*Table1[[#This Row],[Percentage]]</f>
        <v>26536.122000000003</v>
      </c>
      <c r="G81" s="14">
        <f>$G$2*Table1[[#This Row],[Percentage]]</f>
        <v>22786.434000000001</v>
      </c>
      <c r="H81" s="14">
        <f>$H$2*Table1[[#This Row],[Percentage]]</f>
        <v>212361.13800000001</v>
      </c>
      <c r="I81" s="14">
        <f>$I$2*Table1[[#This Row],[Percentage]]</f>
        <v>199037.84400000001</v>
      </c>
      <c r="J81" s="57">
        <v>91.7</v>
      </c>
      <c r="K81" s="49">
        <v>1.4</v>
      </c>
      <c r="L81" s="49">
        <v>5</v>
      </c>
      <c r="M81" s="50">
        <v>1.8</v>
      </c>
    </row>
    <row r="82" spans="1:13" ht="18" customHeight="1" x14ac:dyDescent="0.45">
      <c r="A82" s="24" t="s">
        <v>59</v>
      </c>
      <c r="B82" s="13">
        <f>$B$2*Table1[[#This Row],[Percentage]]</f>
        <v>285996.20400000003</v>
      </c>
      <c r="C82" s="17">
        <v>0.186</v>
      </c>
      <c r="D82" s="14">
        <f>$D$2*Table1[[#This Row],[Percentage]]</f>
        <v>18278.405999999999</v>
      </c>
      <c r="E82" s="14">
        <f>$E$2*Table1[[#This Row],[Percentage]]</f>
        <v>17149.944</v>
      </c>
      <c r="F82" s="14">
        <f>$F$2*Table1[[#This Row],[Percentage]]</f>
        <v>14431.925999999999</v>
      </c>
      <c r="G82" s="14">
        <f>$G$2*Table1[[#This Row],[Percentage]]</f>
        <v>12392.621999999999</v>
      </c>
      <c r="H82" s="14">
        <f>$H$2*Table1[[#This Row],[Percentage]]</f>
        <v>115494.65399999999</v>
      </c>
      <c r="I82" s="14">
        <f>$I$2*Table1[[#This Row],[Percentage]]</f>
        <v>108248.652</v>
      </c>
      <c r="J82" s="57">
        <v>93.7</v>
      </c>
      <c r="K82" s="49">
        <v>0.5</v>
      </c>
      <c r="L82" s="49">
        <v>3.4</v>
      </c>
      <c r="M82" s="50">
        <v>2.4</v>
      </c>
    </row>
    <row r="83" spans="1:13" ht="31.5" customHeight="1" x14ac:dyDescent="0.45">
      <c r="A83" s="25" t="s">
        <v>60</v>
      </c>
      <c r="B83" s="13"/>
      <c r="C83" s="35"/>
      <c r="D83" s="14"/>
      <c r="E83" s="14"/>
      <c r="F83" s="14"/>
      <c r="G83" s="14"/>
      <c r="H83" s="14"/>
      <c r="I83" s="14"/>
      <c r="J83" s="57"/>
      <c r="K83" s="49"/>
      <c r="L83" s="49"/>
      <c r="M83" s="50"/>
    </row>
    <row r="84" spans="1:13" ht="18" customHeight="1" x14ac:dyDescent="0.45">
      <c r="A84" s="26" t="s">
        <v>61</v>
      </c>
      <c r="B84" s="13">
        <f>$B$2*Table1[[#This Row],[Percentage]]</f>
        <v>235254.94200000001</v>
      </c>
      <c r="C84" s="17">
        <v>0.153</v>
      </c>
      <c r="D84" s="14">
        <f>$D$2*Table1[[#This Row],[Percentage]]</f>
        <v>15035.463</v>
      </c>
      <c r="E84" s="14">
        <f>$E$2*Table1[[#This Row],[Percentage]]</f>
        <v>14107.212</v>
      </c>
      <c r="F84" s="14">
        <f>$F$2*Table1[[#This Row],[Percentage]]</f>
        <v>11871.423000000001</v>
      </c>
      <c r="G84" s="14">
        <f>$G$2*Table1[[#This Row],[Percentage]]</f>
        <v>10193.931</v>
      </c>
      <c r="H84" s="14">
        <f>$H$2*Table1[[#This Row],[Percentage]]</f>
        <v>95003.667000000001</v>
      </c>
      <c r="I84" s="14">
        <f>$I$2*Table1[[#This Row],[Percentage]]</f>
        <v>89043.245999999999</v>
      </c>
      <c r="J84" s="57">
        <v>90.8</v>
      </c>
      <c r="K84" s="49">
        <v>0.9</v>
      </c>
      <c r="L84" s="49">
        <v>5.5</v>
      </c>
      <c r="M84" s="50">
        <v>2.8</v>
      </c>
    </row>
    <row r="85" spans="1:13" ht="18" customHeight="1" x14ac:dyDescent="0.45">
      <c r="A85" s="24" t="s">
        <v>72</v>
      </c>
      <c r="B85" s="13">
        <v>79986</v>
      </c>
      <c r="C85" s="17">
        <v>5.1999999999999998E-2</v>
      </c>
      <c r="D85" s="14">
        <f>$D$2*Table1[[#This Row],[Percentage]]</f>
        <v>5110.0919999999996</v>
      </c>
      <c r="E85" s="14">
        <f>$E$2*Table1[[#This Row],[Percentage]]</f>
        <v>4794.6080000000002</v>
      </c>
      <c r="F85" s="14">
        <f>$F$2*Table1[[#This Row],[Percentage]]</f>
        <v>4034.732</v>
      </c>
      <c r="G85" s="14">
        <f>$G$2*Table1[[#This Row],[Percentage]]</f>
        <v>3464.6039999999998</v>
      </c>
      <c r="H85" s="14">
        <f>$H$2*Table1[[#This Row],[Percentage]]</f>
        <v>32288.827999999998</v>
      </c>
      <c r="I85" s="14">
        <f>$I$2*Table1[[#This Row],[Percentage]]</f>
        <v>30263.063999999998</v>
      </c>
      <c r="J85" s="57"/>
      <c r="K85" s="49"/>
      <c r="L85" s="49"/>
      <c r="M85" s="50"/>
    </row>
    <row r="86" spans="1:13" ht="18" customHeight="1" x14ac:dyDescent="0.45">
      <c r="A86" s="24" t="s">
        <v>74</v>
      </c>
      <c r="B86" s="13">
        <f>B84-B85</f>
        <v>155268.94200000001</v>
      </c>
      <c r="C86" s="17">
        <f>C84-C85</f>
        <v>0.10100000000000001</v>
      </c>
      <c r="D86" s="14">
        <f>$D$2*Table1[[#This Row],[Percentage]]</f>
        <v>9925.371000000001</v>
      </c>
      <c r="E86" s="14">
        <f>$E$2*Table1[[#This Row],[Percentage]]</f>
        <v>9312.6040000000012</v>
      </c>
      <c r="F86" s="14">
        <f>$F$2*Table1[[#This Row],[Percentage]]</f>
        <v>7836.6910000000007</v>
      </c>
      <c r="G86" s="14">
        <f>$G$2*Table1[[#This Row],[Percentage]]</f>
        <v>6729.3270000000002</v>
      </c>
      <c r="H86" s="14">
        <f>$H$2*Table1[[#This Row],[Percentage]]</f>
        <v>62714.839000000007</v>
      </c>
      <c r="I86" s="14">
        <f>$I$2*Table1[[#This Row],[Percentage]]</f>
        <v>58780.182000000001</v>
      </c>
      <c r="J86" s="57"/>
      <c r="K86" s="49"/>
      <c r="L86" s="49"/>
      <c r="M86" s="50"/>
    </row>
    <row r="87" spans="1:13" ht="18" customHeight="1" x14ac:dyDescent="0.45">
      <c r="A87" s="22" t="s">
        <v>62</v>
      </c>
      <c r="B87" s="9">
        <f>$B$2*Table1[[#This Row],[Percentage]]</f>
        <v>413618.16600000003</v>
      </c>
      <c r="C87" s="32">
        <v>0.26900000000000002</v>
      </c>
      <c r="D87" s="14">
        <f>$D$2*Table1[[#This Row],[Percentage]]</f>
        <v>26434.899000000001</v>
      </c>
      <c r="E87" s="14">
        <f>$E$2*Table1[[#This Row],[Percentage]]</f>
        <v>24802.876</v>
      </c>
      <c r="F87" s="14">
        <f>$F$2*Table1[[#This Row],[Percentage]]</f>
        <v>20871.979000000003</v>
      </c>
      <c r="G87" s="14">
        <f>$G$2*Table1[[#This Row],[Percentage]]</f>
        <v>17922.663</v>
      </c>
      <c r="H87" s="14">
        <f>$H$2*Table1[[#This Row],[Percentage]]</f>
        <v>167032.59100000001</v>
      </c>
      <c r="I87" s="14">
        <f>$I$2*Table1[[#This Row],[Percentage]]</f>
        <v>156553.158</v>
      </c>
      <c r="J87" s="57">
        <v>98.9</v>
      </c>
      <c r="K87" s="49">
        <v>0.3</v>
      </c>
      <c r="L87" s="49">
        <v>0.3</v>
      </c>
      <c r="M87" s="50">
        <v>0.5</v>
      </c>
    </row>
    <row r="88" spans="1:13" ht="18" customHeight="1" x14ac:dyDescent="0.45">
      <c r="A88" s="24" t="s">
        <v>72</v>
      </c>
      <c r="B88" s="9">
        <v>140630</v>
      </c>
      <c r="C88" s="32">
        <v>9.1399999999999995E-2</v>
      </c>
      <c r="D88" s="14">
        <f>$D$2*Table1[[#This Row],[Percentage]]</f>
        <v>8981.9694</v>
      </c>
      <c r="E88" s="14">
        <f>$E$2*Table1[[#This Row],[Percentage]]</f>
        <v>8427.4455999999991</v>
      </c>
      <c r="F88" s="14">
        <f>$F$2*Table1[[#This Row],[Percentage]]</f>
        <v>7091.8173999999999</v>
      </c>
      <c r="G88" s="14">
        <f>$G$2*Table1[[#This Row],[Percentage]]</f>
        <v>6089.7077999999992</v>
      </c>
      <c r="H88" s="14">
        <f>$H$2*Table1[[#This Row],[Percentage]]</f>
        <v>56753.8246</v>
      </c>
      <c r="I88" s="14">
        <f>$I$2*Table1[[#This Row],[Percentage]]</f>
        <v>53193.154799999997</v>
      </c>
      <c r="J88" s="57"/>
      <c r="K88" s="49"/>
      <c r="L88" s="49"/>
      <c r="M88" s="50"/>
    </row>
    <row r="89" spans="1:13" ht="18" customHeight="1" x14ac:dyDescent="0.45">
      <c r="A89" s="24" t="s">
        <v>74</v>
      </c>
      <c r="B89" s="9">
        <f>B87-B88</f>
        <v>272988.16600000003</v>
      </c>
      <c r="C89" s="32">
        <f>C87-C88</f>
        <v>0.17760000000000004</v>
      </c>
      <c r="D89" s="14">
        <f>$D$2*Table1[[#This Row],[Percentage]]</f>
        <v>17452.929600000003</v>
      </c>
      <c r="E89" s="14">
        <f>$E$2*Table1[[#This Row],[Percentage]]</f>
        <v>16375.430400000003</v>
      </c>
      <c r="F89" s="14">
        <f>$F$2*Table1[[#This Row],[Percentage]]</f>
        <v>13780.161600000003</v>
      </c>
      <c r="G89" s="14">
        <f>$G$2*Table1[[#This Row],[Percentage]]</f>
        <v>11832.955200000002</v>
      </c>
      <c r="H89" s="14">
        <f>$H$2*Table1[[#This Row],[Percentage]]</f>
        <v>110278.76640000002</v>
      </c>
      <c r="I89" s="14">
        <f>$I$2*Table1[[#This Row],[Percentage]]</f>
        <v>103360.00320000002</v>
      </c>
      <c r="J89" s="57"/>
      <c r="K89" s="49"/>
      <c r="L89" s="49"/>
      <c r="M89" s="50"/>
    </row>
    <row r="90" spans="1:13" ht="18.5" x14ac:dyDescent="0.45">
      <c r="A90" s="22" t="s">
        <v>63</v>
      </c>
      <c r="B90" s="9">
        <f>$B$2*Table1[[#This Row],[Percentage]]</f>
        <v>355188.83400000003</v>
      </c>
      <c r="C90" s="36">
        <v>0.23100000000000001</v>
      </c>
      <c r="D90" s="14">
        <f>$D$2*Table1[[#This Row],[Percentage]]</f>
        <v>22700.601000000002</v>
      </c>
      <c r="E90" s="14">
        <f>$E$2*Table1[[#This Row],[Percentage]]</f>
        <v>21299.124</v>
      </c>
      <c r="F90" s="14">
        <f>$F$2*Table1[[#This Row],[Percentage]]</f>
        <v>17923.521000000001</v>
      </c>
      <c r="G90" s="14">
        <f>$G$2*Table1[[#This Row],[Percentage]]</f>
        <v>15390.837000000001</v>
      </c>
      <c r="H90" s="14">
        <f>$H$2*Table1[[#This Row],[Percentage]]</f>
        <v>143436.90900000001</v>
      </c>
      <c r="I90" s="14">
        <f>$I$2*Table1[[#This Row],[Percentage]]</f>
        <v>134437.842</v>
      </c>
      <c r="J90" s="57"/>
      <c r="K90" s="49"/>
      <c r="L90" s="49"/>
      <c r="M90" s="50"/>
    </row>
    <row r="91" spans="1:13" ht="18.5" x14ac:dyDescent="0.45">
      <c r="A91" s="24" t="s">
        <v>72</v>
      </c>
      <c r="B91" s="9">
        <v>120764</v>
      </c>
      <c r="C91" s="32">
        <v>7.85E-2</v>
      </c>
      <c r="D91" s="14">
        <f>$D$2*Table1[[#This Row],[Percentage]]</f>
        <v>7714.2735000000002</v>
      </c>
      <c r="E91" s="14">
        <f>$E$2*Table1[[#This Row],[Percentage]]</f>
        <v>7238.0140000000001</v>
      </c>
      <c r="F91" s="14">
        <f>$F$2*Table1[[#This Row],[Percentage]]</f>
        <v>6090.8935000000001</v>
      </c>
      <c r="G91" s="14">
        <f>$G$2*Table1[[#This Row],[Percentage]]</f>
        <v>5230.2195000000002</v>
      </c>
      <c r="H91" s="14">
        <f>$H$2*Table1[[#This Row],[Percentage]]</f>
        <v>48743.711499999998</v>
      </c>
      <c r="I91" s="14">
        <f>$I$2*Table1[[#This Row],[Percentage]]</f>
        <v>45685.587</v>
      </c>
      <c r="J91" s="57"/>
      <c r="K91" s="49"/>
      <c r="L91" s="49"/>
      <c r="M91" s="50"/>
    </row>
    <row r="92" spans="1:13" ht="18.5" x14ac:dyDescent="0.45">
      <c r="A92" s="24" t="s">
        <v>74</v>
      </c>
      <c r="B92" s="9">
        <f>B90-B91</f>
        <v>234424.83400000003</v>
      </c>
      <c r="C92" s="32">
        <f>C90-C91</f>
        <v>0.15250000000000002</v>
      </c>
      <c r="D92" s="14">
        <f>$D$2*Table1[[#This Row],[Percentage]]</f>
        <v>14986.327500000003</v>
      </c>
      <c r="E92" s="14">
        <f>$E$2*Table1[[#This Row],[Percentage]]</f>
        <v>14061.110000000002</v>
      </c>
      <c r="F92" s="14">
        <f>$F$2*Table1[[#This Row],[Percentage]]</f>
        <v>11832.627500000002</v>
      </c>
      <c r="G92" s="14">
        <f>$G$2*Table1[[#This Row],[Percentage]]</f>
        <v>10160.617500000002</v>
      </c>
      <c r="H92" s="14">
        <f>$H$2*Table1[[#This Row],[Percentage]]</f>
        <v>94693.197500000009</v>
      </c>
      <c r="I92" s="14">
        <f>$I$2*Table1[[#This Row],[Percentage]]</f>
        <v>88752.255000000019</v>
      </c>
      <c r="J92" s="57"/>
      <c r="K92" s="49"/>
      <c r="L92" s="49"/>
      <c r="M92" s="50"/>
    </row>
    <row r="93" spans="1:13" ht="18" customHeight="1" x14ac:dyDescent="0.45">
      <c r="A93" s="27" t="s">
        <v>64</v>
      </c>
      <c r="B93" s="9">
        <f>$B$2*Table1[[#This Row],[Percentage]]</f>
        <v>207577.89</v>
      </c>
      <c r="C93" s="32">
        <v>0.13500000000000001</v>
      </c>
      <c r="D93" s="14">
        <f>$D$2*Table1[[#This Row],[Percentage]]</f>
        <v>13266.585000000001</v>
      </c>
      <c r="E93" s="14">
        <f>$E$2*Table1[[#This Row],[Percentage]]</f>
        <v>12447.54</v>
      </c>
      <c r="F93" s="14">
        <f>$F$2*Table1[[#This Row],[Percentage]]</f>
        <v>10474.785</v>
      </c>
      <c r="G93" s="14">
        <f>$G$2*Table1[[#This Row],[Percentage]]</f>
        <v>8994.6450000000004</v>
      </c>
      <c r="H93" s="14">
        <f>$H$2*Table1[[#This Row],[Percentage]]</f>
        <v>83826.764999999999</v>
      </c>
      <c r="I93" s="14">
        <f>$I$2*Table1[[#This Row],[Percentage]]</f>
        <v>78567.570000000007</v>
      </c>
      <c r="J93" s="57">
        <v>92.5</v>
      </c>
      <c r="K93" s="49">
        <v>0.8</v>
      </c>
      <c r="L93" s="49">
        <v>4.4000000000000004</v>
      </c>
      <c r="M93" s="50">
        <v>2.2999999999999998</v>
      </c>
    </row>
    <row r="94" spans="1:13" ht="18" customHeight="1" x14ac:dyDescent="0.45">
      <c r="A94" s="24" t="s">
        <v>72</v>
      </c>
      <c r="B94" s="9">
        <v>70576</v>
      </c>
      <c r="C94" s="32">
        <v>4.5900000000000003E-2</v>
      </c>
      <c r="D94" s="14">
        <f>$D$2*Table1[[#This Row],[Percentage]]</f>
        <v>4510.6388999999999</v>
      </c>
      <c r="E94" s="14">
        <f>$E$2*Table1[[#This Row],[Percentage]]</f>
        <v>4232.1635999999999</v>
      </c>
      <c r="F94" s="14">
        <f>$F$2*Table1[[#This Row],[Percentage]]</f>
        <v>3561.4269000000004</v>
      </c>
      <c r="G94" s="14">
        <f>$G$2*Table1[[#This Row],[Percentage]]</f>
        <v>3058.1793000000002</v>
      </c>
      <c r="H94" s="14">
        <f>$H$2*Table1[[#This Row],[Percentage]]</f>
        <v>28501.100100000003</v>
      </c>
      <c r="I94" s="14">
        <f>$I$2*Table1[[#This Row],[Percentage]]</f>
        <v>26712.973800000003</v>
      </c>
      <c r="J94" s="57"/>
      <c r="K94" s="49"/>
      <c r="L94" s="49"/>
      <c r="M94" s="50"/>
    </row>
    <row r="95" spans="1:13" ht="18" customHeight="1" x14ac:dyDescent="0.45">
      <c r="A95" s="24" t="s">
        <v>74</v>
      </c>
      <c r="B95" s="9">
        <f>B93-B94</f>
        <v>137001.89000000001</v>
      </c>
      <c r="C95" s="32">
        <f>C93-C94</f>
        <v>8.9100000000000013E-2</v>
      </c>
      <c r="D95" s="14">
        <f>$D$2*Table1[[#This Row],[Percentage]]</f>
        <v>8755.946100000001</v>
      </c>
      <c r="E95" s="14">
        <f>$E$2*Table1[[#This Row],[Percentage]]</f>
        <v>8215.376400000001</v>
      </c>
      <c r="F95" s="14">
        <f>$F$2*Table1[[#This Row],[Percentage]]</f>
        <v>6913.3581000000013</v>
      </c>
      <c r="G95" s="14">
        <f>$G$2*Table1[[#This Row],[Percentage]]</f>
        <v>5936.4657000000007</v>
      </c>
      <c r="H95" s="14">
        <f>$H$2*Table1[[#This Row],[Percentage]]</f>
        <v>55325.664900000011</v>
      </c>
      <c r="I95" s="14">
        <f>$I$2*Table1[[#This Row],[Percentage]]</f>
        <v>51854.596200000007</v>
      </c>
      <c r="J95" s="57"/>
      <c r="K95" s="49"/>
      <c r="L95" s="49"/>
      <c r="M95" s="50"/>
    </row>
    <row r="96" spans="1:13" ht="18" customHeight="1" x14ac:dyDescent="0.45">
      <c r="A96" s="27" t="s">
        <v>65</v>
      </c>
      <c r="B96" s="9">
        <f>$B$2*Table1[[#This Row],[Percentage]]</f>
        <v>325974.16800000001</v>
      </c>
      <c r="C96" s="32">
        <v>0.21199999999999999</v>
      </c>
      <c r="D96" s="14">
        <f>$D$2*Table1[[#This Row],[Percentage]]</f>
        <v>20833.452000000001</v>
      </c>
      <c r="E96" s="14">
        <f>$E$2*Table1[[#This Row],[Percentage]]</f>
        <v>19547.248</v>
      </c>
      <c r="F96" s="14">
        <f>$F$2*Table1[[#This Row],[Percentage]]</f>
        <v>16449.292000000001</v>
      </c>
      <c r="G96" s="14">
        <f>$G$2*Table1[[#This Row],[Percentage]]</f>
        <v>14124.923999999999</v>
      </c>
      <c r="H96" s="14">
        <f>$H$2*Table1[[#This Row],[Percentage]]</f>
        <v>131639.068</v>
      </c>
      <c r="I96" s="14">
        <f>$I$2*Table1[[#This Row],[Percentage]]</f>
        <v>123380.18399999999</v>
      </c>
      <c r="J96" s="57">
        <v>98</v>
      </c>
      <c r="K96" s="49">
        <v>0.5</v>
      </c>
      <c r="L96" s="49">
        <v>0.8</v>
      </c>
      <c r="M96" s="50">
        <v>0.8</v>
      </c>
    </row>
    <row r="97" spans="1:13" ht="18" customHeight="1" x14ac:dyDescent="0.45">
      <c r="A97" s="24" t="s">
        <v>72</v>
      </c>
      <c r="B97" s="9">
        <v>110831</v>
      </c>
      <c r="C97" s="32">
        <v>7.1199999999999999E-2</v>
      </c>
      <c r="D97" s="14">
        <f>$D$2*Table1[[#This Row],[Percentage]]</f>
        <v>6996.8951999999999</v>
      </c>
      <c r="E97" s="14">
        <f>$E$2*Table1[[#This Row],[Percentage]]</f>
        <v>6564.9247999999998</v>
      </c>
      <c r="F97" s="14">
        <f>$F$2*Table1[[#This Row],[Percentage]]</f>
        <v>5524.4791999999998</v>
      </c>
      <c r="G97" s="14">
        <f>$G$2*Table1[[#This Row],[Percentage]]</f>
        <v>4743.8423999999995</v>
      </c>
      <c r="H97" s="14">
        <f>$H$2*Table1[[#This Row],[Percentage]]</f>
        <v>44210.856800000001</v>
      </c>
      <c r="I97" s="14">
        <f>$I$2*Table1[[#This Row],[Percentage]]</f>
        <v>41437.118399999999</v>
      </c>
      <c r="J97" s="57"/>
      <c r="K97" s="49"/>
      <c r="L97" s="49"/>
      <c r="M97" s="50"/>
    </row>
    <row r="98" spans="1:13" ht="18" customHeight="1" x14ac:dyDescent="0.45">
      <c r="A98" s="24" t="s">
        <v>74</v>
      </c>
      <c r="B98" s="9">
        <f>B96-B97</f>
        <v>215143.16800000001</v>
      </c>
      <c r="C98" s="32">
        <f>C96-C97</f>
        <v>0.14079999999999998</v>
      </c>
      <c r="D98" s="14">
        <f>$D$2*Table1[[#This Row],[Percentage]]</f>
        <v>13836.556799999998</v>
      </c>
      <c r="E98" s="14">
        <f>$E$2*Table1[[#This Row],[Percentage]]</f>
        <v>12982.323199999999</v>
      </c>
      <c r="F98" s="14">
        <f>$F$2*Table1[[#This Row],[Percentage]]</f>
        <v>10924.812799999998</v>
      </c>
      <c r="G98" s="14">
        <f>$G$2*Table1[[#This Row],[Percentage]]</f>
        <v>9381.0815999999995</v>
      </c>
      <c r="H98" s="14">
        <f>$H$2*Table1[[#This Row],[Percentage]]</f>
        <v>87428.211199999991</v>
      </c>
      <c r="I98" s="14">
        <f>$I$2*Table1[[#This Row],[Percentage]]</f>
        <v>81943.065599999987</v>
      </c>
      <c r="J98" s="57"/>
      <c r="K98" s="49"/>
      <c r="L98" s="49"/>
      <c r="M98" s="50"/>
    </row>
    <row r="99" spans="1:13" ht="18" customHeight="1" x14ac:dyDescent="0.45">
      <c r="A99" s="21" t="s">
        <v>66</v>
      </c>
      <c r="B99" s="9"/>
      <c r="C99" s="37"/>
      <c r="D99" s="14"/>
      <c r="E99" s="14"/>
      <c r="F99" s="14"/>
      <c r="G99" s="14"/>
      <c r="H99" s="14"/>
      <c r="I99" s="14">
        <f>$I$2*Table1[[#This Row],[Percentage]]</f>
        <v>0</v>
      </c>
      <c r="J99" s="56"/>
      <c r="K99" s="47"/>
      <c r="L99" s="47"/>
      <c r="M99" s="48"/>
    </row>
    <row r="100" spans="1:13" ht="18" customHeight="1" x14ac:dyDescent="0.45">
      <c r="A100" s="27" t="s">
        <v>67</v>
      </c>
      <c r="B100" s="9">
        <f>B2*Table1[[#This Row],[Percentage]]</f>
        <v>432453.9375</v>
      </c>
      <c r="C100" s="32">
        <f>72/256</f>
        <v>0.28125</v>
      </c>
      <c r="D100" s="14">
        <f>$D$2*Table1[[#This Row],[Percentage]]</f>
        <v>27638.71875</v>
      </c>
      <c r="E100" s="14">
        <f>$E$2*Table1[[#This Row],[Percentage]]</f>
        <v>25932.375</v>
      </c>
      <c r="F100" s="14">
        <f>$F$2*Table1[[#This Row],[Percentage]]</f>
        <v>21822.46875</v>
      </c>
      <c r="G100" s="14">
        <f>$G$2*Table1[[#This Row],[Percentage]]</f>
        <v>18738.84375</v>
      </c>
      <c r="H100" s="14">
        <f>$H$2*Table1[[#This Row],[Percentage]]</f>
        <v>174639.09375</v>
      </c>
      <c r="I100" s="14">
        <f>$I$2*Table1[[#This Row],[Percentage]]</f>
        <v>163682.4375</v>
      </c>
      <c r="J100" s="56">
        <v>86.2</v>
      </c>
      <c r="K100" s="47">
        <v>1.1000000000000001</v>
      </c>
      <c r="L100" s="47">
        <v>8.9</v>
      </c>
      <c r="M100" s="48">
        <v>3.8</v>
      </c>
    </row>
    <row r="101" spans="1:13" ht="18" customHeight="1" x14ac:dyDescent="0.45">
      <c r="A101" s="24" t="s">
        <v>72</v>
      </c>
      <c r="B101" s="9">
        <v>147034</v>
      </c>
      <c r="C101" s="32">
        <v>9.5600000000000004E-2</v>
      </c>
      <c r="D101" s="14">
        <f>$D$2*Table1[[#This Row],[Percentage]]</f>
        <v>9394.7075999999997</v>
      </c>
      <c r="E101" s="14">
        <f>$E$2*Table1[[#This Row],[Percentage]]</f>
        <v>8814.7024000000001</v>
      </c>
      <c r="F101" s="14">
        <f>$F$2*Table1[[#This Row],[Percentage]]</f>
        <v>7417.6995999999999</v>
      </c>
      <c r="G101" s="14">
        <f>$G$2*Table1[[#This Row],[Percentage]]</f>
        <v>6369.5412000000006</v>
      </c>
      <c r="H101" s="14">
        <f>$H$2*Table1[[#This Row],[Percentage]]</f>
        <v>59361.768400000001</v>
      </c>
      <c r="I101" s="14">
        <f>$I$2*Table1[[#This Row],[Percentage]]</f>
        <v>55637.479200000002</v>
      </c>
      <c r="J101" s="56"/>
      <c r="K101" s="47"/>
      <c r="L101" s="47"/>
      <c r="M101" s="48"/>
    </row>
    <row r="102" spans="1:13" ht="18" customHeight="1" x14ac:dyDescent="0.45">
      <c r="A102" s="24" t="s">
        <v>74</v>
      </c>
      <c r="B102" s="9">
        <f>B100-B101</f>
        <v>285419.9375</v>
      </c>
      <c r="C102" s="32">
        <f>C100-C101</f>
        <v>0.18564999999999998</v>
      </c>
      <c r="D102" s="14">
        <f>$D$2*Table1[[#This Row],[Percentage]]</f>
        <v>18244.011149999998</v>
      </c>
      <c r="E102" s="14">
        <f>$E$2*Table1[[#This Row],[Percentage]]</f>
        <v>17117.672599999998</v>
      </c>
      <c r="F102" s="14">
        <f>$F$2*Table1[[#This Row],[Percentage]]</f>
        <v>14404.769149999998</v>
      </c>
      <c r="G102" s="14">
        <f>$G$2*Table1[[#This Row],[Percentage]]</f>
        <v>12369.302549999999</v>
      </c>
      <c r="H102" s="14">
        <f>$H$2*Table1[[#This Row],[Percentage]]</f>
        <v>115277.32534999998</v>
      </c>
      <c r="I102" s="14">
        <f>$I$2*Table1[[#This Row],[Percentage]]</f>
        <v>108044.95829999998</v>
      </c>
      <c r="J102" s="56"/>
      <c r="K102" s="47"/>
      <c r="L102" s="47"/>
      <c r="M102" s="48"/>
    </row>
    <row r="103" spans="1:13" ht="18" customHeight="1" x14ac:dyDescent="0.45">
      <c r="A103" s="27" t="s">
        <v>76</v>
      </c>
      <c r="B103" s="9">
        <f>B2*Table1[[#This Row],[Percentage]]</f>
        <v>378397.1953125</v>
      </c>
      <c r="C103" s="32">
        <f>63/256</f>
        <v>0.24609375</v>
      </c>
      <c r="D103" s="14">
        <f>$D$2*Table1[[#This Row],[Percentage]]</f>
        <v>24183.87890625</v>
      </c>
      <c r="E103" s="14">
        <f>$E$2*Table1[[#This Row],[Percentage]]</f>
        <v>22690.828125</v>
      </c>
      <c r="F103" s="14">
        <f>$F$2*Table1[[#This Row],[Percentage]]</f>
        <v>19094.66015625</v>
      </c>
      <c r="G103" s="14">
        <f>$G$2*Table1[[#This Row],[Percentage]]</f>
        <v>16396.48828125</v>
      </c>
      <c r="H103" s="14">
        <f>$H$2*Table1[[#This Row],[Percentage]]</f>
        <v>152809.20703125</v>
      </c>
      <c r="I103" s="14">
        <f>$I$2*Table1[[#This Row],[Percentage]]</f>
        <v>143222.1328125</v>
      </c>
      <c r="J103" s="56">
        <v>90</v>
      </c>
      <c r="K103" s="47">
        <v>1.3</v>
      </c>
      <c r="L103" s="47">
        <v>6.5</v>
      </c>
      <c r="M103" s="48">
        <v>2.2000000000000002</v>
      </c>
    </row>
    <row r="104" spans="1:13" ht="18" customHeight="1" x14ac:dyDescent="0.45">
      <c r="A104" s="24" t="s">
        <v>72</v>
      </c>
      <c r="B104" s="9">
        <v>128654</v>
      </c>
      <c r="C104" s="32">
        <v>8.3500000000000005E-2</v>
      </c>
      <c r="D104" s="14">
        <f>$D$2*Table1[[#This Row],[Percentage]]</f>
        <v>8205.6285000000007</v>
      </c>
      <c r="E104" s="14">
        <f>$E$2*Table1[[#This Row],[Percentage]]</f>
        <v>7699.0340000000006</v>
      </c>
      <c r="F104" s="14">
        <f>$F$2*Table1[[#This Row],[Percentage]]</f>
        <v>6478.8485000000001</v>
      </c>
      <c r="G104" s="14">
        <f>$G$2*Table1[[#This Row],[Percentage]]</f>
        <v>5563.3545000000004</v>
      </c>
      <c r="H104" s="14">
        <f>$H$2*Table1[[#This Row],[Percentage]]</f>
        <v>51848.406500000005</v>
      </c>
      <c r="I104" s="14">
        <f>$I$2*Table1[[#This Row],[Percentage]]</f>
        <v>48595.497000000003</v>
      </c>
      <c r="J104" s="56"/>
      <c r="K104" s="47"/>
      <c r="L104" s="47"/>
      <c r="M104" s="48"/>
    </row>
    <row r="105" spans="1:13" ht="18" customHeight="1" x14ac:dyDescent="0.45">
      <c r="A105" s="24" t="s">
        <v>74</v>
      </c>
      <c r="B105" s="9">
        <f>B103-B104</f>
        <v>249743.1953125</v>
      </c>
      <c r="C105" s="32">
        <f>C103-C104</f>
        <v>0.16259374999999998</v>
      </c>
      <c r="D105" s="14">
        <f>$D$2*Table1[[#This Row],[Percentage]]</f>
        <v>15978.250406249997</v>
      </c>
      <c r="E105" s="14">
        <f>$E$2*Table1[[#This Row],[Percentage]]</f>
        <v>14991.794124999999</v>
      </c>
      <c r="F105" s="14">
        <f>$F$2*Table1[[#This Row],[Percentage]]</f>
        <v>12615.811656249998</v>
      </c>
      <c r="G105" s="14">
        <f>$G$2*Table1[[#This Row],[Percentage]]</f>
        <v>10833.133781249999</v>
      </c>
      <c r="H105" s="14">
        <f>$H$2*Table1[[#This Row],[Percentage]]</f>
        <v>100960.80053124999</v>
      </c>
      <c r="I105" s="14">
        <f>$I$2*Table1[[#This Row],[Percentage]]</f>
        <v>94626.635812499982</v>
      </c>
      <c r="J105" s="56"/>
      <c r="K105" s="47"/>
      <c r="L105" s="47"/>
      <c r="M105" s="48"/>
    </row>
    <row r="106" spans="1:13" ht="18" customHeight="1" x14ac:dyDescent="0.45">
      <c r="A106" s="27" t="s">
        <v>68</v>
      </c>
      <c r="B106" s="9">
        <f>B2*Table1[[#This Row],[Percentage]]</f>
        <v>450472.8515625</v>
      </c>
      <c r="C106" s="32">
        <f>75/256</f>
        <v>0.29296875</v>
      </c>
      <c r="D106" s="14">
        <f>$D$2*Table1[[#This Row],[Percentage]]</f>
        <v>28790.33203125</v>
      </c>
      <c r="E106" s="14">
        <f>$E$2*Table1[[#This Row],[Percentage]]</f>
        <v>27012.890625</v>
      </c>
      <c r="F106" s="14">
        <f>$F$2*Table1[[#This Row],[Percentage]]</f>
        <v>22731.73828125</v>
      </c>
      <c r="G106" s="14">
        <f>$G$2*Table1[[#This Row],[Percentage]]</f>
        <v>19519.62890625</v>
      </c>
      <c r="H106" s="14">
        <f>$H$2*Table1[[#This Row],[Percentage]]</f>
        <v>181915.72265625</v>
      </c>
      <c r="I106" s="14">
        <f>$I$2*Table1[[#This Row],[Percentage]]</f>
        <v>170502.5390625</v>
      </c>
      <c r="J106" s="56">
        <v>91.5</v>
      </c>
      <c r="K106" s="47">
        <v>1.2</v>
      </c>
      <c r="L106" s="47">
        <v>5.2</v>
      </c>
      <c r="M106" s="48">
        <v>2.1</v>
      </c>
    </row>
    <row r="107" spans="1:13" ht="18" customHeight="1" x14ac:dyDescent="0.45">
      <c r="A107" s="24" t="s">
        <v>72</v>
      </c>
      <c r="B107" s="9">
        <v>153160</v>
      </c>
      <c r="C107" s="32">
        <v>9.9599999999999994E-2</v>
      </c>
      <c r="D107" s="14">
        <f>$D$2*Table1[[#This Row],[Percentage]]</f>
        <v>9787.7915999999987</v>
      </c>
      <c r="E107" s="14">
        <f>$E$2*Table1[[#This Row],[Percentage]]</f>
        <v>9183.518399999999</v>
      </c>
      <c r="F107" s="14">
        <f>$F$2*Table1[[#This Row],[Percentage]]</f>
        <v>7728.0635999999995</v>
      </c>
      <c r="G107" s="14">
        <f>$G$2*Table1[[#This Row],[Percentage]]</f>
        <v>6636.0491999999995</v>
      </c>
      <c r="H107" s="14">
        <f>$H$2*Table1[[#This Row],[Percentage]]</f>
        <v>61845.524399999995</v>
      </c>
      <c r="I107" s="14">
        <f>$I$2*Table1[[#This Row],[Percentage]]</f>
        <v>57965.407199999994</v>
      </c>
      <c r="J107" s="56"/>
      <c r="K107" s="47"/>
      <c r="L107" s="47"/>
      <c r="M107" s="48"/>
    </row>
    <row r="108" spans="1:13" ht="18" customHeight="1" x14ac:dyDescent="0.45">
      <c r="A108" s="24" t="s">
        <v>74</v>
      </c>
      <c r="B108" s="9">
        <f>B106-B107</f>
        <v>297312.8515625</v>
      </c>
      <c r="C108" s="32">
        <f>C106-C107</f>
        <v>0.19336875000000001</v>
      </c>
      <c r="D108" s="14">
        <f>$D$2*Table1[[#This Row],[Percentage]]</f>
        <v>19002.54043125</v>
      </c>
      <c r="E108" s="14">
        <f>$E$2*Table1[[#This Row],[Percentage]]</f>
        <v>17829.372224999999</v>
      </c>
      <c r="F108" s="14">
        <f>$F$2*Table1[[#This Row],[Percentage]]</f>
        <v>15003.674681250001</v>
      </c>
      <c r="G108" s="14">
        <f>$G$2*Table1[[#This Row],[Percentage]]</f>
        <v>12883.579706250001</v>
      </c>
      <c r="H108" s="14">
        <f>$H$2*Table1[[#This Row],[Percentage]]</f>
        <v>120070.19825625001</v>
      </c>
      <c r="I108" s="14">
        <f>$I$2*Table1[[#This Row],[Percentage]]</f>
        <v>112537.1318625</v>
      </c>
      <c r="J108" s="56"/>
      <c r="K108" s="47"/>
      <c r="L108" s="47"/>
      <c r="M108" s="48"/>
    </row>
    <row r="109" spans="1:13" ht="18" customHeight="1" x14ac:dyDescent="0.45">
      <c r="A109" s="28" t="s">
        <v>77</v>
      </c>
      <c r="B109" s="19">
        <f>B2*Table1[[#This Row],[Percentage]]</f>
        <v>276290.015625</v>
      </c>
      <c r="C109" s="38">
        <f>46/256</f>
        <v>0.1796875</v>
      </c>
      <c r="D109" s="14">
        <f>$D$2*Table1[[#This Row],[Percentage]]</f>
        <v>17658.0703125</v>
      </c>
      <c r="E109" s="14">
        <f>$E$2*Table1[[#This Row],[Percentage]]</f>
        <v>16567.90625</v>
      </c>
      <c r="F109" s="14">
        <f>$F$2*Table1[[#This Row],[Percentage]]</f>
        <v>13942.1328125</v>
      </c>
      <c r="G109" s="14">
        <f>$G$2*Table1[[#This Row],[Percentage]]</f>
        <v>11972.0390625</v>
      </c>
      <c r="H109" s="14">
        <f>$H$2*Table1[[#This Row],[Percentage]]</f>
        <v>111574.9765625</v>
      </c>
      <c r="I109" s="14">
        <f>$I$2*Table1[[#This Row],[Percentage]]</f>
        <v>104574.890625</v>
      </c>
      <c r="J109" s="59">
        <v>93.8</v>
      </c>
      <c r="K109" s="53">
        <v>0.6</v>
      </c>
      <c r="L109" s="53">
        <v>3.4</v>
      </c>
      <c r="M109" s="54">
        <v>2.2000000000000002</v>
      </c>
    </row>
    <row r="110" spans="1:13" ht="18" customHeight="1" x14ac:dyDescent="0.45">
      <c r="A110" s="24" t="s">
        <v>72</v>
      </c>
      <c r="B110" s="9">
        <v>93938</v>
      </c>
      <c r="C110" s="32">
        <v>6.0999999999999999E-2</v>
      </c>
      <c r="D110" s="14">
        <f>$D$2*Table1[[#This Row],[Percentage]]</f>
        <v>5994.5309999999999</v>
      </c>
      <c r="E110" s="14">
        <f>$E$2*Table1[[#This Row],[Percentage]]</f>
        <v>5624.4439999999995</v>
      </c>
      <c r="F110" s="14">
        <f>$F$2*Table1[[#This Row],[Percentage]]</f>
        <v>4733.0509999999995</v>
      </c>
      <c r="G110" s="14">
        <f>$G$2*Table1[[#This Row],[Percentage]]</f>
        <v>4064.2469999999998</v>
      </c>
      <c r="H110" s="14">
        <f>$H$2*Table1[[#This Row],[Percentage]]</f>
        <v>37877.279000000002</v>
      </c>
      <c r="I110" s="14">
        <f>$I$2*Table1[[#This Row],[Percentage]]</f>
        <v>35500.902000000002</v>
      </c>
      <c r="J110" s="56"/>
      <c r="K110" s="47"/>
      <c r="L110" s="47"/>
      <c r="M110" s="48"/>
    </row>
    <row r="111" spans="1:13" ht="18" customHeight="1" x14ac:dyDescent="0.45">
      <c r="A111" s="43" t="s">
        <v>74</v>
      </c>
      <c r="B111" s="19">
        <f>B109-B110</f>
        <v>182352.015625</v>
      </c>
      <c r="C111" s="38">
        <f>C109-C110</f>
        <v>0.1186875</v>
      </c>
      <c r="D111" s="14">
        <f>$D$2*Table1[[#This Row],[Percentage]]</f>
        <v>11663.539312500001</v>
      </c>
      <c r="E111" s="14">
        <f>$E$2*Table1[[#This Row],[Percentage]]</f>
        <v>10943.46225</v>
      </c>
      <c r="F111" s="14">
        <f>$F$2*Table1[[#This Row],[Percentage]]</f>
        <v>9209.0818125000005</v>
      </c>
      <c r="G111" s="14">
        <f>$G$2*Table1[[#This Row],[Percentage]]</f>
        <v>7907.7920624999997</v>
      </c>
      <c r="H111" s="14">
        <f>$H$2*Table1[[#This Row],[Percentage]]</f>
        <v>73697.697562500005</v>
      </c>
      <c r="I111" s="14">
        <f>$I$2*Table1[[#This Row],[Percentage]]</f>
        <v>69073.988624999998</v>
      </c>
      <c r="J111" s="59"/>
      <c r="K111" s="53"/>
      <c r="L111" s="53"/>
      <c r="M111" s="54"/>
    </row>
    <row r="112" spans="1:13" ht="18" customHeight="1" x14ac:dyDescent="0.35">
      <c r="D112" s="5"/>
    </row>
    <row r="113" spans="4:4" ht="18" customHeight="1" x14ac:dyDescent="0.35">
      <c r="D113" s="5"/>
    </row>
    <row r="114" spans="4:4" ht="18" customHeight="1" x14ac:dyDescent="0.35">
      <c r="D114" s="6"/>
    </row>
    <row r="115" spans="4:4" ht="18" customHeight="1" x14ac:dyDescent="0.35">
      <c r="D115" s="4"/>
    </row>
    <row r="116" spans="4:4" ht="18" customHeight="1" x14ac:dyDescent="0.35">
      <c r="D116" s="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5036d95-b90b-4e70-8d3c-37b9881e292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61BE08FA5F7749A1B737C6225863EF" ma:contentTypeVersion="8" ma:contentTypeDescription="Create a new document." ma:contentTypeScope="" ma:versionID="413c8e8a2971aceb6543809265b6e8d5">
  <xsd:schema xmlns:xsd="http://www.w3.org/2001/XMLSchema" xmlns:xs="http://www.w3.org/2001/XMLSchema" xmlns:p="http://schemas.microsoft.com/office/2006/metadata/properties" xmlns:ns3="85036d95-b90b-4e70-8d3c-37b9881e2920" xmlns:ns4="cc826958-d4bc-433a-8c06-ff4d9d6de2f1" targetNamespace="http://schemas.microsoft.com/office/2006/metadata/properties" ma:root="true" ma:fieldsID="32ba5e0e2c783c0a9244db8efd7e7386" ns3:_="" ns4:_="">
    <xsd:import namespace="85036d95-b90b-4e70-8d3c-37b9881e2920"/>
    <xsd:import namespace="cc826958-d4bc-433a-8c06-ff4d9d6de2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036d95-b90b-4e70-8d3c-37b9881e29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826958-d4bc-433a-8c06-ff4d9d6de2f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6FB78D-B87C-40F9-B340-1D7249B32D44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85036d95-b90b-4e70-8d3c-37b9881e2920"/>
    <ds:schemaRef ds:uri="http://schemas.microsoft.com/office/infopath/2007/PartnerControls"/>
    <ds:schemaRef ds:uri="http://schemas.openxmlformats.org/package/2006/metadata/core-properties"/>
    <ds:schemaRef ds:uri="cc826958-d4bc-433a-8c06-ff4d9d6de2f1"/>
  </ds:schemaRefs>
</ds:datastoreItem>
</file>

<file path=customXml/itemProps2.xml><?xml version="1.0" encoding="utf-8"?>
<ds:datastoreItem xmlns:ds="http://schemas.openxmlformats.org/officeDocument/2006/customXml" ds:itemID="{11CB587E-558B-4BB6-8449-F96B2E90F6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036d95-b90b-4e70-8d3c-37b9881e2920"/>
    <ds:schemaRef ds:uri="cc826958-d4bc-433a-8c06-ff4d9d6de2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3FB69-C859-40E5-B5DA-D4A98622AC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Tejinder Kaur Tejinder Kaur</dc:creator>
  <cp:keywords/>
  <dc:description/>
  <cp:lastModifiedBy>Tejinder Kaur Tejinder Kaur</cp:lastModifiedBy>
  <cp:revision/>
  <dcterms:created xsi:type="dcterms:W3CDTF">2024-02-16T19:41:57Z</dcterms:created>
  <dcterms:modified xsi:type="dcterms:W3CDTF">2024-03-22T02:16:08Z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0x010100B361BE08FA5F7749A1B737C6225863EF</vt:lpwstr>
  </property>
  <property fmtid="{D5CDD505-2E9C-101B-9397-08002B2CF9AE}" pid="3" name="MSIP_Label_8b2f352f-1426-4c06-b37f-b45354dc6e14_Enabled">
    <vt:lpwstr>True</vt:lpwstr>
  </property>
  <property fmtid="{D5CDD505-2E9C-101B-9397-08002B2CF9AE}" pid="4" name="MSIP_Label_8b2f352f-1426-4c06-b37f-b45354dc6e14_SiteId">
    <vt:lpwstr>b6417cd0-1f73-4471-9a39-20953822a34a</vt:lpwstr>
  </property>
  <property fmtid="{D5CDD505-2E9C-101B-9397-08002B2CF9AE}" pid="5" name="MSIP_Label_8b2f352f-1426-4c06-b37f-b45354dc6e14_SetDate">
    <vt:lpwstr>2024-03-18T06:53:00Z</vt:lpwstr>
  </property>
  <property fmtid="{D5CDD505-2E9C-101B-9397-08002B2CF9AE}" pid="6" name="MSIP_Label_8b2f352f-1426-4c06-b37f-b45354dc6e14_Name">
    <vt:lpwstr>Sensitive</vt:lpwstr>
  </property>
  <property fmtid="{D5CDD505-2E9C-101B-9397-08002B2CF9AE}" pid="7" name="MSIP_Label_8b2f352f-1426-4c06-b37f-b45354dc6e14_ActionId">
    <vt:lpwstr>d700ba9a-4e69-482a-9665-a2f54d4a6778</vt:lpwstr>
  </property>
  <property fmtid="{D5CDD505-2E9C-101B-9397-08002B2CF9AE}" pid="8" name="MSIP_Label_8b2f352f-1426-4c06-b37f-b45354dc6e14_Removed">
    <vt:lpwstr>False</vt:lpwstr>
  </property>
  <property fmtid="{D5CDD505-2E9C-101B-9397-08002B2CF9AE}" pid="9" name="MSIP_Label_8b2f352f-1426-4c06-b37f-b45354dc6e14_Extended_MSFT_Method">
    <vt:lpwstr>Standard</vt:lpwstr>
  </property>
  <property fmtid="{D5CDD505-2E9C-101B-9397-08002B2CF9AE}" pid="10" name="Sensitivity">
    <vt:lpwstr>Sensitive</vt:lpwstr>
  </property>
</Properties>
</file>