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fael.maragni/Desktop/"/>
    </mc:Choice>
  </mc:AlternateContent>
  <xr:revisionPtr revIDLastSave="0" documentId="8_{E65E4780-9136-0B42-88A9-5A7E33293215}" xr6:coauthVersionLast="47" xr6:coauthVersionMax="47" xr10:uidLastSave="{00000000-0000-0000-0000-000000000000}"/>
  <bookViews>
    <workbookView xWindow="0" yWindow="500" windowWidth="20640" windowHeight="11040" tabRatio="778" xr2:uid="{00000000-000D-0000-FFFF-FFFF00000000}"/>
  </bookViews>
  <sheets>
    <sheet name="Orçamento" sheetId="5" r:id="rId1"/>
    <sheet name="Acompanhamento" sheetId="14" r:id="rId2"/>
    <sheet name="Controle" sheetId="1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6" l="1"/>
  <c r="G14" i="16"/>
  <c r="G11" i="16"/>
  <c r="G12" i="16"/>
  <c r="P8" i="14"/>
  <c r="O8" i="14"/>
  <c r="N8" i="14"/>
  <c r="M8" i="14"/>
  <c r="L8" i="14"/>
  <c r="K8" i="14"/>
  <c r="J8" i="14"/>
  <c r="I8" i="14"/>
  <c r="H8" i="14"/>
  <c r="G8" i="14"/>
  <c r="F8" i="14"/>
  <c r="E8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F14" i="16" l="1"/>
  <c r="H14" i="16" s="1"/>
  <c r="F13" i="16"/>
  <c r="H13" i="16" s="1"/>
  <c r="F12" i="16"/>
  <c r="H12" i="16" s="1"/>
  <c r="F11" i="16"/>
  <c r="H11" i="16" s="1"/>
  <c r="F10" i="16"/>
  <c r="P33" i="14"/>
  <c r="P57" i="14" s="1"/>
  <c r="P58" i="14" s="1"/>
  <c r="P59" i="14" s="1"/>
  <c r="O33" i="14"/>
  <c r="O57" i="14" s="1"/>
  <c r="O58" i="14" s="1"/>
  <c r="O59" i="14" s="1"/>
  <c r="N33" i="14"/>
  <c r="N57" i="14" s="1"/>
  <c r="N58" i="14" s="1"/>
  <c r="N59" i="14" s="1"/>
  <c r="M33" i="14"/>
  <c r="M57" i="14" s="1"/>
  <c r="M58" i="14" s="1"/>
  <c r="M59" i="14" s="1"/>
  <c r="L33" i="14"/>
  <c r="L57" i="14" s="1"/>
  <c r="L58" i="14" s="1"/>
  <c r="L59" i="14" s="1"/>
  <c r="K33" i="14"/>
  <c r="K57" i="14" s="1"/>
  <c r="K58" i="14" s="1"/>
  <c r="K59" i="14" s="1"/>
  <c r="J33" i="14"/>
  <c r="J57" i="14" s="1"/>
  <c r="J58" i="14" s="1"/>
  <c r="J59" i="14" s="1"/>
  <c r="I33" i="14"/>
  <c r="I57" i="14" s="1"/>
  <c r="I58" i="14" s="1"/>
  <c r="I59" i="14" s="1"/>
  <c r="H33" i="14"/>
  <c r="H57" i="14" s="1"/>
  <c r="H58" i="14" s="1"/>
  <c r="H59" i="14" s="1"/>
  <c r="G33" i="14"/>
  <c r="G57" i="14" s="1"/>
  <c r="G58" i="14" s="1"/>
  <c r="G59" i="14" s="1"/>
  <c r="F33" i="14"/>
  <c r="F57" i="14" s="1"/>
  <c r="F58" i="14" s="1"/>
  <c r="F59" i="14" s="1"/>
  <c r="E33" i="14"/>
  <c r="E57" i="14" l="1"/>
  <c r="E58" i="14" s="1"/>
  <c r="E59" i="14" s="1"/>
  <c r="F15" i="16"/>
  <c r="G10" i="16"/>
  <c r="G15" i="16" s="1"/>
  <c r="F18" i="5"/>
  <c r="F9" i="5"/>
  <c r="H10" i="16" l="1"/>
  <c r="H15" i="16" s="1"/>
</calcChain>
</file>

<file path=xl/sharedStrings.xml><?xml version="1.0" encoding="utf-8"?>
<sst xmlns="http://schemas.openxmlformats.org/spreadsheetml/2006/main" count="85" uniqueCount="70">
  <si>
    <t>Orçamento</t>
  </si>
  <si>
    <t>Acompanhamento</t>
  </si>
  <si>
    <t>Controle</t>
  </si>
  <si>
    <t>Renda Prevista (Mensal)</t>
  </si>
  <si>
    <t xml:space="preserve">Gastos </t>
  </si>
  <si>
    <t>Tipo de fluxo</t>
  </si>
  <si>
    <t>Necessidades Básicas</t>
  </si>
  <si>
    <t>Lazer</t>
  </si>
  <si>
    <t>Educação</t>
  </si>
  <si>
    <t>Liberdade financeira</t>
  </si>
  <si>
    <t>Reserva de Emergência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</si>
  <si>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</si>
  <si>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</si>
  <si>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</si>
  <si>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</si>
  <si>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</si>
  <si>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</si>
  <si>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</si>
  <si>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</si>
  <si>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</si>
  <si>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</si>
  <si>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</si>
  <si>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</si>
  <si>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Outros (Renda)</t>
  </si>
  <si>
    <t>Receita Total</t>
  </si>
  <si>
    <t>Condomínio</t>
  </si>
  <si>
    <t>Aluguel</t>
  </si>
  <si>
    <t>Transporte</t>
  </si>
  <si>
    <t>Alimentação</t>
  </si>
  <si>
    <t>Luz</t>
  </si>
  <si>
    <t>Água</t>
  </si>
  <si>
    <t>Internet</t>
  </si>
  <si>
    <t>Academia</t>
  </si>
  <si>
    <t>Saúde</t>
  </si>
  <si>
    <t>Cartão de Crédito</t>
  </si>
  <si>
    <t>Diarista</t>
  </si>
  <si>
    <t>Escola (filhos)</t>
  </si>
  <si>
    <t>Empréstimo</t>
  </si>
  <si>
    <t>Celular</t>
  </si>
  <si>
    <t>Plano de Saúde</t>
  </si>
  <si>
    <t>Supermercado</t>
  </si>
  <si>
    <t>Outros</t>
  </si>
  <si>
    <t>Terapia</t>
  </si>
  <si>
    <t>Alterar nome do campo para personalizar #2</t>
  </si>
  <si>
    <t>Alterar nome do campo para personalizar #3</t>
  </si>
  <si>
    <t>* não editar esses campos</t>
  </si>
  <si>
    <t>Alimentação (Gastos extras)</t>
  </si>
  <si>
    <t>Assinaturas Mensais</t>
  </si>
  <si>
    <t>Festas/Bares</t>
  </si>
  <si>
    <t>Hobbies</t>
  </si>
  <si>
    <t>Confraternização</t>
  </si>
  <si>
    <t>Alterar nome do campo para personalizar #1</t>
  </si>
  <si>
    <t>Despesas Não Essenciais</t>
  </si>
  <si>
    <t>Sobras ($)</t>
  </si>
  <si>
    <t>Sobras (%)</t>
  </si>
  <si>
    <t>Mês</t>
  </si>
  <si>
    <t>Planejado</t>
  </si>
  <si>
    <t>Gasto atual</t>
  </si>
  <si>
    <t>Disponível</t>
  </si>
  <si>
    <t xml:space="preserve">Despesas totais </t>
  </si>
  <si>
    <t xml:space="preserve">Educação </t>
  </si>
  <si>
    <t xml:space="preserve">Liberdade Financeira </t>
  </si>
  <si>
    <t xml:space="preserve">Reserva de Emergência </t>
  </si>
  <si>
    <t>TOTAL</t>
  </si>
  <si>
    <t>Renda Prevista (Real)</t>
  </si>
  <si>
    <t>DESPESAS ESSENCIAIS</t>
  </si>
  <si>
    <t>LAZER</t>
  </si>
  <si>
    <t>INVESTIMENTOS</t>
  </si>
  <si>
    <t>RESUMO DO MÊS</t>
  </si>
  <si>
    <t>Despesas essenciais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</si>
</sst>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ProximaNova-Regular"/>
    </font>
    <font>
      <sz val="11"/>
      <color theme="0"/>
      <name val="ProximaNova-Regular"/>
    </font>
    <font>
      <sz val="18"/>
      <color theme="0"/>
      <name val="Proxima Nova Bold"/>
    </font>
    <font>
      <sz val="18"/>
      <color rgb="FF00B1DC"/>
      <name val="Calibri"/>
      <family val="2"/>
      <scheme val="minor"/>
    </font>
    <font>
      <sz val="14"/>
      <color theme="1"/>
      <name val="ProximaNova-Regular"/>
    </font>
    <font>
      <b/>
      <sz val="12"/>
      <color theme="0"/>
      <name val="ProximaNova-Regular"/>
    </font>
    <font>
      <b/>
      <sz val="12"/>
      <color theme="0"/>
      <name val="Proxima Nova Bold"/>
    </font>
    <font>
      <b/>
      <sz val="14"/>
      <color theme="0"/>
      <name val="Proxima Nova Bold"/>
    </font>
    <font>
      <sz val="18"/>
      <color rgb="FF00C3F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ProximaNova-Regular"/>
    </font>
    <font>
      <sz val="14"/>
      <color theme="0"/>
      <name val="ProximaNova-Regular"/>
    </font>
    <font>
      <sz val="14"/>
      <color theme="0"/>
      <name val="Proxima nova regular"/>
    </font>
    <font>
      <b/>
      <sz val="12"/>
      <color theme="0"/>
      <name val="Proxima nova regular"/>
    </font>
    <font>
      <sz val="12"/>
      <color theme="0" tint="-0.249977111117893"/>
      <name val="Proxima nova regular"/>
    </font>
    <font>
      <b/>
      <sz val="12"/>
      <color theme="0" tint="-0.249977111117893"/>
      <name val="Proxima nova regular"/>
    </font>
    <font>
      <b/>
      <sz val="14"/>
      <color theme="0" tint="-0.14999847407452621"/>
      <name val="Proxima nova regular"/>
    </font>
    <font>
      <sz val="11"/>
      <color theme="0" tint="-0.249977111117893"/>
      <name val="Proxima nova regula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F1116"/>
        <bgColor indexed="64"/>
      </patternFill>
    </fill>
    <fill>
      <patternFill patternType="solid">
        <fgColor rgb="FF191C24"/>
        <bgColor indexed="64"/>
      </patternFill>
    </fill>
    <fill>
      <patternFill patternType="solid">
        <fgColor rgb="FF292F3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97AFB9"/>
      </top>
      <bottom style="thin">
        <color rgb="FF97AFB9"/>
      </bottom>
      <diagonal/>
    </border>
    <border>
      <left/>
      <right/>
      <top/>
      <bottom style="medium">
        <color rgb="FF00E7F9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4" fontId="0" fillId="3" borderId="0" xfId="1" applyFont="1" applyFill="1" applyBorder="1"/>
    <xf numFmtId="44" fontId="0" fillId="3" borderId="0" xfId="0" applyNumberFormat="1" applyFill="1"/>
    <xf numFmtId="0" fontId="12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1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44" fontId="0" fillId="4" borderId="0" xfId="1" applyFont="1" applyFill="1" applyBorder="1"/>
    <xf numFmtId="0" fontId="9" fillId="4" borderId="0" xfId="0" applyFont="1" applyFill="1" applyAlignment="1">
      <alignment horizontal="left" indent="5"/>
    </xf>
    <xf numFmtId="0" fontId="9" fillId="4" borderId="0" xfId="0" applyFont="1" applyFill="1" applyAlignment="1">
      <alignment horizontal="left" indent="1"/>
    </xf>
    <xf numFmtId="165" fontId="13" fillId="4" borderId="0" xfId="1" applyNumberFormat="1" applyFont="1" applyFill="1" applyBorder="1" applyAlignment="1">
      <alignment horizontal="left" indent="4"/>
    </xf>
    <xf numFmtId="44" fontId="0" fillId="4" borderId="0" xfId="0" applyNumberFormat="1" applyFill="1" applyAlignment="1">
      <alignment horizontal="left" indent="4"/>
    </xf>
    <xf numFmtId="0" fontId="9" fillId="4" borderId="0" xfId="0" applyFont="1" applyFill="1" applyAlignment="1">
      <alignment horizontal="left" indent="4"/>
    </xf>
    <xf numFmtId="0" fontId="0" fillId="4" borderId="0" xfId="0" applyFill="1" applyAlignment="1">
      <alignment horizontal="left" indent="10"/>
    </xf>
    <xf numFmtId="0" fontId="13" fillId="4" borderId="0" xfId="0" applyFont="1" applyFill="1" applyAlignment="1">
      <alignment horizontal="left" indent="9"/>
    </xf>
    <xf numFmtId="0" fontId="14" fillId="4" borderId="0" xfId="0" applyFont="1" applyFill="1" applyAlignment="1">
      <alignment horizontal="left" indent="4"/>
    </xf>
    <xf numFmtId="0" fontId="10" fillId="4" borderId="0" xfId="0" applyFont="1" applyFill="1" applyAlignment="1">
      <alignment horizontal="right" indent="1"/>
    </xf>
    <xf numFmtId="0" fontId="13" fillId="4" borderId="0" xfId="0" applyFont="1" applyFill="1" applyAlignment="1">
      <alignment horizontal="left" vertical="center" indent="5"/>
    </xf>
    <xf numFmtId="0" fontId="13" fillId="4" borderId="0" xfId="0" applyFont="1" applyFill="1" applyAlignment="1">
      <alignment horizontal="left" vertical="center" indent="4"/>
    </xf>
    <xf numFmtId="9" fontId="13" fillId="4" borderId="0" xfId="2" applyFont="1" applyFill="1" applyBorder="1" applyAlignment="1">
      <alignment horizontal="right" indent="1"/>
    </xf>
    <xf numFmtId="0" fontId="0" fillId="4" borderId="0" xfId="0" applyFill="1" applyAlignment="1">
      <alignment horizontal="left" indent="4"/>
    </xf>
    <xf numFmtId="9" fontId="13" fillId="4" borderId="5" xfId="2" applyFont="1" applyFill="1" applyBorder="1" applyAlignment="1">
      <alignment horizontal="right" indent="1"/>
    </xf>
    <xf numFmtId="0" fontId="0" fillId="4" borderId="0" xfId="0" applyFill="1" applyAlignment="1">
      <alignment horizontal="left" indent="2"/>
    </xf>
    <xf numFmtId="0" fontId="7" fillId="4" borderId="0" xfId="0" applyFont="1" applyFill="1" applyAlignment="1">
      <alignment horizontal="left" indent="2"/>
    </xf>
    <xf numFmtId="10" fontId="8" fillId="4" borderId="0" xfId="2" applyNumberFormat="1" applyFont="1" applyFill="1" applyBorder="1" applyAlignment="1">
      <alignment horizontal="right" indent="1"/>
    </xf>
    <xf numFmtId="6" fontId="17" fillId="5" borderId="0" xfId="0" applyNumberFormat="1" applyFont="1" applyFill="1" applyAlignment="1">
      <alignment vertical="center"/>
    </xf>
    <xf numFmtId="6" fontId="17" fillId="5" borderId="0" xfId="0" applyNumberFormat="1" applyFont="1" applyFill="1" applyAlignment="1">
      <alignment horizontal="right" vertical="center"/>
    </xf>
    <xf numFmtId="6" fontId="17" fillId="5" borderId="0" xfId="0" applyNumberFormat="1" applyFont="1" applyFill="1" applyAlignment="1">
      <alignment horizontal="right"/>
    </xf>
    <xf numFmtId="6" fontId="18" fillId="5" borderId="0" xfId="0" applyNumberFormat="1" applyFont="1" applyFill="1" applyAlignment="1">
      <alignment horizontal="left" vertical="center" indent="2"/>
    </xf>
    <xf numFmtId="6" fontId="18" fillId="5" borderId="0" xfId="0" applyNumberFormat="1" applyFont="1" applyFill="1" applyAlignment="1">
      <alignment vertical="center"/>
    </xf>
    <xf numFmtId="6" fontId="18" fillId="5" borderId="0" xfId="0" applyNumberFormat="1" applyFont="1" applyFill="1" applyAlignment="1">
      <alignment horizontal="right" vertical="center"/>
    </xf>
    <xf numFmtId="6" fontId="18" fillId="5" borderId="0" xfId="0" applyNumberFormat="1" applyFont="1" applyFill="1" applyAlignment="1">
      <alignment horizontal="right"/>
    </xf>
    <xf numFmtId="6" fontId="17" fillId="5" borderId="0" xfId="0" applyNumberFormat="1" applyFont="1" applyFill="1" applyAlignment="1">
      <alignment horizontal="left" vertical="center" indent="3"/>
    </xf>
    <xf numFmtId="164" fontId="17" fillId="5" borderId="0" xfId="0" applyNumberFormat="1" applyFont="1" applyFill="1" applyAlignment="1">
      <alignment horizontal="right" vertical="center"/>
    </xf>
    <xf numFmtId="6" fontId="19" fillId="4" borderId="0" xfId="0" applyNumberFormat="1" applyFont="1" applyFill="1" applyAlignment="1">
      <alignment vertical="center"/>
    </xf>
    <xf numFmtId="0" fontId="0" fillId="5" borderId="0" xfId="0" applyFill="1"/>
    <xf numFmtId="6" fontId="17" fillId="5" borderId="0" xfId="0" applyNumberFormat="1" applyFont="1" applyFill="1" applyAlignment="1">
      <alignment horizontal="right" indent="1"/>
    </xf>
    <xf numFmtId="6" fontId="18" fillId="5" borderId="0" xfId="0" applyNumberFormat="1" applyFont="1" applyFill="1" applyAlignment="1">
      <alignment horizontal="right" indent="1"/>
    </xf>
    <xf numFmtId="6" fontId="18" fillId="5" borderId="0" xfId="0" applyNumberFormat="1" applyFont="1" applyFill="1" applyAlignment="1">
      <alignment horizontal="right" vertical="center" indent="1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 indent="1"/>
    </xf>
    <xf numFmtId="0" fontId="13" fillId="4" borderId="0" xfId="0" applyFont="1" applyFill="1" applyAlignment="1">
      <alignment horizontal="left" vertical="center" indent="2"/>
    </xf>
    <xf numFmtId="0" fontId="0" fillId="3" borderId="0" xfId="0" applyFill="1" applyAlignment="1">
      <alignment vertical="center"/>
    </xf>
    <xf numFmtId="0" fontId="9" fillId="4" borderId="0" xfId="0" applyFont="1" applyFill="1" applyAlignment="1">
      <alignment horizontal="center" vertical="center"/>
    </xf>
    <xf numFmtId="165" fontId="13" fillId="4" borderId="0" xfId="1" applyNumberFormat="1" applyFont="1" applyFill="1" applyBorder="1" applyAlignment="1">
      <alignment horizontal="center"/>
    </xf>
    <xf numFmtId="6" fontId="13" fillId="4" borderId="0" xfId="2" applyNumberFormat="1" applyFont="1" applyFill="1" applyBorder="1" applyAlignment="1">
      <alignment horizontal="right" vertical="center" indent="1"/>
    </xf>
    <xf numFmtId="6" fontId="13" fillId="4" borderId="0" xfId="2" applyNumberFormat="1" applyFont="1" applyFill="1" applyBorder="1" applyAlignment="1">
      <alignment horizontal="right" vertical="center" indent="2"/>
    </xf>
    <xf numFmtId="17" fontId="16" fillId="4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6" fontId="19" fillId="4" borderId="0" xfId="0" applyNumberFormat="1" applyFont="1" applyFill="1" applyAlignment="1">
      <alignment horizontal="center" vertical="center"/>
    </xf>
    <xf numFmtId="6" fontId="19" fillId="4" borderId="0" xfId="0" applyNumberFormat="1" applyFont="1" applyFill="1" applyAlignment="1">
      <alignment horizontal="left" vertical="center" indent="2"/>
    </xf>
    <xf numFmtId="0" fontId="15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indent="2"/>
    </xf>
    <xf numFmtId="0" fontId="9" fillId="4" borderId="0" xfId="0" applyFont="1" applyFill="1" applyAlignment="1">
      <alignment horizontal="left" vertical="center" indent="2"/>
    </xf>
  </cellXfs>
  <cellStyles count="5">
    <cellStyle name="Moeda" xfId="1" builtinId="4"/>
    <cellStyle name="Moeda 2" xfId="4" xr:uid="{00000000-0005-0000-0000-000002000000}"/>
    <cellStyle name="Normal" xfId="0" builtinId="0"/>
    <cellStyle name="Porcentagem" xfId="2" builtinId="5"/>
    <cellStyle name="Vírgula 2" xfId="3" xr:uid="{00000000-0005-0000-0000-000006000000}"/>
  </cellStyles>
  <dxfs count="0"/>
  <tableStyles count="0" defaultTableStyle="TableStyleMedium2" defaultPivotStyle="PivotStyleLight16"/>
  <colors>
    <mruColors>
      <color rgb="FF4BA6FB"/>
      <color rgb="FFECF0F4"/>
      <color rgb="FF023564"/>
      <color rgb="FF292F3D"/>
      <color rgb="FF323849"/>
      <color rgb="FF191C24"/>
      <color rgb="FF3A4255"/>
      <color rgb="FF000B14"/>
      <color rgb="FF034A8C"/>
      <color rgb="FF0F89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6453205210586"/>
          <c:y val="0.20207052100138859"/>
          <c:w val="0.54194174064655709"/>
          <c:h val="0.68778556350180997"/>
        </c:manualLayout>
      </c:layout>
      <c:pieChart>
        <c:varyColors val="1"/>
        <c:ser>
          <c:idx val="0"/>
          <c:order val="0"/>
          <c:tx>
            <c:strRef>
              <c:f>Orçamento!$D$12</c:f>
              <c:strCache>
                <c:ptCount val="1"/>
                <c:pt idx="0">
                  <c:v>Tipo de fluxo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3-4824-88A7-ECEDFDBA6FB2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3-4824-88A7-ECEDFDBA6FB2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3-4824-88A7-ECEDFDBA6FB2}"/>
              </c:ext>
            </c:extLst>
          </c:dPt>
          <c:dPt>
            <c:idx val="3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3-4824-88A7-ECEDFDBA6FB2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3-4824-88A7-ECEDFDBA6FB2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4750019988084"/>
                      <c:h val="0.169925106879370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733-4824-88A7-ECEDFDBA6FB2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34252269399832"/>
                      <c:h val="0.179381371654784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33-4824-88A7-ECEDFDBA6FB2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95422083867425"/>
                      <c:h val="0.163620930362428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733-4824-88A7-ECEDFDBA6FB2}"/>
                </c:ext>
              </c:extLst>
            </c:dLbl>
            <c:dLbl>
              <c:idx val="3"/>
              <c:layout>
                <c:manualLayout>
                  <c:x val="-5.7179161372299871E-2"/>
                  <c:y val="-3.211303789338486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33-4824-88A7-ECEDFDBA6FB2}"/>
                </c:ext>
              </c:extLst>
            </c:dLbl>
            <c:dLbl>
              <c:idx val="4"/>
              <c:layout>
                <c:manualLayout>
                  <c:x val="0"/>
                  <c:y val="-2.626315496690081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56014900932809"/>
                      <c:h val="0.173232645052316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733-4824-88A7-ECEDFDBA6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Proxima Nova Rg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Orçamento!$D$13:$E$17</c:f>
              <c:strCache>
                <c:ptCount val="5"/>
                <c:pt idx="0">
                  <c:v>Despesas essenciais</c:v>
                </c:pt>
                <c:pt idx="1">
                  <c:v>Lazer</c:v>
                </c:pt>
                <c:pt idx="2">
                  <c:v>Educação</c:v>
                </c:pt>
                <c:pt idx="3">
                  <c:v>Liberdade financeira</c:v>
                </c:pt>
                <c:pt idx="4">
                  <c:v>Reserva de Emergência</c:v>
                </c:pt>
              </c:strCache>
            </c:strRef>
          </c:cat>
          <c:val>
            <c:numRef>
              <c:f>Orçamento!$F$13:$F$17</c:f>
              <c:numCache>
                <c:formatCode>0%</c:formatCode>
                <c:ptCount val="5"/>
                <c:pt idx="0">
                  <c:v>0.55000000000000004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33-4824-88A7-ECEDFDBA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6446270006181"/>
          <c:y val="0.12580989350227861"/>
          <c:w val="0.69323827718915887"/>
          <c:h val="0.6877855635018099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Controle!$G$9</c:f>
              <c:strCache>
                <c:ptCount val="1"/>
                <c:pt idx="0">
                  <c:v>Gasto atual</c:v>
                </c:pt>
              </c:strCache>
            </c:strRef>
          </c:tx>
          <c:spPr>
            <a:solidFill>
              <a:srgbClr val="023564"/>
            </a:solidFill>
            <a:ln w="19050">
              <a:noFill/>
            </a:ln>
            <a:effectLst/>
          </c:spPr>
          <c:invertIfNegative val="0"/>
          <c:cat>
            <c:strRef>
              <c:f>Controle!$D$10:$D$14</c:f>
              <c:strCache>
                <c:ptCount val="5"/>
                <c:pt idx="0">
                  <c:v>Despesas essenciais</c:v>
                </c:pt>
                <c:pt idx="1">
                  <c:v>Lazer</c:v>
                </c:pt>
                <c:pt idx="2">
                  <c:v>Educação</c:v>
                </c:pt>
                <c:pt idx="3">
                  <c:v>Liberdade financeira</c:v>
                </c:pt>
                <c:pt idx="4">
                  <c:v>Reserva de Emergência</c:v>
                </c:pt>
              </c:strCache>
            </c:strRef>
          </c:cat>
          <c:val>
            <c:numRef>
              <c:f>Controle!$G$10:$G$14</c:f>
              <c:numCache>
                <c:formatCode>"R$"#,##0_);[Red]\("R$"#,##0\)</c:formatCode>
                <c:ptCount val="5"/>
                <c:pt idx="0">
                  <c:v>4345</c:v>
                </c:pt>
                <c:pt idx="1">
                  <c:v>675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CA-4B4B-8A31-6DB1B7EB5546}"/>
            </c:ext>
          </c:extLst>
        </c:ser>
        <c:ser>
          <c:idx val="2"/>
          <c:order val="2"/>
          <c:tx>
            <c:strRef>
              <c:f>Controle!$H$9</c:f>
              <c:strCache>
                <c:ptCount val="1"/>
                <c:pt idx="0">
                  <c:v>Disponível</c:v>
                </c:pt>
              </c:strCache>
            </c:strRef>
          </c:tx>
          <c:spPr>
            <a:solidFill>
              <a:srgbClr val="ECF0F4"/>
            </a:solidFill>
            <a:ln w="19050">
              <a:noFill/>
            </a:ln>
            <a:effectLst/>
          </c:spPr>
          <c:invertIfNegative val="0"/>
          <c:cat>
            <c:strRef>
              <c:f>Controle!$D$10:$D$14</c:f>
              <c:strCache>
                <c:ptCount val="5"/>
                <c:pt idx="0">
                  <c:v>Despesas essenciais</c:v>
                </c:pt>
                <c:pt idx="1">
                  <c:v>Lazer</c:v>
                </c:pt>
                <c:pt idx="2">
                  <c:v>Educação</c:v>
                </c:pt>
                <c:pt idx="3">
                  <c:v>Liberdade financeira</c:v>
                </c:pt>
                <c:pt idx="4">
                  <c:v>Reserva de Emergência</c:v>
                </c:pt>
              </c:strCache>
            </c:strRef>
          </c:cat>
          <c:val>
            <c:numRef>
              <c:f>Controle!$H$10:$H$14</c:f>
              <c:numCache>
                <c:formatCode>"R$"#,##0_);[Red]\("R$"#,##0\)</c:formatCode>
                <c:ptCount val="5"/>
                <c:pt idx="0">
                  <c:v>-384.99999999999955</c:v>
                </c:pt>
                <c:pt idx="1">
                  <c:v>45</c:v>
                </c:pt>
                <c:pt idx="2">
                  <c:v>520</c:v>
                </c:pt>
                <c:pt idx="3">
                  <c:v>780</c:v>
                </c:pt>
                <c:pt idx="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CA-4B4B-8A31-6DB1B7EB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7824080"/>
        <c:axId val="137824912"/>
      </c:barChart>
      <c:lineChart>
        <c:grouping val="stacked"/>
        <c:varyColors val="0"/>
        <c:ser>
          <c:idx val="0"/>
          <c:order val="0"/>
          <c:tx>
            <c:strRef>
              <c:f>Controle!$F$9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rgbClr val="4BA6F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BA6FB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4BA6FB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4BA6F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A-4B4B-8A31-6DB1B7EB554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4BA6FB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4BA6F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A-4B4B-8A31-6DB1B7EB554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4BA6FB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4BA6F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A-4B4B-8A31-6DB1B7EB554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4BA6FB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4BA6F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A-4B4B-8A31-6DB1B7EB554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4BA6FB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4BA6F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A-4B4B-8A31-6DB1B7EB5546}"/>
              </c:ext>
            </c:extLst>
          </c:dPt>
          <c:cat>
            <c:strRef>
              <c:f>Controle!$D$10:$D$14</c:f>
              <c:strCache>
                <c:ptCount val="5"/>
                <c:pt idx="0">
                  <c:v>Despesas essenciais</c:v>
                </c:pt>
                <c:pt idx="1">
                  <c:v>Lazer</c:v>
                </c:pt>
                <c:pt idx="2">
                  <c:v>Educação</c:v>
                </c:pt>
                <c:pt idx="3">
                  <c:v>Liberdade financeira</c:v>
                </c:pt>
                <c:pt idx="4">
                  <c:v>Reserva de Emergência</c:v>
                </c:pt>
              </c:strCache>
            </c:strRef>
          </c:cat>
          <c:val>
            <c:numRef>
              <c:f>Controle!$F$10:$F$14</c:f>
              <c:numCache>
                <c:formatCode>"R$"#,##0_);[Red]\("R$"#,##0\)</c:formatCode>
                <c:ptCount val="5"/>
                <c:pt idx="0">
                  <c:v>3960.0000000000005</c:v>
                </c:pt>
                <c:pt idx="1">
                  <c:v>720</c:v>
                </c:pt>
                <c:pt idx="2">
                  <c:v>720</c:v>
                </c:pt>
                <c:pt idx="3">
                  <c:v>1080</c:v>
                </c:pt>
                <c:pt idx="4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CA-4B4B-8A31-6DB1B7EB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24080"/>
        <c:axId val="137824912"/>
      </c:lineChart>
      <c:catAx>
        <c:axId val="13782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Proxima Nova Bold"/>
                <a:ea typeface="+mn-ea"/>
                <a:cs typeface="+mn-cs"/>
              </a:defRPr>
            </a:pPr>
            <a:endParaRPr lang="pt-BR"/>
          </a:p>
        </c:txPr>
        <c:crossAx val="137824912"/>
        <c:crosses val="autoZero"/>
        <c:auto val="1"/>
        <c:lblAlgn val="ctr"/>
        <c:lblOffset val="100"/>
        <c:noMultiLvlLbl val="0"/>
      </c:catAx>
      <c:valAx>
        <c:axId val="1378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&quot;R$&quot;#,##0_);[Red]\(&quot;R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Proxima Nova Bold"/>
                <a:ea typeface="+mn-ea"/>
                <a:cs typeface="+mn-cs"/>
              </a:defRPr>
            </a:pPr>
            <a:endParaRPr lang="pt-BR"/>
          </a:p>
        </c:txPr>
        <c:crossAx val="137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Proxima Nova Bold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bg1"/>
          </a:solidFill>
          <a:latin typeface="Proxima Nova Bold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3</xdr:row>
      <xdr:rowOff>167640</xdr:rowOff>
    </xdr:from>
    <xdr:to>
      <xdr:col>12</xdr:col>
      <xdr:colOff>594360</xdr:colOff>
      <xdr:row>22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FF441-4C03-4838-963B-6C39AC9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29264</xdr:colOff>
      <xdr:row>0</xdr:row>
      <xdr:rowOff>216630</xdr:rowOff>
    </xdr:from>
    <xdr:to>
      <xdr:col>2</xdr:col>
      <xdr:colOff>147364</xdr:colOff>
      <xdr:row>0</xdr:row>
      <xdr:rowOff>435786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F664CB-BE5B-2B4F-9BDD-C67A42ED4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924" y="216630"/>
          <a:ext cx="1268720" cy="219156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3</xdr:row>
      <xdr:rowOff>57150</xdr:rowOff>
    </xdr:from>
    <xdr:to>
      <xdr:col>7</xdr:col>
      <xdr:colOff>13125</xdr:colOff>
      <xdr:row>4</xdr:row>
      <xdr:rowOff>95250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15B1C29C-53CD-416E-8752-B95ED9B9EAA2}"/>
            </a:ext>
          </a:extLst>
        </xdr:cNvPr>
        <xdr:cNvSpPr/>
      </xdr:nvSpPr>
      <xdr:spPr>
        <a:xfrm>
          <a:off x="2552700" y="1295400"/>
          <a:ext cx="4527975" cy="438150"/>
        </a:xfrm>
        <a:prstGeom prst="round2SameRect">
          <a:avLst>
            <a:gd name="adj1" fmla="val 42529"/>
            <a:gd name="adj2" fmla="val 0"/>
          </a:avLst>
        </a:prstGeom>
        <a:solidFill>
          <a:srgbClr val="191C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Proxima Nova Bold"/>
            </a:rPr>
            <a:t>PLANEJAMENTO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7</xdr:col>
      <xdr:colOff>3600</xdr:colOff>
      <xdr:row>22</xdr:row>
      <xdr:rowOff>76200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33C54872-A229-4A29-A146-6258F5759CDA}"/>
            </a:ext>
          </a:extLst>
        </xdr:cNvPr>
        <xdr:cNvSpPr/>
      </xdr:nvSpPr>
      <xdr:spPr>
        <a:xfrm rot="10800000">
          <a:off x="2543175" y="4953000"/>
          <a:ext cx="4527975" cy="457200"/>
        </a:xfrm>
        <a:prstGeom prst="round2SameRect">
          <a:avLst>
            <a:gd name="adj1" fmla="val 42529"/>
            <a:gd name="adj2" fmla="val 0"/>
          </a:avLst>
        </a:prstGeom>
        <a:solidFill>
          <a:srgbClr val="191C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bg1"/>
            </a:solidFill>
            <a:latin typeface="Proxima Nova Bold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16</xdr:col>
      <xdr:colOff>0</xdr:colOff>
      <xdr:row>4</xdr:row>
      <xdr:rowOff>38100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0EAB9D0F-00E5-4068-8C54-532088551004}"/>
            </a:ext>
          </a:extLst>
        </xdr:cNvPr>
        <xdr:cNvSpPr/>
      </xdr:nvSpPr>
      <xdr:spPr>
        <a:xfrm>
          <a:off x="1478280" y="1135380"/>
          <a:ext cx="16885920" cy="441960"/>
        </a:xfrm>
        <a:prstGeom prst="round2SameRect">
          <a:avLst>
            <a:gd name="adj1" fmla="val 42529"/>
            <a:gd name="adj2" fmla="val 0"/>
          </a:avLst>
        </a:prstGeom>
        <a:solidFill>
          <a:srgbClr val="191C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solidFill>
                <a:schemeClr val="bg1"/>
              </a:solidFill>
              <a:latin typeface="Proxima Nova Bold"/>
            </a:rPr>
            <a:t> . PLANEJAMENTO</a:t>
          </a:r>
        </a:p>
        <a:p>
          <a:pPr algn="l"/>
          <a:endParaRPr lang="pt-BR" sz="1600" b="1">
            <a:solidFill>
              <a:schemeClr val="bg1"/>
            </a:solidFill>
            <a:latin typeface="Proxima Nova Bold"/>
          </a:endParaRPr>
        </a:p>
        <a:p>
          <a:pPr algn="l"/>
          <a:endParaRPr lang="pt-BR" sz="1600" b="1">
            <a:solidFill>
              <a:schemeClr val="bg1"/>
            </a:solidFill>
            <a:latin typeface="Proxima Nova Bold"/>
          </a:endParaRPr>
        </a:p>
      </xdr:txBody>
    </xdr:sp>
    <xdr:clientData/>
  </xdr:twoCellAnchor>
  <xdr:twoCellAnchor>
    <xdr:from>
      <xdr:col>2</xdr:col>
      <xdr:colOff>0</xdr:colOff>
      <xdr:row>59</xdr:row>
      <xdr:rowOff>106680</xdr:rowOff>
    </xdr:from>
    <xdr:to>
      <xdr:col>16</xdr:col>
      <xdr:colOff>0</xdr:colOff>
      <xdr:row>61</xdr:row>
      <xdr:rowOff>106680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057B814F-7307-400E-AB7A-6248DE1D858A}"/>
            </a:ext>
          </a:extLst>
        </xdr:cNvPr>
        <xdr:cNvSpPr/>
      </xdr:nvSpPr>
      <xdr:spPr>
        <a:xfrm rot="10800000">
          <a:off x="1478280" y="12618720"/>
          <a:ext cx="16885920" cy="365760"/>
        </a:xfrm>
        <a:prstGeom prst="round2SameRect">
          <a:avLst>
            <a:gd name="adj1" fmla="val 42529"/>
            <a:gd name="adj2" fmla="val 0"/>
          </a:avLst>
        </a:prstGeom>
        <a:solidFill>
          <a:srgbClr val="191C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600" b="1">
            <a:solidFill>
              <a:schemeClr val="bg1"/>
            </a:solidFill>
            <a:latin typeface="Proxima Nova Bold"/>
          </a:endParaRPr>
        </a:p>
      </xdr:txBody>
    </xdr:sp>
    <xdr:clientData/>
  </xdr:twoCellAnchor>
  <xdr:twoCellAnchor editAs="oneCell">
    <xdr:from>
      <xdr:col>1</xdr:col>
      <xdr:colOff>30480</xdr:colOff>
      <xdr:row>0</xdr:row>
      <xdr:rowOff>213360</xdr:rowOff>
    </xdr:from>
    <xdr:to>
      <xdr:col>2</xdr:col>
      <xdr:colOff>148580</xdr:colOff>
      <xdr:row>0</xdr:row>
      <xdr:rowOff>432516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37A146-B904-451E-A903-E7E8E0632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" y="213360"/>
          <a:ext cx="1268720" cy="2191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3</xdr:row>
      <xdr:rowOff>38101</xdr:rowOff>
    </xdr:from>
    <xdr:to>
      <xdr:col>13</xdr:col>
      <xdr:colOff>754380</xdr:colOff>
      <xdr:row>18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7BE2CC-693B-4A56-B916-856A9566B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29264</xdr:colOff>
      <xdr:row>0</xdr:row>
      <xdr:rowOff>216630</xdr:rowOff>
    </xdr:from>
    <xdr:to>
      <xdr:col>2</xdr:col>
      <xdr:colOff>147364</xdr:colOff>
      <xdr:row>0</xdr:row>
      <xdr:rowOff>435786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E4FB9C71-7378-4C55-93AF-0BFB769EF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924" y="216630"/>
          <a:ext cx="1268720" cy="21915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38100</xdr:rowOff>
    </xdr:from>
    <xdr:to>
      <xdr:col>8</xdr:col>
      <xdr:colOff>0</xdr:colOff>
      <xdr:row>4</xdr:row>
      <xdr:rowOff>76200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8D3CA4B2-5E4F-4AA5-A105-CE2D538AD477}"/>
            </a:ext>
          </a:extLst>
        </xdr:cNvPr>
        <xdr:cNvSpPr/>
      </xdr:nvSpPr>
      <xdr:spPr>
        <a:xfrm>
          <a:off x="2628900" y="1280160"/>
          <a:ext cx="5173980" cy="441960"/>
        </a:xfrm>
        <a:prstGeom prst="round2SameRect">
          <a:avLst>
            <a:gd name="adj1" fmla="val 42529"/>
            <a:gd name="adj2" fmla="val 0"/>
          </a:avLst>
        </a:prstGeom>
        <a:solidFill>
          <a:srgbClr val="191C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Proxima Nova Bold"/>
            </a:rPr>
            <a:t>Controle de Orçamento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8</xdr:col>
      <xdr:colOff>0</xdr:colOff>
      <xdr:row>17</xdr:row>
      <xdr:rowOff>76200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C8A6FC83-AA94-4F52-9FB7-8CF0483E8968}"/>
            </a:ext>
          </a:extLst>
        </xdr:cNvPr>
        <xdr:cNvSpPr/>
      </xdr:nvSpPr>
      <xdr:spPr>
        <a:xfrm rot="10800000">
          <a:off x="2543175" y="5553075"/>
          <a:ext cx="5019675" cy="457200"/>
        </a:xfrm>
        <a:prstGeom prst="round2SameRect">
          <a:avLst>
            <a:gd name="adj1" fmla="val 42529"/>
            <a:gd name="adj2" fmla="val 0"/>
          </a:avLst>
        </a:prstGeom>
        <a:solidFill>
          <a:srgbClr val="191C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bg1"/>
            </a:solidFill>
            <a:latin typeface="Proxima Nova Bold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>
    <tabColor theme="1" tint="0.249977111117893"/>
  </sheetPr>
  <dimension ref="C1:O58"/>
  <sheetViews>
    <sheetView showGridLines="0" tabSelected="1" topLeftCell="C3" zoomScaleNormal="100" workbookViewId="0">
      <selection activeCell="C3" sqref="C3"/>
    </sheetView>
  </sheetViews>
  <sheetFormatPr baseColWidth="10" defaultColWidth="8.83203125" defaultRowHeight="15"/>
  <cols>
    <col min="1" max="1" width="4.6640625" customWidth="1"/>
    <col min="2" max="4" width="16.6640625" customWidth="1"/>
    <col min="5" max="5" width="26.1640625" customWidth="1"/>
    <col min="6" max="6" width="17.33203125" customWidth="1"/>
    <col min="7" max="7" width="7.6640625" customWidth="1"/>
    <col min="8" max="21" width="16.6640625" customWidth="1"/>
  </cols>
  <sheetData>
    <row r="1" spans="3:15" s="9" customFormat="1" ht="49.25" customHeight="1" thickBot="1">
      <c r="D1" s="11" t="s">
        <v>0</v>
      </c>
      <c r="E1" s="12" t="s">
        <v>1</v>
      </c>
      <c r="F1" s="12" t="s">
        <v>2</v>
      </c>
      <c r="G1" s="2"/>
      <c r="H1" s="3"/>
      <c r="I1" s="58"/>
      <c r="J1" s="59"/>
      <c r="K1" s="60"/>
      <c r="L1" s="58"/>
      <c r="M1" s="59"/>
      <c r="N1" s="60"/>
    </row>
    <row r="2" spans="3:15" s="4" customFormat="1" ht="26" customHeight="1">
      <c r="F2" s="5"/>
    </row>
    <row r="3" spans="3:15" s="4" customFormat="1" ht="23">
      <c r="F3" s="5"/>
    </row>
    <row r="4" spans="3:15" s="4" customFormat="1" ht="32" customHeight="1">
      <c r="C4" s="10"/>
      <c r="D4" s="10"/>
      <c r="E4" s="10"/>
      <c r="F4" s="10"/>
      <c r="G4" s="10"/>
      <c r="H4" s="10"/>
      <c r="I4" s="61"/>
      <c r="J4" s="61"/>
      <c r="K4" s="61"/>
      <c r="L4" s="61"/>
      <c r="M4" s="61"/>
      <c r="N4" s="61"/>
      <c r="O4" s="61"/>
    </row>
    <row r="5" spans="3:15" s="4" customFormat="1" ht="18" customHeight="1">
      <c r="C5" s="6"/>
      <c r="D5" s="15"/>
      <c r="E5" s="15"/>
      <c r="F5" s="15"/>
      <c r="G5" s="15"/>
      <c r="H5" s="6"/>
      <c r="I5" s="6"/>
      <c r="J5" s="6"/>
      <c r="K5" s="6"/>
      <c r="L5" s="6"/>
      <c r="M5" s="6"/>
      <c r="N5" s="6"/>
      <c r="O5" s="6"/>
    </row>
    <row r="6" spans="3:15" s="4" customFormat="1">
      <c r="D6" s="16"/>
      <c r="E6" s="16"/>
      <c r="F6" s="16"/>
      <c r="G6" s="17"/>
      <c r="H6" s="7"/>
    </row>
    <row r="7" spans="3:15" s="4" customFormat="1" ht="16">
      <c r="D7" s="18" t="s">
        <v>3</v>
      </c>
      <c r="E7" s="19"/>
      <c r="F7" s="20">
        <v>7000</v>
      </c>
      <c r="G7" s="21"/>
      <c r="H7" s="8"/>
    </row>
    <row r="8" spans="3:15" s="4" customFormat="1" ht="16">
      <c r="D8" s="18" t="s">
        <v>4</v>
      </c>
      <c r="E8" s="22"/>
      <c r="F8" s="20">
        <v>6000</v>
      </c>
      <c r="G8" s="21"/>
      <c r="H8" s="8"/>
    </row>
    <row r="9" spans="3:15" s="4" customFormat="1" ht="16">
      <c r="D9" s="18" t="s">
        <v>64</v>
      </c>
      <c r="E9" s="22"/>
      <c r="F9" s="20">
        <f>F7-F8</f>
        <v>1000</v>
      </c>
      <c r="G9" s="21"/>
      <c r="H9" s="8"/>
    </row>
    <row r="10" spans="3:15" s="4" customFormat="1" ht="18">
      <c r="D10" s="23"/>
      <c r="E10" s="24"/>
      <c r="F10" s="25"/>
      <c r="G10" s="21"/>
      <c r="H10" s="8"/>
    </row>
    <row r="11" spans="3:15" s="4" customFormat="1" ht="18">
      <c r="D11" s="23"/>
      <c r="E11" s="24"/>
      <c r="F11" s="25"/>
      <c r="G11" s="21"/>
      <c r="H11" s="8"/>
    </row>
    <row r="12" spans="3:15" s="4" customFormat="1" ht="18">
      <c r="D12" s="18" t="s">
        <v>5</v>
      </c>
      <c r="E12" s="22"/>
      <c r="F12" s="26"/>
      <c r="G12" s="21"/>
      <c r="H12" s="8"/>
    </row>
    <row r="13" spans="3:15" s="4" customFormat="1" ht="16">
      <c r="D13" s="27" t="s">
        <v>69</v>
      </c>
      <c r="E13" s="28"/>
      <c r="F13" s="29">
        <v>0.55000000000000004</v>
      </c>
      <c r="G13" s="30"/>
    </row>
    <row r="14" spans="3:15" s="4" customFormat="1" ht="16">
      <c r="D14" s="27" t="s">
        <v>7</v>
      </c>
      <c r="E14" s="28"/>
      <c r="F14" s="31">
        <v>0.1</v>
      </c>
      <c r="G14" s="30"/>
    </row>
    <row r="15" spans="3:15" s="4" customFormat="1" ht="16">
      <c r="D15" s="27" t="s">
        <v>8</v>
      </c>
      <c r="E15" s="28"/>
      <c r="F15" s="31">
        <v>0.1</v>
      </c>
      <c r="G15" s="30"/>
    </row>
    <row r="16" spans="3:15" s="4" customFormat="1" ht="16">
      <c r="D16" s="27" t="s">
        <v>9</v>
      </c>
      <c r="E16" s="28"/>
      <c r="F16" s="31">
        <v>0.15</v>
      </c>
      <c r="G16" s="30"/>
    </row>
    <row r="17" spans="4:7" s="4" customFormat="1" ht="16">
      <c r="D17" s="27" t="s">
        <v>10</v>
      </c>
      <c r="E17" s="28"/>
      <c r="F17" s="31">
        <v>0.1</v>
      </c>
      <c r="G17" s="30"/>
    </row>
    <row r="18" spans="4:7" s="4" customFormat="1" ht="18">
      <c r="D18" s="32"/>
      <c r="E18" s="33"/>
      <c r="F18" s="34">
        <f>SUM(F13:F17)</f>
        <v>1</v>
      </c>
      <c r="G18" s="30"/>
    </row>
    <row r="19" spans="4:7" s="4" customFormat="1">
      <c r="D19" s="16"/>
      <c r="E19" s="16"/>
      <c r="F19" s="16"/>
      <c r="G19" s="30"/>
    </row>
    <row r="20" spans="4:7" s="4" customFormat="1">
      <c r="D20" s="16"/>
      <c r="E20" s="16"/>
      <c r="F20" s="16"/>
      <c r="G20" s="16"/>
    </row>
    <row r="21" spans="4:7" s="4" customFormat="1">
      <c r="D21" s="1"/>
      <c r="E21" s="1"/>
      <c r="F21" s="1"/>
      <c r="G21" s="16"/>
    </row>
    <row r="22" spans="4:7" s="4" customFormat="1"/>
    <row r="23" spans="4:7" s="4" customFormat="1"/>
    <row r="24" spans="4:7" s="4" customFormat="1"/>
    <row r="25" spans="4:7" s="4" customFormat="1"/>
    <row r="26" spans="4:7" s="4" customFormat="1"/>
    <row r="27" spans="4:7" s="4" customFormat="1"/>
    <row r="28" spans="4:7" s="4" customFormat="1"/>
    <row r="29" spans="4:7" s="4" customFormat="1"/>
    <row r="30" spans="4:7" s="4" customFormat="1"/>
    <row r="31" spans="4:7" s="4" customFormat="1"/>
    <row r="32" spans="4:7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pans="4:6" s="4" customFormat="1"/>
    <row r="50" spans="4:6" s="4" customFormat="1"/>
    <row r="51" spans="4:6" s="4" customFormat="1"/>
    <row r="52" spans="4:6" s="4" customFormat="1"/>
    <row r="53" spans="4:6" s="4" customFormat="1"/>
    <row r="54" spans="4:6" s="4" customFormat="1"/>
    <row r="55" spans="4:6" s="4" customFormat="1"/>
    <row r="56" spans="4:6" s="4" customFormat="1"/>
    <row r="57" spans="4:6" s="4" customFormat="1"/>
    <row r="58" spans="4:6" s="4" customFormat="1">
      <c r="D58"/>
      <c r="E58"/>
      <c r="F58"/>
    </row>
  </sheetData>
  <mergeCells count="3">
    <mergeCell ref="I1:K1"/>
    <mergeCell ref="I4:O4"/>
    <mergeCell ref="L1:N1"/>
  </mergeCells>
  <hyperlinks>
    <hyperlink ref="E1" location="Acompanhamento!A1" display="Acompanhamento" xr:uid="{FE72D96F-087D-4A63-AD6E-E548E99DE152}"/>
    <hyperlink ref="F1" location="Controle!A1" display="Controle" xr:uid="{8F3D7688-83A9-41F1-881B-07C4AA059E5C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1AF9-116C-48CD-96CE-3E7B1F6C10F8}">
  <sheetPr>
    <tabColor theme="1" tint="0.249977111117893"/>
  </sheetPr>
  <dimension ref="A1:Q80"/>
  <sheetViews>
    <sheetView showGridLines="0" zoomScaleNormal="100" workbookViewId="0">
      <selection activeCell="G5" sqref="G5"/>
    </sheetView>
  </sheetViews>
  <sheetFormatPr baseColWidth="10" defaultColWidth="8.83203125" defaultRowHeight="15" zeroHeight="1"/>
  <cols>
    <col min="1" max="1" width="4.6640625" customWidth="1"/>
    <col min="2" max="4" width="16.6640625" customWidth="1"/>
    <col min="5" max="5" width="26.1640625" customWidth="1"/>
    <col min="6" max="6" width="17.33203125" customWidth="1"/>
    <col min="7" max="15" width="16.6640625" customWidth="1"/>
    <col min="16" max="16" width="18.33203125" customWidth="1"/>
    <col min="17" max="21" width="16.6640625" customWidth="1"/>
  </cols>
  <sheetData>
    <row r="1" spans="3:16" s="9" customFormat="1" ht="49.25" customHeight="1" thickBot="1">
      <c r="D1" s="12" t="s">
        <v>0</v>
      </c>
      <c r="E1" s="11" t="s">
        <v>1</v>
      </c>
      <c r="F1" s="12" t="s">
        <v>2</v>
      </c>
      <c r="G1" s="2"/>
      <c r="H1" s="3"/>
      <c r="I1" s="58"/>
      <c r="J1" s="59"/>
      <c r="K1" s="60"/>
      <c r="L1" s="58"/>
      <c r="M1" s="59"/>
      <c r="N1" s="60"/>
    </row>
    <row r="2" spans="3:16" s="4" customFormat="1" ht="26" customHeight="1">
      <c r="F2" s="5"/>
    </row>
    <row r="3" spans="3:16" s="4" customFormat="1" ht="14.5" customHeight="1">
      <c r="F3" s="5"/>
    </row>
    <row r="4" spans="3:16" s="4" customFormat="1" ht="32" customHeight="1">
      <c r="C4" s="10"/>
      <c r="D4" s="13"/>
    </row>
    <row r="5" spans="3:16" s="4" customFormat="1" ht="31.25" customHeight="1">
      <c r="C5" s="14"/>
      <c r="D5" s="14"/>
      <c r="E5" s="49" t="s">
        <v>11</v>
      </c>
      <c r="F5" s="49" t="s">
        <v>12</v>
      </c>
      <c r="G5" s="57">
        <v>44986</v>
      </c>
      <c r="H5" s="49" t="s">
        <v>13</v>
      </c>
      <c r="I5" s="49" t="s">
        <v>14</v>
      </c>
      <c r="J5" s="49" t="s">
        <v>15</v>
      </c>
      <c r="K5" s="49" t="s">
        <v>16</v>
      </c>
      <c r="L5" s="49" t="s">
        <v>17</v>
      </c>
      <c r="M5" s="49" t="s">
        <v>18</v>
      </c>
      <c r="N5" s="49" t="s">
        <v>19</v>
      </c>
      <c r="O5" s="49" t="s">
        <v>20</v>
      </c>
      <c r="P5" s="50" t="s">
        <v>21</v>
      </c>
    </row>
    <row r="6" spans="3:16" s="4" customFormat="1" ht="16">
      <c r="C6" s="42" t="s">
        <v>22</v>
      </c>
      <c r="D6" s="35"/>
      <c r="E6" s="36">
        <v>8000</v>
      </c>
      <c r="F6" s="36">
        <v>8000</v>
      </c>
      <c r="G6" s="36">
        <v>6000</v>
      </c>
      <c r="H6" s="36">
        <v>6000</v>
      </c>
      <c r="I6" s="36">
        <v>6000</v>
      </c>
      <c r="J6" s="37">
        <v>6000</v>
      </c>
      <c r="K6" s="37">
        <v>6000</v>
      </c>
      <c r="L6" s="37">
        <v>6000</v>
      </c>
      <c r="M6" s="37">
        <v>6000</v>
      </c>
      <c r="N6" s="37">
        <v>6000</v>
      </c>
      <c r="O6" s="37">
        <v>6000</v>
      </c>
      <c r="P6" s="46">
        <v>6000</v>
      </c>
    </row>
    <row r="7" spans="3:16" s="4" customFormat="1" ht="16">
      <c r="C7" s="42" t="s">
        <v>23</v>
      </c>
      <c r="D7" s="35"/>
      <c r="E7" s="36">
        <v>1000</v>
      </c>
      <c r="F7" s="36">
        <v>800</v>
      </c>
      <c r="G7" s="36">
        <v>1200</v>
      </c>
      <c r="H7" s="36">
        <v>1300</v>
      </c>
      <c r="I7" s="36">
        <v>1350</v>
      </c>
      <c r="J7" s="37">
        <v>950</v>
      </c>
      <c r="K7" s="37">
        <v>750</v>
      </c>
      <c r="L7" s="37">
        <v>850</v>
      </c>
      <c r="M7" s="37">
        <v>1050</v>
      </c>
      <c r="N7" s="37">
        <v>950</v>
      </c>
      <c r="O7" s="37">
        <v>850</v>
      </c>
      <c r="P7" s="46">
        <v>1000</v>
      </c>
    </row>
    <row r="8" spans="3:16" s="4" customFormat="1" ht="16">
      <c r="C8" s="38" t="s">
        <v>24</v>
      </c>
      <c r="D8" s="39"/>
      <c r="E8" s="40">
        <f>SUM(E6:E7)</f>
        <v>9000</v>
      </c>
      <c r="F8" s="40">
        <f t="shared" ref="F8:P8" si="0">SUM(F6:F7)</f>
        <v>8800</v>
      </c>
      <c r="G8" s="40">
        <f t="shared" si="0"/>
        <v>7200</v>
      </c>
      <c r="H8" s="40">
        <f t="shared" si="0"/>
        <v>7300</v>
      </c>
      <c r="I8" s="40">
        <f t="shared" si="0"/>
        <v>7350</v>
      </c>
      <c r="J8" s="40">
        <f t="shared" si="0"/>
        <v>6950</v>
      </c>
      <c r="K8" s="40">
        <f t="shared" si="0"/>
        <v>6750</v>
      </c>
      <c r="L8" s="40">
        <f t="shared" si="0"/>
        <v>6850</v>
      </c>
      <c r="M8" s="40">
        <f t="shared" si="0"/>
        <v>7050</v>
      </c>
      <c r="N8" s="40">
        <f t="shared" si="0"/>
        <v>6950</v>
      </c>
      <c r="O8" s="40">
        <f t="shared" si="0"/>
        <v>6850</v>
      </c>
      <c r="P8" s="48">
        <f t="shared" si="0"/>
        <v>7000</v>
      </c>
    </row>
    <row r="9" spans="3:16" s="4" customFormat="1" ht="15.5" customHeight="1">
      <c r="C9" s="38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3:16" s="4" customFormat="1" ht="15" customHeight="1">
      <c r="C10" s="63" t="s">
        <v>65</v>
      </c>
      <c r="D10" s="63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3:16" s="4" customFormat="1" ht="15" customHeight="1">
      <c r="C11" s="63"/>
      <c r="D11" s="63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3:16" s="4" customFormat="1" ht="14.5" customHeight="1">
      <c r="C12" s="63"/>
      <c r="D12" s="63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3:16" s="4" customFormat="1" ht="16">
      <c r="C13" s="42" t="s">
        <v>25</v>
      </c>
      <c r="D13" s="35"/>
      <c r="E13" s="36">
        <v>900</v>
      </c>
      <c r="F13" s="36">
        <v>900</v>
      </c>
      <c r="G13" s="36">
        <v>650</v>
      </c>
      <c r="H13" s="36">
        <v>650</v>
      </c>
      <c r="I13" s="36">
        <v>650</v>
      </c>
      <c r="J13" s="36">
        <v>650</v>
      </c>
      <c r="K13" s="36">
        <v>650</v>
      </c>
      <c r="L13" s="36">
        <v>650</v>
      </c>
      <c r="M13" s="36">
        <v>650</v>
      </c>
      <c r="N13" s="36">
        <v>650</v>
      </c>
      <c r="O13" s="36">
        <v>650</v>
      </c>
      <c r="P13" s="36">
        <v>650</v>
      </c>
    </row>
    <row r="14" spans="3:16" s="4" customFormat="1" ht="16">
      <c r="C14" s="42" t="s">
        <v>26</v>
      </c>
      <c r="D14" s="35"/>
      <c r="E14" s="36">
        <v>2000</v>
      </c>
      <c r="F14" s="36">
        <v>2000</v>
      </c>
      <c r="G14" s="36">
        <v>1200</v>
      </c>
      <c r="H14" s="36">
        <v>1200</v>
      </c>
      <c r="I14" s="36">
        <v>1200</v>
      </c>
      <c r="J14" s="36">
        <v>1200</v>
      </c>
      <c r="K14" s="36">
        <v>1200</v>
      </c>
      <c r="L14" s="36">
        <v>1200</v>
      </c>
      <c r="M14" s="36">
        <v>1200</v>
      </c>
      <c r="N14" s="36">
        <v>1200</v>
      </c>
      <c r="O14" s="36">
        <v>1200</v>
      </c>
      <c r="P14" s="36">
        <v>1200</v>
      </c>
    </row>
    <row r="15" spans="3:16" s="4" customFormat="1" ht="16">
      <c r="C15" s="42" t="s">
        <v>27</v>
      </c>
      <c r="D15" s="35"/>
      <c r="E15" s="36">
        <v>300</v>
      </c>
      <c r="F15" s="36">
        <v>300</v>
      </c>
      <c r="G15" s="36">
        <v>250</v>
      </c>
      <c r="H15" s="36">
        <v>250</v>
      </c>
      <c r="I15" s="36">
        <v>250</v>
      </c>
      <c r="J15" s="36">
        <v>250</v>
      </c>
      <c r="K15" s="36">
        <v>250</v>
      </c>
      <c r="L15" s="36">
        <v>250</v>
      </c>
      <c r="M15" s="36">
        <v>250</v>
      </c>
      <c r="N15" s="36">
        <v>250</v>
      </c>
      <c r="O15" s="36">
        <v>250</v>
      </c>
      <c r="P15" s="36">
        <v>250</v>
      </c>
    </row>
    <row r="16" spans="3:16" s="4" customFormat="1" ht="16">
      <c r="C16" s="42" t="s">
        <v>28</v>
      </c>
      <c r="D16" s="35"/>
      <c r="E16" s="36">
        <v>1800</v>
      </c>
      <c r="F16" s="36">
        <v>700</v>
      </c>
      <c r="G16" s="36">
        <v>850</v>
      </c>
      <c r="H16" s="36">
        <v>825</v>
      </c>
      <c r="I16" s="36">
        <v>885</v>
      </c>
      <c r="J16" s="37">
        <v>925</v>
      </c>
      <c r="K16" s="37">
        <v>900</v>
      </c>
      <c r="L16" s="37">
        <v>800</v>
      </c>
      <c r="M16" s="37">
        <v>800</v>
      </c>
      <c r="N16" s="37">
        <v>850</v>
      </c>
      <c r="O16" s="37">
        <v>825</v>
      </c>
      <c r="P16" s="46">
        <v>1000</v>
      </c>
    </row>
    <row r="17" spans="3:17" s="4" customFormat="1" ht="16">
      <c r="C17" s="42" t="s">
        <v>29</v>
      </c>
      <c r="D17" s="35"/>
      <c r="E17" s="36">
        <v>120</v>
      </c>
      <c r="F17" s="36">
        <v>120</v>
      </c>
      <c r="G17" s="36">
        <v>120</v>
      </c>
      <c r="H17" s="36">
        <v>125</v>
      </c>
      <c r="I17" s="36">
        <v>125</v>
      </c>
      <c r="J17" s="37">
        <v>110</v>
      </c>
      <c r="K17" s="37">
        <v>130</v>
      </c>
      <c r="L17" s="37">
        <v>135</v>
      </c>
      <c r="M17" s="37">
        <v>125</v>
      </c>
      <c r="N17" s="37">
        <v>115</v>
      </c>
      <c r="O17" s="37">
        <v>140</v>
      </c>
      <c r="P17" s="46">
        <v>110</v>
      </c>
    </row>
    <row r="18" spans="3:17" s="4" customFormat="1" ht="16">
      <c r="C18" s="42" t="s">
        <v>30</v>
      </c>
      <c r="D18" s="35"/>
      <c r="E18" s="36">
        <v>100</v>
      </c>
      <c r="F18" s="36">
        <v>100</v>
      </c>
      <c r="G18" s="36">
        <v>115</v>
      </c>
      <c r="H18" s="36">
        <v>100</v>
      </c>
      <c r="I18" s="36">
        <v>90</v>
      </c>
      <c r="J18" s="37">
        <v>110</v>
      </c>
      <c r="K18" s="37">
        <v>115</v>
      </c>
      <c r="L18" s="37">
        <v>120</v>
      </c>
      <c r="M18" s="37">
        <v>110</v>
      </c>
      <c r="N18" s="37">
        <v>105</v>
      </c>
      <c r="O18" s="37">
        <v>130</v>
      </c>
      <c r="P18" s="46">
        <v>125</v>
      </c>
    </row>
    <row r="19" spans="3:17" s="4" customFormat="1" ht="16">
      <c r="C19" s="42" t="s">
        <v>31</v>
      </c>
      <c r="D19" s="35"/>
      <c r="E19" s="36">
        <v>150</v>
      </c>
      <c r="F19" s="36">
        <v>150</v>
      </c>
      <c r="G19" s="36">
        <v>100</v>
      </c>
      <c r="H19" s="36">
        <v>100</v>
      </c>
      <c r="I19" s="36">
        <v>100</v>
      </c>
      <c r="J19" s="37">
        <v>100</v>
      </c>
      <c r="K19" s="37">
        <v>100</v>
      </c>
      <c r="L19" s="37">
        <v>100</v>
      </c>
      <c r="M19" s="37">
        <v>100</v>
      </c>
      <c r="N19" s="37">
        <v>100</v>
      </c>
      <c r="O19" s="37">
        <v>100</v>
      </c>
      <c r="P19" s="46">
        <v>100</v>
      </c>
    </row>
    <row r="20" spans="3:17" s="4" customFormat="1" ht="16">
      <c r="C20" s="42" t="s">
        <v>32</v>
      </c>
      <c r="D20" s="35"/>
      <c r="E20" s="36">
        <v>0</v>
      </c>
      <c r="F20" s="36">
        <v>100</v>
      </c>
      <c r="G20" s="36">
        <v>60</v>
      </c>
      <c r="H20" s="36">
        <v>60</v>
      </c>
      <c r="I20" s="36">
        <v>60</v>
      </c>
      <c r="J20" s="36">
        <v>60</v>
      </c>
      <c r="K20" s="36">
        <v>60</v>
      </c>
      <c r="L20" s="36">
        <v>60</v>
      </c>
      <c r="M20" s="36">
        <v>60</v>
      </c>
      <c r="N20" s="36">
        <v>60</v>
      </c>
      <c r="O20" s="36">
        <v>60</v>
      </c>
      <c r="P20" s="36">
        <v>60</v>
      </c>
    </row>
    <row r="21" spans="3:17" s="4" customFormat="1" ht="16">
      <c r="C21" s="42" t="s">
        <v>33</v>
      </c>
      <c r="D21" s="35"/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46">
        <v>0</v>
      </c>
    </row>
    <row r="22" spans="3:17" s="4" customFormat="1" ht="16">
      <c r="C22" s="42" t="s">
        <v>34</v>
      </c>
      <c r="D22" s="35"/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46">
        <v>0</v>
      </c>
    </row>
    <row r="23" spans="3:17" s="4" customFormat="1" ht="16">
      <c r="C23" s="42" t="s">
        <v>35</v>
      </c>
      <c r="D23" s="35"/>
      <c r="E23" s="36">
        <v>400</v>
      </c>
      <c r="F23" s="36">
        <v>400</v>
      </c>
      <c r="G23" s="36">
        <v>0</v>
      </c>
      <c r="H23" s="36">
        <v>0</v>
      </c>
      <c r="I23" s="36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46">
        <v>0</v>
      </c>
    </row>
    <row r="24" spans="3:17" s="4" customFormat="1" ht="16">
      <c r="C24" s="42" t="s">
        <v>36</v>
      </c>
      <c r="D24" s="35"/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46">
        <v>0</v>
      </c>
    </row>
    <row r="25" spans="3:17" s="4" customFormat="1" ht="16">
      <c r="C25" s="42" t="s">
        <v>37</v>
      </c>
      <c r="D25" s="35"/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46">
        <v>0</v>
      </c>
    </row>
    <row r="26" spans="3:17" s="4" customFormat="1" ht="16">
      <c r="C26" s="42" t="s">
        <v>38</v>
      </c>
      <c r="D26" s="35"/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46">
        <v>0</v>
      </c>
    </row>
    <row r="27" spans="3:17" s="4" customFormat="1" ht="16">
      <c r="C27" s="42" t="s">
        <v>39</v>
      </c>
      <c r="D27" s="35"/>
      <c r="E27" s="36">
        <v>0</v>
      </c>
      <c r="F27" s="36">
        <v>0</v>
      </c>
      <c r="G27" s="36">
        <v>650</v>
      </c>
      <c r="H27" s="36">
        <v>650</v>
      </c>
      <c r="I27" s="36">
        <v>650</v>
      </c>
      <c r="J27" s="36">
        <v>650</v>
      </c>
      <c r="K27" s="36">
        <v>650</v>
      </c>
      <c r="L27" s="36">
        <v>650</v>
      </c>
      <c r="M27" s="36">
        <v>650</v>
      </c>
      <c r="N27" s="36">
        <v>650</v>
      </c>
      <c r="O27" s="36">
        <v>650</v>
      </c>
      <c r="P27" s="36">
        <v>650</v>
      </c>
    </row>
    <row r="28" spans="3:17" s="4" customFormat="1" ht="16">
      <c r="C28" s="42" t="s">
        <v>40</v>
      </c>
      <c r="D28" s="35"/>
      <c r="E28" s="36">
        <v>250</v>
      </c>
      <c r="F28" s="36">
        <v>250</v>
      </c>
      <c r="G28" s="36">
        <v>350</v>
      </c>
      <c r="H28" s="36">
        <v>290</v>
      </c>
      <c r="I28" s="36">
        <v>250</v>
      </c>
      <c r="J28" s="37">
        <v>430</v>
      </c>
      <c r="K28" s="37">
        <v>410</v>
      </c>
      <c r="L28" s="37">
        <v>380</v>
      </c>
      <c r="M28" s="37">
        <v>300</v>
      </c>
      <c r="N28" s="37">
        <v>220</v>
      </c>
      <c r="O28" s="37">
        <v>290</v>
      </c>
      <c r="P28" s="46">
        <v>530</v>
      </c>
    </row>
    <row r="29" spans="3:17" s="4" customFormat="1" ht="16">
      <c r="C29" s="42" t="s">
        <v>41</v>
      </c>
      <c r="D29" s="35"/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46">
        <v>0</v>
      </c>
    </row>
    <row r="30" spans="3:17" s="4" customFormat="1" ht="16">
      <c r="C30" s="42" t="s">
        <v>42</v>
      </c>
      <c r="D30" s="35"/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46">
        <v>0</v>
      </c>
    </row>
    <row r="31" spans="3:17" s="4" customFormat="1" ht="16">
      <c r="C31" s="42" t="s">
        <v>43</v>
      </c>
      <c r="D31" s="35"/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46">
        <v>0</v>
      </c>
    </row>
    <row r="32" spans="3:17" s="4" customFormat="1" ht="16">
      <c r="C32" s="42" t="s">
        <v>44</v>
      </c>
      <c r="D32" s="35"/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46">
        <v>0</v>
      </c>
      <c r="Q32" s="62" t="s">
        <v>45</v>
      </c>
    </row>
    <row r="33" spans="3:17" s="4" customFormat="1" ht="15.5" customHeight="1">
      <c r="C33" s="38" t="s">
        <v>6</v>
      </c>
      <c r="D33" s="39"/>
      <c r="E33" s="40">
        <f>SUM(E13:E32)</f>
        <v>6020</v>
      </c>
      <c r="F33" s="40">
        <f t="shared" ref="F33:P33" si="1">SUM(F13:F32)</f>
        <v>5020</v>
      </c>
      <c r="G33" s="40">
        <f t="shared" si="1"/>
        <v>4345</v>
      </c>
      <c r="H33" s="40">
        <f t="shared" si="1"/>
        <v>4250</v>
      </c>
      <c r="I33" s="40">
        <f t="shared" si="1"/>
        <v>4260</v>
      </c>
      <c r="J33" s="41">
        <f t="shared" si="1"/>
        <v>4485</v>
      </c>
      <c r="K33" s="41">
        <f t="shared" si="1"/>
        <v>4465</v>
      </c>
      <c r="L33" s="41">
        <f t="shared" si="1"/>
        <v>4345</v>
      </c>
      <c r="M33" s="41">
        <f t="shared" si="1"/>
        <v>4245</v>
      </c>
      <c r="N33" s="41">
        <f t="shared" si="1"/>
        <v>4200</v>
      </c>
      <c r="O33" s="41">
        <f t="shared" si="1"/>
        <v>4295</v>
      </c>
      <c r="P33" s="47">
        <f t="shared" si="1"/>
        <v>4675</v>
      </c>
      <c r="Q33" s="62"/>
    </row>
    <row r="34" spans="3:17" s="4" customFormat="1" ht="15.5" customHeight="1">
      <c r="C34" s="38"/>
      <c r="D34" s="39"/>
      <c r="E34" s="40"/>
      <c r="F34" s="40"/>
      <c r="G34" s="40"/>
      <c r="H34" s="40"/>
      <c r="I34" s="40"/>
      <c r="J34" s="41"/>
      <c r="K34" s="41"/>
      <c r="L34" s="41"/>
      <c r="M34" s="41"/>
      <c r="N34" s="41"/>
      <c r="O34" s="41"/>
      <c r="P34" s="41"/>
    </row>
    <row r="35" spans="3:17" s="4" customFormat="1" ht="15.5" customHeight="1">
      <c r="C35" s="64" t="s">
        <v>66</v>
      </c>
      <c r="D35" s="6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</row>
    <row r="36" spans="3:17" s="4" customFormat="1" ht="14.5" customHeight="1">
      <c r="C36" s="64"/>
      <c r="D36" s="6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</row>
    <row r="37" spans="3:17" s="4" customFormat="1" ht="14.5" customHeight="1">
      <c r="C37" s="64"/>
      <c r="D37" s="6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</row>
    <row r="38" spans="3:17" s="4" customFormat="1" ht="16">
      <c r="C38" s="42" t="s">
        <v>46</v>
      </c>
      <c r="D38" s="35"/>
      <c r="E38" s="36">
        <v>300</v>
      </c>
      <c r="F38" s="36">
        <v>300</v>
      </c>
      <c r="G38" s="36">
        <v>150</v>
      </c>
      <c r="H38" s="36">
        <v>100</v>
      </c>
      <c r="I38" s="36">
        <v>100</v>
      </c>
      <c r="J38" s="37">
        <v>125</v>
      </c>
      <c r="K38" s="37">
        <v>150</v>
      </c>
      <c r="L38" s="37">
        <v>0</v>
      </c>
      <c r="M38" s="37">
        <v>300</v>
      </c>
      <c r="N38" s="37">
        <v>150</v>
      </c>
      <c r="O38" s="37">
        <v>0</v>
      </c>
      <c r="P38" s="46">
        <v>300</v>
      </c>
    </row>
    <row r="39" spans="3:17" s="4" customFormat="1" ht="16">
      <c r="C39" s="42" t="s">
        <v>47</v>
      </c>
      <c r="D39" s="35"/>
      <c r="E39" s="36">
        <v>100</v>
      </c>
      <c r="F39" s="36">
        <v>100</v>
      </c>
      <c r="G39" s="36">
        <v>75</v>
      </c>
      <c r="H39" s="36">
        <v>75</v>
      </c>
      <c r="I39" s="36">
        <v>75</v>
      </c>
      <c r="J39" s="36">
        <v>75</v>
      </c>
      <c r="K39" s="36">
        <v>75</v>
      </c>
      <c r="L39" s="36">
        <v>75</v>
      </c>
      <c r="M39" s="36">
        <v>75</v>
      </c>
      <c r="N39" s="36">
        <v>75</v>
      </c>
      <c r="O39" s="36">
        <v>75</v>
      </c>
      <c r="P39" s="36">
        <v>75</v>
      </c>
    </row>
    <row r="40" spans="3:17" s="4" customFormat="1" ht="16">
      <c r="C40" s="42" t="s">
        <v>48</v>
      </c>
      <c r="D40" s="35"/>
      <c r="E40" s="36">
        <v>0</v>
      </c>
      <c r="F40" s="36">
        <v>0</v>
      </c>
      <c r="G40" s="36">
        <v>150</v>
      </c>
      <c r="H40" s="36">
        <v>200</v>
      </c>
      <c r="I40" s="36">
        <v>0</v>
      </c>
      <c r="J40" s="37">
        <v>0</v>
      </c>
      <c r="K40" s="37">
        <v>0</v>
      </c>
      <c r="L40" s="37">
        <v>300</v>
      </c>
      <c r="M40" s="37">
        <v>0</v>
      </c>
      <c r="N40" s="37">
        <v>0</v>
      </c>
      <c r="O40" s="37">
        <v>150</v>
      </c>
      <c r="P40" s="46">
        <v>150</v>
      </c>
    </row>
    <row r="41" spans="3:17" s="4" customFormat="1" ht="16">
      <c r="C41" s="42" t="s">
        <v>49</v>
      </c>
      <c r="D41" s="35"/>
      <c r="E41" s="36">
        <v>150</v>
      </c>
      <c r="F41" s="36">
        <v>150</v>
      </c>
      <c r="G41" s="36">
        <v>150</v>
      </c>
      <c r="H41" s="36">
        <v>150</v>
      </c>
      <c r="I41" s="36">
        <v>150</v>
      </c>
      <c r="J41" s="36">
        <v>150</v>
      </c>
      <c r="K41" s="36">
        <v>150</v>
      </c>
      <c r="L41" s="36">
        <v>150</v>
      </c>
      <c r="M41" s="36">
        <v>150</v>
      </c>
      <c r="N41" s="36">
        <v>150</v>
      </c>
      <c r="O41" s="36">
        <v>150</v>
      </c>
      <c r="P41" s="36">
        <v>150</v>
      </c>
    </row>
    <row r="42" spans="3:17" s="4" customFormat="1" ht="16">
      <c r="C42" s="42" t="s">
        <v>50</v>
      </c>
      <c r="D42" s="35"/>
      <c r="E42" s="36">
        <v>0</v>
      </c>
      <c r="F42" s="36">
        <v>0</v>
      </c>
      <c r="G42" s="36">
        <v>150</v>
      </c>
      <c r="H42" s="36">
        <v>0</v>
      </c>
      <c r="I42" s="36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46">
        <v>150</v>
      </c>
    </row>
    <row r="43" spans="3:17" s="4" customFormat="1" ht="16">
      <c r="C43" s="42" t="s">
        <v>41</v>
      </c>
      <c r="D43" s="35"/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46">
        <v>0</v>
      </c>
      <c r="Q43" s="62" t="s">
        <v>45</v>
      </c>
    </row>
    <row r="44" spans="3:17" s="4" customFormat="1" ht="15.5" customHeight="1">
      <c r="C44" s="42" t="s">
        <v>51</v>
      </c>
      <c r="D44" s="35"/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46">
        <v>0</v>
      </c>
      <c r="Q44" s="62"/>
    </row>
    <row r="45" spans="3:17" s="4" customFormat="1" ht="16">
      <c r="C45" s="38" t="s">
        <v>52</v>
      </c>
      <c r="D45" s="35"/>
      <c r="E45" s="36">
        <f>SUM(E38:E44)</f>
        <v>550</v>
      </c>
      <c r="F45" s="36">
        <f t="shared" ref="F45:P45" si="2">SUM(F38:F44)</f>
        <v>550</v>
      </c>
      <c r="G45" s="36">
        <f t="shared" si="2"/>
        <v>675</v>
      </c>
      <c r="H45" s="36">
        <f t="shared" si="2"/>
        <v>525</v>
      </c>
      <c r="I45" s="36">
        <f t="shared" si="2"/>
        <v>325</v>
      </c>
      <c r="J45" s="37">
        <f t="shared" si="2"/>
        <v>350</v>
      </c>
      <c r="K45" s="37">
        <f t="shared" si="2"/>
        <v>375</v>
      </c>
      <c r="L45" s="37">
        <f t="shared" si="2"/>
        <v>525</v>
      </c>
      <c r="M45" s="37">
        <f t="shared" si="2"/>
        <v>525</v>
      </c>
      <c r="N45" s="37">
        <f t="shared" si="2"/>
        <v>375</v>
      </c>
      <c r="O45" s="37">
        <f t="shared" si="2"/>
        <v>375</v>
      </c>
      <c r="P45" s="46">
        <f t="shared" si="2"/>
        <v>825</v>
      </c>
    </row>
    <row r="46" spans="3:17" s="4" customFormat="1" ht="16">
      <c r="C46" s="38"/>
      <c r="D46" s="35"/>
      <c r="E46" s="36"/>
      <c r="F46" s="36"/>
      <c r="G46" s="36"/>
      <c r="H46" s="36"/>
      <c r="I46" s="36"/>
      <c r="J46" s="37"/>
      <c r="K46" s="37"/>
      <c r="L46" s="37"/>
      <c r="M46" s="37"/>
      <c r="N46" s="37"/>
      <c r="O46" s="37"/>
      <c r="P46" s="37"/>
    </row>
    <row r="47" spans="3:17" s="4" customFormat="1" ht="14.5" customHeight="1">
      <c r="C47" s="64" t="s">
        <v>67</v>
      </c>
      <c r="D47" s="6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</row>
    <row r="48" spans="3:17" s="4" customFormat="1" ht="14.5" customHeight="1">
      <c r="C48" s="64"/>
      <c r="D48" s="6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</row>
    <row r="49" spans="1:17" s="4" customFormat="1" ht="15.5" customHeight="1">
      <c r="C49" s="64"/>
      <c r="D49" s="6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</row>
    <row r="50" spans="1:17" s="4" customFormat="1" ht="15.5" customHeight="1">
      <c r="C50" s="42" t="s">
        <v>60</v>
      </c>
      <c r="D50" s="35"/>
      <c r="E50" s="36">
        <v>24.9</v>
      </c>
      <c r="F50" s="36">
        <v>25</v>
      </c>
      <c r="G50" s="36">
        <v>200</v>
      </c>
      <c r="H50" s="36">
        <v>200</v>
      </c>
      <c r="I50" s="36">
        <v>200</v>
      </c>
      <c r="J50" s="36">
        <v>200</v>
      </c>
      <c r="K50" s="36">
        <v>200</v>
      </c>
      <c r="L50" s="36">
        <v>200</v>
      </c>
      <c r="M50" s="36">
        <v>200</v>
      </c>
      <c r="N50" s="36">
        <v>200</v>
      </c>
      <c r="O50" s="36">
        <v>200</v>
      </c>
      <c r="P50" s="36">
        <v>200</v>
      </c>
    </row>
    <row r="51" spans="1:17" s="4" customFormat="1" ht="15.5" customHeight="1">
      <c r="C51" s="42" t="s">
        <v>61</v>
      </c>
      <c r="D51" s="35"/>
      <c r="E51" s="36">
        <v>1000</v>
      </c>
      <c r="F51" s="36">
        <v>1000</v>
      </c>
      <c r="G51" s="36">
        <v>300</v>
      </c>
      <c r="H51" s="36">
        <v>300</v>
      </c>
      <c r="I51" s="36">
        <v>300</v>
      </c>
      <c r="J51" s="36">
        <v>300</v>
      </c>
      <c r="K51" s="36">
        <v>300</v>
      </c>
      <c r="L51" s="36">
        <v>300</v>
      </c>
      <c r="M51" s="36">
        <v>300</v>
      </c>
      <c r="N51" s="36">
        <v>300</v>
      </c>
      <c r="O51" s="36">
        <v>300</v>
      </c>
      <c r="P51" s="36">
        <v>300</v>
      </c>
    </row>
    <row r="52" spans="1:17" s="4" customFormat="1" ht="16">
      <c r="C52" s="42" t="s">
        <v>62</v>
      </c>
      <c r="D52" s="35"/>
      <c r="E52" s="36">
        <v>500</v>
      </c>
      <c r="F52" s="36">
        <v>500</v>
      </c>
      <c r="G52" s="36">
        <v>300</v>
      </c>
      <c r="H52" s="36">
        <v>300</v>
      </c>
      <c r="I52" s="36">
        <v>300</v>
      </c>
      <c r="J52" s="36">
        <v>300</v>
      </c>
      <c r="K52" s="36">
        <v>300</v>
      </c>
      <c r="L52" s="36">
        <v>300</v>
      </c>
      <c r="M52" s="36">
        <v>300</v>
      </c>
      <c r="N52" s="36">
        <v>300</v>
      </c>
      <c r="O52" s="36">
        <v>300</v>
      </c>
      <c r="P52" s="36">
        <v>300</v>
      </c>
      <c r="Q52" s="62" t="s">
        <v>45</v>
      </c>
    </row>
    <row r="53" spans="1:17" s="4" customFormat="1" ht="16">
      <c r="C53" s="42"/>
      <c r="D53" s="3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62"/>
    </row>
    <row r="54" spans="1:17" s="4" customFormat="1">
      <c r="C54" s="64" t="s">
        <v>68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2"/>
    </row>
    <row r="55" spans="1:17" s="4" customFormat="1"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</row>
    <row r="56" spans="1:17" s="4" customFormat="1"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</row>
    <row r="57" spans="1:17" s="4" customFormat="1" ht="16">
      <c r="C57" s="42" t="s">
        <v>59</v>
      </c>
      <c r="D57" s="35"/>
      <c r="E57" s="36">
        <f>E33+E45+E50+E51+E52</f>
        <v>8094.9</v>
      </c>
      <c r="F57" s="36">
        <f t="shared" ref="F57:P57" si="3">F33+F45+F50+F51+F52</f>
        <v>7095</v>
      </c>
      <c r="G57" s="36">
        <f t="shared" si="3"/>
        <v>5820</v>
      </c>
      <c r="H57" s="36">
        <f t="shared" si="3"/>
        <v>5575</v>
      </c>
      <c r="I57" s="36">
        <f t="shared" si="3"/>
        <v>5385</v>
      </c>
      <c r="J57" s="36">
        <f t="shared" si="3"/>
        <v>5635</v>
      </c>
      <c r="K57" s="36">
        <f t="shared" si="3"/>
        <v>5640</v>
      </c>
      <c r="L57" s="36">
        <f t="shared" si="3"/>
        <v>5670</v>
      </c>
      <c r="M57" s="36">
        <f t="shared" si="3"/>
        <v>5570</v>
      </c>
      <c r="N57" s="36">
        <f t="shared" si="3"/>
        <v>5375</v>
      </c>
      <c r="O57" s="36">
        <f t="shared" si="3"/>
        <v>5470</v>
      </c>
      <c r="P57" s="36">
        <f t="shared" si="3"/>
        <v>6300</v>
      </c>
    </row>
    <row r="58" spans="1:17" s="4" customFormat="1" ht="16">
      <c r="C58" s="42" t="s">
        <v>53</v>
      </c>
      <c r="D58" s="35"/>
      <c r="E58" s="36">
        <f>E8-E57</f>
        <v>905.10000000000036</v>
      </c>
      <c r="F58" s="36">
        <f t="shared" ref="F58:P58" si="4">F8-F57</f>
        <v>1705</v>
      </c>
      <c r="G58" s="36">
        <f t="shared" si="4"/>
        <v>1380</v>
      </c>
      <c r="H58" s="36">
        <f t="shared" si="4"/>
        <v>1725</v>
      </c>
      <c r="I58" s="36">
        <f t="shared" si="4"/>
        <v>1965</v>
      </c>
      <c r="J58" s="36">
        <f t="shared" si="4"/>
        <v>1315</v>
      </c>
      <c r="K58" s="36">
        <f t="shared" si="4"/>
        <v>1110</v>
      </c>
      <c r="L58" s="36">
        <f t="shared" si="4"/>
        <v>1180</v>
      </c>
      <c r="M58" s="36">
        <f t="shared" si="4"/>
        <v>1480</v>
      </c>
      <c r="N58" s="36">
        <f t="shared" si="4"/>
        <v>1575</v>
      </c>
      <c r="O58" s="36">
        <f t="shared" si="4"/>
        <v>1380</v>
      </c>
      <c r="P58" s="36">
        <f t="shared" si="4"/>
        <v>700</v>
      </c>
    </row>
    <row r="59" spans="1:17" s="4" customFormat="1" ht="16">
      <c r="C59" s="42" t="s">
        <v>54</v>
      </c>
      <c r="D59" s="35"/>
      <c r="E59" s="43">
        <f>E58/E8</f>
        <v>0.10056666666666671</v>
      </c>
      <c r="F59" s="43">
        <f t="shared" ref="F59:P59" si="5">F58/F8</f>
        <v>0.19375000000000001</v>
      </c>
      <c r="G59" s="43">
        <f t="shared" si="5"/>
        <v>0.19166666666666668</v>
      </c>
      <c r="H59" s="43">
        <f t="shared" si="5"/>
        <v>0.2363013698630137</v>
      </c>
      <c r="I59" s="43">
        <f t="shared" si="5"/>
        <v>0.26734693877551019</v>
      </c>
      <c r="J59" s="43">
        <f t="shared" si="5"/>
        <v>0.18920863309352517</v>
      </c>
      <c r="K59" s="43">
        <f t="shared" si="5"/>
        <v>0.16444444444444445</v>
      </c>
      <c r="L59" s="43">
        <f t="shared" si="5"/>
        <v>0.17226277372262774</v>
      </c>
      <c r="M59" s="43">
        <f t="shared" si="5"/>
        <v>0.20992907801418439</v>
      </c>
      <c r="N59" s="43">
        <f t="shared" si="5"/>
        <v>0.22661870503597123</v>
      </c>
      <c r="O59" s="43">
        <f t="shared" si="5"/>
        <v>0.20145985401459854</v>
      </c>
      <c r="P59" s="43">
        <f t="shared" si="5"/>
        <v>0.1</v>
      </c>
    </row>
    <row r="60" spans="1:17" s="4" customFormat="1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</row>
    <row r="61" spans="1:17" s="4" customFormat="1"/>
    <row r="62" spans="1:17" s="4" customFormat="1"/>
    <row r="63" spans="1:17" s="4" customFormat="1"/>
    <row r="64" spans="1:1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/>
  </sheetData>
  <mergeCells count="9">
    <mergeCell ref="I1:K1"/>
    <mergeCell ref="L1:N1"/>
    <mergeCell ref="Q52:Q54"/>
    <mergeCell ref="Q43:Q44"/>
    <mergeCell ref="Q32:Q33"/>
    <mergeCell ref="C10:D12"/>
    <mergeCell ref="C35:D37"/>
    <mergeCell ref="C47:D49"/>
    <mergeCell ref="C54:P56"/>
  </mergeCells>
  <hyperlinks>
    <hyperlink ref="E1" location="Mensal!A1" display="Mensal" xr:uid="{895FFBAE-7635-4DFB-9102-A4B5327F0336}"/>
    <hyperlink ref="D1" location="Orçamento!A1" display="Orçamento" xr:uid="{B2AAF259-BDFF-42CB-A9FD-C65BDF579867}"/>
    <hyperlink ref="F1" location="Controle!A1" display="Controle" xr:uid="{F91AA095-0231-4A8F-899E-F1502F6F0589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B3DA-36F3-4171-B034-57FBF2F32E55}">
  <sheetPr>
    <tabColor theme="1" tint="0.249977111117893"/>
  </sheetPr>
  <dimension ref="C1:N56"/>
  <sheetViews>
    <sheetView showGridLines="0" topLeftCell="C3" zoomScaleNormal="100" workbookViewId="0">
      <selection activeCell="F7" sqref="F7"/>
    </sheetView>
  </sheetViews>
  <sheetFormatPr baseColWidth="10" defaultColWidth="8.83203125" defaultRowHeight="15"/>
  <cols>
    <col min="1" max="1" width="4.6640625" customWidth="1"/>
    <col min="2" max="4" width="16.6640625" customWidth="1"/>
    <col min="5" max="6" width="12.83203125" customWidth="1"/>
    <col min="7" max="7" width="16.1640625" bestFit="1" customWidth="1"/>
    <col min="8" max="21" width="16.6640625" customWidth="1"/>
  </cols>
  <sheetData>
    <row r="1" spans="3:14" s="9" customFormat="1" ht="49.25" customHeight="1" thickBot="1">
      <c r="D1" s="12" t="s">
        <v>0</v>
      </c>
      <c r="E1" s="65" t="s">
        <v>1</v>
      </c>
      <c r="F1" s="65"/>
      <c r="G1" s="11" t="s">
        <v>2</v>
      </c>
      <c r="H1" s="3"/>
      <c r="I1" s="58"/>
      <c r="J1" s="59"/>
      <c r="K1" s="60"/>
      <c r="L1" s="58"/>
      <c r="M1" s="59"/>
      <c r="N1" s="60"/>
    </row>
    <row r="2" spans="3:14" s="4" customFormat="1" ht="26" customHeight="1">
      <c r="F2" s="5"/>
    </row>
    <row r="3" spans="3:14" s="4" customFormat="1" ht="23">
      <c r="F3" s="5"/>
    </row>
    <row r="4" spans="3:14" s="4" customFormat="1" ht="32" customHeight="1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3:14" s="4" customFormat="1" ht="18" customHeight="1">
      <c r="C5" s="6"/>
      <c r="D5" s="15"/>
      <c r="E5" s="15"/>
      <c r="F5" s="15"/>
      <c r="G5" s="15"/>
      <c r="H5" s="16"/>
      <c r="I5" s="6"/>
      <c r="J5" s="6"/>
      <c r="K5" s="6"/>
      <c r="L5" s="6"/>
      <c r="M5" s="6"/>
    </row>
    <row r="6" spans="3:14" s="4" customFormat="1">
      <c r="D6" s="16"/>
      <c r="E6" s="16"/>
      <c r="F6" s="16"/>
      <c r="G6" s="17"/>
      <c r="H6" s="16"/>
    </row>
    <row r="7" spans="3:14" s="4" customFormat="1" ht="16">
      <c r="D7" s="66" t="s">
        <v>55</v>
      </c>
      <c r="E7" s="66"/>
      <c r="F7" s="54">
        <v>44986</v>
      </c>
      <c r="G7" s="21"/>
      <c r="H7" s="16"/>
    </row>
    <row r="8" spans="3:14" s="4" customFormat="1" ht="16">
      <c r="D8" s="18"/>
      <c r="E8" s="22"/>
      <c r="F8" s="20"/>
      <c r="G8" s="21"/>
      <c r="H8" s="16"/>
    </row>
    <row r="9" spans="3:14" s="4" customFormat="1" ht="31.25" customHeight="1">
      <c r="C9" s="52"/>
      <c r="D9" s="67" t="s">
        <v>5</v>
      </c>
      <c r="E9" s="67"/>
      <c r="F9" s="53" t="s">
        <v>56</v>
      </c>
      <c r="G9" s="53" t="s">
        <v>57</v>
      </c>
      <c r="H9" s="53" t="s">
        <v>58</v>
      </c>
    </row>
    <row r="10" spans="3:14" s="4" customFormat="1" ht="31.25" customHeight="1">
      <c r="D10" s="51" t="s">
        <v>69</v>
      </c>
      <c r="E10" s="28"/>
      <c r="F10" s="55">
        <f>Orçamento!F13*HLOOKUP($F$7,Acompanhamento!$E$5:$P$8,4,FALSE)</f>
        <v>3960.0000000000005</v>
      </c>
      <c r="G10" s="55">
        <f>HLOOKUP($F$7,Acompanhamento!$C$5:$P$52,ROW(Acompanhamento!C33)-ROW(Acompanhamento!C5)+1,FALSE)</f>
        <v>4345</v>
      </c>
      <c r="H10" s="56">
        <f>F10-G10</f>
        <v>-384.99999999999955</v>
      </c>
    </row>
    <row r="11" spans="3:14" s="4" customFormat="1" ht="31.25" customHeight="1">
      <c r="D11" s="51" t="s">
        <v>7</v>
      </c>
      <c r="E11" s="28"/>
      <c r="F11" s="55">
        <f>Orçamento!F14*HLOOKUP($F$7,Acompanhamento!$E$5:$P$8,4,FALSE)</f>
        <v>720</v>
      </c>
      <c r="G11" s="55">
        <f>HLOOKUP($F$7,Acompanhamento!$C$5:$P$52,41,FALSE)</f>
        <v>675</v>
      </c>
      <c r="H11" s="56">
        <f t="shared" ref="H11:H14" si="0">F11-G11</f>
        <v>45</v>
      </c>
    </row>
    <row r="12" spans="3:14" s="52" customFormat="1" ht="31.25" customHeight="1">
      <c r="C12" s="4"/>
      <c r="D12" s="51" t="s">
        <v>8</v>
      </c>
      <c r="E12" s="28"/>
      <c r="F12" s="55">
        <f>Orçamento!F15*HLOOKUP($F$7,Acompanhamento!$E$5:$P$8,4,FALSE)</f>
        <v>720</v>
      </c>
      <c r="G12" s="55">
        <f>HLOOKUP($F$7,Acompanhamento!$C$5:$P$52,46,FALSE)</f>
        <v>200</v>
      </c>
      <c r="H12" s="56">
        <f t="shared" si="0"/>
        <v>520</v>
      </c>
    </row>
    <row r="13" spans="3:14" s="4" customFormat="1" ht="31.25" customHeight="1">
      <c r="D13" s="51" t="s">
        <v>9</v>
      </c>
      <c r="E13" s="28"/>
      <c r="F13" s="55">
        <f>Orçamento!F16*HLOOKUP($F$7,Acompanhamento!$E$5:$P$8,4,FALSE)</f>
        <v>1080</v>
      </c>
      <c r="G13" s="55">
        <f>HLOOKUP($F$7,Acompanhamento!$C$5:$P$52,47,FALSE)</f>
        <v>300</v>
      </c>
      <c r="H13" s="56">
        <f t="shared" si="0"/>
        <v>780</v>
      </c>
    </row>
    <row r="14" spans="3:14" s="4" customFormat="1" ht="31.25" customHeight="1">
      <c r="D14" s="51" t="s">
        <v>10</v>
      </c>
      <c r="E14" s="28"/>
      <c r="F14" s="55">
        <f>Orçamento!F17*HLOOKUP($F$7,Acompanhamento!$E$5:$P$8,4,FALSE)</f>
        <v>720</v>
      </c>
      <c r="G14" s="55">
        <f>HLOOKUP($F$7,Acompanhamento!$C$5:$P$52,48,FALSE)</f>
        <v>300</v>
      </c>
      <c r="H14" s="56">
        <f t="shared" si="0"/>
        <v>420</v>
      </c>
    </row>
    <row r="15" spans="3:14" s="4" customFormat="1" ht="31.25" customHeight="1">
      <c r="D15" s="51" t="s">
        <v>63</v>
      </c>
      <c r="E15" s="28"/>
      <c r="F15" s="55">
        <f>SUM(F10:F14)</f>
        <v>7200</v>
      </c>
      <c r="G15" s="55">
        <f>SUM(G10:G14)</f>
        <v>5820</v>
      </c>
      <c r="H15" s="55">
        <f>SUM(H10:H14)</f>
        <v>1380.0000000000005</v>
      </c>
    </row>
    <row r="16" spans="3:14" s="4" customFormat="1" ht="28.5" customHeight="1">
      <c r="D16" s="1"/>
      <c r="E16" s="1"/>
      <c r="F16" s="1"/>
      <c r="G16" s="1"/>
    </row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  <row r="24" s="4" customFormat="1"/>
    <row r="25" s="4" customFormat="1"/>
    <row r="26" s="4" customFormat="1"/>
    <row r="27" s="4" customFormat="1"/>
    <row r="28" s="4" customFormat="1"/>
    <row r="29" s="4" customFormat="1"/>
    <row r="30" s="4" customFormat="1"/>
    <row r="31" s="4" customFormat="1"/>
    <row r="32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pans="3:9" s="4" customFormat="1"/>
    <row r="50" spans="3:9" s="4" customFormat="1"/>
    <row r="51" spans="3:9" s="4" customFormat="1"/>
    <row r="52" spans="3:9" s="4" customFormat="1"/>
    <row r="53" spans="3:9" s="4" customFormat="1">
      <c r="D53"/>
      <c r="E53"/>
      <c r="F53"/>
      <c r="G53"/>
      <c r="H53"/>
    </row>
    <row r="54" spans="3:9" s="4" customFormat="1">
      <c r="C54"/>
      <c r="D54"/>
      <c r="E54"/>
      <c r="F54"/>
      <c r="G54"/>
      <c r="H54"/>
      <c r="I54"/>
    </row>
    <row r="55" spans="3:9" s="4" customFormat="1">
      <c r="C55"/>
      <c r="D55"/>
      <c r="E55"/>
      <c r="F55"/>
      <c r="G55"/>
      <c r="H55"/>
      <c r="I55"/>
    </row>
    <row r="56" spans="3:9" s="4" customFormat="1">
      <c r="C56"/>
      <c r="D56"/>
      <c r="E56"/>
      <c r="F56"/>
      <c r="G56"/>
      <c r="H56"/>
      <c r="I56"/>
    </row>
  </sheetData>
  <mergeCells count="5">
    <mergeCell ref="I1:K1"/>
    <mergeCell ref="L1:N1"/>
    <mergeCell ref="E1:F1"/>
    <mergeCell ref="D7:E7"/>
    <mergeCell ref="D9:E9"/>
  </mergeCells>
  <hyperlinks>
    <hyperlink ref="E1" location="Acompanhamento!A1" display="Acompanhamento" xr:uid="{F892AA49-001E-4F4C-9C60-26B9FE3F67DD}"/>
    <hyperlink ref="D1" location="Orçamento!A1" display="Orçamento" xr:uid="{1415CB04-DE42-4911-A109-05A1F0D78D19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399815-ffd7-454d-a221-12d9beb0f2c0">
      <Terms xmlns="http://schemas.microsoft.com/office/infopath/2007/PartnerControls"/>
    </lcf76f155ced4ddcb4097134ff3c332f>
    <TaxCatchAll xmlns="60aadd2a-a2a8-4504-a0cd-76d28c78151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B16C4641D3A54087F256E038574D2D" ma:contentTypeVersion="18" ma:contentTypeDescription="Crie um novo documento." ma:contentTypeScope="" ma:versionID="f22626333dc8a2f1fb973f3786ac273c">
  <xsd:schema xmlns:xsd="http://www.w3.org/2001/XMLSchema" xmlns:xs="http://www.w3.org/2001/XMLSchema" xmlns:p="http://schemas.microsoft.com/office/2006/metadata/properties" xmlns:ns1="http://schemas.microsoft.com/sharepoint/v3" xmlns:ns2="d2399815-ffd7-454d-a221-12d9beb0f2c0" xmlns:ns3="60aadd2a-a2a8-4504-a0cd-76d28c781517" targetNamespace="http://schemas.microsoft.com/office/2006/metadata/properties" ma:root="true" ma:fieldsID="f87729fb8c7b4f85e991736f0ef7413b" ns1:_="" ns2:_="" ns3:_="">
    <xsd:import namespace="http://schemas.microsoft.com/sharepoint/v3"/>
    <xsd:import namespace="d2399815-ffd7-454d-a221-12d9beb0f2c0"/>
    <xsd:import namespace="60aadd2a-a2a8-4504-a0cd-76d28c7815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99815-ffd7-454d-a221-12d9beb0f2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0f821ba-9ef2-4ce0-ab91-3295ab383a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add2a-a2a8-4504-a0cd-76d28c78151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00ccf4b-a0a8-4245-9cb9-383581f0a893}" ma:internalName="TaxCatchAll" ma:showField="CatchAllData" ma:web="60aadd2a-a2a8-4504-a0cd-76d28c7815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1C4966-D2C6-49DD-A27D-CDA56C8CD42F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d2399815-ffd7-454d-a221-12d9beb0f2c0"/>
    <ds:schemaRef ds:uri="http://schemas.microsoft.com/sharepoint/v3"/>
    <ds:schemaRef ds:uri="60aadd2a-a2a8-4504-a0cd-76d28c78151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26F9EC6-8B23-4EF0-BEA6-7274FEDF5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2399815-ffd7-454d-a221-12d9beb0f2c0"/>
    <ds:schemaRef ds:uri="60aadd2a-a2a8-4504-a0cd-76d28c7815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6A798B-B0DF-4645-A96A-F3EBAFA71D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Acompanhamento</vt:lpstr>
      <vt:lpstr>Controle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Sá Cortez</dc:creator>
  <cp:keywords/>
  <dc:description/>
  <cp:lastModifiedBy>Rafael Berto Maragni [SPITI]</cp:lastModifiedBy>
  <cp:revision/>
  <dcterms:created xsi:type="dcterms:W3CDTF">2020-06-29T12:27:50Z</dcterms:created>
  <dcterms:modified xsi:type="dcterms:W3CDTF">2023-01-10T21:35:33Z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0x01010093B16C4641D3A54087F256E038574D2D</vt:lpwstr>
  </property>
  <property fmtid="{D5CDD505-2E9C-101B-9397-08002B2CF9AE}" pid="3" name="MediaServiceImageTags">
    <vt:lpwstr/>
  </property>
</Properties>
</file>