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I\"/>
    </mc:Choice>
  </mc:AlternateContent>
  <bookViews>
    <workbookView xWindow="0" yWindow="0" windowWidth="18370" windowHeight="6760"/>
  </bookViews>
  <sheets>
    <sheet name="cargo_sub" sheetId="4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E11" i="4"/>
  <c r="F11" i="4" s="1"/>
  <c r="G11" i="4"/>
  <c r="H11" i="4"/>
  <c r="D12" i="4"/>
  <c r="E12" i="4"/>
  <c r="G12" i="4"/>
  <c r="H12" i="4"/>
  <c r="D13" i="4"/>
  <c r="E13" i="4"/>
  <c r="G13" i="4"/>
  <c r="H13" i="4"/>
  <c r="D14" i="4"/>
  <c r="E14" i="4"/>
  <c r="G14" i="4"/>
  <c r="H14" i="4"/>
  <c r="D15" i="4"/>
  <c r="E15" i="4"/>
  <c r="K15" i="4" s="1"/>
  <c r="G15" i="4"/>
  <c r="H15" i="4"/>
  <c r="D16" i="4"/>
  <c r="E16" i="4"/>
  <c r="G16" i="4"/>
  <c r="H16" i="4"/>
  <c r="D18" i="4"/>
  <c r="E18" i="4"/>
  <c r="G18" i="4"/>
  <c r="H18" i="4"/>
  <c r="D19" i="4"/>
  <c r="E19" i="4"/>
  <c r="G19" i="4"/>
  <c r="H19" i="4"/>
  <c r="D20" i="4"/>
  <c r="E20" i="4"/>
  <c r="G20" i="4"/>
  <c r="H20" i="4"/>
  <c r="D21" i="4"/>
  <c r="E21" i="4"/>
  <c r="G21" i="4"/>
  <c r="H21" i="4"/>
  <c r="D22" i="4"/>
  <c r="J22" i="4" s="1"/>
  <c r="E22" i="4"/>
  <c r="G22" i="4"/>
  <c r="H22" i="4"/>
  <c r="D23" i="4"/>
  <c r="E23" i="4"/>
  <c r="G23" i="4"/>
  <c r="H23" i="4"/>
  <c r="A3" i="4"/>
  <c r="R21" i="4" l="1"/>
  <c r="I16" i="4"/>
  <c r="T16" i="4" s="1"/>
  <c r="J20" i="4"/>
  <c r="I22" i="4"/>
  <c r="I20" i="4"/>
  <c r="I15" i="4"/>
  <c r="J23" i="4"/>
  <c r="K13" i="4"/>
  <c r="K23" i="4"/>
  <c r="S16" i="4"/>
  <c r="F15" i="4"/>
  <c r="L15" i="4" s="1"/>
  <c r="R13" i="4"/>
  <c r="R18" i="4"/>
  <c r="I11" i="4"/>
  <c r="L11" i="4" s="1"/>
  <c r="I21" i="4"/>
  <c r="T21" i="4" s="1"/>
  <c r="K21" i="4"/>
  <c r="D24" i="4"/>
  <c r="F14" i="4"/>
  <c r="S12" i="4"/>
  <c r="I23" i="4"/>
  <c r="T23" i="4" s="1"/>
  <c r="F22" i="4"/>
  <c r="R12" i="4"/>
  <c r="F19" i="4"/>
  <c r="K11" i="4"/>
  <c r="J15" i="4"/>
  <c r="S21" i="4"/>
  <c r="F20" i="4"/>
  <c r="L20" i="4" s="1"/>
  <c r="R16" i="4"/>
  <c r="I12" i="4"/>
  <c r="K20" i="4"/>
  <c r="K18" i="4"/>
  <c r="J11" i="4"/>
  <c r="F21" i="4"/>
  <c r="K16" i="4"/>
  <c r="J12" i="4"/>
  <c r="F23" i="4"/>
  <c r="L23" i="4" s="1"/>
  <c r="J14" i="4"/>
  <c r="I19" i="4"/>
  <c r="J19" i="4"/>
  <c r="R20" i="4"/>
  <c r="G24" i="4"/>
  <c r="J24" i="4" s="1"/>
  <c r="R19" i="4"/>
  <c r="F18" i="4"/>
  <c r="J18" i="4"/>
  <c r="I14" i="4"/>
  <c r="R14" i="4"/>
  <c r="R15" i="4"/>
  <c r="K22" i="4"/>
  <c r="S23" i="4"/>
  <c r="S22" i="4"/>
  <c r="F16" i="4"/>
  <c r="E17" i="4"/>
  <c r="F13" i="4"/>
  <c r="J13" i="4"/>
  <c r="D17" i="4"/>
  <c r="L22" i="4"/>
  <c r="R22" i="4"/>
  <c r="J21" i="4"/>
  <c r="I18" i="4"/>
  <c r="J16" i="4"/>
  <c r="I13" i="4"/>
  <c r="T13" i="4" s="1"/>
  <c r="F12" i="4"/>
  <c r="L12" i="4" s="1"/>
  <c r="H24" i="4"/>
  <c r="S20" i="4"/>
  <c r="K19" i="4"/>
  <c r="S15" i="4"/>
  <c r="K14" i="4"/>
  <c r="R23" i="4"/>
  <c r="S18" i="4"/>
  <c r="H17" i="4"/>
  <c r="S13" i="4"/>
  <c r="K12" i="4"/>
  <c r="E24" i="4"/>
  <c r="G17" i="4"/>
  <c r="S19" i="4"/>
  <c r="S14" i="4"/>
  <c r="T15" i="4" l="1"/>
  <c r="L16" i="4"/>
  <c r="H25" i="4"/>
  <c r="T22" i="4"/>
  <c r="T12" i="4"/>
  <c r="L21" i="4"/>
  <c r="L19" i="4"/>
  <c r="I17" i="4"/>
  <c r="I25" i="4" s="1"/>
  <c r="K24" i="4"/>
  <c r="L13" i="4"/>
  <c r="T18" i="4"/>
  <c r="I24" i="4"/>
  <c r="K17" i="4"/>
  <c r="E25" i="4"/>
  <c r="G25" i="4"/>
  <c r="T19" i="4"/>
  <c r="F17" i="4"/>
  <c r="T14" i="4"/>
  <c r="T20" i="4"/>
  <c r="J17" i="4"/>
  <c r="D25" i="4"/>
  <c r="L14" i="4"/>
  <c r="F24" i="4"/>
  <c r="L18" i="4"/>
  <c r="L24" i="4" l="1"/>
  <c r="K25" i="4"/>
  <c r="L17" i="4"/>
  <c r="F25" i="4"/>
  <c r="L25" i="4" s="1"/>
  <c r="J25" i="4"/>
</calcChain>
</file>

<file path=xl/sharedStrings.xml><?xml version="1.0" encoding="utf-8"?>
<sst xmlns="http://schemas.openxmlformats.org/spreadsheetml/2006/main" count="37" uniqueCount="28">
  <si>
    <t>PERGERAKAN LALU LINTAS ANGKUTAN UDARA</t>
  </si>
  <si>
    <t>PT. ANGKASA PURA I (PERSERO)</t>
  </si>
  <si>
    <t>BANDAR UDARA JUANDA</t>
  </si>
  <si>
    <t>BULAN</t>
  </si>
  <si>
    <t>TAHUN 2022</t>
  </si>
  <si>
    <t>TAHUN 2023</t>
  </si>
  <si>
    <t>+/- Persentase/ Percentage (%)</t>
  </si>
  <si>
    <t>DOM</t>
  </si>
  <si>
    <t>TOTAL</t>
  </si>
  <si>
    <t xml:space="preserve">INTL </t>
  </si>
  <si>
    <t>JANUARI</t>
  </si>
  <si>
    <t>FEBRUARI</t>
  </si>
  <si>
    <t>MARET</t>
  </si>
  <si>
    <t>APRIL</t>
  </si>
  <si>
    <t>MEI</t>
  </si>
  <si>
    <t xml:space="preserve">JUNI </t>
  </si>
  <si>
    <t>TOTAL SMT. I</t>
  </si>
  <si>
    <t>JULI</t>
  </si>
  <si>
    <t>AGUSTUS</t>
  </si>
  <si>
    <t>SEPTEMBER</t>
  </si>
  <si>
    <t>OKTOBER</t>
  </si>
  <si>
    <t>NOVEMBER</t>
  </si>
  <si>
    <t>DESEMBER</t>
  </si>
  <si>
    <t>TOTAL SMT. II</t>
  </si>
  <si>
    <t>T O T A L</t>
  </si>
  <si>
    <t>GROWTH</t>
  </si>
  <si>
    <t>CARGO ( KG )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</si>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</sst>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indexed="54"/>
      <name val="Arial"/>
      <family val="2"/>
    </font>
    <font>
      <b/>
      <sz val="18"/>
      <color indexed="12"/>
      <name val="Arial"/>
      <family val="2"/>
    </font>
    <font>
      <b/>
      <sz val="14"/>
      <color indexed="12"/>
      <name val="Arial"/>
      <family val="2"/>
    </font>
    <font>
      <b/>
      <sz val="18"/>
      <color indexed="21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1"/>
      <color indexed="8"/>
      <name val="Calibri"/>
      <family val="2"/>
      <charset val="1"/>
    </font>
    <font>
      <sz val="14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indexed="8"/>
      <name val="Arial"/>
      <family val="2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7" fontId="6" fillId="0" borderId="0" xfId="0" applyNumberFormat="1" applyFont="1" applyFill="1" applyBorder="1" applyAlignment="1">
      <alignment vertical="center"/>
    </xf>
    <xf numFmtId="37" fontId="7" fillId="0" borderId="0" xfId="0" applyNumberFormat="1" applyFont="1" applyFill="1" applyBorder="1" applyAlignment="1" applyProtection="1">
      <alignment horizontal="left" vertical="center"/>
    </xf>
    <xf numFmtId="37" fontId="8" fillId="2" borderId="1" xfId="0" applyNumberFormat="1" applyFont="1" applyFill="1" applyBorder="1" applyAlignment="1" applyProtection="1">
      <alignment horizontal="center" vertical="center"/>
    </xf>
    <xf numFmtId="37" fontId="8" fillId="2" borderId="2" xfId="0" applyNumberFormat="1" applyFont="1" applyFill="1" applyBorder="1" applyAlignment="1" applyProtection="1">
      <alignment horizontal="center" vertical="center"/>
    </xf>
    <xf numFmtId="37" fontId="8" fillId="2" borderId="6" xfId="0" applyNumberFormat="1" applyFont="1" applyFill="1" applyBorder="1" applyAlignment="1" applyProtection="1">
      <alignment horizontal="center" vertical="center"/>
    </xf>
    <xf numFmtId="37" fontId="8" fillId="2" borderId="7" xfId="0" applyNumberFormat="1" applyFont="1" applyFill="1" applyBorder="1" applyAlignment="1" applyProtection="1">
      <alignment horizontal="center" vertical="center"/>
    </xf>
    <xf numFmtId="37" fontId="8" fillId="2" borderId="3" xfId="0" applyNumberFormat="1" applyFont="1" applyFill="1" applyBorder="1" applyAlignment="1" applyProtection="1">
      <alignment horizontal="center" vertical="center"/>
    </xf>
    <xf numFmtId="37" fontId="9" fillId="4" borderId="8" xfId="0" applyNumberFormat="1" applyFont="1" applyFill="1" applyBorder="1" applyAlignment="1" applyProtection="1">
      <alignment horizontal="left" vertical="center"/>
    </xf>
    <xf numFmtId="37" fontId="9" fillId="4" borderId="0" xfId="0" applyNumberFormat="1" applyFont="1" applyFill="1" applyBorder="1" applyAlignment="1" applyProtection="1">
      <alignment horizontal="left" vertical="center"/>
    </xf>
    <xf numFmtId="37" fontId="11" fillId="5" borderId="9" xfId="0" applyNumberFormat="1" applyFont="1" applyFill="1" applyBorder="1" applyAlignment="1" applyProtection="1">
      <alignment horizontal="right" vertical="center"/>
    </xf>
    <xf numFmtId="9" fontId="12" fillId="0" borderId="0" xfId="1" applyFont="1"/>
    <xf numFmtId="37" fontId="8" fillId="2" borderId="10" xfId="0" applyNumberFormat="1" applyFont="1" applyFill="1" applyBorder="1" applyAlignment="1" applyProtection="1">
      <alignment horizontal="center"/>
    </xf>
    <xf numFmtId="37" fontId="8" fillId="2" borderId="10" xfId="0" applyNumberFormat="1" applyFont="1" applyFill="1" applyBorder="1" applyAlignment="1" applyProtection="1">
      <alignment horizontal="center" vertical="center"/>
    </xf>
    <xf numFmtId="37" fontId="8" fillId="2" borderId="12" xfId="0" applyNumberFormat="1" applyFont="1" applyFill="1" applyBorder="1" applyAlignment="1" applyProtection="1">
      <alignment horizontal="center" vertical="center"/>
    </xf>
    <xf numFmtId="37" fontId="13" fillId="6" borderId="10" xfId="0" applyNumberFormat="1" applyFont="1" applyFill="1" applyBorder="1" applyAlignment="1">
      <alignment vertical="center"/>
    </xf>
    <xf numFmtId="37" fontId="13" fillId="6" borderId="12" xfId="0" applyNumberFormat="1" applyFont="1" applyFill="1" applyBorder="1" applyAlignment="1" applyProtection="1">
      <alignment vertical="center"/>
    </xf>
    <xf numFmtId="37" fontId="11" fillId="0" borderId="0" xfId="0" applyNumberFormat="1" applyFont="1" applyFill="1" applyBorder="1" applyAlignment="1">
      <alignment vertical="center"/>
    </xf>
    <xf numFmtId="37" fontId="8" fillId="0" borderId="0" xfId="0" applyNumberFormat="1" applyFont="1" applyAlignment="1">
      <alignment horizontal="center" vertical="center"/>
    </xf>
    <xf numFmtId="10" fontId="8" fillId="0" borderId="0" xfId="1" applyNumberFormat="1" applyFont="1" applyAlignment="1">
      <alignment horizontal="center" vertical="center"/>
    </xf>
    <xf numFmtId="37" fontId="8" fillId="2" borderId="10" xfId="0" quotePrefix="1" applyNumberFormat="1" applyFont="1" applyFill="1" applyBorder="1" applyAlignment="1">
      <alignment horizontal="center" vertical="center"/>
    </xf>
    <xf numFmtId="37" fontId="8" fillId="2" borderId="11" xfId="0" quotePrefix="1" applyNumberFormat="1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37" fontId="11" fillId="5" borderId="4" xfId="0" applyNumberFormat="1" applyFont="1" applyFill="1" applyBorder="1" applyAlignment="1" applyProtection="1">
      <alignment horizontal="right" vertical="center"/>
    </xf>
    <xf numFmtId="165" fontId="11" fillId="0" borderId="4" xfId="1" applyNumberFormat="1" applyFont="1" applyFill="1" applyBorder="1" applyAlignment="1" applyProtection="1">
      <alignment vertical="center"/>
    </xf>
    <xf numFmtId="165" fontId="11" fillId="0" borderId="9" xfId="1" applyNumberFormat="1" applyFont="1" applyFill="1" applyBorder="1" applyAlignment="1" applyProtection="1">
      <alignment vertical="center"/>
    </xf>
    <xf numFmtId="165" fontId="11" fillId="0" borderId="13" xfId="1" applyNumberFormat="1" applyFont="1" applyFill="1" applyBorder="1" applyAlignment="1" applyProtection="1">
      <alignment vertical="center"/>
    </xf>
    <xf numFmtId="37" fontId="8" fillId="2" borderId="3" xfId="0" applyNumberFormat="1" applyFont="1" applyFill="1" applyBorder="1" applyAlignment="1" applyProtection="1">
      <alignment horizontal="right" vertical="center"/>
    </xf>
    <xf numFmtId="165" fontId="9" fillId="2" borderId="3" xfId="1" applyNumberFormat="1" applyFont="1" applyFill="1" applyBorder="1" applyAlignment="1" applyProtection="1">
      <alignment vertical="center"/>
    </xf>
    <xf numFmtId="37" fontId="13" fillId="6" borderId="3" xfId="0" applyNumberFormat="1" applyFont="1" applyFill="1" applyBorder="1" applyAlignment="1" applyProtection="1">
      <alignment horizontal="right" vertical="center"/>
    </xf>
    <xf numFmtId="165" fontId="6" fillId="6" borderId="3" xfId="1" applyNumberFormat="1" applyFont="1" applyFill="1" applyBorder="1" applyAlignment="1" applyProtection="1">
      <alignment vertical="center"/>
    </xf>
    <xf numFmtId="37" fontId="9" fillId="5" borderId="14" xfId="0" applyNumberFormat="1" applyFont="1" applyFill="1" applyBorder="1" applyAlignment="1" applyProtection="1">
      <alignment vertical="center"/>
    </xf>
    <xf numFmtId="37" fontId="9" fillId="5" borderId="0" xfId="0" applyNumberFormat="1" applyFont="1" applyFill="1" applyBorder="1" applyAlignment="1" applyProtection="1">
      <alignment vertical="center"/>
    </xf>
    <xf numFmtId="37" fontId="8" fillId="2" borderId="10" xfId="0" applyNumberFormat="1" applyFont="1" applyFill="1" applyBorder="1" applyAlignment="1">
      <alignment horizontal="center" vertical="center"/>
    </xf>
    <xf numFmtId="37" fontId="8" fillId="2" borderId="11" xfId="0" applyNumberFormat="1" applyFont="1" applyFill="1" applyBorder="1" applyAlignment="1">
      <alignment horizontal="center" vertical="center"/>
    </xf>
    <xf numFmtId="37" fontId="8" fillId="2" borderId="12" xfId="0" applyNumberFormat="1" applyFont="1" applyFill="1" applyBorder="1" applyAlignment="1">
      <alignment horizontal="center" vertical="center"/>
    </xf>
    <xf numFmtId="37" fontId="8" fillId="2" borderId="12" xfId="0" applyNumberFormat="1" applyFont="1" applyFill="1" applyBorder="1" applyAlignment="1" applyProtection="1">
      <alignment horizontal="center"/>
    </xf>
    <xf numFmtId="37" fontId="8" fillId="2" borderId="15" xfId="0" quotePrefix="1" applyNumberFormat="1" applyFont="1" applyFill="1" applyBorder="1" applyAlignment="1">
      <alignment horizontal="center" vertical="center"/>
    </xf>
  </cellXfs>
  <cellStyles count="3">
    <cellStyle name="Comma [0] 6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nesia.sidauruk\Downloads\(12)%20Data%20Trafik%202022%20-%202023%20Desember%20(SIOPSKOM)%20-%20240213%20-%20UNAUDI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BANK%20DATA\Data%20Trafik\2022\REALISASI\(12)%20Data%20Trafik%202021%20-%202022%20Desember%20(AUDIT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oh"/>
      <sheetName val="Asumsi RKAP 2020"/>
      <sheetName val="RKAP VS REAL BLN"/>
      <sheetName val="FORMAT RKA"/>
      <sheetName val="s.d Desember 2023"/>
      <sheetName val="ALL BANDARA"/>
      <sheetName val="TOTAL 2023"/>
      <sheetName val="PARTIKEL DATA INPUT"/>
      <sheetName val="SUMMARY 2022-2023"/>
      <sheetName val="DPS"/>
      <sheetName val="SUB"/>
      <sheetName val="UPG"/>
      <sheetName val="BPN"/>
      <sheetName val="BIK"/>
      <sheetName val="MDC"/>
      <sheetName val="JOG"/>
      <sheetName val="SOC"/>
      <sheetName val="BDJ"/>
      <sheetName val="SRG"/>
      <sheetName val="LOP"/>
      <sheetName val="AMQ"/>
      <sheetName val="KOE"/>
      <sheetName val="YIA"/>
      <sheetName val="DJJ"/>
      <sheetName val="BTH"/>
      <sheetName val="Sheet1"/>
      <sheetName val="YTD"/>
      <sheetName val="MTD"/>
    </sheetNames>
    <sheetDataSet>
      <sheetData sheetId="0"/>
      <sheetData sheetId="1"/>
      <sheetData sheetId="2"/>
      <sheetData sheetId="3"/>
      <sheetData sheetId="4"/>
      <sheetData sheetId="5"/>
      <sheetData sheetId="6">
        <row r="155">
          <cell r="D155">
            <v>314952</v>
          </cell>
          <cell r="E155">
            <v>393777</v>
          </cell>
          <cell r="G155">
            <v>1012230</v>
          </cell>
          <cell r="H155">
            <v>3424153</v>
          </cell>
        </row>
        <row r="156">
          <cell r="D156">
            <v>308178</v>
          </cell>
          <cell r="E156">
            <v>345100</v>
          </cell>
          <cell r="G156">
            <v>984493</v>
          </cell>
          <cell r="H156">
            <v>3129516</v>
          </cell>
        </row>
        <row r="157">
          <cell r="D157">
            <v>411283</v>
          </cell>
          <cell r="E157">
            <v>508549</v>
          </cell>
          <cell r="G157">
            <v>1228382</v>
          </cell>
          <cell r="H157">
            <v>3678616</v>
          </cell>
        </row>
        <row r="158">
          <cell r="D158">
            <v>402702</v>
          </cell>
          <cell r="E158">
            <v>441818</v>
          </cell>
          <cell r="G158">
            <v>1189741</v>
          </cell>
          <cell r="H158">
            <v>3611584</v>
          </cell>
        </row>
        <row r="159">
          <cell r="D159">
            <v>704976</v>
          </cell>
          <cell r="E159">
            <v>530569</v>
          </cell>
          <cell r="G159">
            <v>1215992</v>
          </cell>
          <cell r="H159">
            <v>3491909</v>
          </cell>
        </row>
        <row r="160">
          <cell r="D160">
            <v>555169</v>
          </cell>
          <cell r="E160">
            <v>529668</v>
          </cell>
          <cell r="G160">
            <v>1067903</v>
          </cell>
          <cell r="H160">
            <v>3368664</v>
          </cell>
        </row>
        <row r="162">
          <cell r="D162">
            <v>570823</v>
          </cell>
          <cell r="E162">
            <v>539121</v>
          </cell>
          <cell r="G162">
            <v>1167235</v>
          </cell>
          <cell r="H162">
            <v>3849509</v>
          </cell>
        </row>
        <row r="163">
          <cell r="D163">
            <v>605480</v>
          </cell>
          <cell r="E163">
            <v>517581</v>
          </cell>
          <cell r="G163">
            <v>1125233</v>
          </cell>
          <cell r="H163">
            <v>3583230</v>
          </cell>
        </row>
        <row r="164">
          <cell r="D164">
            <v>469854</v>
          </cell>
          <cell r="E164">
            <v>656594</v>
          </cell>
          <cell r="G164">
            <v>1148284</v>
          </cell>
          <cell r="H164">
            <v>3465373</v>
          </cell>
        </row>
        <row r="165">
          <cell r="D165">
            <v>713494</v>
          </cell>
          <cell r="E165">
            <v>660441</v>
          </cell>
          <cell r="G165">
            <v>1157582</v>
          </cell>
          <cell r="H165">
            <v>2970002</v>
          </cell>
        </row>
        <row r="166">
          <cell r="D166">
            <v>767656</v>
          </cell>
          <cell r="E166">
            <v>615509</v>
          </cell>
          <cell r="G166">
            <v>1259160</v>
          </cell>
          <cell r="H166">
            <v>2867457</v>
          </cell>
        </row>
        <row r="167">
          <cell r="D167">
            <v>662739</v>
          </cell>
          <cell r="E167">
            <v>612913</v>
          </cell>
          <cell r="G167">
            <v>1325241</v>
          </cell>
          <cell r="H167">
            <v>3332075</v>
          </cell>
        </row>
      </sheetData>
      <sheetData sheetId="7"/>
      <sheetData sheetId="8">
        <row r="6">
          <cell r="AI6">
            <v>2022</v>
          </cell>
        </row>
        <row r="7">
          <cell r="AI7" t="str">
            <v>Pertumbuhan</v>
          </cell>
        </row>
        <row r="9">
          <cell r="R9">
            <v>0.37127913026809434</v>
          </cell>
          <cell r="S9" t="str">
            <v>JAN</v>
          </cell>
        </row>
        <row r="10">
          <cell r="R10">
            <v>0.43915810083210965</v>
          </cell>
          <cell r="S10" t="str">
            <v>FEB</v>
          </cell>
        </row>
        <row r="11">
          <cell r="R11">
            <v>0.13927997952107235</v>
          </cell>
          <cell r="S11" t="str">
            <v>MAR</v>
          </cell>
        </row>
        <row r="12">
          <cell r="R12">
            <v>0.18458542837424824</v>
          </cell>
          <cell r="S12" t="str">
            <v>APR</v>
          </cell>
        </row>
        <row r="13">
          <cell r="R13">
            <v>0.12711459825227805</v>
          </cell>
          <cell r="S13" t="str">
            <v>MEI</v>
          </cell>
        </row>
        <row r="14">
          <cell r="R14">
            <v>8.1643914003106346E-2</v>
          </cell>
          <cell r="S14" t="str">
            <v>JUN</v>
          </cell>
        </row>
        <row r="16">
          <cell r="R16">
            <v>5.2063907100148042E-2</v>
          </cell>
          <cell r="S16" t="str">
            <v>JUL</v>
          </cell>
        </row>
        <row r="17">
          <cell r="R17">
            <v>6.0557308747395996E-2</v>
          </cell>
          <cell r="S17" t="str">
            <v>AUG</v>
          </cell>
        </row>
        <row r="18">
          <cell r="R18">
            <v>5.241269774926334E-2</v>
          </cell>
          <cell r="S18" t="str">
            <v>SEP</v>
          </cell>
        </row>
        <row r="19">
          <cell r="R19">
            <v>9.4861903393934424E-2</v>
          </cell>
          <cell r="S19" t="str">
            <v>OCT</v>
          </cell>
        </row>
        <row r="20">
          <cell r="R20">
            <v>-6.3197778145634459E-2</v>
          </cell>
        </row>
        <row r="21">
          <cell r="R21">
            <v>-2.0172803105230747E-2</v>
          </cell>
        </row>
      </sheetData>
      <sheetData sheetId="9"/>
      <sheetData sheetId="10">
        <row r="8">
          <cell r="G8" t="str">
            <v>TAHUN 2022</v>
          </cell>
        </row>
        <row r="10">
          <cell r="B10" t="str">
            <v>JANUARI</v>
          </cell>
          <cell r="J10">
            <v>5542</v>
          </cell>
          <cell r="K10">
            <v>920</v>
          </cell>
          <cell r="L10">
            <v>6756</v>
          </cell>
          <cell r="M10">
            <v>14</v>
          </cell>
          <cell r="N10">
            <v>7690</v>
          </cell>
        </row>
        <row r="11">
          <cell r="B11" t="str">
            <v>FEBRUARI</v>
          </cell>
          <cell r="J11">
            <v>4786</v>
          </cell>
          <cell r="K11">
            <v>833</v>
          </cell>
          <cell r="L11">
            <v>6260</v>
          </cell>
          <cell r="M11">
            <v>11</v>
          </cell>
          <cell r="N11">
            <v>7104</v>
          </cell>
          <cell r="U11">
            <v>-9.4565217391304301E-2</v>
          </cell>
          <cell r="V11">
            <v>-7.3416222616933147E-2</v>
          </cell>
          <cell r="W11">
            <v>-0.2142857142857143</v>
          </cell>
          <cell r="X11">
            <v>-7.6202860858257448E-2</v>
          </cell>
        </row>
        <row r="12">
          <cell r="B12" t="str">
            <v>MARET</v>
          </cell>
          <cell r="J12">
            <v>5567</v>
          </cell>
          <cell r="K12">
            <v>931</v>
          </cell>
          <cell r="L12">
            <v>6577</v>
          </cell>
          <cell r="M12">
            <v>12</v>
          </cell>
          <cell r="N12">
            <v>7520</v>
          </cell>
          <cell r="U12">
            <v>0.11764705882352944</v>
          </cell>
          <cell r="V12">
            <v>5.0638977635782734E-2</v>
          </cell>
          <cell r="W12">
            <v>9.0909090909090828E-2</v>
          </cell>
          <cell r="X12">
            <v>5.8558558558558627E-2</v>
          </cell>
        </row>
        <row r="13">
          <cell r="B13" t="str">
            <v>APRIL</v>
          </cell>
          <cell r="J13">
            <v>5850</v>
          </cell>
          <cell r="K13">
            <v>945</v>
          </cell>
          <cell r="L13">
            <v>6865</v>
          </cell>
          <cell r="M13">
            <v>1</v>
          </cell>
          <cell r="N13">
            <v>7811</v>
          </cell>
          <cell r="U13">
            <v>1.5037593984962516E-2</v>
          </cell>
          <cell r="V13">
            <v>4.3788961532613691E-2</v>
          </cell>
          <cell r="W13">
            <v>-0.91666666666666663</v>
          </cell>
          <cell r="X13">
            <v>3.8696808510638281E-2</v>
          </cell>
        </row>
        <row r="14">
          <cell r="B14" t="str">
            <v>MEI</v>
          </cell>
          <cell r="J14">
            <v>7466</v>
          </cell>
          <cell r="K14">
            <v>1020</v>
          </cell>
          <cell r="L14">
            <v>7754</v>
          </cell>
          <cell r="M14">
            <v>3</v>
          </cell>
          <cell r="N14">
            <v>8777</v>
          </cell>
          <cell r="U14">
            <v>7.9365079365079305E-2</v>
          </cell>
          <cell r="V14">
            <v>0.12949745083758191</v>
          </cell>
          <cell r="W14">
            <v>2</v>
          </cell>
          <cell r="X14">
            <v>0.1236717449750353</v>
          </cell>
        </row>
        <row r="15">
          <cell r="B15" t="str">
            <v xml:space="preserve">JUNI </v>
          </cell>
          <cell r="J15">
            <v>6839</v>
          </cell>
          <cell r="K15">
            <v>1029</v>
          </cell>
          <cell r="L15">
            <v>7097</v>
          </cell>
          <cell r="M15">
            <v>4</v>
          </cell>
          <cell r="N15">
            <v>8130</v>
          </cell>
          <cell r="U15">
            <v>8.8235294117646745E-3</v>
          </cell>
          <cell r="V15">
            <v>-8.4730461697188564E-2</v>
          </cell>
          <cell r="W15">
            <v>0.33333333333333326</v>
          </cell>
          <cell r="X15">
            <v>-7.3715392503133192E-2</v>
          </cell>
        </row>
        <row r="17">
          <cell r="B17" t="str">
            <v>JULI</v>
          </cell>
          <cell r="J17">
            <v>7059</v>
          </cell>
          <cell r="K17">
            <v>1131</v>
          </cell>
          <cell r="L17">
            <v>7456</v>
          </cell>
          <cell r="M17">
            <v>7</v>
          </cell>
          <cell r="N17">
            <v>8594</v>
          </cell>
          <cell r="U17">
            <v>9.9125364431486895E-2</v>
          </cell>
          <cell r="V17">
            <v>5.0584754121459685E-2</v>
          </cell>
          <cell r="W17">
            <v>0.75</v>
          </cell>
          <cell r="X17">
            <v>5.707257072570715E-2</v>
          </cell>
        </row>
        <row r="18">
          <cell r="B18" t="str">
            <v>AGUSTUS</v>
          </cell>
          <cell r="J18">
            <v>6370</v>
          </cell>
          <cell r="K18">
            <v>1167</v>
          </cell>
          <cell r="L18">
            <v>6977</v>
          </cell>
          <cell r="M18">
            <v>7</v>
          </cell>
          <cell r="N18">
            <v>8151</v>
          </cell>
          <cell r="U18">
            <v>3.1830238726790361E-2</v>
          </cell>
          <cell r="V18">
            <v>-6.4243562231759643E-2</v>
          </cell>
          <cell r="W18">
            <v>0</v>
          </cell>
          <cell r="X18">
            <v>-5.1547591342797294E-2</v>
          </cell>
        </row>
        <row r="19">
          <cell r="B19" t="str">
            <v>SEPTEMBER</v>
          </cell>
          <cell r="J19">
            <v>6485</v>
          </cell>
          <cell r="K19">
            <v>1172</v>
          </cell>
          <cell r="L19">
            <v>6886</v>
          </cell>
          <cell r="M19">
            <v>3</v>
          </cell>
          <cell r="N19">
            <v>8061</v>
          </cell>
          <cell r="U19">
            <v>4.2844901456726703E-3</v>
          </cell>
          <cell r="V19">
            <v>-1.3042855095313222E-2</v>
          </cell>
          <cell r="W19">
            <v>-0.5714285714285714</v>
          </cell>
          <cell r="X19">
            <v>-1.1041589988958433E-2</v>
          </cell>
        </row>
        <row r="20">
          <cell r="B20" t="str">
            <v>OKTOBER</v>
          </cell>
          <cell r="J20">
            <v>7071</v>
          </cell>
          <cell r="K20">
            <v>1293</v>
          </cell>
          <cell r="L20">
            <v>7052</v>
          </cell>
          <cell r="M20">
            <v>7</v>
          </cell>
          <cell r="N20">
            <v>8352</v>
          </cell>
          <cell r="U20">
            <v>0.10324232081911267</v>
          </cell>
          <cell r="V20">
            <v>2.410688353180368E-2</v>
          </cell>
          <cell r="W20">
            <v>1.3333333333333335</v>
          </cell>
          <cell r="X20">
            <v>3.6099739486415983E-2</v>
          </cell>
        </row>
        <row r="21">
          <cell r="B21" t="str">
            <v>NOVEMBER</v>
          </cell>
          <cell r="J21">
            <v>7235</v>
          </cell>
          <cell r="K21">
            <v>1234</v>
          </cell>
          <cell r="L21">
            <v>6657</v>
          </cell>
          <cell r="M21">
            <v>3</v>
          </cell>
          <cell r="N21">
            <v>7894</v>
          </cell>
          <cell r="U21">
            <v>-4.5630317092034023E-2</v>
          </cell>
          <cell r="V21">
            <v>-5.6012478729438486E-2</v>
          </cell>
          <cell r="W21">
            <v>-0.5714285714285714</v>
          </cell>
          <cell r="X21">
            <v>-5.4837164750957901E-2</v>
          </cell>
        </row>
        <row r="22">
          <cell r="B22" t="str">
            <v>DESEMBER</v>
          </cell>
          <cell r="J22">
            <v>7758</v>
          </cell>
          <cell r="K22">
            <v>1310</v>
          </cell>
          <cell r="L22">
            <v>6933</v>
          </cell>
          <cell r="M22">
            <v>8</v>
          </cell>
          <cell r="N22">
            <v>8251</v>
          </cell>
          <cell r="U22">
            <v>6.1588330632090793E-2</v>
          </cell>
          <cell r="V22">
            <v>4.1460117169896282E-2</v>
          </cell>
          <cell r="W22">
            <v>1.6666666666666665</v>
          </cell>
          <cell r="X22">
            <v>4.5224220927286618E-2</v>
          </cell>
        </row>
        <row r="29">
          <cell r="K29">
            <v>164033</v>
          </cell>
          <cell r="L29">
            <v>853975</v>
          </cell>
          <cell r="M29">
            <v>62828</v>
          </cell>
          <cell r="N29">
            <v>1080836</v>
          </cell>
        </row>
        <row r="30">
          <cell r="K30">
            <v>162340</v>
          </cell>
          <cell r="L30">
            <v>799596</v>
          </cell>
          <cell r="M30">
            <v>59223</v>
          </cell>
          <cell r="N30">
            <v>1021159</v>
          </cell>
          <cell r="U30">
            <v>-1.0321093926222158E-2</v>
          </cell>
          <cell r="V30">
            <v>-6.3677508123774151E-2</v>
          </cell>
          <cell r="W30">
            <v>-5.7378875660533568E-2</v>
          </cell>
          <cell r="X30">
            <v>-5.5213741955301265E-2</v>
          </cell>
        </row>
        <row r="31">
          <cell r="K31">
            <v>170756</v>
          </cell>
          <cell r="L31">
            <v>856096</v>
          </cell>
          <cell r="M31">
            <v>65281</v>
          </cell>
          <cell r="N31">
            <v>1092133</v>
          </cell>
          <cell r="U31">
            <v>5.1841813477885967E-2</v>
          </cell>
          <cell r="V31">
            <v>7.0660683645240807E-2</v>
          </cell>
          <cell r="W31">
            <v>0.10229133951336467</v>
          </cell>
          <cell r="X31">
            <v>6.9503378024382112E-2</v>
          </cell>
        </row>
        <row r="32">
          <cell r="K32">
            <v>137110</v>
          </cell>
          <cell r="L32">
            <v>900635</v>
          </cell>
          <cell r="M32">
            <v>47149</v>
          </cell>
          <cell r="N32">
            <v>1084894</v>
          </cell>
          <cell r="U32">
            <v>-0.19704139239616758</v>
          </cell>
          <cell r="V32">
            <v>5.2025707397301169E-2</v>
          </cell>
          <cell r="W32">
            <v>-0.27775309814494265</v>
          </cell>
          <cell r="X32">
            <v>-6.6283135845176533E-3</v>
          </cell>
        </row>
        <row r="33">
          <cell r="K33">
            <v>155581</v>
          </cell>
          <cell r="L33">
            <v>1069045</v>
          </cell>
          <cell r="M33">
            <v>74862</v>
          </cell>
          <cell r="N33">
            <v>1299488</v>
          </cell>
          <cell r="U33">
            <v>0.13471665086426965</v>
          </cell>
          <cell r="V33">
            <v>0.18699029018414781</v>
          </cell>
          <cell r="W33">
            <v>0.58777492629748251</v>
          </cell>
          <cell r="X33">
            <v>0.1978018128960064</v>
          </cell>
        </row>
        <row r="34">
          <cell r="K34">
            <v>156146</v>
          </cell>
          <cell r="L34">
            <v>966345</v>
          </cell>
          <cell r="M34">
            <v>76344</v>
          </cell>
          <cell r="N34">
            <v>1198835</v>
          </cell>
          <cell r="U34">
            <v>3.6315488395113338E-3</v>
          </cell>
          <cell r="V34">
            <v>-9.6067050498341966E-2</v>
          </cell>
          <cell r="W34">
            <v>1.9796425422777819E-2</v>
          </cell>
          <cell r="X34">
            <v>-7.7455890319879872E-2</v>
          </cell>
        </row>
        <row r="36">
          <cell r="K36">
            <v>184271</v>
          </cell>
          <cell r="L36">
            <v>1058367</v>
          </cell>
          <cell r="M36">
            <v>73445</v>
          </cell>
          <cell r="N36">
            <v>1316083</v>
          </cell>
          <cell r="U36">
            <v>0.1801198877973178</v>
          </cell>
          <cell r="V36">
            <v>9.5226859972370015E-2</v>
          </cell>
          <cell r="W36">
            <v>-3.7972859687729232E-2</v>
          </cell>
          <cell r="X36">
            <v>9.7801615735276348E-2</v>
          </cell>
        </row>
        <row r="37">
          <cell r="K37">
            <v>184570</v>
          </cell>
          <cell r="L37">
            <v>912047</v>
          </cell>
          <cell r="M37">
            <v>72691</v>
          </cell>
          <cell r="N37">
            <v>1169308</v>
          </cell>
          <cell r="U37">
            <v>1.6226101774017287E-3</v>
          </cell>
          <cell r="V37">
            <v>-0.13825072021330975</v>
          </cell>
          <cell r="W37">
            <v>-1.0266185581047083E-2</v>
          </cell>
          <cell r="X37">
            <v>-0.11152412119904287</v>
          </cell>
        </row>
        <row r="38">
          <cell r="K38">
            <v>192986</v>
          </cell>
          <cell r="L38">
            <v>902177</v>
          </cell>
          <cell r="M38">
            <v>70295</v>
          </cell>
          <cell r="N38">
            <v>1165458</v>
          </cell>
          <cell r="U38">
            <v>4.559787614455213E-2</v>
          </cell>
          <cell r="V38">
            <v>-1.0821810718087965E-2</v>
          </cell>
          <cell r="W38">
            <v>-3.2961439517959601E-2</v>
          </cell>
          <cell r="X38">
            <v>-3.29254567658821E-3</v>
          </cell>
        </row>
        <row r="39">
          <cell r="K39">
            <v>206063</v>
          </cell>
          <cell r="L39">
            <v>994120</v>
          </cell>
          <cell r="M39">
            <v>22062</v>
          </cell>
          <cell r="N39">
            <v>1222245</v>
          </cell>
          <cell r="U39">
            <v>6.7761392018073741E-2</v>
          </cell>
          <cell r="V39">
            <v>0.10191237417934618</v>
          </cell>
          <cell r="W39">
            <v>-0.68615121985916494</v>
          </cell>
          <cell r="X39">
            <v>4.8725050580973317E-2</v>
          </cell>
        </row>
        <row r="40">
          <cell r="K40">
            <v>190220</v>
          </cell>
          <cell r="L40">
            <v>890047</v>
          </cell>
          <cell r="M40">
            <v>72404</v>
          </cell>
          <cell r="N40">
            <v>1152671</v>
          </cell>
          <cell r="U40">
            <v>-7.6884253844697992E-2</v>
          </cell>
          <cell r="V40">
            <v>-0.10468856878445254</v>
          </cell>
          <cell r="W40">
            <v>2.281842081406944</v>
          </cell>
          <cell r="X40">
            <v>-5.6923120978199959E-2</v>
          </cell>
        </row>
        <row r="41">
          <cell r="K41">
            <v>198019</v>
          </cell>
          <cell r="L41">
            <v>963353</v>
          </cell>
          <cell r="M41">
            <v>46400</v>
          </cell>
          <cell r="N41">
            <v>1207772</v>
          </cell>
          <cell r="U41">
            <v>4.0999894858584796E-2</v>
          </cell>
          <cell r="V41">
            <v>8.2361942683925715E-2</v>
          </cell>
          <cell r="W41">
            <v>-0.35915142809789513</v>
          </cell>
          <cell r="X41">
            <v>4.7802885645600535E-2</v>
          </cell>
        </row>
        <row r="48">
          <cell r="J48">
            <v>2255788</v>
          </cell>
          <cell r="K48">
            <v>6754216</v>
          </cell>
          <cell r="L48">
            <v>9010004</v>
          </cell>
        </row>
        <row r="49">
          <cell r="J49">
            <v>2135450</v>
          </cell>
          <cell r="K49">
            <v>5911265</v>
          </cell>
          <cell r="L49">
            <v>8046715</v>
          </cell>
          <cell r="U49">
            <v>-5.3346325097925917E-2</v>
          </cell>
          <cell r="V49">
            <v>-0.12480367817671212</v>
          </cell>
          <cell r="W49">
            <v>-0.10691327107068982</v>
          </cell>
        </row>
        <row r="50">
          <cell r="J50">
            <v>2434304</v>
          </cell>
          <cell r="K50">
            <v>6403818</v>
          </cell>
          <cell r="L50">
            <v>8838122</v>
          </cell>
          <cell r="U50">
            <v>0.13994895689433151</v>
          </cell>
          <cell r="V50">
            <v>8.3324466082978832E-2</v>
          </cell>
          <cell r="W50">
            <v>9.8351563339822423E-2</v>
          </cell>
        </row>
        <row r="51">
          <cell r="J51">
            <v>2103750</v>
          </cell>
          <cell r="K51">
            <v>7282275</v>
          </cell>
          <cell r="L51">
            <v>9386025</v>
          </cell>
          <cell r="U51">
            <v>-0.13578994242296771</v>
          </cell>
          <cell r="V51">
            <v>0.13717707155325143</v>
          </cell>
          <cell r="W51">
            <v>6.1993147412991112E-2</v>
          </cell>
        </row>
        <row r="52">
          <cell r="J52">
            <v>2104879</v>
          </cell>
          <cell r="K52">
            <v>8019357</v>
          </cell>
          <cell r="L52">
            <v>10124236</v>
          </cell>
          <cell r="U52">
            <v>5.366607248959987E-4</v>
          </cell>
          <cell r="V52">
            <v>0.10121589750455739</v>
          </cell>
          <cell r="W52">
            <v>7.8650014249908695E-2</v>
          </cell>
        </row>
        <row r="53">
          <cell r="J53">
            <v>2064012</v>
          </cell>
          <cell r="K53">
            <v>7382151</v>
          </cell>
          <cell r="L53">
            <v>9446163</v>
          </cell>
          <cell r="U53">
            <v>-1.9415367819242801E-2</v>
          </cell>
          <cell r="V53">
            <v>-7.9458490250527536E-2</v>
          </cell>
          <cell r="W53">
            <v>-6.6975226575121338E-2</v>
          </cell>
        </row>
        <row r="55">
          <cell r="J55">
            <v>2738691</v>
          </cell>
          <cell r="K55">
            <v>8452473</v>
          </cell>
          <cell r="L55">
            <v>11191164</v>
          </cell>
          <cell r="U55">
            <v>0.32687746001476725</v>
          </cell>
          <cell r="V55">
            <v>0.1449878226549417</v>
          </cell>
          <cell r="W55">
            <v>0.18473119720673892</v>
          </cell>
        </row>
        <row r="56">
          <cell r="J56">
            <v>2303442</v>
          </cell>
          <cell r="K56">
            <v>6908170</v>
          </cell>
          <cell r="L56">
            <v>9211612</v>
          </cell>
          <cell r="U56">
            <v>-0.15892592483051204</v>
          </cell>
          <cell r="V56">
            <v>-0.18270428074718492</v>
          </cell>
          <cell r="W56">
            <v>-0.17688526412444672</v>
          </cell>
        </row>
        <row r="57">
          <cell r="J57">
            <v>2480579</v>
          </cell>
          <cell r="K57">
            <v>6687005</v>
          </cell>
          <cell r="L57">
            <v>9167584</v>
          </cell>
          <cell r="U57">
            <v>7.6901002933870366E-2</v>
          </cell>
          <cell r="V57">
            <v>-3.2014990945503641E-2</v>
          </cell>
          <cell r="W57">
            <v>-4.7796194629127209E-3</v>
          </cell>
        </row>
        <row r="58">
          <cell r="J58">
            <v>2703415</v>
          </cell>
          <cell r="K58">
            <v>7029608</v>
          </cell>
          <cell r="L58">
            <v>9733023</v>
          </cell>
          <cell r="U58">
            <v>8.9832252873220275E-2</v>
          </cell>
          <cell r="V58">
            <v>5.123414742474397E-2</v>
          </cell>
          <cell r="W58">
            <v>6.1678082251550581E-2</v>
          </cell>
        </row>
        <row r="59">
          <cell r="J59">
            <v>2605517</v>
          </cell>
          <cell r="K59">
            <v>6304270</v>
          </cell>
          <cell r="L59">
            <v>8909787</v>
          </cell>
          <cell r="U59">
            <v>-3.6212716138661616E-2</v>
          </cell>
          <cell r="V59">
            <v>-0.10318327849860187</v>
          </cell>
          <cell r="W59">
            <v>-8.458173786294354E-2</v>
          </cell>
        </row>
        <row r="60">
          <cell r="J60">
            <v>2687167</v>
          </cell>
          <cell r="K60">
            <v>7115646</v>
          </cell>
          <cell r="L60">
            <v>9802813</v>
          </cell>
          <cell r="U60">
            <v>3.1337350706212908E-2</v>
          </cell>
          <cell r="V60">
            <v>0.1287026095011794</v>
          </cell>
          <cell r="W60">
            <v>0.10022978102619073</v>
          </cell>
        </row>
        <row r="67">
          <cell r="J67">
            <v>708729</v>
          </cell>
          <cell r="K67">
            <v>4436383</v>
          </cell>
          <cell r="L67">
            <v>5145112</v>
          </cell>
        </row>
        <row r="68">
          <cell r="J68">
            <v>653278</v>
          </cell>
          <cell r="K68">
            <v>4114009</v>
          </cell>
          <cell r="L68">
            <v>4767287</v>
          </cell>
          <cell r="U68">
            <v>-7.8240060728430705E-2</v>
          </cell>
          <cell r="V68">
            <v>-7.2665953322785692E-2</v>
          </cell>
          <cell r="W68">
            <v>-7.3433775591279615E-2</v>
          </cell>
        </row>
        <row r="69">
          <cell r="J69">
            <v>919832</v>
          </cell>
          <cell r="K69">
            <v>4906998</v>
          </cell>
          <cell r="L69">
            <v>5826830</v>
          </cell>
          <cell r="U69">
            <v>0.40802537357755808</v>
          </cell>
          <cell r="V69">
            <v>0.19275334594552418</v>
          </cell>
          <cell r="W69">
            <v>0.22225282430027815</v>
          </cell>
        </row>
        <row r="70">
          <cell r="J70">
            <v>844520</v>
          </cell>
          <cell r="K70">
            <v>4801325</v>
          </cell>
          <cell r="L70">
            <v>5645845</v>
          </cell>
          <cell r="U70">
            <v>-8.1875820802059462E-2</v>
          </cell>
          <cell r="V70">
            <v>-2.1535162639153338E-2</v>
          </cell>
          <cell r="W70">
            <v>-3.1060628163169346E-2</v>
          </cell>
        </row>
        <row r="71">
          <cell r="J71">
            <v>1235545</v>
          </cell>
          <cell r="K71">
            <v>4707901</v>
          </cell>
          <cell r="L71">
            <v>5943446</v>
          </cell>
          <cell r="U71">
            <v>0.46301449344006063</v>
          </cell>
          <cell r="V71">
            <v>-1.9457962125038364E-2</v>
          </cell>
          <cell r="W71">
            <v>5.271150731201435E-2</v>
          </cell>
        </row>
        <row r="72">
          <cell r="J72">
            <v>1084837</v>
          </cell>
          <cell r="K72">
            <v>4436567</v>
          </cell>
          <cell r="L72">
            <v>5521404</v>
          </cell>
          <cell r="U72">
            <v>-0.12197694134976877</v>
          </cell>
          <cell r="V72">
            <v>-5.7633752281536887E-2</v>
          </cell>
          <cell r="W72">
            <v>-7.1009646592229525E-2</v>
          </cell>
        </row>
        <row r="74">
          <cell r="J74">
            <v>1109944</v>
          </cell>
          <cell r="K74">
            <v>5016744</v>
          </cell>
          <cell r="L74">
            <v>6126688</v>
          </cell>
          <cell r="U74">
            <v>2.3143569033873268E-2</v>
          </cell>
          <cell r="V74">
            <v>0.13077160786707376</v>
          </cell>
          <cell r="W74">
            <v>0.10962501566630523</v>
          </cell>
        </row>
        <row r="75">
          <cell r="J75">
            <v>1123061</v>
          </cell>
          <cell r="K75">
            <v>4708463</v>
          </cell>
          <cell r="L75">
            <v>5831524</v>
          </cell>
          <cell r="U75">
            <v>1.1817713326077728E-2</v>
          </cell>
          <cell r="V75">
            <v>-6.145041485074787E-2</v>
          </cell>
          <cell r="W75">
            <v>-4.8176763693532298E-2</v>
          </cell>
        </row>
        <row r="76">
          <cell r="J76">
            <v>1126448</v>
          </cell>
          <cell r="K76">
            <v>4613657</v>
          </cell>
          <cell r="L76">
            <v>5740105</v>
          </cell>
          <cell r="U76">
            <v>3.0158646769855579E-3</v>
          </cell>
          <cell r="V76">
            <v>-2.013523308986398E-2</v>
          </cell>
          <cell r="W76">
            <v>-1.5676691033081558E-2</v>
          </cell>
        </row>
        <row r="77">
          <cell r="J77">
            <v>1373935</v>
          </cell>
          <cell r="K77">
            <v>4127584</v>
          </cell>
          <cell r="L77">
            <v>5501519</v>
          </cell>
          <cell r="U77">
            <v>0.21970565884976501</v>
          </cell>
          <cell r="V77">
            <v>-0.1053552528937457</v>
          </cell>
          <cell r="W77">
            <v>-4.1564744895781547E-2</v>
          </cell>
        </row>
        <row r="78">
          <cell r="J78">
            <v>1383165</v>
          </cell>
          <cell r="K78">
            <v>4126617</v>
          </cell>
          <cell r="L78">
            <v>5509782</v>
          </cell>
          <cell r="U78">
            <v>6.7179306153493101E-3</v>
          </cell>
          <cell r="V78">
            <v>-2.3427748532800496E-4</v>
          </cell>
          <cell r="W78">
            <v>1.5019488254062185E-3</v>
          </cell>
        </row>
        <row r="79">
          <cell r="J79">
            <v>1275652</v>
          </cell>
          <cell r="K79">
            <v>4657316</v>
          </cell>
          <cell r="L79">
            <v>5932968</v>
          </cell>
          <cell r="U79">
            <v>-7.7729699638148686E-2</v>
          </cell>
          <cell r="V79">
            <v>0.12860389030530328</v>
          </cell>
          <cell r="W79">
            <v>7.6806305585230161E-2</v>
          </cell>
        </row>
        <row r="86">
          <cell r="J86">
            <v>0</v>
          </cell>
          <cell r="K86">
            <v>0</v>
          </cell>
          <cell r="L86">
            <v>0</v>
          </cell>
        </row>
        <row r="87">
          <cell r="J87">
            <v>0</v>
          </cell>
          <cell r="K87">
            <v>0</v>
          </cell>
          <cell r="L87">
            <v>0</v>
          </cell>
          <cell r="U87" t="e">
            <v>#DIV/0!</v>
          </cell>
          <cell r="V87" t="e">
            <v>#DIV/0!</v>
          </cell>
          <cell r="W87" t="e">
            <v>#DIV/0!</v>
          </cell>
        </row>
        <row r="88">
          <cell r="J88">
            <v>0</v>
          </cell>
          <cell r="K88">
            <v>0</v>
          </cell>
          <cell r="L88">
            <v>0</v>
          </cell>
          <cell r="U88" t="e">
            <v>#DIV/0!</v>
          </cell>
          <cell r="V88" t="e">
            <v>#DIV/0!</v>
          </cell>
          <cell r="W88" t="e">
            <v>#DIV/0!</v>
          </cell>
        </row>
        <row r="89">
          <cell r="J89">
            <v>0</v>
          </cell>
          <cell r="K89">
            <v>0</v>
          </cell>
          <cell r="L89">
            <v>0</v>
          </cell>
          <cell r="U89" t="e">
            <v>#DIV/0!</v>
          </cell>
          <cell r="V89" t="e">
            <v>#DIV/0!</v>
          </cell>
          <cell r="W89" t="e">
            <v>#DIV/0!</v>
          </cell>
        </row>
        <row r="90">
          <cell r="J90">
            <v>0</v>
          </cell>
          <cell r="K90">
            <v>0</v>
          </cell>
          <cell r="L90">
            <v>0</v>
          </cell>
          <cell r="U90" t="e">
            <v>#DIV/0!</v>
          </cell>
          <cell r="V90" t="e">
            <v>#DIV/0!</v>
          </cell>
          <cell r="W90" t="e">
            <v>#DIV/0!</v>
          </cell>
        </row>
        <row r="91">
          <cell r="J91">
            <v>0</v>
          </cell>
          <cell r="K91">
            <v>0</v>
          </cell>
          <cell r="L91">
            <v>0</v>
          </cell>
          <cell r="U91" t="e">
            <v>#DIV/0!</v>
          </cell>
          <cell r="V91" t="e">
            <v>#DIV/0!</v>
          </cell>
          <cell r="W91" t="e">
            <v>#DIV/0!</v>
          </cell>
        </row>
        <row r="93">
          <cell r="J93">
            <v>0</v>
          </cell>
          <cell r="K93">
            <v>0</v>
          </cell>
          <cell r="L93">
            <v>0</v>
          </cell>
          <cell r="U93" t="e">
            <v>#DIV/0!</v>
          </cell>
          <cell r="V93" t="e">
            <v>#DIV/0!</v>
          </cell>
          <cell r="W93" t="e">
            <v>#DIV/0!</v>
          </cell>
        </row>
        <row r="94">
          <cell r="J94">
            <v>0</v>
          </cell>
          <cell r="K94">
            <v>0</v>
          </cell>
          <cell r="L94">
            <v>0</v>
          </cell>
          <cell r="U94" t="e">
            <v>#DIV/0!</v>
          </cell>
          <cell r="V94" t="e">
            <v>#DIV/0!</v>
          </cell>
          <cell r="W94" t="e">
            <v>#DIV/0!</v>
          </cell>
        </row>
        <row r="95">
          <cell r="J95">
            <v>0</v>
          </cell>
          <cell r="K95">
            <v>0</v>
          </cell>
          <cell r="L95">
            <v>0</v>
          </cell>
          <cell r="U95" t="e">
            <v>#DIV/0!</v>
          </cell>
          <cell r="V95" t="e">
            <v>#DIV/0!</v>
          </cell>
          <cell r="W95" t="e">
            <v>#DIV/0!</v>
          </cell>
        </row>
        <row r="96">
          <cell r="J96">
            <v>0</v>
          </cell>
          <cell r="K96">
            <v>0</v>
          </cell>
          <cell r="L96">
            <v>0</v>
          </cell>
          <cell r="U96" t="e">
            <v>#DIV/0!</v>
          </cell>
          <cell r="V96" t="e">
            <v>#DIV/0!</v>
          </cell>
          <cell r="W96" t="e">
            <v>#DIV/0!</v>
          </cell>
        </row>
        <row r="97">
          <cell r="J97">
            <v>0</v>
          </cell>
          <cell r="K97">
            <v>0</v>
          </cell>
          <cell r="L97">
            <v>0</v>
          </cell>
          <cell r="U97" t="e">
            <v>#DIV/0!</v>
          </cell>
          <cell r="V97" t="e">
            <v>#DIV/0!</v>
          </cell>
          <cell r="W97" t="e">
            <v>#DIV/0!</v>
          </cell>
        </row>
        <row r="98">
          <cell r="J98">
            <v>0</v>
          </cell>
          <cell r="K98">
            <v>3</v>
          </cell>
          <cell r="L98">
            <v>3</v>
          </cell>
          <cell r="U98" t="e">
            <v>#DIV/0!</v>
          </cell>
          <cell r="V98" t="e">
            <v>#DIV/0!</v>
          </cell>
          <cell r="W98" t="e">
            <v>#DIV/0!</v>
          </cell>
        </row>
      </sheetData>
      <sheetData sheetId="11">
        <row r="3">
          <cell r="A3" t="str">
            <v>TAHUN 2022 DAN TAHUN 2023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oh"/>
      <sheetName val="Asumsi RKAP 2020"/>
      <sheetName val="RKAP VS REAL BLN"/>
      <sheetName val="FORMAT RKA"/>
      <sheetName val="s.d Desember 2022"/>
      <sheetName val="ALL BANDARA"/>
      <sheetName val="TOTAL 2022"/>
      <sheetName val="PARTIKEL DATA INPUT"/>
      <sheetName val="SUMMARY 2021-2022"/>
      <sheetName val="DPS"/>
      <sheetName val="SUB"/>
      <sheetName val="UPG"/>
      <sheetName val="BPN"/>
      <sheetName val="BIK"/>
      <sheetName val="MDC"/>
      <sheetName val="JOG"/>
      <sheetName val="SOC"/>
      <sheetName val="BDJ"/>
      <sheetName val="SRG"/>
      <sheetName val="LOP"/>
      <sheetName val="AMQ"/>
      <sheetName val="KOE"/>
      <sheetName val="YIA"/>
      <sheetName val="DJJ"/>
      <sheetName val="Sheet1"/>
      <sheetName val="BTH"/>
      <sheetName val="YTD"/>
      <sheetName val="MT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0">
          <cell r="K10">
            <v>71</v>
          </cell>
        </row>
        <row r="67">
          <cell r="J67">
            <v>987308</v>
          </cell>
          <cell r="K67">
            <v>4820272</v>
          </cell>
        </row>
        <row r="68">
          <cell r="J68">
            <v>630087</v>
          </cell>
          <cell r="K68">
            <v>4299854</v>
          </cell>
        </row>
        <row r="69">
          <cell r="J69">
            <v>1097997</v>
          </cell>
          <cell r="K69">
            <v>4875485</v>
          </cell>
        </row>
        <row r="70">
          <cell r="J70">
            <v>1217029</v>
          </cell>
          <cell r="K70">
            <v>5538224</v>
          </cell>
        </row>
        <row r="71">
          <cell r="J71">
            <v>897028</v>
          </cell>
          <cell r="K71">
            <v>4386990</v>
          </cell>
        </row>
        <row r="72">
          <cell r="J72">
            <v>614142</v>
          </cell>
          <cell r="K72">
            <v>5026853</v>
          </cell>
        </row>
        <row r="74">
          <cell r="J74">
            <v>473409</v>
          </cell>
          <cell r="K74">
            <v>5108600</v>
          </cell>
        </row>
        <row r="75">
          <cell r="J75">
            <v>717273</v>
          </cell>
          <cell r="K75">
            <v>4865306</v>
          </cell>
        </row>
        <row r="76">
          <cell r="J76">
            <v>1005252</v>
          </cell>
          <cell r="K76">
            <v>4890384</v>
          </cell>
        </row>
        <row r="77">
          <cell r="J77">
            <v>1081804</v>
          </cell>
          <cell r="K77">
            <v>4508466</v>
          </cell>
        </row>
        <row r="78">
          <cell r="J78">
            <v>858991</v>
          </cell>
          <cell r="K78">
            <v>4507747</v>
          </cell>
        </row>
        <row r="79">
          <cell r="J79">
            <v>965857</v>
          </cell>
          <cell r="K79">
            <v>5038995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9" zoomScale="50" zoomScaleNormal="50" workbookViewId="0">
      <selection activeCell="H30" sqref="H30"/>
    </sheetView>
  </sheetViews>
  <sheetFormatPr defaultColWidth="8.81640625" defaultRowHeight="14.5" x14ac:dyDescent="0.35"/>
  <cols>
    <col min="1" max="1" width="3.81640625" customWidth="1"/>
    <col min="2" max="2" width="19.1796875" customWidth="1"/>
    <col min="3" max="3" width="21.453125" bestFit="1" customWidth="1"/>
    <col min="4" max="4" width="24.453125" bestFit="1" customWidth="1"/>
    <col min="5" max="6" width="21.36328125" bestFit="1" customWidth="1"/>
    <col min="7" max="7" width="18.81640625" customWidth="1"/>
    <col min="8" max="8" width="24.453125" bestFit="1" customWidth="1"/>
    <col min="9" max="9" width="21.81640625" bestFit="1" customWidth="1"/>
    <col min="10" max="10" width="24.453125" bestFit="1" customWidth="1"/>
    <col min="11" max="11" width="20" bestFit="1" customWidth="1"/>
    <col min="12" max="12" width="24.453125" bestFit="1" customWidth="1"/>
    <col min="13" max="13" width="16.36328125" customWidth="1"/>
    <col min="14" max="14" width="14" bestFit="1" customWidth="1"/>
    <col min="15" max="15" width="13.453125" bestFit="1" customWidth="1"/>
    <col min="16" max="16" width="14" bestFit="1" customWidth="1"/>
    <col min="18" max="18" width="10.1796875" bestFit="1" customWidth="1"/>
    <col min="19" max="19" width="11.1796875" bestFit="1" customWidth="1"/>
    <col min="20" max="20" width="9.36328125" bestFit="1" customWidth="1"/>
    <col min="21" max="21" width="11.1796875" bestFit="1" customWidth="1"/>
  </cols>
  <sheetData>
    <row r="1" spans="1:20" ht="2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20" ht="23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</row>
    <row r="3" spans="1:20" ht="23" x14ac:dyDescent="0.35">
      <c r="A3" s="1" t="str">
        <f>[1]UPG!A3:R3</f>
        <v>TAHUN 2022 DAN TAHUN 2023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</row>
    <row r="4" spans="1:20" ht="18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</row>
    <row r="5" spans="1:20" ht="23" x14ac:dyDescent="0.35">
      <c r="A5" s="5"/>
      <c r="B5" s="6" t="s">
        <v>2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</row>
    <row r="6" spans="1:20" ht="18" x14ac:dyDescent="0.3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/>
    </row>
    <row r="7" spans="1:20" ht="18" x14ac:dyDescent="0.35">
      <c r="A7" s="24"/>
      <c r="B7" s="9" t="s">
        <v>26</v>
      </c>
      <c r="C7" s="9"/>
      <c r="D7" s="25"/>
      <c r="E7" s="25"/>
      <c r="F7" s="25"/>
      <c r="G7" s="25"/>
      <c r="H7" s="25"/>
      <c r="I7" s="25"/>
      <c r="J7" s="26"/>
      <c r="K7" s="26"/>
      <c r="L7" s="26"/>
      <c r="M7" s="24"/>
      <c r="N7" s="24"/>
      <c r="O7" s="24"/>
    </row>
    <row r="8" spans="1:20" ht="17.5" x14ac:dyDescent="0.35">
      <c r="A8" s="24"/>
      <c r="B8" s="9"/>
      <c r="C8" s="9"/>
      <c r="D8" s="9"/>
      <c r="E8" s="9"/>
      <c r="F8" s="9"/>
      <c r="G8" s="9"/>
      <c r="H8" s="24"/>
      <c r="I8" s="24"/>
      <c r="J8" s="24"/>
      <c r="K8" s="24"/>
      <c r="L8" s="24"/>
      <c r="M8" s="24"/>
      <c r="N8" s="24"/>
      <c r="O8" s="24"/>
    </row>
    <row r="9" spans="1:20" ht="18.5" x14ac:dyDescent="0.45">
      <c r="A9" s="10" t="s">
        <v>3</v>
      </c>
      <c r="B9" s="11"/>
      <c r="D9" s="40" t="s">
        <v>4</v>
      </c>
      <c r="E9" s="41"/>
      <c r="F9" s="42"/>
      <c r="G9" s="40" t="s">
        <v>5</v>
      </c>
      <c r="H9" s="41"/>
      <c r="I9" s="42"/>
      <c r="J9" s="27" t="s">
        <v>6</v>
      </c>
      <c r="K9" s="28"/>
      <c r="L9" s="44"/>
      <c r="M9" s="38"/>
      <c r="N9" s="39"/>
      <c r="O9" s="39"/>
      <c r="R9" s="29" t="s">
        <v>25</v>
      </c>
      <c r="S9" s="29"/>
      <c r="T9" s="29"/>
    </row>
    <row r="10" spans="1:20" ht="18" x14ac:dyDescent="0.35">
      <c r="A10" s="12"/>
      <c r="B10" s="13"/>
      <c r="D10" s="14" t="s">
        <v>9</v>
      </c>
      <c r="E10" s="14" t="s">
        <v>7</v>
      </c>
      <c r="F10" s="14" t="s">
        <v>8</v>
      </c>
      <c r="G10" s="14" t="s">
        <v>9</v>
      </c>
      <c r="H10" s="14" t="s">
        <v>7</v>
      </c>
      <c r="I10" s="14" t="s">
        <v>8</v>
      </c>
      <c r="J10" s="14" t="s">
        <v>9</v>
      </c>
      <c r="K10" s="14" t="s">
        <v>7</v>
      </c>
      <c r="L10" s="14" t="s">
        <v>8</v>
      </c>
      <c r="M10" s="8"/>
      <c r="N10" s="8"/>
      <c r="O10" s="8"/>
      <c r="R10" s="14" t="s">
        <v>9</v>
      </c>
      <c r="S10" s="14" t="s">
        <v>7</v>
      </c>
      <c r="T10" s="14" t="s">
        <v>8</v>
      </c>
    </row>
    <row r="11" spans="1:20" ht="18" x14ac:dyDescent="0.35">
      <c r="A11" s="15"/>
      <c r="B11" s="16" t="s">
        <v>10</v>
      </c>
      <c r="D11" s="30">
        <f>[2]SUB!J67</f>
        <v>987308</v>
      </c>
      <c r="E11" s="30">
        <f>[2]SUB!K67</f>
        <v>4820272</v>
      </c>
      <c r="F11" s="30">
        <f t="shared" ref="F11:F16" si="0">SUM(D11:E11)</f>
        <v>5807580</v>
      </c>
      <c r="G11" s="30">
        <f>+'[1]TOTAL 2023'!D155+'[1]TOTAL 2023'!E155</f>
        <v>708729</v>
      </c>
      <c r="H11" s="30">
        <f>+'[1]TOTAL 2023'!G155+'[1]TOTAL 2023'!H155</f>
        <v>4436383</v>
      </c>
      <c r="I11" s="30">
        <f t="shared" ref="I11:I16" si="1">SUM(G11:H11)</f>
        <v>5145112</v>
      </c>
      <c r="J11" s="31">
        <f t="shared" ref="J11:L24" si="2">+IF(D11=0,0,(G11-D11)/D11*100)</f>
        <v>-28.216017696605316</v>
      </c>
      <c r="K11" s="31">
        <f t="shared" si="2"/>
        <v>-7.9640526509707339</v>
      </c>
      <c r="L11" s="31">
        <f t="shared" si="2"/>
        <v>-11.406954359647219</v>
      </c>
      <c r="M11" s="8"/>
      <c r="N11" s="8"/>
      <c r="O11" s="8"/>
    </row>
    <row r="12" spans="1:20" ht="18" x14ac:dyDescent="0.35">
      <c r="A12" s="15"/>
      <c r="B12" s="16" t="s">
        <v>11</v>
      </c>
      <c r="D12" s="30">
        <f>[2]SUB!J68</f>
        <v>630087</v>
      </c>
      <c r="E12" s="30">
        <f>[2]SUB!K68</f>
        <v>4299854</v>
      </c>
      <c r="F12" s="17">
        <f t="shared" si="0"/>
        <v>4929941</v>
      </c>
      <c r="G12" s="17">
        <f>+'[1]TOTAL 2023'!D156+'[1]TOTAL 2023'!E156</f>
        <v>653278</v>
      </c>
      <c r="H12" s="17">
        <f>+'[1]TOTAL 2023'!G156+'[1]TOTAL 2023'!H156</f>
        <v>4114009</v>
      </c>
      <c r="I12" s="17">
        <f t="shared" si="1"/>
        <v>4767287</v>
      </c>
      <c r="J12" s="32">
        <f t="shared" si="2"/>
        <v>3.6806028373859481</v>
      </c>
      <c r="K12" s="32">
        <f t="shared" si="2"/>
        <v>-4.3221234953558891</v>
      </c>
      <c r="L12" s="32">
        <f t="shared" si="2"/>
        <v>-3.2993092615104316</v>
      </c>
      <c r="M12" s="8"/>
      <c r="N12" s="8"/>
      <c r="O12" s="8"/>
      <c r="R12" s="18">
        <f>G12/G11-1</f>
        <v>-7.8240060728430705E-2</v>
      </c>
      <c r="S12" s="18">
        <f t="shared" ref="S12:T16" si="3">H12/H11-1</f>
        <v>-7.2665953322785692E-2</v>
      </c>
      <c r="T12" s="18">
        <f t="shared" si="3"/>
        <v>-7.3433775591279615E-2</v>
      </c>
    </row>
    <row r="13" spans="1:20" ht="18" x14ac:dyDescent="0.35">
      <c r="A13" s="15"/>
      <c r="B13" s="16" t="s">
        <v>12</v>
      </c>
      <c r="D13" s="30">
        <f>[2]SUB!J69</f>
        <v>1097997</v>
      </c>
      <c r="E13" s="30">
        <f>[2]SUB!K69</f>
        <v>4875485</v>
      </c>
      <c r="F13" s="17">
        <f t="shared" si="0"/>
        <v>5973482</v>
      </c>
      <c r="G13" s="17">
        <f>+'[1]TOTAL 2023'!D157+'[1]TOTAL 2023'!E157</f>
        <v>919832</v>
      </c>
      <c r="H13" s="17">
        <f>+'[1]TOTAL 2023'!G157+'[1]TOTAL 2023'!H157</f>
        <v>4906998</v>
      </c>
      <c r="I13" s="17">
        <f t="shared" si="1"/>
        <v>5826830</v>
      </c>
      <c r="J13" s="32">
        <f t="shared" si="2"/>
        <v>-16.226364917208336</v>
      </c>
      <c r="K13" s="32">
        <f t="shared" si="2"/>
        <v>0.64635620866436883</v>
      </c>
      <c r="L13" s="32">
        <f t="shared" si="2"/>
        <v>-2.4550505048814073</v>
      </c>
      <c r="M13" s="8"/>
      <c r="N13" s="8"/>
      <c r="O13" s="8"/>
      <c r="R13" s="18">
        <f>G13/G12-1</f>
        <v>0.40802537357755808</v>
      </c>
      <c r="S13" s="18">
        <f t="shared" si="3"/>
        <v>0.19275334594552418</v>
      </c>
      <c r="T13" s="18">
        <f t="shared" si="3"/>
        <v>0.22225282430027815</v>
      </c>
    </row>
    <row r="14" spans="1:20" ht="18" x14ac:dyDescent="0.35">
      <c r="A14" s="15"/>
      <c r="B14" s="16" t="s">
        <v>13</v>
      </c>
      <c r="D14" s="30">
        <f>[2]SUB!J70</f>
        <v>1217029</v>
      </c>
      <c r="E14" s="30">
        <f>[2]SUB!K70</f>
        <v>5538224</v>
      </c>
      <c r="F14" s="17">
        <f t="shared" si="0"/>
        <v>6755253</v>
      </c>
      <c r="G14" s="17">
        <f>+'[1]TOTAL 2023'!D158+'[1]TOTAL 2023'!E158</f>
        <v>844520</v>
      </c>
      <c r="H14" s="17">
        <f>+'[1]TOTAL 2023'!G158+'[1]TOTAL 2023'!H158</f>
        <v>4801325</v>
      </c>
      <c r="I14" s="17">
        <f t="shared" si="1"/>
        <v>5645845</v>
      </c>
      <c r="J14" s="32">
        <f t="shared" si="2"/>
        <v>-30.60806274953185</v>
      </c>
      <c r="K14" s="32">
        <f t="shared" si="2"/>
        <v>-13.305691499657652</v>
      </c>
      <c r="L14" s="32">
        <f t="shared" si="2"/>
        <v>-16.422893413466529</v>
      </c>
      <c r="M14" s="8"/>
      <c r="N14" s="8"/>
      <c r="O14" s="8"/>
      <c r="R14" s="18">
        <f>G14/G13-1</f>
        <v>-8.1875820802059462E-2</v>
      </c>
      <c r="S14" s="18">
        <f t="shared" si="3"/>
        <v>-2.1535162639153338E-2</v>
      </c>
      <c r="T14" s="18">
        <f t="shared" si="3"/>
        <v>-3.1060628163169346E-2</v>
      </c>
    </row>
    <row r="15" spans="1:20" ht="18" x14ac:dyDescent="0.35">
      <c r="A15" s="15"/>
      <c r="B15" s="16" t="s">
        <v>14</v>
      </c>
      <c r="D15" s="30">
        <f>[2]SUB!J71</f>
        <v>897028</v>
      </c>
      <c r="E15" s="30">
        <f>[2]SUB!K71</f>
        <v>4386990</v>
      </c>
      <c r="F15" s="17">
        <f t="shared" si="0"/>
        <v>5284018</v>
      </c>
      <c r="G15" s="17">
        <f>+'[1]TOTAL 2023'!D159+'[1]TOTAL 2023'!E159</f>
        <v>1235545</v>
      </c>
      <c r="H15" s="17">
        <f>+'[1]TOTAL 2023'!G159+'[1]TOTAL 2023'!H159</f>
        <v>4707901</v>
      </c>
      <c r="I15" s="17">
        <f t="shared" si="1"/>
        <v>5943446</v>
      </c>
      <c r="J15" s="32">
        <f t="shared" si="2"/>
        <v>37.737618000775896</v>
      </c>
      <c r="K15" s="32">
        <f t="shared" si="2"/>
        <v>7.3150611239141181</v>
      </c>
      <c r="L15" s="32">
        <f t="shared" si="2"/>
        <v>12.479669827014215</v>
      </c>
      <c r="M15" s="8"/>
      <c r="N15" s="8"/>
      <c r="O15" s="8"/>
      <c r="R15" s="18">
        <f>G15/G14-1</f>
        <v>0.46301449344006063</v>
      </c>
      <c r="S15" s="18">
        <f t="shared" si="3"/>
        <v>-1.9457962125038364E-2</v>
      </c>
      <c r="T15" s="18">
        <f t="shared" si="3"/>
        <v>5.271150731201435E-2</v>
      </c>
    </row>
    <row r="16" spans="1:20" ht="18" x14ac:dyDescent="0.35">
      <c r="A16" s="15"/>
      <c r="B16" s="16" t="s">
        <v>15</v>
      </c>
      <c r="D16" s="30">
        <f>[2]SUB!J72</f>
        <v>614142</v>
      </c>
      <c r="E16" s="30">
        <f>[2]SUB!K72</f>
        <v>5026853</v>
      </c>
      <c r="F16" s="17">
        <f t="shared" si="0"/>
        <v>5640995</v>
      </c>
      <c r="G16" s="17">
        <f>+'[1]TOTAL 2023'!D160+'[1]TOTAL 2023'!E160</f>
        <v>1084837</v>
      </c>
      <c r="H16" s="17">
        <f>+'[1]TOTAL 2023'!G160+'[1]TOTAL 2023'!H160</f>
        <v>4436567</v>
      </c>
      <c r="I16" s="17">
        <f t="shared" si="1"/>
        <v>5521404</v>
      </c>
      <c r="J16" s="33">
        <f t="shared" si="2"/>
        <v>76.642698268478625</v>
      </c>
      <c r="K16" s="33">
        <f t="shared" si="2"/>
        <v>-11.742654897606911</v>
      </c>
      <c r="L16" s="33">
        <f t="shared" si="2"/>
        <v>-2.1200337883653506</v>
      </c>
      <c r="M16" s="8"/>
      <c r="N16" s="8"/>
      <c r="O16" s="8"/>
      <c r="R16" s="18">
        <f>G16/G15-1</f>
        <v>-0.12197694134976877</v>
      </c>
      <c r="S16" s="18">
        <f t="shared" si="3"/>
        <v>-5.7633752281536887E-2</v>
      </c>
      <c r="T16" s="18">
        <f t="shared" si="3"/>
        <v>-7.1009646592229525E-2</v>
      </c>
    </row>
    <row r="17" spans="1:20" ht="18" x14ac:dyDescent="0.4">
      <c r="A17" s="19" t="s">
        <v>16</v>
      </c>
      <c r="B17" s="43"/>
      <c r="D17" s="34">
        <f t="shared" ref="D17:I17" si="4">SUM(D11:D16)</f>
        <v>5443591</v>
      </c>
      <c r="E17" s="34">
        <f t="shared" si="4"/>
        <v>28947678</v>
      </c>
      <c r="F17" s="34">
        <f t="shared" si="4"/>
        <v>34391269</v>
      </c>
      <c r="G17" s="34">
        <f t="shared" si="4"/>
        <v>5446741</v>
      </c>
      <c r="H17" s="34">
        <f t="shared" si="4"/>
        <v>27403183</v>
      </c>
      <c r="I17" s="34">
        <f t="shared" si="4"/>
        <v>32849924</v>
      </c>
      <c r="J17" s="35">
        <f t="shared" si="2"/>
        <v>5.7866213681373194E-2</v>
      </c>
      <c r="K17" s="35">
        <f t="shared" si="2"/>
        <v>-5.3354711213797525</v>
      </c>
      <c r="L17" s="35">
        <f t="shared" si="2"/>
        <v>-4.4817915849514014</v>
      </c>
      <c r="M17" s="8"/>
      <c r="N17" s="8"/>
      <c r="O17" s="8"/>
    </row>
    <row r="18" spans="1:20" ht="18" x14ac:dyDescent="0.35">
      <c r="A18" s="15"/>
      <c r="B18" s="16" t="s">
        <v>17</v>
      </c>
      <c r="D18" s="30">
        <f>[2]SUB!J74</f>
        <v>473409</v>
      </c>
      <c r="E18" s="30">
        <f>[2]SUB!K74</f>
        <v>5108600</v>
      </c>
      <c r="F18" s="30">
        <f t="shared" ref="F18:F23" si="5">SUM(D18:E18)</f>
        <v>5582009</v>
      </c>
      <c r="G18" s="17">
        <f>+'[1]TOTAL 2023'!D162+'[1]TOTAL 2023'!E162</f>
        <v>1109944</v>
      </c>
      <c r="H18" s="17">
        <f>+'[1]TOTAL 2023'!G162+'[1]TOTAL 2023'!H162</f>
        <v>5016744</v>
      </c>
      <c r="I18" s="30">
        <f t="shared" ref="I18:I23" si="6">SUM(G18:H18)</f>
        <v>6126688</v>
      </c>
      <c r="J18" s="31">
        <f t="shared" si="2"/>
        <v>134.45773105285281</v>
      </c>
      <c r="K18" s="31">
        <f t="shared" si="2"/>
        <v>-1.7980660063422464</v>
      </c>
      <c r="L18" s="31">
        <f t="shared" si="2"/>
        <v>9.757759258360208</v>
      </c>
      <c r="M18" s="8"/>
      <c r="N18" s="8"/>
      <c r="O18" s="8"/>
      <c r="R18" s="18">
        <f>G18/G16-1</f>
        <v>2.3143569033873268E-2</v>
      </c>
      <c r="S18" s="18">
        <f>H18/H16-1</f>
        <v>0.13077160786707376</v>
      </c>
      <c r="T18" s="18">
        <f>I18/I16-1</f>
        <v>0.10962501566630523</v>
      </c>
    </row>
    <row r="19" spans="1:20" ht="18" x14ac:dyDescent="0.35">
      <c r="A19" s="15"/>
      <c r="B19" s="16" t="s">
        <v>18</v>
      </c>
      <c r="D19" s="30">
        <f>[2]SUB!J75</f>
        <v>717273</v>
      </c>
      <c r="E19" s="30">
        <f>[2]SUB!K75</f>
        <v>4865306</v>
      </c>
      <c r="F19" s="17">
        <f t="shared" si="5"/>
        <v>5582579</v>
      </c>
      <c r="G19" s="17">
        <f>+'[1]TOTAL 2023'!D163+'[1]TOTAL 2023'!E163</f>
        <v>1123061</v>
      </c>
      <c r="H19" s="17">
        <f>+'[1]TOTAL 2023'!G163+'[1]TOTAL 2023'!H163</f>
        <v>4708463</v>
      </c>
      <c r="I19" s="17">
        <f t="shared" si="6"/>
        <v>5831524</v>
      </c>
      <c r="J19" s="32">
        <f t="shared" si="2"/>
        <v>56.573717399093518</v>
      </c>
      <c r="K19" s="32">
        <f t="shared" si="2"/>
        <v>-3.223702681804598</v>
      </c>
      <c r="L19" s="32">
        <f t="shared" si="2"/>
        <v>4.4593188918598381</v>
      </c>
      <c r="M19" s="8"/>
      <c r="N19" s="8"/>
      <c r="O19" s="8"/>
      <c r="R19" s="18">
        <f t="shared" ref="R19:T23" si="7">G19/G18-1</f>
        <v>1.1817713326077728E-2</v>
      </c>
      <c r="S19" s="18">
        <f t="shared" si="7"/>
        <v>-6.145041485074787E-2</v>
      </c>
      <c r="T19" s="18">
        <f>I19/I18-1</f>
        <v>-4.8176763693532298E-2</v>
      </c>
    </row>
    <row r="20" spans="1:20" ht="18" x14ac:dyDescent="0.35">
      <c r="A20" s="15"/>
      <c r="B20" s="16" t="s">
        <v>19</v>
      </c>
      <c r="D20" s="30">
        <f>[2]SUB!J76</f>
        <v>1005252</v>
      </c>
      <c r="E20" s="30">
        <f>[2]SUB!K76</f>
        <v>4890384</v>
      </c>
      <c r="F20" s="17">
        <f t="shared" si="5"/>
        <v>5895636</v>
      </c>
      <c r="G20" s="17">
        <f>+'[1]TOTAL 2023'!D164+'[1]TOTAL 2023'!E164</f>
        <v>1126448</v>
      </c>
      <c r="H20" s="17">
        <f>+'[1]TOTAL 2023'!G164+'[1]TOTAL 2023'!H164</f>
        <v>4613657</v>
      </c>
      <c r="I20" s="17">
        <f t="shared" si="6"/>
        <v>5740105</v>
      </c>
      <c r="J20" s="32">
        <f t="shared" si="2"/>
        <v>12.056280415259058</v>
      </c>
      <c r="K20" s="32">
        <f t="shared" si="2"/>
        <v>-5.6585944989186938</v>
      </c>
      <c r="L20" s="32">
        <f t="shared" si="2"/>
        <v>-2.6380699215487526</v>
      </c>
      <c r="M20" s="8"/>
      <c r="N20" s="8"/>
      <c r="O20" s="8"/>
      <c r="R20" s="18">
        <f t="shared" si="7"/>
        <v>3.0158646769855579E-3</v>
      </c>
      <c r="S20" s="18">
        <f t="shared" si="7"/>
        <v>-2.013523308986398E-2</v>
      </c>
      <c r="T20" s="18">
        <f t="shared" si="7"/>
        <v>-1.5676691033081558E-2</v>
      </c>
    </row>
    <row r="21" spans="1:20" ht="18" x14ac:dyDescent="0.35">
      <c r="A21" s="15"/>
      <c r="B21" s="16" t="s">
        <v>20</v>
      </c>
      <c r="D21" s="30">
        <f>[2]SUB!J77</f>
        <v>1081804</v>
      </c>
      <c r="E21" s="30">
        <f>[2]SUB!K77</f>
        <v>4508466</v>
      </c>
      <c r="F21" s="17">
        <f t="shared" si="5"/>
        <v>5590270</v>
      </c>
      <c r="G21" s="17">
        <f>+'[1]TOTAL 2023'!D165+'[1]TOTAL 2023'!E165</f>
        <v>1373935</v>
      </c>
      <c r="H21" s="17">
        <f>+'[1]TOTAL 2023'!G165+'[1]TOTAL 2023'!H165</f>
        <v>4127584</v>
      </c>
      <c r="I21" s="17">
        <f t="shared" si="6"/>
        <v>5501519</v>
      </c>
      <c r="J21" s="32">
        <f t="shared" si="2"/>
        <v>27.004059885154795</v>
      </c>
      <c r="K21" s="32">
        <f t="shared" si="2"/>
        <v>-8.4481506570083926</v>
      </c>
      <c r="L21" s="32">
        <f t="shared" si="2"/>
        <v>-1.5875977367819445</v>
      </c>
      <c r="M21" s="8"/>
      <c r="N21" s="8"/>
      <c r="O21" s="8"/>
      <c r="R21" s="18">
        <f t="shared" si="7"/>
        <v>0.21970565884976501</v>
      </c>
      <c r="S21" s="18">
        <f t="shared" si="7"/>
        <v>-0.1053552528937457</v>
      </c>
      <c r="T21" s="18">
        <f t="shared" si="7"/>
        <v>-4.1564744895781547E-2</v>
      </c>
    </row>
    <row r="22" spans="1:20" ht="18" x14ac:dyDescent="0.35">
      <c r="A22" s="15"/>
      <c r="B22" s="16" t="s">
        <v>21</v>
      </c>
      <c r="D22" s="30">
        <f>[2]SUB!J78</f>
        <v>858991</v>
      </c>
      <c r="E22" s="30">
        <f>[2]SUB!K78</f>
        <v>4507747</v>
      </c>
      <c r="F22" s="17">
        <f t="shared" si="5"/>
        <v>5366738</v>
      </c>
      <c r="G22" s="17">
        <f>+'[1]TOTAL 2023'!D166+'[1]TOTAL 2023'!E166</f>
        <v>1383165</v>
      </c>
      <c r="H22" s="17">
        <f>+'[1]TOTAL 2023'!G166+'[1]TOTAL 2023'!H166</f>
        <v>4126617</v>
      </c>
      <c r="I22" s="17">
        <f t="shared" si="6"/>
        <v>5509782</v>
      </c>
      <c r="J22" s="32">
        <f t="shared" si="2"/>
        <v>61.022059602487097</v>
      </c>
      <c r="K22" s="32">
        <f t="shared" si="2"/>
        <v>-8.4549998036713241</v>
      </c>
      <c r="L22" s="32">
        <f t="shared" si="2"/>
        <v>2.6653807210264411</v>
      </c>
      <c r="M22" s="8"/>
      <c r="N22" s="8"/>
      <c r="O22" s="8"/>
      <c r="R22" s="18">
        <f t="shared" si="7"/>
        <v>6.7179306153493101E-3</v>
      </c>
      <c r="S22" s="18">
        <f t="shared" si="7"/>
        <v>-2.3427748532800496E-4</v>
      </c>
      <c r="T22" s="18">
        <f t="shared" si="7"/>
        <v>1.5019488254062185E-3</v>
      </c>
    </row>
    <row r="23" spans="1:20" ht="18" x14ac:dyDescent="0.35">
      <c r="A23" s="15"/>
      <c r="B23" s="16" t="s">
        <v>22</v>
      </c>
      <c r="D23" s="30">
        <f>[2]SUB!J79</f>
        <v>965857</v>
      </c>
      <c r="E23" s="30">
        <f>[2]SUB!K79</f>
        <v>5038995</v>
      </c>
      <c r="F23" s="17">
        <f t="shared" si="5"/>
        <v>6004852</v>
      </c>
      <c r="G23" s="17">
        <f>+'[1]TOTAL 2023'!D167+'[1]TOTAL 2023'!E167</f>
        <v>1275652</v>
      </c>
      <c r="H23" s="17">
        <f>+'[1]TOTAL 2023'!G167+'[1]TOTAL 2023'!H167</f>
        <v>4657316</v>
      </c>
      <c r="I23" s="17">
        <f t="shared" si="6"/>
        <v>5932968</v>
      </c>
      <c r="J23" s="33">
        <f t="shared" si="2"/>
        <v>32.074623883245657</v>
      </c>
      <c r="K23" s="33">
        <f t="shared" si="2"/>
        <v>-7.5745064243961355</v>
      </c>
      <c r="L23" s="33">
        <f t="shared" si="2"/>
        <v>-1.1970986129216841</v>
      </c>
      <c r="M23" s="8"/>
      <c r="N23" s="8"/>
      <c r="O23" s="8"/>
      <c r="R23" s="18">
        <f t="shared" si="7"/>
        <v>-7.7729699638148686E-2</v>
      </c>
      <c r="S23" s="18">
        <f t="shared" si="7"/>
        <v>0.12860389030530328</v>
      </c>
      <c r="T23" s="18">
        <f t="shared" si="7"/>
        <v>7.6806305585230161E-2</v>
      </c>
    </row>
    <row r="24" spans="1:20" ht="18" x14ac:dyDescent="0.35">
      <c r="A24" s="20" t="s">
        <v>23</v>
      </c>
      <c r="B24" s="21"/>
      <c r="D24" s="34">
        <f>SUM(D18:D23)</f>
        <v>5102586</v>
      </c>
      <c r="E24" s="34">
        <f t="shared" ref="E24:F24" si="8">SUM(E18:E23)</f>
        <v>28919498</v>
      </c>
      <c r="F24" s="34">
        <f t="shared" si="8"/>
        <v>34022084</v>
      </c>
      <c r="G24" s="34">
        <f>SUM(G18:G23)</f>
        <v>7392205</v>
      </c>
      <c r="H24" s="34">
        <f>SUM(H18:H23)</f>
        <v>27250381</v>
      </c>
      <c r="I24" s="34">
        <f>SUM(I18:I23)</f>
        <v>34642586</v>
      </c>
      <c r="J24" s="35">
        <f t="shared" si="2"/>
        <v>44.87173758560855</v>
      </c>
      <c r="K24" s="35">
        <f t="shared" si="2"/>
        <v>-5.7715974184614129</v>
      </c>
      <c r="L24" s="35">
        <f t="shared" si="2"/>
        <v>1.8238212568048449</v>
      </c>
      <c r="M24" s="8"/>
      <c r="N24" s="8"/>
      <c r="O24" s="8"/>
    </row>
    <row r="25" spans="1:20" ht="18" x14ac:dyDescent="0.35">
      <c r="A25" s="22"/>
      <c r="B25" s="23" t="s">
        <v>24</v>
      </c>
      <c r="D25" s="36">
        <f t="shared" ref="D25:I25" si="9">D17+D24</f>
        <v>10546177</v>
      </c>
      <c r="E25" s="36">
        <f t="shared" si="9"/>
        <v>57867176</v>
      </c>
      <c r="F25" s="36">
        <f t="shared" si="9"/>
        <v>68413353</v>
      </c>
      <c r="G25" s="36">
        <f t="shared" si="9"/>
        <v>12838946</v>
      </c>
      <c r="H25" s="36">
        <f t="shared" si="9"/>
        <v>54653564</v>
      </c>
      <c r="I25" s="36">
        <f t="shared" si="9"/>
        <v>67492510</v>
      </c>
      <c r="J25" s="37">
        <f>IF(D25=0,0,(G25-D25)/D25*100)</f>
        <v>21.740285603019938</v>
      </c>
      <c r="K25" s="37">
        <f>IF(E25=0,0,(H25-E25)/E25*100)</f>
        <v>-5.5534280781215246</v>
      </c>
      <c r="L25" s="37">
        <f>IF(F25=0,0,(I25-F25)/F25*100)</f>
        <v>-1.3459989309396954</v>
      </c>
      <c r="M25" s="8"/>
      <c r="N25" s="8"/>
      <c r="O25" s="8"/>
    </row>
    <row r="33" spans="8:8" x14ac:dyDescent="0.35">
      <c r="H33" t="s">
        <v>27</v>
      </c>
    </row>
  </sheetData>
  <mergeCells count="10">
    <mergeCell ref="J9:L9"/>
    <mergeCell ref="G9:I9"/>
    <mergeCell ref="D9:F9"/>
    <mergeCell ref="A9:B10"/>
    <mergeCell ref="R9:T9"/>
    <mergeCell ref="A17:B17"/>
    <mergeCell ref="A24:B24"/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Agnesia Sidauruk</dc:creator>
  <cp:lastModifiedBy>Agnesia Sidauruk</cp:lastModifiedBy>
  <dcterms:created xsi:type="dcterms:W3CDTF">2024-02-16T07:13:04Z</dcterms:created>
  <dcterms:modified xsi:type="dcterms:W3CDTF">2024-02-16T07:28:04Z</dcterms:modified>
</cp:coreProperties>
</file>