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7 семестр\Инструментальные средства информационных систем\"/>
    </mc:Choice>
  </mc:AlternateContent>
  <xr:revisionPtr revIDLastSave="0" documentId="13_ncr:1_{C541F923-F888-4E06-A388-668C03BEB0D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Backlog" sheetId="1" r:id="rId1"/>
    <sheet name="Calc" sheetId="2" r:id="rId2"/>
    <sheet name="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1" i="2" a="1"/>
  <c r="E1" i="2" s="1"/>
  <c r="E2" i="2"/>
  <c r="C14" i="2" s="1"/>
  <c r="A13" i="2" l="1"/>
  <c r="A12" i="2"/>
  <c r="F13" i="2"/>
  <c r="E13" i="2"/>
  <c r="D13" i="2"/>
  <c r="G13" i="2" s="1"/>
  <c r="D12" i="2"/>
  <c r="C13" i="2"/>
  <c r="C12" i="2"/>
  <c r="A14" i="2"/>
  <c r="E14" i="2"/>
  <c r="D14" i="2"/>
  <c r="G14" i="2" s="1"/>
  <c r="F14" i="2"/>
  <c r="A8" i="2"/>
  <c r="A11" i="2"/>
  <c r="A10" i="2"/>
  <c r="A9" i="2"/>
  <c r="D8" i="2"/>
  <c r="C8" i="2"/>
  <c r="C11" i="2"/>
  <c r="C9" i="2"/>
  <c r="D11" i="2"/>
  <c r="D10" i="2"/>
  <c r="C10" i="2"/>
  <c r="D9" i="2"/>
  <c r="G9" i="2" l="1"/>
  <c r="G10" i="2"/>
  <c r="G11" i="2" s="1"/>
  <c r="G12" i="2" s="1"/>
  <c r="E8" i="2"/>
  <c r="E9" i="2" s="1"/>
  <c r="E10" i="2" s="1"/>
  <c r="E11" i="2" s="1"/>
  <c r="E12" i="2" s="1"/>
  <c r="F8" i="2"/>
  <c r="F9" i="2" s="1"/>
  <c r="F10" i="2" s="1"/>
  <c r="F11" i="2" s="1"/>
  <c r="F12" i="2" s="1"/>
  <c r="E4" i="2"/>
  <c r="E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Алексей Алтунин</author>
  </authors>
  <commentList>
    <comment ref="G14" authorId="0" shapeId="0" xr:uid="{BBA2DDB6-EEBE-47E6-A495-2C1DB8F2FBD8}">
      <text>
        <r>
          <rPr>
            <b/>
            <sz val="9"/>
            <color indexed="81"/>
            <rFont val="Tahoma"/>
            <family val="2"/>
            <charset val="204"/>
          </rPr>
          <t>Алексей Алтунин:</t>
        </r>
        <r>
          <rPr>
            <sz val="9"/>
            <color indexed="81"/>
            <rFont val="Tahoma"/>
            <family val="2"/>
            <charset val="204"/>
          </rPr>
          <t xml:space="preserve">
Автозаполнение некоторых столбцов не работает при увеличении размера таблицы из-за уникальных первых ячеек, но работает при "растягивании" строк по таблице, если первая строка не захвачена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<sst xmlns="http://schemas.openxmlformats.org/spreadsheetml/2006/main" count="29" uniqueCount="28">
  <si>
    <t>№</t>
  </si>
  <si>
    <t>Задача</t>
  </si>
  <si>
    <t>Оценка</t>
  </si>
  <si>
    <t>Пришла</t>
  </si>
  <si>
    <t>Ушла</t>
  </si>
  <si>
    <t xml:space="preserve">создать юнитов </t>
  </si>
  <si>
    <t xml:space="preserve">создать основную игровую сцену </t>
  </si>
  <si>
    <t>создать и настроить основную камеру</t>
  </si>
  <si>
    <t>создать интерфейс менеджера команд</t>
  </si>
  <si>
    <t>создать главное меню</t>
  </si>
  <si>
    <t>проработать разные типы юнитов</t>
  </si>
  <si>
    <t>реализовать поведение юнитов в сцене</t>
  </si>
  <si>
    <t>реализовать механику победы/поражения</t>
  </si>
  <si>
    <t>нарисовать текстуры для разных юнитов</t>
  </si>
  <si>
    <t>разработать логику менеджера команды</t>
  </si>
  <si>
    <t>Исходное количество работы</t>
  </si>
  <si>
    <t>Последний спринт</t>
  </si>
  <si>
    <t>Средняя скорость выполнения</t>
  </si>
  <si>
    <t>Средняя скорость поступления</t>
  </si>
  <si>
    <t>Осталось работы</t>
  </si>
  <si>
    <t>Спринт</t>
  </si>
  <si>
    <t>Поступило</t>
  </si>
  <si>
    <t>Выполнено</t>
  </si>
  <si>
    <t>Осталось</t>
  </si>
  <si>
    <t>Выполнение</t>
  </si>
  <si>
    <t>Добавление</t>
  </si>
  <si>
    <t>(ушло)</t>
  </si>
  <si>
    <t>(пришло)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</si>
</sst>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Выполнение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"/>
            <c:dispRSqr val="0"/>
            <c:dispEq val="0"/>
          </c:trendline>
          <c:cat>
            <c:numRef>
              <c:f>Calc!$B$8:$B$14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Calc!$F$8:$F$12</c:f>
              <c:numCache>
                <c:formatCode>General</c:formatCode>
                <c:ptCount val="5"/>
                <c:pt idx="0">
                  <c:v>8</c:v>
                </c:pt>
                <c:pt idx="1">
                  <c:v>3</c:v>
                </c:pt>
                <c:pt idx="2">
                  <c:v>-2</c:v>
                </c:pt>
                <c:pt idx="3">
                  <c:v>-7</c:v>
                </c:pt>
                <c:pt idx="4">
                  <c:v>-12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AC5-4D0D-978F-A53252001CAB}"/>
            </c:ext>
          </c:extLst>
        </c:ser>
        <c:ser>
          <c:idx val="1"/>
          <c:order val="1"/>
          <c:tx>
            <c:v>Добавление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"/>
            <c:dispRSqr val="0"/>
            <c:dispEq val="0"/>
          </c:trendline>
          <c:cat>
            <c:numRef>
              <c:f>Calc!$B$8:$B$14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Calc!$G$8:$G$12</c:f>
              <c:numCache>
                <c:formatCode>General</c:formatCode>
                <c:ptCount val="5"/>
                <c:pt idx="0">
                  <c:v>0</c:v>
                </c:pt>
                <c:pt idx="1">
                  <c:v>-7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AC5-4D0D-978F-A53252001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4635023"/>
        <c:axId val="224616303"/>
      </c:barChart>
      <c:catAx>
        <c:axId val="224635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Спринт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16303"/>
        <c:crosses val="autoZero"/>
        <c:auto val="1"/>
        <c:lblAlgn val="ctr"/>
        <c:lblOffset val="100"/>
        <c:noMultiLvlLbl val="0"/>
      </c:catAx>
      <c:valAx>
        <c:axId val="22461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Задачи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3502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Выполнение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"/>
            <c:dispRSqr val="0"/>
            <c:dispEq val="0"/>
          </c:trendline>
          <c:cat>
            <c:numRef>
              <c:f>Calc!$B$8:$B$14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Calc!$F$8:$F$12</c:f>
              <c:numCache>
                <c:formatCode>General</c:formatCode>
                <c:ptCount val="5"/>
                <c:pt idx="0">
                  <c:v>8</c:v>
                </c:pt>
                <c:pt idx="1">
                  <c:v>3</c:v>
                </c:pt>
                <c:pt idx="2">
                  <c:v>-2</c:v>
                </c:pt>
                <c:pt idx="3">
                  <c:v>-7</c:v>
                </c:pt>
                <c:pt idx="4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3-4DDF-989F-6269ABBF1D30}"/>
            </c:ext>
          </c:extLst>
        </c:ser>
        <c:ser>
          <c:idx val="1"/>
          <c:order val="1"/>
          <c:tx>
            <c:v>Добавление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3"/>
            <c:dispRSqr val="0"/>
            <c:dispEq val="0"/>
          </c:trendline>
          <c:cat>
            <c:numRef>
              <c:f>Calc!$B$8:$B$14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Calc!$G$8:$G$12</c:f>
              <c:numCache>
                <c:formatCode>General</c:formatCode>
                <c:ptCount val="5"/>
                <c:pt idx="0">
                  <c:v>0</c:v>
                </c:pt>
                <c:pt idx="1">
                  <c:v>-7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93-4DDF-989F-6269ABBF1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downBars>
        </c:upDownBars>
        <c:smooth val="0"/>
        <c:axId val="224635023"/>
        <c:axId val="224616303"/>
      </c:lineChart>
      <c:catAx>
        <c:axId val="224635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Спринт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16303"/>
        <c:crosses val="autoZero"/>
        <c:auto val="1"/>
        <c:lblAlgn val="ctr"/>
        <c:lblOffset val="100"/>
        <c:noMultiLvlLbl val="0"/>
      </c:catAx>
      <c:valAx>
        <c:axId val="22461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Задачи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3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</xdr:colOff>
      <xdr:row>1</xdr:row>
      <xdr:rowOff>42861</xdr:rowOff>
    </xdr:from>
    <xdr:to>
      <xdr:col>22</xdr:col>
      <xdr:colOff>552450</xdr:colOff>
      <xdr:row>24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C42CE04-2F78-42F5-84AC-7A8E63E9A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1</xdr:row>
      <xdr:rowOff>19050</xdr:rowOff>
    </xdr:from>
    <xdr:to>
      <xdr:col>10</xdr:col>
      <xdr:colOff>561976</xdr:colOff>
      <xdr:row>24</xdr:row>
      <xdr:rowOff>100014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5B2AB03-3A0A-445C-BE27-DB6EAB7B4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7DB85F-4EFA-48BA-9170-9F2C012D7579}" name="Таблица1" displayName="Таблица1" ref="A1:E13" totalsRowShown="0">
  <autoFilter ref="A1:E13" xr:uid="{9D7DB85F-4EFA-48BA-9170-9F2C012D7579}"/>
  <tableColumns count="5">
    <tableColumn id="1" xr3:uid="{243CBD46-9AA6-4283-B04E-C34DAEC4214A}" name="№"/>
    <tableColumn id="2" xr3:uid="{534117F1-5C8A-4AF9-8F30-4ACA81988473}" name="Задача"/>
    <tableColumn id="3" xr3:uid="{7BF3368B-2D57-4266-AE6F-45C4CAA50D45}" name="Оценка"/>
    <tableColumn id="4" xr3:uid="{8B709D92-DDE4-4904-AF54-E015AA955687}" name="Пришла"/>
    <tableColumn id="5" xr3:uid="{C8C436F0-8B26-4D91-B182-848E44169F83}" name="Ушла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A80BF7-2EC7-42D1-9613-4FB350422E7F}" name="Таблица2" displayName="Таблица2" ref="A7:G14" totalsRowShown="0">
  <autoFilter ref="A7:G14" xr:uid="{1AA80BF7-2EC7-42D1-9613-4FB350422E7F}"/>
  <tableColumns count="7">
    <tableColumn id="8" xr3:uid="{4DDC6085-0604-4F3B-8E0E-ACB1CE6895A0}" name="№">
      <calculatedColumnFormula>Таблица2[[#This Row],[Спринт]]-$E$2</calculatedColumnFormula>
    </tableColumn>
    <tableColumn id="1" xr3:uid="{E5ED14F4-320F-44AB-A202-E92EB5FFE72C}" name="Спринт"/>
    <tableColumn id="2" xr3:uid="{0113008D-ED99-4934-AF1C-19DCBC013486}" name="Поступило" dataDxfId="0">
      <calculatedColumnFormula>IF(Таблица2[[#This Row],[Спринт]] &lt;= $E$2, SUMIF(Таблица1[Пришла],Таблица2[[#This Row],[Спринт]],Таблица1[Оценка]), "")</calculatedColumnFormula>
    </tableColumn>
    <tableColumn id="3" xr3:uid="{06121244-151E-49C1-AA3D-47FADA7F9567}" name="Выполнено">
      <calculatedColumnFormula>IF(Таблица2[[#This Row],[Спринт]] &lt;= $E$2, SUMIF(Таблица1[Ушла],Таблица2[[#This Row],[Спринт]],Таблица1[Оценка]), "")</calculatedColumnFormula>
    </tableColumn>
    <tableColumn id="4" xr3:uid="{4D26789F-E353-4BBA-BF6E-0A3D47C20892}" name="Осталось"/>
    <tableColumn id="10" xr3:uid="{FD064155-07CC-4502-B16C-AD726F2BED90}" name="Выполнение"/>
    <tableColumn id="5" xr3:uid="{0AE87E73-B7E7-41B9-982F-3732BA7D672F}" name="Добавление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5" sqref="D5"/>
    </sheetView>
  </sheetViews>
  <sheetFormatPr defaultRowHeight="15" x14ac:dyDescent="0.25"/>
  <cols>
    <col min="1" max="1" width="11.85546875" customWidth="1"/>
    <col min="2" max="2" width="44.5703125" customWidth="1"/>
    <col min="3" max="5" width="11.85546875" customWidth="1"/>
    <col min="7" max="7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2</v>
      </c>
      <c r="D2">
        <v>0</v>
      </c>
      <c r="E2">
        <v>1</v>
      </c>
    </row>
    <row r="3" spans="1:5" x14ac:dyDescent="0.25">
      <c r="A3">
        <v>2</v>
      </c>
      <c r="B3" t="s">
        <v>7</v>
      </c>
      <c r="C3">
        <v>1</v>
      </c>
      <c r="D3">
        <v>0</v>
      </c>
      <c r="E3">
        <v>1</v>
      </c>
    </row>
    <row r="4" spans="1:5" x14ac:dyDescent="0.25">
      <c r="A4">
        <v>3</v>
      </c>
      <c r="B4" t="s">
        <v>5</v>
      </c>
      <c r="C4">
        <v>2</v>
      </c>
      <c r="D4">
        <v>0</v>
      </c>
      <c r="E4">
        <v>1</v>
      </c>
    </row>
    <row r="5" spans="1:5" x14ac:dyDescent="0.25">
      <c r="A5">
        <v>4</v>
      </c>
      <c r="B5" t="s">
        <v>11</v>
      </c>
      <c r="C5">
        <v>3</v>
      </c>
      <c r="D5">
        <v>0</v>
      </c>
      <c r="E5">
        <v>3</v>
      </c>
    </row>
    <row r="6" spans="1:5" x14ac:dyDescent="0.25">
      <c r="A6">
        <v>5</v>
      </c>
      <c r="B6" t="s">
        <v>14</v>
      </c>
      <c r="C6">
        <v>2</v>
      </c>
      <c r="D6">
        <v>1</v>
      </c>
      <c r="E6">
        <v>2</v>
      </c>
    </row>
    <row r="7" spans="1:5" x14ac:dyDescent="0.25">
      <c r="A7">
        <v>6</v>
      </c>
      <c r="B7" t="s">
        <v>8</v>
      </c>
      <c r="C7">
        <v>3</v>
      </c>
      <c r="D7">
        <v>1</v>
      </c>
      <c r="E7">
        <v>2</v>
      </c>
    </row>
    <row r="8" spans="1:5" x14ac:dyDescent="0.25">
      <c r="A8">
        <v>7</v>
      </c>
      <c r="B8" t="s">
        <v>9</v>
      </c>
      <c r="C8">
        <v>2</v>
      </c>
      <c r="D8">
        <v>1</v>
      </c>
      <c r="E8">
        <v>3</v>
      </c>
    </row>
    <row r="9" spans="1:5" x14ac:dyDescent="0.25">
      <c r="A9">
        <v>8</v>
      </c>
      <c r="B9" t="s">
        <v>10</v>
      </c>
      <c r="C9">
        <v>3</v>
      </c>
      <c r="D9">
        <v>2</v>
      </c>
      <c r="E9">
        <v>4</v>
      </c>
    </row>
    <row r="10" spans="1:5" x14ac:dyDescent="0.25">
      <c r="A10">
        <v>9</v>
      </c>
      <c r="B10" t="s">
        <v>12</v>
      </c>
      <c r="C10">
        <v>2</v>
      </c>
      <c r="D10">
        <v>2</v>
      </c>
      <c r="E10">
        <v>4</v>
      </c>
    </row>
    <row r="11" spans="1:5" x14ac:dyDescent="0.25">
      <c r="A11">
        <v>10</v>
      </c>
      <c r="B11" t="s">
        <v>13</v>
      </c>
      <c r="C11">
        <v>4</v>
      </c>
      <c r="D1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0AA0-0E41-488F-A8D8-9C265E1C5700}">
  <dimension ref="A1:G33"/>
  <sheetViews>
    <sheetView workbookViewId="0">
      <selection activeCell="G14" sqref="G14"/>
    </sheetView>
  </sheetViews>
  <sheetFormatPr defaultRowHeight="15" x14ac:dyDescent="0.25"/>
  <cols>
    <col min="1" max="1" width="5.5703125" bestFit="1" customWidth="1"/>
    <col min="2" max="2" width="9.85546875" bestFit="1" customWidth="1"/>
    <col min="3" max="3" width="13" bestFit="1" customWidth="1"/>
    <col min="4" max="4" width="14.140625" customWidth="1"/>
    <col min="5" max="5" width="11.5703125" bestFit="1" customWidth="1"/>
    <col min="6" max="6" width="15.140625" bestFit="1" customWidth="1"/>
    <col min="7" max="7" width="14.7109375" bestFit="1" customWidth="1"/>
  </cols>
  <sheetData>
    <row r="1" spans="1:7" x14ac:dyDescent="0.25">
      <c r="D1" s="1" t="s">
        <v>15</v>
      </c>
      <c r="E1" cm="1">
        <f t="array" ref="E1">SUM(IF(Таблица1[Пришла] = 0, Таблица1[Оценка],0))</f>
        <v>8</v>
      </c>
    </row>
    <row r="2" spans="1:7" x14ac:dyDescent="0.25">
      <c r="D2" s="1" t="s">
        <v>16</v>
      </c>
      <c r="E2">
        <f>MAX(Таблица1[Ушла])</f>
        <v>4</v>
      </c>
    </row>
    <row r="3" spans="1:7" x14ac:dyDescent="0.25">
      <c r="D3" s="1" t="s">
        <v>17</v>
      </c>
      <c r="E3">
        <f>AVERAGEIF(Таблица2[Спринт], "&gt;0", Таблица2[Выполнено])</f>
        <v>5</v>
      </c>
    </row>
    <row r="4" spans="1:7" x14ac:dyDescent="0.25">
      <c r="D4" s="1" t="s">
        <v>18</v>
      </c>
      <c r="E4">
        <f>AVERAGE(Таблица2[Поступило])</f>
        <v>4.8</v>
      </c>
    </row>
    <row r="5" spans="1:7" x14ac:dyDescent="0.25">
      <c r="D5" s="1" t="s">
        <v>19</v>
      </c>
      <c r="E5">
        <f xml:space="preserve">  SUMIF(Таблица1[Пришла],"&gt;= 0",Таблица1[Оценка]) - SUMIF(Таблица1[Ушла],"&gt;= 0",Таблица1[Оценка])</f>
        <v>4</v>
      </c>
    </row>
    <row r="6" spans="1:7" x14ac:dyDescent="0.25">
      <c r="C6" t="s">
        <v>27</v>
      </c>
      <c r="D6" s="3" t="s">
        <v>26</v>
      </c>
    </row>
    <row r="7" spans="1:7" x14ac:dyDescent="0.25">
      <c r="A7" t="s">
        <v>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</row>
    <row r="8" spans="1:7" x14ac:dyDescent="0.25">
      <c r="A8">
        <f>Таблица2[[#This Row],[Спринт]]-$E$2</f>
        <v>-4</v>
      </c>
      <c r="B8">
        <v>0</v>
      </c>
      <c r="C8" s="2">
        <f>IF(Таблица2[[#This Row],[Спринт]] &lt;= $E$2, SUMIF(Таблица1[Пришла],Таблица2[[#This Row],[Спринт]],Таблица1[Оценка]), "")</f>
        <v>8</v>
      </c>
      <c r="D8">
        <f>IF(Таблица2[[#This Row],[Спринт]] &lt;= $E$2, SUMIF(Таблица1[Ушла],Таблица2[[#This Row],[Спринт]],Таблица1[Оценка]), "")</f>
        <v>0</v>
      </c>
      <c r="E8">
        <f>IF(Таблица2[[#This Row],[Спринт]] &lt;= $E$2, Таблица2[[#This Row],[Поступило]] - Таблица2[[#This Row],[Выполнено]],0)</f>
        <v>8</v>
      </c>
      <c r="F8">
        <f>Таблица2[[#This Row],[Поступило]]</f>
        <v>8</v>
      </c>
      <c r="G8">
        <v>0</v>
      </c>
    </row>
    <row r="9" spans="1:7" x14ac:dyDescent="0.25">
      <c r="A9">
        <f>Таблица2[[#This Row],[Спринт]]-$E$2</f>
        <v>-3</v>
      </c>
      <c r="B9">
        <v>1</v>
      </c>
      <c r="C9" s="2">
        <f>IF(Таблица2[[#This Row],[Спринт]] &lt;= $E$2, SUMIF(Таблица1[Пришла],Таблица2[[#This Row],[Спринт]],Таблица1[Оценка]), "")</f>
        <v>7</v>
      </c>
      <c r="D9">
        <f>IF(Таблица2[[#This Row],[Спринт]] &lt;= $E$2, SUMIF(Таблица1[Ушла],Таблица2[[#This Row],[Спринт]],Таблица1[Оценка]), "")</f>
        <v>5</v>
      </c>
      <c r="E9">
        <f>IF(Таблица2[[#This Row],[Спринт]] &lt;= $E$2,E8+Таблица2[[#This Row],[Поступило]]-Таблица2[[#This Row],[Выполнено]],"")</f>
        <v>10</v>
      </c>
      <c r="F9">
        <f>IF(Таблица2[[#This Row],[Спринт]] &lt;= $E$2,F8-Таблица2[[#This Row],[Выполнено]],"")</f>
        <v>3</v>
      </c>
      <c r="G9">
        <f>IF(Таблица2[[#This Row],[Выполнено]]&lt;&gt;"",-Таблица2[[#This Row],[Поступило]]+G8,"")</f>
        <v>-7</v>
      </c>
    </row>
    <row r="10" spans="1:7" x14ac:dyDescent="0.25">
      <c r="A10">
        <f>Таблица2[[#This Row],[Спринт]]-$E$2</f>
        <v>-2</v>
      </c>
      <c r="B10">
        <v>2</v>
      </c>
      <c r="C10" s="2">
        <f>IF(Таблица2[[#This Row],[Спринт]] &lt;= $E$2, SUMIF(Таблица1[Пришла],Таблица2[[#This Row],[Спринт]],Таблица1[Оценка]), "")</f>
        <v>9</v>
      </c>
      <c r="D10">
        <f>IF(Таблица2[[#This Row],[Спринт]] &lt;= $E$2, SUMIF(Таблица1[Ушла],Таблица2[[#This Row],[Спринт]],Таблица1[Оценка]), "")</f>
        <v>5</v>
      </c>
      <c r="E10">
        <f>IF(Таблица2[[#This Row],[Спринт]] &lt;= $E$2,E9+Таблица2[[#This Row],[Поступило]]-Таблица2[[#This Row],[Выполнено]],"")</f>
        <v>14</v>
      </c>
      <c r="F10">
        <f>IF(Таблица2[[#This Row],[Спринт]] &lt;= $E$2,F9-Таблица2[[#This Row],[Выполнено]],"")</f>
        <v>-2</v>
      </c>
      <c r="G10">
        <f>IF(Таблица2[[#This Row],[Выполнено]]&lt;&gt;"",-Таблица2[[#This Row],[Поступило]]+G9,"")</f>
        <v>-16</v>
      </c>
    </row>
    <row r="11" spans="1:7" x14ac:dyDescent="0.25">
      <c r="A11">
        <f>Таблица2[[#This Row],[Спринт]]-$E$2</f>
        <v>-1</v>
      </c>
      <c r="B11">
        <v>3</v>
      </c>
      <c r="C11" s="2">
        <f>IF(Таблица2[[#This Row],[Спринт]] &lt;= $E$2, SUMIF(Таблица1[Пришла],Таблица2[[#This Row],[Спринт]],Таблица1[Оценка]), "")</f>
        <v>0</v>
      </c>
      <c r="D11">
        <f>IF(Таблица2[[#This Row],[Спринт]] &lt;= $E$2, SUMIF(Таблица1[Ушла],Таблица2[[#This Row],[Спринт]],Таблица1[Оценка]), "")</f>
        <v>5</v>
      </c>
      <c r="E11">
        <f>IF(Таблица2[[#This Row],[Спринт]] &lt;= $E$2,E10+Таблица2[[#This Row],[Поступило]]-Таблица2[[#This Row],[Выполнено]],"")</f>
        <v>9</v>
      </c>
      <c r="F11">
        <f>IF(Таблица2[[#This Row],[Спринт]] &lt;= $E$2,F10-Таблица2[[#This Row],[Выполнено]],"")</f>
        <v>-7</v>
      </c>
      <c r="G11">
        <f>IF(Таблица2[[#This Row],[Выполнено]]&lt;&gt;"",-Таблица2[[#This Row],[Поступило]]+G10,"")</f>
        <v>-16</v>
      </c>
    </row>
    <row r="12" spans="1:7" x14ac:dyDescent="0.25">
      <c r="A12">
        <f>Таблица2[[#This Row],[Спринт]]-$E$2</f>
        <v>0</v>
      </c>
      <c r="B12">
        <v>4</v>
      </c>
      <c r="C12" s="2">
        <f>IF(Таблица2[[#This Row],[Спринт]] &lt;= $E$2, SUMIF(Таблица1[Пришла],Таблица2[[#This Row],[Спринт]],Таблица1[Оценка]), "")</f>
        <v>0</v>
      </c>
      <c r="D12">
        <f>IF(Таблица2[[#This Row],[Спринт]] &lt;= $E$2, SUMIF(Таблица1[Ушла],Таблица2[[#This Row],[Спринт]],Таблица1[Оценка]), "")</f>
        <v>5</v>
      </c>
      <c r="E12">
        <f>IF(Таблица2[[#This Row],[Спринт]] &lt;= $E$2,E11+Таблица2[[#This Row],[Поступило]]-Таблица2[[#This Row],[Выполнено]],"")</f>
        <v>4</v>
      </c>
      <c r="F12">
        <f>IF(Таблица2[[#This Row],[Спринт]] &lt;= $E$2,F11-Таблица2[[#This Row],[Выполнено]],"")</f>
        <v>-12</v>
      </c>
      <c r="G12">
        <f>IF(Таблица2[[#This Row],[Выполнено]]&lt;&gt;"",-Таблица2[[#This Row],[Поступило]]+G11,"")</f>
        <v>-16</v>
      </c>
    </row>
    <row r="13" spans="1:7" x14ac:dyDescent="0.25">
      <c r="A13">
        <f>Таблица2[[#This Row],[Спринт]]-$E$2</f>
        <v>1</v>
      </c>
      <c r="B13">
        <v>5</v>
      </c>
      <c r="C13" s="2" t="str">
        <f>IF(Таблица2[[#This Row],[Спринт]] &lt;= $E$2, SUMIF(Таблица1[Пришла],Таблица2[[#This Row],[Спринт]],Таблица1[Оценка]), "")</f>
        <v/>
      </c>
      <c r="D13" t="str">
        <f>IF(Таблица2[[#This Row],[Спринт]] &lt;= $E$2, SUMIF(Таблица1[Ушла],Таблица2[[#This Row],[Спринт]],Таблица1[Оценка]), "")</f>
        <v/>
      </c>
      <c r="E13" t="str">
        <f>IF(Таблица2[[#This Row],[Спринт]] &lt;= $E$2,E12+Таблица2[[#This Row],[Поступило]]-Таблица2[[#This Row],[Выполнено]],"")</f>
        <v/>
      </c>
      <c r="F13" t="str">
        <f>IF(Таблица2[[#This Row],[Спринт]] &lt;= $E$2,F12-Таблица2[[#This Row],[Выполнено]],"")</f>
        <v/>
      </c>
      <c r="G13" t="str">
        <f>IF(Таблица2[[#This Row],[Выполнено]]&lt;&gt;"",-Таблица2[[#This Row],[Поступило]]+G12,"")</f>
        <v/>
      </c>
    </row>
    <row r="14" spans="1:7" x14ac:dyDescent="0.25">
      <c r="A14">
        <f>Таблица2[[#This Row],[Спринт]]-$E$2</f>
        <v>2</v>
      </c>
      <c r="B14">
        <v>6</v>
      </c>
      <c r="C14" s="2" t="str">
        <f>IF(Таблица2[[#This Row],[Спринт]] &lt;= $E$2, SUMIF(Таблица1[Пришла],Таблица2[[#This Row],[Спринт]],Таблица1[Оценка]), "")</f>
        <v/>
      </c>
      <c r="D14" t="str">
        <f>IF(Таблица2[[#This Row],[Спринт]] &lt;= $E$2, SUMIF(Таблица1[Ушла],Таблица2[[#This Row],[Спринт]],Таблица1[Оценка]), "")</f>
        <v/>
      </c>
      <c r="E14" t="str">
        <f>IF(Таблица2[[#This Row],[Спринт]] &lt;= $E$2,E13+Таблица2[[#This Row],[Поступило]]-Таблица2[[#This Row],[Выполнено]],"")</f>
        <v/>
      </c>
      <c r="F14" t="str">
        <f>IF(Таблица2[[#This Row],[Спринт]] &lt;= $E$2,F13-Таблица2[[#This Row],[Выполнено]],"")</f>
        <v/>
      </c>
      <c r="G14" t="str">
        <f>IF(Таблица2[[#This Row],[Выполнено]]&lt;&gt;"",-Таблица2[[#This Row],[Поступило]]+G13,"")</f>
        <v/>
      </c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8D1A-E4B1-4C9E-A3BD-AFFD8BED3226}">
  <dimension ref="A1"/>
  <sheetViews>
    <sheetView tabSelected="1" workbookViewId="0">
      <selection activeCell="N30" sqref="N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Backlog</vt:lpstr>
      <vt:lpstr>Calc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Алтунин</dc:creator>
  <cp:lastModifiedBy>Алексей Алтунин</cp:lastModifiedBy>
  <dcterms:created xsi:type="dcterms:W3CDTF">2015-06-05T18:19:34Z</dcterms:created>
  <dcterms:modified xsi:type="dcterms:W3CDTF">2024-01-08T06:36:45Z</dcterms:modified>
</cp:coreProperties>
</file>