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mba\Documents\Популяции O_flavus_albinus\"/>
    </mc:Choice>
  </mc:AlternateContent>
  <bookViews>
    <workbookView xWindow="240" yWindow="60" windowWidth="18960" windowHeight="6396" tabRatio="500"/>
  </bookViews>
  <sheets>
    <sheet name="Лист1" sheetId="1" r:id="rId1"/>
    <sheet name="Carotinoides" sheetId="2" r:id="rId2"/>
    <sheet name="линейка для глаз" sheetId="3" r:id="rId3"/>
  </sheets>
  <calcPr calcId="162913"/>
  <extLst>
    <ext uri="smNativeData">
      <pm:revision xmlns:pm="smNativeData" day="1701934007" val="1066" rev="124" rev64="64" revOS="4" revMin="124" revMax="0"/>
      <pm:docPrefs xmlns:pm="smNativeData" id="1701934007" fixedDigits="0" showNotice="1" showFrameBounds="1" autoChart="1" recalcOnPrint="1" recalcOnCopy="1" finalRounding="1" compatTextArt="1" tab="567" useDefinedPrintRange="1" printArea="currentSheet"/>
      <pm:compatibility xmlns:pm="smNativeData" id="1701934007" overlapCells="1"/>
      <pm:defCurrency xmlns:pm="smNativeData" id="1701934007"/>
    </ext>
  </extLst>
</workbook>
</file>

<file path=xl/calcChain.xml><?xml version="1.0" encoding="utf-8"?>
<calcChain xmlns="http://schemas.openxmlformats.org/spreadsheetml/2006/main">
  <c r="F27" i="3" l="1"/>
  <c r="D27" i="3" l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6" i="3"/>
  <c r="D15" i="3"/>
  <c r="D14" i="3"/>
  <c r="D13" i="3"/>
  <c r="D12" i="3"/>
  <c r="D11" i="3"/>
  <c r="D10" i="3"/>
  <c r="D9" i="3"/>
  <c r="D8" i="3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Q4" i="1"/>
  <c r="P4" i="1"/>
  <c r="O4" i="1"/>
  <c r="N4" i="1"/>
  <c r="K4" i="1"/>
  <c r="J4" i="1"/>
  <c r="I4" i="1"/>
  <c r="Q3" i="1"/>
  <c r="O3" i="1"/>
  <c r="N3" i="1"/>
  <c r="K3" i="1"/>
  <c r="P3" i="1" s="1"/>
  <c r="J3" i="1"/>
  <c r="I3" i="1"/>
  <c r="Q2" i="1"/>
  <c r="O2" i="1"/>
  <c r="N2" i="1"/>
</calcChain>
</file>

<file path=xl/sharedStrings.xml><?xml version="1.0" encoding="utf-8"?>
<sst xmlns="http://schemas.openxmlformats.org/spreadsheetml/2006/main" count="165" uniqueCount="95">
  <si>
    <t>Body</t>
  </si>
  <si>
    <t>Eyes</t>
  </si>
  <si>
    <t>кооф корр</t>
  </si>
  <si>
    <t>Date</t>
  </si>
  <si>
    <t>Depth</t>
  </si>
  <si>
    <t>Species</t>
  </si>
  <si>
    <t>#</t>
  </si>
  <si>
    <t>Weight/mg</t>
  </si>
  <si>
    <t>Length/mm</t>
  </si>
  <si>
    <t>Area</t>
  </si>
  <si>
    <t>Length</t>
  </si>
  <si>
    <t>S_eye/L_body</t>
  </si>
  <si>
    <t>L_eye/L_body</t>
  </si>
  <si>
    <t>square root S eye/L_body</t>
  </si>
  <si>
    <t>Carotenoids/ppm</t>
  </si>
  <si>
    <t>глубина и square root S eye/L_body</t>
  </si>
  <si>
    <t>O_flavus_1</t>
  </si>
  <si>
    <t>NA</t>
  </si>
  <si>
    <t>fla</t>
  </si>
  <si>
    <t>O_flavus_9</t>
  </si>
  <si>
    <t>alb</t>
  </si>
  <si>
    <t>O_flavus_17</t>
  </si>
  <si>
    <t>O_flavus_25</t>
  </si>
  <si>
    <t>O_flavus_33</t>
  </si>
  <si>
    <t>O_flavus_34</t>
  </si>
  <si>
    <t>O_flavus_41</t>
  </si>
  <si>
    <t>O_flavus_2</t>
  </si>
  <si>
    <t>O_flavus_10</t>
  </si>
  <si>
    <t>O_flavus_18</t>
  </si>
  <si>
    <t>O_flavus_26</t>
  </si>
  <si>
    <t>O_flavus_42</t>
  </si>
  <si>
    <t>O_flavus_3</t>
  </si>
  <si>
    <t>O_flavus_11</t>
  </si>
  <si>
    <t>O_flavus_19</t>
  </si>
  <si>
    <t>O_flavus_27</t>
  </si>
  <si>
    <t>O_flavus_43</t>
  </si>
  <si>
    <t>O_flavus_4</t>
  </si>
  <si>
    <t>O_flavus_12</t>
  </si>
  <si>
    <t>O_flavus_20</t>
  </si>
  <si>
    <t>O_flavus_28</t>
  </si>
  <si>
    <t>O_flavus_44</t>
  </si>
  <si>
    <t>O_flavus_5</t>
  </si>
  <si>
    <t>O_flavus_13</t>
  </si>
  <si>
    <t>O_flavus_21</t>
  </si>
  <si>
    <t>O_flavus_29</t>
  </si>
  <si>
    <t>O_flavus_35</t>
  </si>
  <si>
    <t>O_albinus_6</t>
  </si>
  <si>
    <t>O_albinus_14</t>
  </si>
  <si>
    <t>O_albinus_22</t>
  </si>
  <si>
    <t>O_albinus_30</t>
  </si>
  <si>
    <t>O_albinus_36</t>
  </si>
  <si>
    <t>O_albinus_45</t>
  </si>
  <si>
    <t>O_albinus_7</t>
  </si>
  <si>
    <t>O_albinus_15</t>
  </si>
  <si>
    <t>O_albinus_23</t>
  </si>
  <si>
    <t>O_flavus_31</t>
  </si>
  <si>
    <t>O_albinus_46</t>
  </si>
  <si>
    <t>O_albinus_8</t>
  </si>
  <si>
    <t>O_albinus_16</t>
  </si>
  <si>
    <t>O_albinus_24</t>
  </si>
  <si>
    <t>O_albinus_32</t>
  </si>
  <si>
    <t>O_albinus_47</t>
  </si>
  <si>
    <t>O_albinus_37</t>
  </si>
  <si>
    <t>Две пробы случайно объединили</t>
  </si>
  <si>
    <t>O_albinus_38</t>
  </si>
  <si>
    <t>каротиноиды считала по их среднему весу</t>
  </si>
  <si>
    <r>
      <rPr>
        <i/>
        <sz val="11"/>
        <rFont val="Calibri"/>
        <family val="2"/>
        <charset val="204"/>
      </rPr>
      <t>O_albinus</t>
    </r>
    <r>
      <rPr>
        <sz val="11"/>
        <rFont val="Calibri"/>
        <family val="2"/>
        <charset val="204"/>
      </rPr>
      <t>_39</t>
    </r>
  </si>
  <si>
    <r>
      <rPr>
        <i/>
        <sz val="11"/>
        <rFont val="Calibri"/>
        <family val="2"/>
        <charset val="204"/>
      </rPr>
      <t>O_albinus</t>
    </r>
    <r>
      <rPr>
        <sz val="11"/>
        <rFont val="Calibri"/>
        <family val="2"/>
        <charset val="204"/>
      </rPr>
      <t>_40</t>
    </r>
  </si>
  <si>
    <r>
      <rPr>
        <i/>
        <sz val="11"/>
        <rFont val="Calibri"/>
        <family val="2"/>
        <charset val="204"/>
      </rPr>
      <t>O_albinus</t>
    </r>
    <r>
      <rPr>
        <sz val="11"/>
        <rFont val="Calibri"/>
        <family val="2"/>
        <charset val="204"/>
      </rPr>
      <t>_48</t>
    </r>
  </si>
  <si>
    <t>Carotenoids_ppm</t>
  </si>
  <si>
    <t>Comments</t>
  </si>
  <si>
    <t>не получилось измерить</t>
  </si>
  <si>
    <t>эти пробы объединили</t>
  </si>
  <si>
    <t>нет двух горбов</t>
  </si>
  <si>
    <t>Программа ImageJ</t>
  </si>
  <si>
    <t>1 Устанавливаем шкалу</t>
  </si>
  <si>
    <t>"прямой линией" рисуем линию длиной в 5 мм</t>
  </si>
  <si>
    <t>analize - Set Scale</t>
  </si>
  <si>
    <t>2 Узнаем длину глаза</t>
  </si>
  <si>
    <t>3 На фото для статьи также узнаем длину глаза и дели ее на дляну глаза по милиметровке</t>
  </si>
  <si>
    <t>Фото на мм-вке, мм</t>
  </si>
  <si>
    <t>Фото для статьи, px</t>
  </si>
  <si>
    <t>чему равен 1 мм в px</t>
  </si>
  <si>
    <t># Фото на мм-вке</t>
  </si>
  <si>
    <t>P4181163</t>
  </si>
  <si>
    <t>P4181170</t>
  </si>
  <si>
    <t>P5030842</t>
  </si>
  <si>
    <t>P4181180</t>
  </si>
  <si>
    <t>P5060907</t>
  </si>
  <si>
    <t>P5130891</t>
  </si>
  <si>
    <t xml:space="preserve"> </t>
  </si>
  <si>
    <t>P5130897</t>
  </si>
  <si>
    <t>P5130902</t>
  </si>
  <si>
    <t>P5110856</t>
  </si>
  <si>
    <t xml:space="preserve">В статье в другом порядке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</si>
</sst>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6" x14ac:knownFonts="1">
    <font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833C0C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EF5F0"/>
        <bgColor rgb="FFFFFFFF"/>
      </patternFill>
    </fill>
    <fill>
      <patternFill patternType="solid">
        <fgColor rgb="FF203764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2" borderId="4" xfId="0" applyFill="1" applyBorder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0" fillId="3" borderId="5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10" borderId="12" xfId="0" applyFill="1" applyBorder="1"/>
    <xf numFmtId="0" fontId="0" fillId="0" borderId="0" xfId="0" applyAlignment="1">
      <alignment wrapText="1"/>
    </xf>
    <xf numFmtId="0" fontId="0" fillId="0" borderId="13" xfId="0" applyFill="1" applyBorder="1"/>
    <xf numFmtId="165" fontId="0" fillId="0" borderId="0" xfId="0" applyNumberForma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65" fontId="0" fillId="0" borderId="0" xfId="0" applyNumberFormat="1" applyAlignment="1">
      <alignment vertical="center" wrapText="1"/>
    </xf>
    <xf numFmtId="165" fontId="0" fillId="11" borderId="14" xfId="0" applyNumberFormat="1" applyFill="1" applyBorder="1" applyAlignment="1">
      <alignment vertical="center" wrapText="1"/>
    </xf>
    <xf numFmtId="0" fontId="0" fillId="0" borderId="0" xfId="0" applyAlignment="1">
      <alignment horizontal="right"/>
    </xf>
    <xf numFmtId="166" fontId="0" fillId="0" borderId="0" xfId="0" applyNumberFormat="1"/>
    <xf numFmtId="0" fontId="0" fillId="11" borderId="14" xfId="0" applyFill="1" applyBorder="1"/>
    <xf numFmtId="0" fontId="1" fillId="11" borderId="14" xfId="0" applyFont="1" applyFill="1" applyBorder="1" applyAlignment="1">
      <alignment vertical="center"/>
    </xf>
    <xf numFmtId="0" fontId="0" fillId="11" borderId="14" xfId="0" applyFill="1" applyBorder="1" applyAlignment="1">
      <alignment wrapText="1"/>
    </xf>
    <xf numFmtId="164" fontId="0" fillId="11" borderId="14" xfId="0" applyNumberFormat="1" applyFill="1" applyBorder="1"/>
    <xf numFmtId="0" fontId="3" fillId="11" borderId="14" xfId="0" applyFont="1" applyFill="1" applyBorder="1"/>
    <xf numFmtId="2" fontId="0" fillId="0" borderId="0" xfId="0" applyNumberFormat="1"/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1">
    <cellStyle name="Обычны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1934007" count="1">
        <pm:charStyle name="Обычный" fontId="0" Id="1"/>
      </pm:charStyles>
      <pm:colors xmlns:pm="smNativeData" id="1701934007" count="9">
        <pm:color name="Цвет 24" rgb="833C0C"/>
        <pm:color name="Цвет 25" rgb="C65911"/>
        <pm:color name="Цвет 26" rgb="F4AF82"/>
        <pm:color name="Цвет 27" rgb="F8CAAB"/>
        <pm:color name="Цвет 28" rgb="FEF5F0"/>
        <pm:color name="Цвет 29" rgb="203764"/>
        <pm:color name="Цвет 30" rgb="305496"/>
        <pm:color name="Цвет 31" rgb="8EA9DB"/>
        <pm:color name="Цвет 32" rgb="D9E1F2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I2" sqref="I2"/>
    </sheetView>
  </sheetViews>
  <sheetFormatPr defaultRowHeight="14.4" x14ac:dyDescent="0.3"/>
  <cols>
    <col min="3" max="3" width="12.6640625" customWidth="1"/>
    <col min="12" max="12" width="10.88671875" customWidth="1"/>
    <col min="14" max="14" width="10.44140625" customWidth="1"/>
    <col min="15" max="15" width="10.33203125" customWidth="1"/>
  </cols>
  <sheetData>
    <row r="1" spans="1:19" x14ac:dyDescent="0.3">
      <c r="E1" s="31" t="s">
        <v>0</v>
      </c>
      <c r="F1" s="32"/>
      <c r="G1" s="33" t="s">
        <v>1</v>
      </c>
      <c r="H1" s="34"/>
      <c r="I1" s="34"/>
      <c r="J1" s="34"/>
      <c r="K1" s="35"/>
      <c r="N1" t="s">
        <v>2</v>
      </c>
    </row>
    <row r="2" spans="1:19" x14ac:dyDescent="0.3">
      <c r="A2" s="1" t="s">
        <v>3</v>
      </c>
      <c r="B2" s="2" t="s">
        <v>4</v>
      </c>
      <c r="C2" s="2" t="s">
        <v>5</v>
      </c>
      <c r="D2" s="2" t="s">
        <v>6</v>
      </c>
      <c r="E2" s="3" t="s">
        <v>7</v>
      </c>
      <c r="F2" s="4" t="s">
        <v>8</v>
      </c>
      <c r="G2" s="3" t="s">
        <v>9</v>
      </c>
      <c r="H2" s="4" t="s">
        <v>10</v>
      </c>
      <c r="I2" s="4" t="s">
        <v>11</v>
      </c>
      <c r="J2" s="4" t="s">
        <v>12</v>
      </c>
      <c r="K2" s="17" t="s">
        <v>13</v>
      </c>
      <c r="L2" t="s">
        <v>14</v>
      </c>
      <c r="N2" t="str">
        <f>E2</f>
        <v>Weight/mg</v>
      </c>
      <c r="O2" t="str">
        <f>F2</f>
        <v>Length/mm</v>
      </c>
      <c r="P2" t="s">
        <v>15</v>
      </c>
      <c r="Q2" t="str">
        <f>I2</f>
        <v>S_eye/L_body</v>
      </c>
    </row>
    <row r="3" spans="1:19" x14ac:dyDescent="0.3">
      <c r="B3" s="5">
        <v>1000</v>
      </c>
      <c r="C3" s="6" t="s">
        <v>16</v>
      </c>
      <c r="D3">
        <v>1</v>
      </c>
      <c r="E3" s="16">
        <v>131.5</v>
      </c>
      <c r="F3">
        <v>26.632999999999999</v>
      </c>
      <c r="G3">
        <v>1.5980000000000001</v>
      </c>
      <c r="H3">
        <v>2.1789999999999998</v>
      </c>
      <c r="I3" s="7">
        <f t="shared" ref="I3:I50" si="0">G3/F3</f>
        <v>6.0000750948071946E-2</v>
      </c>
      <c r="J3" s="7">
        <f t="shared" ref="J3:J50" si="1">H3/F3</f>
        <v>8.1815792437952908E-2</v>
      </c>
      <c r="K3" s="7">
        <f t="shared" ref="K3:K50" si="2">SQRT(G3)/F3</f>
        <v>4.7464433126003035E-2</v>
      </c>
      <c r="L3" s="23" t="s">
        <v>17</v>
      </c>
      <c r="M3" t="s">
        <v>18</v>
      </c>
      <c r="N3" s="30">
        <f>CORREL(B3:B29,E3:E29)</f>
        <v>-0.47280871818242864</v>
      </c>
      <c r="O3" s="24">
        <f>CORREL(B3:B29,F3:F29)</f>
        <v>-0.19501997706413149</v>
      </c>
      <c r="P3" s="7">
        <f>CORREL(B3:B29,K3:K29)</f>
        <v>-0.46218222584489371</v>
      </c>
      <c r="Q3" s="7">
        <f>CORREL(B3:B29,I3:I29)</f>
        <v>-0.5842334454383844</v>
      </c>
      <c r="R3" s="20"/>
      <c r="S3" s="19"/>
    </row>
    <row r="4" spans="1:19" x14ac:dyDescent="0.3">
      <c r="B4" s="5">
        <v>1000</v>
      </c>
      <c r="C4" s="6" t="s">
        <v>19</v>
      </c>
      <c r="D4">
        <v>9</v>
      </c>
      <c r="E4" s="16">
        <v>77.900000000000006</v>
      </c>
      <c r="F4">
        <v>19.459</v>
      </c>
      <c r="G4">
        <v>0.96400000000000008</v>
      </c>
      <c r="H4">
        <v>1.4610000000000001</v>
      </c>
      <c r="I4" s="7">
        <f t="shared" si="0"/>
        <v>4.9540058584716586E-2</v>
      </c>
      <c r="J4" s="7">
        <f t="shared" si="1"/>
        <v>7.5080939411069428E-2</v>
      </c>
      <c r="K4" s="7">
        <f t="shared" si="2"/>
        <v>5.0456601916372176E-2</v>
      </c>
      <c r="L4" s="18">
        <v>10.535485170731709</v>
      </c>
      <c r="M4" t="s">
        <v>20</v>
      </c>
      <c r="N4" s="30">
        <f>CORREL(B30:B50,E30:E50)</f>
        <v>-0.69798859654882994</v>
      </c>
      <c r="O4" s="24">
        <f>CORREL(B30:B50,F30:F50)</f>
        <v>-0.54047750390049387</v>
      </c>
      <c r="P4" s="7">
        <f>CORREL(B30:B50,K30:K50)</f>
        <v>0.29267493439656306</v>
      </c>
      <c r="Q4" s="7">
        <f>CORREL(B30:B50,I30:I50)</f>
        <v>-4.8858468838313913E-2</v>
      </c>
      <c r="R4" s="20"/>
      <c r="S4" s="19"/>
    </row>
    <row r="5" spans="1:19" x14ac:dyDescent="0.3">
      <c r="B5" s="5">
        <v>1000</v>
      </c>
      <c r="C5" s="6" t="s">
        <v>21</v>
      </c>
      <c r="D5">
        <v>17</v>
      </c>
      <c r="E5" s="16">
        <v>56.6</v>
      </c>
      <c r="F5">
        <v>18.007999999999999</v>
      </c>
      <c r="G5">
        <v>0.84199999999999986</v>
      </c>
      <c r="H5">
        <v>1.514</v>
      </c>
      <c r="I5" s="7">
        <f t="shared" si="0"/>
        <v>4.6756996890270984E-2</v>
      </c>
      <c r="J5" s="7">
        <f t="shared" si="1"/>
        <v>8.4073745002221242E-2</v>
      </c>
      <c r="K5" s="7">
        <f t="shared" si="2"/>
        <v>5.095544090161911E-2</v>
      </c>
      <c r="L5" s="21">
        <v>5.8547046713780917</v>
      </c>
      <c r="P5" s="20"/>
      <c r="R5" s="20"/>
      <c r="S5" s="19"/>
    </row>
    <row r="6" spans="1:19" x14ac:dyDescent="0.3">
      <c r="B6" s="5">
        <v>1000</v>
      </c>
      <c r="C6" s="6" t="s">
        <v>22</v>
      </c>
      <c r="D6">
        <v>25</v>
      </c>
      <c r="E6" s="16">
        <v>84.2</v>
      </c>
      <c r="F6">
        <v>24.43</v>
      </c>
      <c r="G6">
        <v>0.84699999999999986</v>
      </c>
      <c r="H6">
        <v>1.5209999999999999</v>
      </c>
      <c r="I6" s="7">
        <f t="shared" si="0"/>
        <v>3.4670487106017188E-2</v>
      </c>
      <c r="J6" s="7">
        <f t="shared" si="1"/>
        <v>6.2259516987310679E-2</v>
      </c>
      <c r="K6" s="7">
        <f t="shared" si="2"/>
        <v>3.7671961898791774E-2</v>
      </c>
      <c r="L6" s="21">
        <v>9.8877925748218516</v>
      </c>
      <c r="P6" s="20"/>
      <c r="R6" s="20"/>
      <c r="S6" s="19"/>
    </row>
    <row r="7" spans="1:19" x14ac:dyDescent="0.3">
      <c r="B7" s="5">
        <v>1000</v>
      </c>
      <c r="C7" s="6" t="s">
        <v>23</v>
      </c>
      <c r="D7">
        <v>33</v>
      </c>
      <c r="E7" s="16">
        <v>65.7</v>
      </c>
      <c r="F7">
        <v>17.867999999999999</v>
      </c>
      <c r="G7">
        <v>0.74</v>
      </c>
      <c r="H7">
        <v>1.3360000000000001</v>
      </c>
      <c r="I7" s="7">
        <f t="shared" si="0"/>
        <v>4.1414819789567944E-2</v>
      </c>
      <c r="J7" s="7">
        <f t="shared" si="1"/>
        <v>7.4770539511976722E-2</v>
      </c>
      <c r="K7" s="7">
        <f t="shared" si="2"/>
        <v>4.8143750095380723E-2</v>
      </c>
      <c r="L7" s="21">
        <v>13.107786258751904</v>
      </c>
      <c r="R7" s="20"/>
      <c r="S7" s="19"/>
    </row>
    <row r="8" spans="1:19" x14ac:dyDescent="0.3">
      <c r="B8" s="5">
        <v>1000</v>
      </c>
      <c r="C8" s="6" t="s">
        <v>24</v>
      </c>
      <c r="D8">
        <v>34</v>
      </c>
      <c r="E8" s="16">
        <v>107.3</v>
      </c>
      <c r="F8">
        <v>25.751000000000001</v>
      </c>
      <c r="G8">
        <v>1.4670000000000001</v>
      </c>
      <c r="H8">
        <v>2.081</v>
      </c>
      <c r="I8" s="7">
        <f t="shared" si="0"/>
        <v>5.6968661411207329E-2</v>
      </c>
      <c r="J8" s="7">
        <f t="shared" si="1"/>
        <v>8.0812395635120965E-2</v>
      </c>
      <c r="K8" s="7">
        <f t="shared" si="2"/>
        <v>4.7034979390749132E-2</v>
      </c>
      <c r="L8" s="21">
        <v>5.6711069785647714</v>
      </c>
      <c r="N8" s="19"/>
      <c r="O8" s="19"/>
      <c r="R8" s="20"/>
      <c r="S8" s="19"/>
    </row>
    <row r="9" spans="1:19" x14ac:dyDescent="0.3">
      <c r="B9" s="5">
        <v>1000</v>
      </c>
      <c r="C9" s="6" t="s">
        <v>25</v>
      </c>
      <c r="D9">
        <v>41</v>
      </c>
      <c r="E9" s="16">
        <v>96.4</v>
      </c>
      <c r="F9">
        <v>23.489000000000001</v>
      </c>
      <c r="G9">
        <v>1.0589999999999999</v>
      </c>
      <c r="H9">
        <v>1.841</v>
      </c>
      <c r="I9" s="7">
        <f t="shared" si="0"/>
        <v>4.5084933373068244E-2</v>
      </c>
      <c r="J9" s="7">
        <f t="shared" si="1"/>
        <v>7.8377112691046871E-2</v>
      </c>
      <c r="K9" s="7">
        <f t="shared" si="2"/>
        <v>4.3811028846482809E-2</v>
      </c>
      <c r="L9" s="21">
        <v>11.72098134024896</v>
      </c>
      <c r="N9" s="19"/>
      <c r="O9" s="19"/>
      <c r="R9" s="20"/>
      <c r="S9" s="19"/>
    </row>
    <row r="10" spans="1:19" x14ac:dyDescent="0.3">
      <c r="B10" s="8">
        <v>650</v>
      </c>
      <c r="C10" s="6" t="s">
        <v>26</v>
      </c>
      <c r="D10">
        <v>2</v>
      </c>
      <c r="E10" s="16">
        <v>120.4</v>
      </c>
      <c r="F10">
        <v>22.023</v>
      </c>
      <c r="G10">
        <v>0.97</v>
      </c>
      <c r="H10">
        <v>1.923</v>
      </c>
      <c r="I10" s="7">
        <f t="shared" si="0"/>
        <v>4.4044862189529126E-2</v>
      </c>
      <c r="J10" s="7">
        <f t="shared" si="1"/>
        <v>8.7317804113880945E-2</v>
      </c>
      <c r="K10" s="7">
        <f t="shared" si="2"/>
        <v>4.472078191797714E-2</v>
      </c>
      <c r="L10" s="21">
        <v>2.963499373255813</v>
      </c>
      <c r="N10" s="19"/>
      <c r="O10" s="19"/>
      <c r="R10" s="20"/>
      <c r="S10" s="19"/>
    </row>
    <row r="11" spans="1:19" x14ac:dyDescent="0.3">
      <c r="B11" s="8">
        <v>650</v>
      </c>
      <c r="C11" s="6" t="s">
        <v>27</v>
      </c>
      <c r="D11">
        <v>10</v>
      </c>
      <c r="E11" s="16">
        <v>85.59999999999998</v>
      </c>
      <c r="F11">
        <v>22.224</v>
      </c>
      <c r="G11">
        <v>0.79300000000000004</v>
      </c>
      <c r="H11">
        <v>1.5129999999999999</v>
      </c>
      <c r="I11" s="7">
        <f t="shared" si="0"/>
        <v>3.568214542836573E-2</v>
      </c>
      <c r="J11" s="7">
        <f t="shared" si="1"/>
        <v>6.8079553635709139E-2</v>
      </c>
      <c r="K11" s="7">
        <f t="shared" si="2"/>
        <v>4.006954078634483E-2</v>
      </c>
      <c r="L11" s="21">
        <v>7.4057566495327078</v>
      </c>
      <c r="N11" s="19"/>
      <c r="O11" s="19"/>
      <c r="R11" s="20"/>
      <c r="S11" s="19"/>
    </row>
    <row r="12" spans="1:19" x14ac:dyDescent="0.3">
      <c r="B12" s="8">
        <v>650</v>
      </c>
      <c r="C12" s="6" t="s">
        <v>28</v>
      </c>
      <c r="D12">
        <v>18</v>
      </c>
      <c r="E12" s="16">
        <v>120.2</v>
      </c>
      <c r="F12">
        <v>24.359000000000002</v>
      </c>
      <c r="G12">
        <v>1.575</v>
      </c>
      <c r="H12">
        <v>2.0830000000000002</v>
      </c>
      <c r="I12" s="7">
        <f t="shared" si="0"/>
        <v>6.4657826675971919E-2</v>
      </c>
      <c r="J12" s="7">
        <f t="shared" si="1"/>
        <v>8.5512541565745726E-2</v>
      </c>
      <c r="K12" s="7">
        <f t="shared" si="2"/>
        <v>5.1520589507004118E-2</v>
      </c>
      <c r="L12" s="21">
        <v>11.053064499168052</v>
      </c>
      <c r="O12" s="19"/>
      <c r="R12" s="20"/>
    </row>
    <row r="13" spans="1:19" x14ac:dyDescent="0.3">
      <c r="B13" s="8">
        <v>650</v>
      </c>
      <c r="C13" s="6" t="s">
        <v>29</v>
      </c>
      <c r="D13">
        <v>26</v>
      </c>
      <c r="E13" s="16">
        <v>91.3</v>
      </c>
      <c r="F13">
        <v>20.199000000000002</v>
      </c>
      <c r="G13">
        <v>1.149</v>
      </c>
      <c r="H13">
        <v>1.601</v>
      </c>
      <c r="I13" s="7">
        <f t="shared" si="0"/>
        <v>5.6884004158621708E-2</v>
      </c>
      <c r="J13" s="7">
        <f t="shared" si="1"/>
        <v>7.9261349571760967E-2</v>
      </c>
      <c r="K13" s="7">
        <f t="shared" si="2"/>
        <v>5.3067685314566522E-2</v>
      </c>
      <c r="L13" s="21">
        <v>11.515958155531216</v>
      </c>
      <c r="O13" s="19"/>
    </row>
    <row r="14" spans="1:19" x14ac:dyDescent="0.3">
      <c r="B14" s="8">
        <v>650</v>
      </c>
      <c r="C14" s="6" t="s">
        <v>30</v>
      </c>
      <c r="D14">
        <v>42</v>
      </c>
      <c r="E14" s="16">
        <v>72.799999999999983</v>
      </c>
      <c r="F14">
        <v>19.457000000000001</v>
      </c>
      <c r="G14">
        <v>1.1679999999999999</v>
      </c>
      <c r="H14">
        <v>1.6519999999999999</v>
      </c>
      <c r="I14" s="7">
        <f t="shared" si="0"/>
        <v>6.0029809323122775E-2</v>
      </c>
      <c r="J14" s="7">
        <f t="shared" si="1"/>
        <v>8.4905175515238726E-2</v>
      </c>
      <c r="K14" s="7">
        <f t="shared" si="2"/>
        <v>5.5545073078506632E-2</v>
      </c>
      <c r="L14" s="21">
        <v>30.028712785714287</v>
      </c>
      <c r="O14" s="19"/>
    </row>
    <row r="15" spans="1:19" x14ac:dyDescent="0.3">
      <c r="B15" s="9">
        <v>250</v>
      </c>
      <c r="C15" s="6" t="s">
        <v>31</v>
      </c>
      <c r="D15">
        <v>3</v>
      </c>
      <c r="E15" s="16">
        <v>246.9</v>
      </c>
      <c r="F15">
        <v>30.306000000000001</v>
      </c>
      <c r="G15">
        <v>1.9830000000000001</v>
      </c>
      <c r="H15">
        <v>2.4750000000000001</v>
      </c>
      <c r="I15" s="7">
        <f t="shared" si="0"/>
        <v>6.5432587606414572E-2</v>
      </c>
      <c r="J15" s="7">
        <f t="shared" si="1"/>
        <v>8.166699663432983E-2</v>
      </c>
      <c r="K15" s="7">
        <f t="shared" si="2"/>
        <v>4.6465727184226986E-2</v>
      </c>
      <c r="L15" s="21">
        <v>30.290843891454028</v>
      </c>
      <c r="O15" s="19"/>
    </row>
    <row r="16" spans="1:19" x14ac:dyDescent="0.3">
      <c r="B16" s="9">
        <v>250</v>
      </c>
      <c r="C16" s="6" t="s">
        <v>32</v>
      </c>
      <c r="D16">
        <v>11</v>
      </c>
      <c r="E16" s="16">
        <v>183</v>
      </c>
      <c r="F16">
        <v>26.645</v>
      </c>
      <c r="G16">
        <v>2.0640000000000001</v>
      </c>
      <c r="H16">
        <v>2.335</v>
      </c>
      <c r="I16" s="7">
        <f t="shared" si="0"/>
        <v>7.7462938637643086E-2</v>
      </c>
      <c r="J16" s="7">
        <f t="shared" si="1"/>
        <v>8.7633702383186338E-2</v>
      </c>
      <c r="K16" s="7">
        <f t="shared" si="2"/>
        <v>5.39186639026248E-2</v>
      </c>
      <c r="L16" s="21">
        <v>18.808409162841528</v>
      </c>
      <c r="O16" s="19"/>
    </row>
    <row r="17" spans="2:18" x14ac:dyDescent="0.3">
      <c r="B17" s="9">
        <v>250</v>
      </c>
      <c r="C17" s="6" t="s">
        <v>33</v>
      </c>
      <c r="D17">
        <v>19</v>
      </c>
      <c r="E17" s="16">
        <v>186</v>
      </c>
      <c r="F17">
        <v>26.782</v>
      </c>
      <c r="G17">
        <v>1.8779999999999999</v>
      </c>
      <c r="H17">
        <v>2.032</v>
      </c>
      <c r="I17" s="7">
        <f t="shared" si="0"/>
        <v>7.0121723545664996E-2</v>
      </c>
      <c r="J17" s="7">
        <f t="shared" si="1"/>
        <v>7.5871854230453284E-2</v>
      </c>
      <c r="K17" s="7">
        <f t="shared" si="2"/>
        <v>5.1168747705551181E-2</v>
      </c>
      <c r="L17" s="21">
        <v>27.951353337634405</v>
      </c>
      <c r="O17" s="19"/>
    </row>
    <row r="18" spans="2:18" x14ac:dyDescent="0.3">
      <c r="B18" s="9">
        <v>250</v>
      </c>
      <c r="C18" s="6" t="s">
        <v>34</v>
      </c>
      <c r="D18">
        <v>27</v>
      </c>
      <c r="E18" s="16">
        <v>72.400000000000006</v>
      </c>
      <c r="F18">
        <v>20.38</v>
      </c>
      <c r="G18">
        <v>0.874</v>
      </c>
      <c r="H18">
        <v>1.492</v>
      </c>
      <c r="I18" s="7">
        <f t="shared" si="0"/>
        <v>4.2885181550539747E-2</v>
      </c>
      <c r="J18" s="7">
        <f t="shared" si="1"/>
        <v>7.3209028459273795E-2</v>
      </c>
      <c r="K18" s="7">
        <f t="shared" si="2"/>
        <v>4.5872407821472984E-2</v>
      </c>
      <c r="L18" s="21">
        <v>48.424558740331491</v>
      </c>
      <c r="O18" s="19"/>
    </row>
    <row r="19" spans="2:18" x14ac:dyDescent="0.3">
      <c r="B19" s="9">
        <v>250</v>
      </c>
      <c r="C19" s="6" t="s">
        <v>35</v>
      </c>
      <c r="D19">
        <v>43</v>
      </c>
      <c r="E19" s="16">
        <v>131.4</v>
      </c>
      <c r="F19">
        <v>22.57</v>
      </c>
      <c r="G19">
        <v>1.1950000000000001</v>
      </c>
      <c r="H19">
        <v>1.702</v>
      </c>
      <c r="I19" s="7">
        <f t="shared" si="0"/>
        <v>5.2946389011962781E-2</v>
      </c>
      <c r="J19" s="7">
        <f t="shared" si="1"/>
        <v>7.5409836065573763E-2</v>
      </c>
      <c r="K19" s="7">
        <f t="shared" si="2"/>
        <v>4.8434229306768828E-2</v>
      </c>
      <c r="L19" s="21">
        <v>17.331219878234396</v>
      </c>
      <c r="O19" s="19"/>
      <c r="R19" s="20"/>
    </row>
    <row r="20" spans="2:18" x14ac:dyDescent="0.3">
      <c r="B20" s="10">
        <v>100</v>
      </c>
      <c r="C20" s="6" t="s">
        <v>36</v>
      </c>
      <c r="D20">
        <v>4</v>
      </c>
      <c r="E20" s="16">
        <v>137.1</v>
      </c>
      <c r="F20">
        <v>22.01</v>
      </c>
      <c r="G20">
        <v>1.4219999999999999</v>
      </c>
      <c r="H20">
        <v>1.655</v>
      </c>
      <c r="I20" s="7">
        <f t="shared" si="0"/>
        <v>6.4606996819627435E-2</v>
      </c>
      <c r="J20" s="7">
        <f t="shared" si="1"/>
        <v>7.5193094048159922E-2</v>
      </c>
      <c r="K20" s="7">
        <f t="shared" si="2"/>
        <v>5.4178846654298375E-2</v>
      </c>
      <c r="L20" s="21">
        <v>45.905551451495263</v>
      </c>
      <c r="O20" s="19"/>
      <c r="R20" s="20"/>
    </row>
    <row r="21" spans="2:18" x14ac:dyDescent="0.3">
      <c r="B21" s="10">
        <v>100</v>
      </c>
      <c r="C21" s="6" t="s">
        <v>37</v>
      </c>
      <c r="D21">
        <v>12</v>
      </c>
      <c r="E21" s="16">
        <v>222.9</v>
      </c>
      <c r="F21">
        <v>26.808</v>
      </c>
      <c r="G21">
        <v>1.577</v>
      </c>
      <c r="H21">
        <v>1.9</v>
      </c>
      <c r="I21" s="7">
        <f t="shared" si="0"/>
        <v>5.8825723664577736E-2</v>
      </c>
      <c r="J21" s="7">
        <f t="shared" si="1"/>
        <v>7.0874365860937025E-2</v>
      </c>
      <c r="K21" s="7">
        <f t="shared" si="2"/>
        <v>4.6843725980156979E-2</v>
      </c>
      <c r="L21" s="21">
        <v>22.781751996410943</v>
      </c>
      <c r="O21" s="19"/>
      <c r="R21" s="20"/>
    </row>
    <row r="22" spans="2:18" x14ac:dyDescent="0.3">
      <c r="B22" s="10">
        <v>100</v>
      </c>
      <c r="C22" s="6" t="s">
        <v>38</v>
      </c>
      <c r="D22">
        <v>20</v>
      </c>
      <c r="E22" s="16">
        <v>194.7</v>
      </c>
      <c r="F22">
        <v>25.088000000000001</v>
      </c>
      <c r="G22">
        <v>2.6469999999999998</v>
      </c>
      <c r="H22">
        <v>2.6789999999999998</v>
      </c>
      <c r="I22" s="7">
        <f t="shared" si="0"/>
        <v>0.10550860969387754</v>
      </c>
      <c r="J22" s="7">
        <f t="shared" si="1"/>
        <v>0.10678411989795918</v>
      </c>
      <c r="K22" s="7">
        <f t="shared" si="2"/>
        <v>6.4850141741124745E-2</v>
      </c>
      <c r="L22" s="21">
        <v>49.8022406385208</v>
      </c>
      <c r="O22" s="19"/>
      <c r="R22" s="20"/>
    </row>
    <row r="23" spans="2:18" x14ac:dyDescent="0.3">
      <c r="B23" s="10">
        <v>100</v>
      </c>
      <c r="C23" s="6" t="s">
        <v>39</v>
      </c>
      <c r="D23">
        <v>28</v>
      </c>
      <c r="E23" s="16">
        <v>209.2</v>
      </c>
      <c r="F23">
        <v>26.895</v>
      </c>
      <c r="G23">
        <v>1.6990000000000001</v>
      </c>
      <c r="H23">
        <v>1.8819999999999999</v>
      </c>
      <c r="I23" s="7">
        <f t="shared" si="0"/>
        <v>6.3171593232942927E-2</v>
      </c>
      <c r="J23" s="7">
        <f t="shared" si="1"/>
        <v>6.9975831939022126E-2</v>
      </c>
      <c r="K23" s="7">
        <f t="shared" si="2"/>
        <v>4.8464656707009814E-2</v>
      </c>
      <c r="L23" s="21">
        <v>29.67581010516253</v>
      </c>
      <c r="O23" s="19"/>
      <c r="R23" s="20"/>
    </row>
    <row r="24" spans="2:18" x14ac:dyDescent="0.3">
      <c r="B24" s="10">
        <v>100</v>
      </c>
      <c r="C24" s="6" t="s">
        <v>40</v>
      </c>
      <c r="D24">
        <v>44</v>
      </c>
      <c r="E24" s="16">
        <v>221.1</v>
      </c>
      <c r="F24">
        <v>33.734999999999999</v>
      </c>
      <c r="G24">
        <v>2.1760000000000002</v>
      </c>
      <c r="H24">
        <v>2.5939999999999999</v>
      </c>
      <c r="I24" s="7">
        <f t="shared" si="0"/>
        <v>6.4502741959389362E-2</v>
      </c>
      <c r="J24" s="7">
        <f t="shared" si="1"/>
        <v>7.6893434118867648E-2</v>
      </c>
      <c r="K24" s="7">
        <f t="shared" si="2"/>
        <v>4.3726904199403054E-2</v>
      </c>
      <c r="L24" s="21">
        <v>34.213240792401635</v>
      </c>
      <c r="O24" s="19"/>
      <c r="R24" s="20"/>
    </row>
    <row r="25" spans="2:18" x14ac:dyDescent="0.3">
      <c r="B25" s="11">
        <v>25</v>
      </c>
      <c r="C25" s="6" t="s">
        <v>41</v>
      </c>
      <c r="D25">
        <v>5</v>
      </c>
      <c r="E25" s="16">
        <v>143.6</v>
      </c>
      <c r="F25">
        <v>22.457000000000001</v>
      </c>
      <c r="G25">
        <v>1.4670000000000001</v>
      </c>
      <c r="H25">
        <v>1.78</v>
      </c>
      <c r="I25" s="7">
        <f t="shared" si="0"/>
        <v>6.5324843033352634E-2</v>
      </c>
      <c r="J25" s="7">
        <f t="shared" si="1"/>
        <v>7.9262590728948659E-2</v>
      </c>
      <c r="K25" s="7">
        <f t="shared" si="2"/>
        <v>5.3934085331575052E-2</v>
      </c>
      <c r="L25" s="21">
        <v>19.376341013927572</v>
      </c>
      <c r="O25" s="19"/>
      <c r="R25" s="20"/>
    </row>
    <row r="26" spans="2:18" x14ac:dyDescent="0.3">
      <c r="B26" s="11">
        <v>25</v>
      </c>
      <c r="C26" s="6" t="s">
        <v>42</v>
      </c>
      <c r="D26">
        <v>13</v>
      </c>
      <c r="E26" s="16">
        <v>116.5</v>
      </c>
      <c r="F26">
        <v>19.420999999999999</v>
      </c>
      <c r="G26">
        <v>1.4690000000000001</v>
      </c>
      <c r="H26">
        <v>2.1059999999999999</v>
      </c>
      <c r="I26" s="7">
        <f t="shared" si="0"/>
        <v>7.5639771381494261E-2</v>
      </c>
      <c r="J26" s="7">
        <f t="shared" si="1"/>
        <v>0.10843931826373512</v>
      </c>
      <c r="K26" s="7">
        <f t="shared" si="2"/>
        <v>6.2407862730552245E-2</v>
      </c>
      <c r="L26" s="21">
        <v>24.413346218025751</v>
      </c>
      <c r="O26" s="19"/>
      <c r="R26" s="20"/>
    </row>
    <row r="27" spans="2:18" x14ac:dyDescent="0.3">
      <c r="B27" s="11">
        <v>25</v>
      </c>
      <c r="C27" s="6" t="s">
        <v>43</v>
      </c>
      <c r="D27">
        <v>21</v>
      </c>
      <c r="E27" s="16">
        <v>87.4</v>
      </c>
      <c r="F27">
        <v>23.006</v>
      </c>
      <c r="G27">
        <v>1.524</v>
      </c>
      <c r="H27">
        <v>2.2240000000000002</v>
      </c>
      <c r="I27" s="7">
        <f t="shared" si="0"/>
        <v>6.6243588629053288E-2</v>
      </c>
      <c r="J27" s="7">
        <f t="shared" si="1"/>
        <v>9.6670433799878303E-2</v>
      </c>
      <c r="K27" s="7">
        <f t="shared" si="2"/>
        <v>5.3660086454006654E-2</v>
      </c>
      <c r="L27" s="21">
        <v>33.310483155972534</v>
      </c>
      <c r="O27" s="19"/>
      <c r="R27" s="20"/>
    </row>
    <row r="28" spans="2:18" x14ac:dyDescent="0.3">
      <c r="B28" s="11">
        <v>25</v>
      </c>
      <c r="C28" s="6" t="s">
        <v>44</v>
      </c>
      <c r="D28">
        <v>29</v>
      </c>
      <c r="E28" s="16">
        <v>43.7</v>
      </c>
      <c r="F28">
        <v>14.587</v>
      </c>
      <c r="G28">
        <v>0.92000000000000015</v>
      </c>
      <c r="H28">
        <v>1.5149999999999997</v>
      </c>
      <c r="I28" s="7">
        <f t="shared" si="0"/>
        <v>6.3069856721738551E-2</v>
      </c>
      <c r="J28" s="7">
        <f t="shared" si="1"/>
        <v>0.10385960101460202</v>
      </c>
      <c r="K28" s="7">
        <f t="shared" si="2"/>
        <v>6.5754871094984846E-2</v>
      </c>
      <c r="L28" s="21">
        <v>41.997918279176197</v>
      </c>
      <c r="O28" s="19"/>
      <c r="R28" s="20"/>
    </row>
    <row r="29" spans="2:18" x14ac:dyDescent="0.3">
      <c r="B29" s="11">
        <v>25</v>
      </c>
      <c r="C29" s="6" t="s">
        <v>45</v>
      </c>
      <c r="D29">
        <v>35</v>
      </c>
      <c r="E29" s="16">
        <v>97.6</v>
      </c>
      <c r="F29">
        <v>22.983000000000001</v>
      </c>
      <c r="G29">
        <v>1.2909999999999999</v>
      </c>
      <c r="H29">
        <v>1.782</v>
      </c>
      <c r="I29" s="7">
        <f t="shared" si="0"/>
        <v>5.6171953182787275E-2</v>
      </c>
      <c r="J29" s="7">
        <f t="shared" si="1"/>
        <v>7.7535569768959658E-2</v>
      </c>
      <c r="K29" s="7">
        <f t="shared" si="2"/>
        <v>4.9437488984521563E-2</v>
      </c>
      <c r="L29" s="21">
        <v>21.197043483606564</v>
      </c>
      <c r="O29" s="19"/>
      <c r="R29" s="20"/>
    </row>
    <row r="30" spans="2:18" x14ac:dyDescent="0.3">
      <c r="B30" s="12">
        <v>1000</v>
      </c>
      <c r="C30" s="6" t="s">
        <v>46</v>
      </c>
      <c r="D30">
        <v>6</v>
      </c>
      <c r="E30" s="16">
        <v>40.5</v>
      </c>
      <c r="F30">
        <v>16.204999999999998</v>
      </c>
      <c r="G30">
        <v>0.34000000000000008</v>
      </c>
      <c r="H30">
        <v>0.94800000000000006</v>
      </c>
      <c r="I30" s="7">
        <f t="shared" si="0"/>
        <v>2.0981178648565264E-2</v>
      </c>
      <c r="J30" s="7">
        <f t="shared" si="1"/>
        <v>5.8500462820117255E-2</v>
      </c>
      <c r="K30" s="7">
        <f t="shared" si="2"/>
        <v>3.5982424528511581E-2</v>
      </c>
      <c r="L30" s="21">
        <v>11.045819741629629</v>
      </c>
      <c r="O30" s="19"/>
      <c r="R30" s="20"/>
    </row>
    <row r="31" spans="2:18" x14ac:dyDescent="0.3">
      <c r="B31" s="12">
        <v>1000</v>
      </c>
      <c r="C31" s="6" t="s">
        <v>47</v>
      </c>
      <c r="D31">
        <v>14</v>
      </c>
      <c r="E31" s="16">
        <v>39.200000000000003</v>
      </c>
      <c r="F31">
        <v>16.305</v>
      </c>
      <c r="G31">
        <v>0.69699999999999995</v>
      </c>
      <c r="H31">
        <v>1.151</v>
      </c>
      <c r="I31" s="7">
        <f t="shared" si="0"/>
        <v>4.2747623428396192E-2</v>
      </c>
      <c r="J31" s="7">
        <f t="shared" si="1"/>
        <v>7.0591842992946949E-2</v>
      </c>
      <c r="K31" s="7">
        <f t="shared" si="2"/>
        <v>5.1203021072656986E-2</v>
      </c>
      <c r="L31" s="21">
        <v>11.926189977551021</v>
      </c>
      <c r="O31" s="19"/>
      <c r="R31" s="20"/>
    </row>
    <row r="32" spans="2:18" x14ac:dyDescent="0.3">
      <c r="B32" s="12">
        <v>1000</v>
      </c>
      <c r="C32" s="6" t="s">
        <v>48</v>
      </c>
      <c r="D32">
        <v>22</v>
      </c>
      <c r="E32" s="16">
        <v>51.2</v>
      </c>
      <c r="F32">
        <v>17.443999999999999</v>
      </c>
      <c r="G32">
        <v>0.59599999999999997</v>
      </c>
      <c r="H32">
        <v>1.107</v>
      </c>
      <c r="I32" s="7">
        <f t="shared" si="0"/>
        <v>3.4166475578995645E-2</v>
      </c>
      <c r="J32" s="7">
        <f t="shared" si="1"/>
        <v>6.346021554689292E-2</v>
      </c>
      <c r="K32" s="7">
        <f t="shared" si="2"/>
        <v>4.4256498659983455E-2</v>
      </c>
      <c r="L32" s="21">
        <v>6.6305580546874996</v>
      </c>
      <c r="O32" s="19"/>
      <c r="R32" s="20"/>
    </row>
    <row r="33" spans="2:18" x14ac:dyDescent="0.3">
      <c r="B33" s="12">
        <v>1000</v>
      </c>
      <c r="C33" s="6" t="s">
        <v>49</v>
      </c>
      <c r="D33">
        <v>30</v>
      </c>
      <c r="E33" s="16">
        <v>43.6</v>
      </c>
      <c r="F33">
        <v>18.648</v>
      </c>
      <c r="G33">
        <v>0.80099999999999982</v>
      </c>
      <c r="H33">
        <v>1.22</v>
      </c>
      <c r="I33" s="7">
        <f t="shared" si="0"/>
        <v>4.2953667953667944E-2</v>
      </c>
      <c r="J33" s="7">
        <f t="shared" si="1"/>
        <v>6.5422565422565429E-2</v>
      </c>
      <c r="K33" s="7">
        <f t="shared" si="2"/>
        <v>4.7993674035316271E-2</v>
      </c>
      <c r="L33" s="23" t="s">
        <v>17</v>
      </c>
      <c r="O33" s="19"/>
      <c r="R33" s="20"/>
    </row>
    <row r="34" spans="2:18" x14ac:dyDescent="0.3">
      <c r="B34" s="12">
        <v>1000</v>
      </c>
      <c r="C34" s="6" t="s">
        <v>50</v>
      </c>
      <c r="D34">
        <v>36</v>
      </c>
      <c r="E34" s="16">
        <v>39.4</v>
      </c>
      <c r="F34">
        <v>25.751000000000001</v>
      </c>
      <c r="G34">
        <v>1.4670000000000001</v>
      </c>
      <c r="H34">
        <v>2.081</v>
      </c>
      <c r="I34" s="7">
        <f t="shared" si="0"/>
        <v>5.6968661411207329E-2</v>
      </c>
      <c r="J34" s="7">
        <f t="shared" si="1"/>
        <v>8.0812395635120965E-2</v>
      </c>
      <c r="K34" s="7">
        <f t="shared" si="2"/>
        <v>4.7034979390749132E-2</v>
      </c>
      <c r="L34" s="21">
        <v>6.0288929543147205</v>
      </c>
      <c r="O34" s="19"/>
      <c r="R34" s="20"/>
    </row>
    <row r="35" spans="2:18" x14ac:dyDescent="0.3">
      <c r="B35" s="12">
        <v>1000</v>
      </c>
      <c r="C35" s="6" t="s">
        <v>51</v>
      </c>
      <c r="D35">
        <v>45</v>
      </c>
      <c r="E35" s="16">
        <v>69.7</v>
      </c>
      <c r="F35">
        <v>21.791</v>
      </c>
      <c r="G35">
        <v>0.81799999999999984</v>
      </c>
      <c r="H35">
        <v>1.1930000000000001</v>
      </c>
      <c r="I35" s="7">
        <f t="shared" si="0"/>
        <v>3.7538433298150604E-2</v>
      </c>
      <c r="J35" s="7">
        <f t="shared" si="1"/>
        <v>5.4747372768574186E-2</v>
      </c>
      <c r="K35" s="7">
        <f t="shared" si="2"/>
        <v>4.1504911402303744E-2</v>
      </c>
      <c r="L35" s="21">
        <v>4.634575651076041</v>
      </c>
      <c r="R35" s="20"/>
    </row>
    <row r="36" spans="2:18" x14ac:dyDescent="0.3">
      <c r="B36" s="13">
        <v>650</v>
      </c>
      <c r="C36" s="6" t="s">
        <v>52</v>
      </c>
      <c r="D36">
        <v>7</v>
      </c>
      <c r="E36" s="16">
        <v>143.80000000000001</v>
      </c>
      <c r="F36">
        <v>22.367999999999999</v>
      </c>
      <c r="G36">
        <v>0.55500000000000005</v>
      </c>
      <c r="H36">
        <v>1.0549999999999999</v>
      </c>
      <c r="I36" s="7">
        <f t="shared" si="0"/>
        <v>2.4812231759656658E-2</v>
      </c>
      <c r="J36" s="7">
        <f t="shared" si="1"/>
        <v>4.7165593705293274E-2</v>
      </c>
      <c r="K36" s="7">
        <f t="shared" si="2"/>
        <v>3.3305759177734581E-2</v>
      </c>
      <c r="L36" s="21">
        <v>7.2571747159944344</v>
      </c>
      <c r="R36" s="20"/>
    </row>
    <row r="37" spans="2:18" x14ac:dyDescent="0.3">
      <c r="B37" s="13">
        <v>650</v>
      </c>
      <c r="C37" s="6" t="s">
        <v>53</v>
      </c>
      <c r="D37">
        <v>15</v>
      </c>
      <c r="E37" s="16">
        <v>174.4</v>
      </c>
      <c r="F37">
        <v>24.814</v>
      </c>
      <c r="G37">
        <v>0.95299999999999996</v>
      </c>
      <c r="H37">
        <v>1.6839999999999999</v>
      </c>
      <c r="I37" s="7">
        <f t="shared" si="0"/>
        <v>3.8405738695897473E-2</v>
      </c>
      <c r="J37" s="7">
        <f t="shared" si="1"/>
        <v>6.7864914967357137E-2</v>
      </c>
      <c r="K37" s="7">
        <f t="shared" si="2"/>
        <v>3.9341387480827855E-2</v>
      </c>
      <c r="L37" s="21">
        <v>6.6173616628440355</v>
      </c>
      <c r="R37" s="20"/>
    </row>
    <row r="38" spans="2:18" x14ac:dyDescent="0.3">
      <c r="B38" s="13">
        <v>650</v>
      </c>
      <c r="C38" s="6" t="s">
        <v>54</v>
      </c>
      <c r="D38">
        <v>23</v>
      </c>
      <c r="E38" s="16">
        <v>162.1</v>
      </c>
      <c r="F38">
        <v>24.379000000000001</v>
      </c>
      <c r="G38">
        <v>1.085</v>
      </c>
      <c r="H38">
        <v>1.716</v>
      </c>
      <c r="I38" s="7">
        <f t="shared" si="0"/>
        <v>4.4505517043356986E-2</v>
      </c>
      <c r="J38" s="7">
        <f t="shared" si="1"/>
        <v>7.0388449075023576E-2</v>
      </c>
      <c r="K38" s="7">
        <f t="shared" si="2"/>
        <v>4.2726663636735836E-2</v>
      </c>
      <c r="L38" s="21">
        <v>13.71062735842073</v>
      </c>
      <c r="R38" s="20"/>
    </row>
    <row r="39" spans="2:18" s="25" customFormat="1" x14ac:dyDescent="0.3">
      <c r="B39" s="25">
        <v>650</v>
      </c>
      <c r="C39" s="26" t="s">
        <v>55</v>
      </c>
      <c r="D39" s="25">
        <v>31</v>
      </c>
      <c r="E39" s="27">
        <v>73.400000000000006</v>
      </c>
      <c r="F39" s="25">
        <v>20.288</v>
      </c>
      <c r="G39" s="25">
        <v>0.93200000000000005</v>
      </c>
      <c r="H39" s="25">
        <v>1.4159999999999999</v>
      </c>
      <c r="I39" s="28">
        <f t="shared" si="0"/>
        <v>4.5938485804416403E-2</v>
      </c>
      <c r="J39" s="28">
        <f t="shared" si="1"/>
        <v>6.9794952681388009E-2</v>
      </c>
      <c r="K39" s="28">
        <f t="shared" si="2"/>
        <v>4.7584851680391053E-2</v>
      </c>
      <c r="L39" s="22">
        <v>17.717486815694823</v>
      </c>
      <c r="R39" s="29"/>
    </row>
    <row r="40" spans="2:18" x14ac:dyDescent="0.3">
      <c r="B40" s="13">
        <v>650</v>
      </c>
      <c r="C40" s="6" t="s">
        <v>56</v>
      </c>
      <c r="D40">
        <v>46</v>
      </c>
      <c r="E40" s="16">
        <v>30</v>
      </c>
      <c r="F40">
        <v>17.045000000000002</v>
      </c>
      <c r="G40">
        <v>0.57199999999999995</v>
      </c>
      <c r="H40">
        <v>1.294</v>
      </c>
      <c r="I40" s="7">
        <f t="shared" si="0"/>
        <v>3.355822821941918E-2</v>
      </c>
      <c r="J40" s="7">
        <f t="shared" si="1"/>
        <v>7.5916691111762968E-2</v>
      </c>
      <c r="K40" s="7">
        <f t="shared" si="2"/>
        <v>4.4371183106339772E-2</v>
      </c>
      <c r="L40" s="21">
        <v>11.299373939733332</v>
      </c>
      <c r="R40" s="20"/>
    </row>
    <row r="41" spans="2:18" x14ac:dyDescent="0.3">
      <c r="B41" s="14">
        <v>250</v>
      </c>
      <c r="C41" s="6" t="s">
        <v>57</v>
      </c>
      <c r="D41">
        <v>8</v>
      </c>
      <c r="E41" s="16">
        <v>120.7</v>
      </c>
      <c r="F41">
        <v>26.581</v>
      </c>
      <c r="G41">
        <v>1.0900000000000001</v>
      </c>
      <c r="H41">
        <v>1.5429999999999999</v>
      </c>
      <c r="I41" s="7">
        <f t="shared" si="0"/>
        <v>4.1006734133403562E-2</v>
      </c>
      <c r="J41" s="7">
        <f t="shared" si="1"/>
        <v>5.8048982355818061E-2</v>
      </c>
      <c r="K41" s="7">
        <f t="shared" si="2"/>
        <v>3.9277327824049323E-2</v>
      </c>
      <c r="L41" s="21">
        <v>8.3702230826843422</v>
      </c>
      <c r="R41" s="20"/>
    </row>
    <row r="42" spans="2:18" x14ac:dyDescent="0.3">
      <c r="B42" s="14">
        <v>250</v>
      </c>
      <c r="C42" s="6" t="s">
        <v>58</v>
      </c>
      <c r="D42">
        <v>16</v>
      </c>
      <c r="E42" s="16">
        <v>184.5</v>
      </c>
      <c r="F42">
        <v>27.373000000000001</v>
      </c>
      <c r="G42">
        <v>1.0149999999999999</v>
      </c>
      <c r="H42">
        <v>1.4870000000000001</v>
      </c>
      <c r="I42" s="7">
        <f t="shared" si="0"/>
        <v>3.7080334636320454E-2</v>
      </c>
      <c r="J42" s="7">
        <f t="shared" si="1"/>
        <v>5.4323603550944365E-2</v>
      </c>
      <c r="K42" s="7">
        <f t="shared" si="2"/>
        <v>3.6805322178076728E-2</v>
      </c>
      <c r="L42" s="21">
        <v>9.1414826341463424</v>
      </c>
      <c r="R42" s="20"/>
    </row>
    <row r="43" spans="2:18" x14ac:dyDescent="0.3">
      <c r="B43" s="14">
        <v>250</v>
      </c>
      <c r="C43" s="6" t="s">
        <v>59</v>
      </c>
      <c r="D43">
        <v>24</v>
      </c>
      <c r="E43" s="16">
        <v>148.9</v>
      </c>
      <c r="F43">
        <v>23.401</v>
      </c>
      <c r="G43">
        <v>1.5309999999999997</v>
      </c>
      <c r="H43">
        <v>1.823</v>
      </c>
      <c r="I43" s="7">
        <f t="shared" si="0"/>
        <v>6.5424554506217675E-2</v>
      </c>
      <c r="J43" s="7">
        <f t="shared" si="1"/>
        <v>7.7902653732746463E-2</v>
      </c>
      <c r="K43" s="7">
        <f t="shared" si="2"/>
        <v>5.2875340699055362E-2</v>
      </c>
      <c r="L43" s="21">
        <v>3.0192292478173282</v>
      </c>
      <c r="R43" s="20"/>
    </row>
    <row r="44" spans="2:18" x14ac:dyDescent="0.3">
      <c r="B44" s="14">
        <v>250</v>
      </c>
      <c r="C44" s="6" t="s">
        <v>60</v>
      </c>
      <c r="D44">
        <v>32</v>
      </c>
      <c r="E44" s="16">
        <v>62.2</v>
      </c>
      <c r="F44">
        <v>16.652999999999995</v>
      </c>
      <c r="G44">
        <v>0.43499999999999994</v>
      </c>
      <c r="H44">
        <v>1.177</v>
      </c>
      <c r="I44" s="7">
        <f t="shared" si="0"/>
        <v>2.6121419564042517E-2</v>
      </c>
      <c r="J44" s="7">
        <f t="shared" si="1"/>
        <v>7.0677955923857588E-2</v>
      </c>
      <c r="K44" s="7">
        <f t="shared" si="2"/>
        <v>3.9605194134008655E-2</v>
      </c>
      <c r="L44" s="21">
        <v>3.9337413936334404</v>
      </c>
      <c r="R44" s="20"/>
    </row>
    <row r="45" spans="2:18" x14ac:dyDescent="0.3">
      <c r="B45" s="14">
        <v>250</v>
      </c>
      <c r="C45" s="6" t="s">
        <v>61</v>
      </c>
      <c r="D45">
        <v>47</v>
      </c>
      <c r="E45" s="16">
        <v>156.19999999999996</v>
      </c>
      <c r="F45">
        <v>26.613</v>
      </c>
      <c r="G45">
        <v>0.746</v>
      </c>
      <c r="H45">
        <v>1.536</v>
      </c>
      <c r="I45" s="7">
        <f t="shared" si="0"/>
        <v>2.8031413219103445E-2</v>
      </c>
      <c r="J45" s="7">
        <f t="shared" si="1"/>
        <v>5.7716153759440877E-2</v>
      </c>
      <c r="K45" s="7">
        <f t="shared" si="2"/>
        <v>3.2454549102602766E-2</v>
      </c>
      <c r="L45" s="21">
        <v>3.0683086687323931</v>
      </c>
      <c r="R45" s="20"/>
    </row>
    <row r="46" spans="2:18" x14ac:dyDescent="0.3">
      <c r="B46" s="15">
        <v>100</v>
      </c>
      <c r="C46" s="6" t="s">
        <v>62</v>
      </c>
      <c r="D46">
        <v>37</v>
      </c>
      <c r="E46" s="16">
        <v>83.09999999999998</v>
      </c>
      <c r="F46">
        <v>18.347000000000001</v>
      </c>
      <c r="G46">
        <v>0.80500000000000005</v>
      </c>
      <c r="H46">
        <v>1.5329999999999999</v>
      </c>
      <c r="I46" s="7">
        <f t="shared" si="0"/>
        <v>4.3876383059900798E-2</v>
      </c>
      <c r="J46" s="7">
        <f t="shared" si="1"/>
        <v>8.3555894696680649E-2</v>
      </c>
      <c r="K46" s="7">
        <f t="shared" si="2"/>
        <v>4.8902704651786012E-2</v>
      </c>
      <c r="L46" s="22">
        <v>6.2396524495588812</v>
      </c>
      <c r="M46" t="s">
        <v>63</v>
      </c>
      <c r="R46" s="20"/>
    </row>
    <row r="47" spans="2:18" x14ac:dyDescent="0.3">
      <c r="B47" s="15">
        <v>100</v>
      </c>
      <c r="C47" s="6" t="s">
        <v>64</v>
      </c>
      <c r="D47">
        <v>38</v>
      </c>
      <c r="E47" s="16">
        <v>177.6</v>
      </c>
      <c r="F47">
        <v>26.45</v>
      </c>
      <c r="G47">
        <v>1.3129999999999999</v>
      </c>
      <c r="H47">
        <v>1.855</v>
      </c>
      <c r="I47" s="7">
        <f t="shared" si="0"/>
        <v>4.9640831758034028E-2</v>
      </c>
      <c r="J47" s="7">
        <f t="shared" si="1"/>
        <v>7.0132325141776933E-2</v>
      </c>
      <c r="K47" s="7">
        <f t="shared" si="2"/>
        <v>4.3321819313818427E-2</v>
      </c>
      <c r="L47" s="22">
        <v>6.2396524495588812</v>
      </c>
      <c r="M47" t="s">
        <v>65</v>
      </c>
      <c r="R47" s="20"/>
    </row>
    <row r="48" spans="2:18" x14ac:dyDescent="0.3">
      <c r="B48" s="15">
        <v>100</v>
      </c>
      <c r="C48" t="s">
        <v>66</v>
      </c>
      <c r="D48">
        <v>39</v>
      </c>
      <c r="E48" s="16">
        <v>213.3</v>
      </c>
      <c r="F48">
        <v>28.466999999999999</v>
      </c>
      <c r="G48">
        <v>0.8859999999999999</v>
      </c>
      <c r="H48">
        <v>1.4910000000000001</v>
      </c>
      <c r="I48" s="7">
        <f t="shared" si="0"/>
        <v>3.1123757333052303E-2</v>
      </c>
      <c r="J48" s="7">
        <f t="shared" si="1"/>
        <v>5.2376435873116245E-2</v>
      </c>
      <c r="K48" s="7">
        <f t="shared" si="2"/>
        <v>3.3065504972775758E-2</v>
      </c>
      <c r="L48" s="21">
        <v>5.8178833492733233</v>
      </c>
      <c r="R48" s="20"/>
    </row>
    <row r="49" spans="2:18" x14ac:dyDescent="0.3">
      <c r="B49" s="15">
        <v>100</v>
      </c>
      <c r="C49" t="s">
        <v>67</v>
      </c>
      <c r="D49">
        <v>40</v>
      </c>
      <c r="E49" s="16">
        <v>140.5</v>
      </c>
      <c r="F49">
        <v>23.295999999999999</v>
      </c>
      <c r="G49">
        <v>0.97</v>
      </c>
      <c r="H49">
        <v>1.891</v>
      </c>
      <c r="I49" s="7">
        <f t="shared" si="0"/>
        <v>4.1638049450549448E-2</v>
      </c>
      <c r="J49" s="7">
        <f t="shared" si="1"/>
        <v>8.117273351648352E-2</v>
      </c>
      <c r="K49" s="7">
        <f t="shared" si="2"/>
        <v>4.2277033833259377E-2</v>
      </c>
      <c r="L49" s="21">
        <v>3.7538793036868325</v>
      </c>
      <c r="R49" s="20"/>
    </row>
    <row r="50" spans="2:18" x14ac:dyDescent="0.3">
      <c r="B50" s="15">
        <v>100</v>
      </c>
      <c r="C50" t="s">
        <v>68</v>
      </c>
      <c r="D50">
        <v>48</v>
      </c>
      <c r="E50" s="16">
        <v>175.6</v>
      </c>
      <c r="F50">
        <v>29.774999999999999</v>
      </c>
      <c r="G50">
        <v>1.0469999999999999</v>
      </c>
      <c r="H50">
        <v>1.663</v>
      </c>
      <c r="I50" s="7">
        <f t="shared" si="0"/>
        <v>3.516372795969773E-2</v>
      </c>
      <c r="J50" s="7">
        <f t="shared" si="1"/>
        <v>5.585222502099077E-2</v>
      </c>
      <c r="K50" s="7">
        <f t="shared" si="2"/>
        <v>3.4365413245438077E-2</v>
      </c>
      <c r="L50" s="21">
        <v>4.827836657539863</v>
      </c>
    </row>
  </sheetData>
  <mergeCells count="2">
    <mergeCell ref="E1:F1"/>
    <mergeCell ref="G1:K1"/>
  </mergeCells>
  <pageMargins left="0.7" right="0.7" top="0.75" bottom="0.75" header="0.3" footer="0.3"/>
  <pageSetup paperSize="9" fitToWidth="0"/>
  <extLst>
    <ext uri="smNativeData">
      <pm:sheetPrefs xmlns:pm="smNativeData" day="170193400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61" sqref="C61"/>
    </sheetView>
  </sheetViews>
  <sheetFormatPr defaultRowHeight="14.4" x14ac:dyDescent="0.3"/>
  <cols>
    <col min="2" max="2" width="13" customWidth="1"/>
    <col min="3" max="3" width="16.21875" customWidth="1"/>
    <col min="5" max="5" width="13" customWidth="1"/>
  </cols>
  <sheetData>
    <row r="1" spans="1:4" x14ac:dyDescent="0.3">
      <c r="A1" s="2" t="s">
        <v>4</v>
      </c>
      <c r="B1" s="2" t="s">
        <v>5</v>
      </c>
      <c r="C1" t="s">
        <v>69</v>
      </c>
      <c r="D1" t="s">
        <v>70</v>
      </c>
    </row>
    <row r="2" spans="1:4" x14ac:dyDescent="0.3">
      <c r="A2" s="5">
        <v>1000</v>
      </c>
      <c r="B2" s="6" t="s">
        <v>16</v>
      </c>
      <c r="C2" s="23" t="s">
        <v>17</v>
      </c>
      <c r="D2" t="s">
        <v>71</v>
      </c>
    </row>
    <row r="3" spans="1:4" x14ac:dyDescent="0.3">
      <c r="A3" s="8">
        <v>650</v>
      </c>
      <c r="B3" s="6" t="s">
        <v>26</v>
      </c>
      <c r="C3" s="21">
        <v>2.963499373255813</v>
      </c>
    </row>
    <row r="4" spans="1:4" x14ac:dyDescent="0.3">
      <c r="A4" s="9">
        <v>250</v>
      </c>
      <c r="B4" s="6" t="s">
        <v>31</v>
      </c>
      <c r="C4" s="21">
        <v>30.290843891454028</v>
      </c>
    </row>
    <row r="5" spans="1:4" x14ac:dyDescent="0.3">
      <c r="A5" s="10">
        <v>100</v>
      </c>
      <c r="B5" s="6" t="s">
        <v>36</v>
      </c>
      <c r="C5" s="21">
        <v>45.905551451495263</v>
      </c>
    </row>
    <row r="6" spans="1:4" x14ac:dyDescent="0.3">
      <c r="A6" s="11">
        <v>25</v>
      </c>
      <c r="B6" s="6" t="s">
        <v>41</v>
      </c>
      <c r="C6" s="21">
        <v>19.376341013927572</v>
      </c>
    </row>
    <row r="7" spans="1:4" x14ac:dyDescent="0.3">
      <c r="A7" s="12">
        <v>1000</v>
      </c>
      <c r="B7" s="6" t="s">
        <v>46</v>
      </c>
      <c r="C7" s="21">
        <v>11.045819741629629</v>
      </c>
    </row>
    <row r="8" spans="1:4" x14ac:dyDescent="0.3">
      <c r="A8" s="13">
        <v>650</v>
      </c>
      <c r="B8" s="6" t="s">
        <v>52</v>
      </c>
      <c r="C8" s="21">
        <v>7.2571747159944344</v>
      </c>
    </row>
    <row r="9" spans="1:4" x14ac:dyDescent="0.3">
      <c r="A9" s="14">
        <v>250</v>
      </c>
      <c r="B9" s="6" t="s">
        <v>57</v>
      </c>
      <c r="C9" s="21">
        <v>8.3702230826843422</v>
      </c>
    </row>
    <row r="10" spans="1:4" x14ac:dyDescent="0.3">
      <c r="A10" s="5">
        <v>1000</v>
      </c>
      <c r="B10" s="6" t="s">
        <v>19</v>
      </c>
      <c r="C10" s="18">
        <v>10.535485170731709</v>
      </c>
    </row>
    <row r="11" spans="1:4" x14ac:dyDescent="0.3">
      <c r="A11" s="8">
        <v>650</v>
      </c>
      <c r="B11" s="6" t="s">
        <v>27</v>
      </c>
      <c r="C11" s="21">
        <v>7.4057566495327078</v>
      </c>
    </row>
    <row r="12" spans="1:4" x14ac:dyDescent="0.3">
      <c r="A12" s="9">
        <v>250</v>
      </c>
      <c r="B12" s="6" t="s">
        <v>32</v>
      </c>
      <c r="C12" s="21">
        <v>18.808409162841528</v>
      </c>
    </row>
    <row r="13" spans="1:4" x14ac:dyDescent="0.3">
      <c r="A13" s="10">
        <v>100</v>
      </c>
      <c r="B13" s="6" t="s">
        <v>37</v>
      </c>
      <c r="C13" s="21">
        <v>22.781751996410943</v>
      </c>
    </row>
    <row r="14" spans="1:4" x14ac:dyDescent="0.3">
      <c r="A14" s="11">
        <v>25</v>
      </c>
      <c r="B14" s="6" t="s">
        <v>42</v>
      </c>
      <c r="C14" s="21">
        <v>24.413346218025751</v>
      </c>
    </row>
    <row r="15" spans="1:4" x14ac:dyDescent="0.3">
      <c r="A15" s="12">
        <v>1000</v>
      </c>
      <c r="B15" s="6" t="s">
        <v>47</v>
      </c>
      <c r="C15" s="21">
        <v>11.926189977551021</v>
      </c>
    </row>
    <row r="16" spans="1:4" x14ac:dyDescent="0.3">
      <c r="A16" s="13">
        <v>650</v>
      </c>
      <c r="B16" s="6" t="s">
        <v>53</v>
      </c>
      <c r="C16" s="21">
        <v>6.6173616628440355</v>
      </c>
    </row>
    <row r="17" spans="1:4" x14ac:dyDescent="0.3">
      <c r="A17" s="14">
        <v>250</v>
      </c>
      <c r="B17" s="6" t="s">
        <v>58</v>
      </c>
      <c r="C17" s="21">
        <v>9.1414826341463424</v>
      </c>
    </row>
    <row r="18" spans="1:4" x14ac:dyDescent="0.3">
      <c r="A18" s="5">
        <v>1000</v>
      </c>
      <c r="B18" s="6" t="s">
        <v>21</v>
      </c>
      <c r="C18" s="21">
        <v>5.8547046713780917</v>
      </c>
    </row>
    <row r="19" spans="1:4" x14ac:dyDescent="0.3">
      <c r="A19" s="8">
        <v>650</v>
      </c>
      <c r="B19" s="6" t="s">
        <v>28</v>
      </c>
      <c r="C19" s="21">
        <v>11.053064499168052</v>
      </c>
    </row>
    <row r="20" spans="1:4" x14ac:dyDescent="0.3">
      <c r="A20" s="9">
        <v>250</v>
      </c>
      <c r="B20" s="6" t="s">
        <v>33</v>
      </c>
      <c r="C20" s="21">
        <v>27.951353337634405</v>
      </c>
    </row>
    <row r="21" spans="1:4" x14ac:dyDescent="0.3">
      <c r="A21" s="10">
        <v>100</v>
      </c>
      <c r="B21" s="6" t="s">
        <v>38</v>
      </c>
      <c r="C21" s="21">
        <v>49.8022406385208</v>
      </c>
    </row>
    <row r="22" spans="1:4" x14ac:dyDescent="0.3">
      <c r="A22" s="11">
        <v>25</v>
      </c>
      <c r="B22" s="6" t="s">
        <v>43</v>
      </c>
      <c r="C22" s="21">
        <v>33.310483155972534</v>
      </c>
    </row>
    <row r="23" spans="1:4" x14ac:dyDescent="0.3">
      <c r="A23" s="12">
        <v>1000</v>
      </c>
      <c r="B23" s="6" t="s">
        <v>48</v>
      </c>
      <c r="C23" s="21">
        <v>6.6305580546874996</v>
      </c>
    </row>
    <row r="24" spans="1:4" x14ac:dyDescent="0.3">
      <c r="A24" s="13">
        <v>650</v>
      </c>
      <c r="B24" s="6" t="s">
        <v>54</v>
      </c>
      <c r="C24" s="21">
        <v>13.71062735842073</v>
      </c>
    </row>
    <row r="25" spans="1:4" x14ac:dyDescent="0.3">
      <c r="A25" s="14">
        <v>250</v>
      </c>
      <c r="B25" s="6" t="s">
        <v>59</v>
      </c>
      <c r="C25" s="21">
        <v>3.0192292478173282</v>
      </c>
    </row>
    <row r="26" spans="1:4" x14ac:dyDescent="0.3">
      <c r="A26" s="5">
        <v>1000</v>
      </c>
      <c r="B26" s="6" t="s">
        <v>22</v>
      </c>
      <c r="C26" s="21">
        <v>9.8877925748218516</v>
      </c>
    </row>
    <row r="27" spans="1:4" x14ac:dyDescent="0.3">
      <c r="A27" s="8">
        <v>650</v>
      </c>
      <c r="B27" s="6" t="s">
        <v>29</v>
      </c>
      <c r="C27" s="21">
        <v>11.515958155531216</v>
      </c>
    </row>
    <row r="28" spans="1:4" x14ac:dyDescent="0.3">
      <c r="A28" s="9">
        <v>250</v>
      </c>
      <c r="B28" s="6" t="s">
        <v>34</v>
      </c>
      <c r="C28" s="21">
        <v>48.424558740331491</v>
      </c>
    </row>
    <row r="29" spans="1:4" x14ac:dyDescent="0.3">
      <c r="A29" s="10">
        <v>100</v>
      </c>
      <c r="B29" s="6" t="s">
        <v>39</v>
      </c>
      <c r="C29" s="21">
        <v>29.67581010516253</v>
      </c>
    </row>
    <row r="30" spans="1:4" x14ac:dyDescent="0.3">
      <c r="A30" s="11">
        <v>25</v>
      </c>
      <c r="B30" s="6" t="s">
        <v>44</v>
      </c>
      <c r="C30" s="21">
        <v>41.997918279176197</v>
      </c>
    </row>
    <row r="31" spans="1:4" x14ac:dyDescent="0.3">
      <c r="A31" s="12">
        <v>1000</v>
      </c>
      <c r="B31" s="6" t="s">
        <v>49</v>
      </c>
      <c r="C31" s="23" t="s">
        <v>17</v>
      </c>
      <c r="D31" t="s">
        <v>71</v>
      </c>
    </row>
    <row r="32" spans="1:4" x14ac:dyDescent="0.3">
      <c r="A32" s="25">
        <v>650</v>
      </c>
      <c r="B32" s="26" t="s">
        <v>55</v>
      </c>
      <c r="C32" s="22">
        <v>17.717486815694823</v>
      </c>
    </row>
    <row r="33" spans="1:5" x14ac:dyDescent="0.3">
      <c r="A33" s="14">
        <v>250</v>
      </c>
      <c r="B33" s="6" t="s">
        <v>60</v>
      </c>
      <c r="C33" s="21">
        <v>3.9337413936334404</v>
      </c>
    </row>
    <row r="34" spans="1:5" x14ac:dyDescent="0.3">
      <c r="A34" s="5">
        <v>1000</v>
      </c>
      <c r="B34" s="6" t="s">
        <v>23</v>
      </c>
      <c r="C34" s="21">
        <v>13.107786258751904</v>
      </c>
    </row>
    <row r="35" spans="1:5" x14ac:dyDescent="0.3">
      <c r="A35" s="5">
        <v>1000</v>
      </c>
      <c r="B35" s="6" t="s">
        <v>24</v>
      </c>
      <c r="C35" s="21">
        <v>5.6711069785647714</v>
      </c>
    </row>
    <row r="36" spans="1:5" x14ac:dyDescent="0.3">
      <c r="A36" s="11">
        <v>25</v>
      </c>
      <c r="B36" s="6" t="s">
        <v>45</v>
      </c>
      <c r="C36" s="21">
        <v>21.197043483606564</v>
      </c>
    </row>
    <row r="37" spans="1:5" x14ac:dyDescent="0.3">
      <c r="A37" s="12">
        <v>1000</v>
      </c>
      <c r="B37" s="6" t="s">
        <v>50</v>
      </c>
      <c r="C37" s="21">
        <v>6.0288929543147205</v>
      </c>
    </row>
    <row r="38" spans="1:5" x14ac:dyDescent="0.3">
      <c r="A38" s="15">
        <v>100</v>
      </c>
      <c r="B38" s="6" t="s">
        <v>62</v>
      </c>
      <c r="C38" s="22">
        <v>6.2396524495588812</v>
      </c>
      <c r="E38" t="s">
        <v>72</v>
      </c>
    </row>
    <row r="39" spans="1:5" x14ac:dyDescent="0.3">
      <c r="A39" s="15">
        <v>100</v>
      </c>
      <c r="B39" s="6" t="s">
        <v>64</v>
      </c>
      <c r="C39" s="23" t="s">
        <v>17</v>
      </c>
      <c r="D39" s="22">
        <v>6.2396524495588812</v>
      </c>
      <c r="E39" t="s">
        <v>72</v>
      </c>
    </row>
    <row r="40" spans="1:5" x14ac:dyDescent="0.3">
      <c r="A40" s="15">
        <v>100</v>
      </c>
      <c r="B40" t="s">
        <v>66</v>
      </c>
      <c r="C40" s="21">
        <v>5.8178833492733233</v>
      </c>
    </row>
    <row r="41" spans="1:5" x14ac:dyDescent="0.3">
      <c r="A41" s="15">
        <v>100</v>
      </c>
      <c r="B41" t="s">
        <v>67</v>
      </c>
      <c r="C41" s="21">
        <v>3.7538793036868325</v>
      </c>
    </row>
    <row r="42" spans="1:5" x14ac:dyDescent="0.3">
      <c r="A42" s="5">
        <v>1000</v>
      </c>
      <c r="B42" s="6" t="s">
        <v>25</v>
      </c>
      <c r="C42" s="21">
        <v>11.72098134024896</v>
      </c>
    </row>
    <row r="43" spans="1:5" x14ac:dyDescent="0.3">
      <c r="A43" s="8">
        <v>650</v>
      </c>
      <c r="B43" s="6" t="s">
        <v>30</v>
      </c>
      <c r="C43" s="23" t="s">
        <v>17</v>
      </c>
      <c r="D43" s="21">
        <v>30.028712785714287</v>
      </c>
      <c r="E43" t="s">
        <v>73</v>
      </c>
    </row>
    <row r="44" spans="1:5" x14ac:dyDescent="0.3">
      <c r="A44" s="9">
        <v>250</v>
      </c>
      <c r="B44" s="6" t="s">
        <v>35</v>
      </c>
      <c r="C44" s="21">
        <v>17.331219878234396</v>
      </c>
    </row>
    <row r="45" spans="1:5" x14ac:dyDescent="0.3">
      <c r="A45" s="10">
        <v>100</v>
      </c>
      <c r="B45" s="6" t="s">
        <v>40</v>
      </c>
      <c r="C45" s="21">
        <v>34.213240792401635</v>
      </c>
    </row>
    <row r="46" spans="1:5" x14ac:dyDescent="0.3">
      <c r="A46" s="12">
        <v>1000</v>
      </c>
      <c r="B46" s="6" t="s">
        <v>51</v>
      </c>
      <c r="C46" s="21">
        <v>4.634575651076041</v>
      </c>
    </row>
    <row r="47" spans="1:5" x14ac:dyDescent="0.3">
      <c r="A47" s="13">
        <v>650</v>
      </c>
      <c r="B47" s="6" t="s">
        <v>56</v>
      </c>
      <c r="C47" s="21">
        <v>11.299373939733332</v>
      </c>
    </row>
    <row r="48" spans="1:5" x14ac:dyDescent="0.3">
      <c r="A48" s="14">
        <v>250</v>
      </c>
      <c r="B48" s="6" t="s">
        <v>61</v>
      </c>
      <c r="C48" s="21">
        <v>3.0683086687323931</v>
      </c>
    </row>
    <row r="49" spans="1:3" x14ac:dyDescent="0.3">
      <c r="A49" s="15">
        <v>100</v>
      </c>
      <c r="B49" t="s">
        <v>68</v>
      </c>
      <c r="C49" s="21">
        <v>4.827836657539863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0193400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5" workbookViewId="0">
      <selection activeCell="F19" sqref="F19"/>
    </sheetView>
  </sheetViews>
  <sheetFormatPr defaultRowHeight="14.4" x14ac:dyDescent="0.3"/>
  <cols>
    <col min="2" max="2" width="14.77734375" customWidth="1"/>
    <col min="3" max="3" width="15" customWidth="1"/>
    <col min="4" max="4" width="15.33203125" customWidth="1"/>
  </cols>
  <sheetData>
    <row r="1" spans="1:7" x14ac:dyDescent="0.3">
      <c r="A1" t="s">
        <v>74</v>
      </c>
    </row>
    <row r="2" spans="1:7" x14ac:dyDescent="0.3">
      <c r="A2" t="s">
        <v>75</v>
      </c>
      <c r="C2" t="s">
        <v>76</v>
      </c>
      <c r="D2" t="s">
        <v>77</v>
      </c>
    </row>
    <row r="3" spans="1:7" x14ac:dyDescent="0.3">
      <c r="A3" t="s">
        <v>78</v>
      </c>
    </row>
    <row r="4" spans="1:7" x14ac:dyDescent="0.3">
      <c r="A4" t="s">
        <v>79</v>
      </c>
    </row>
    <row r="7" spans="1:7" x14ac:dyDescent="0.3">
      <c r="B7" t="s">
        <v>80</v>
      </c>
      <c r="C7" t="s">
        <v>81</v>
      </c>
      <c r="D7" t="s">
        <v>82</v>
      </c>
      <c r="E7" t="s">
        <v>83</v>
      </c>
    </row>
    <row r="8" spans="1:7" x14ac:dyDescent="0.3">
      <c r="A8">
        <v>1</v>
      </c>
      <c r="B8">
        <v>2.1339999999999999</v>
      </c>
      <c r="C8">
        <v>98.516000000000005</v>
      </c>
      <c r="D8" s="24">
        <f t="shared" ref="D8:D16" si="0">C8/B8</f>
        <v>46.164948453608254</v>
      </c>
      <c r="E8" t="s">
        <v>84</v>
      </c>
    </row>
    <row r="9" spans="1:7" x14ac:dyDescent="0.3">
      <c r="A9">
        <v>2</v>
      </c>
      <c r="B9">
        <v>1.82</v>
      </c>
      <c r="C9">
        <v>125.251</v>
      </c>
      <c r="D9" s="24">
        <f t="shared" si="0"/>
        <v>68.819230769230771</v>
      </c>
      <c r="E9" t="s">
        <v>85</v>
      </c>
    </row>
    <row r="10" spans="1:7" x14ac:dyDescent="0.3">
      <c r="A10">
        <v>19</v>
      </c>
      <c r="B10">
        <v>1.944</v>
      </c>
      <c r="C10">
        <v>149.453</v>
      </c>
      <c r="D10" s="24">
        <f t="shared" si="0"/>
        <v>76.879115226337447</v>
      </c>
      <c r="E10" t="s">
        <v>86</v>
      </c>
    </row>
    <row r="11" spans="1:7" x14ac:dyDescent="0.3">
      <c r="A11">
        <v>4</v>
      </c>
      <c r="B11">
        <v>2.0870000000000002</v>
      </c>
      <c r="C11">
        <v>81.98399999999998</v>
      </c>
      <c r="D11" s="24">
        <f t="shared" si="0"/>
        <v>39.283181600383315</v>
      </c>
      <c r="E11" t="s">
        <v>87</v>
      </c>
    </row>
    <row r="12" spans="1:7" x14ac:dyDescent="0.3">
      <c r="A12">
        <v>29</v>
      </c>
      <c r="B12">
        <v>1.4419999999999999</v>
      </c>
      <c r="C12">
        <v>143.09100000000001</v>
      </c>
      <c r="D12" s="24">
        <f t="shared" si="0"/>
        <v>99.230929264909861</v>
      </c>
      <c r="E12" t="s">
        <v>88</v>
      </c>
    </row>
    <row r="13" spans="1:7" x14ac:dyDescent="0.3">
      <c r="A13">
        <v>45</v>
      </c>
      <c r="B13">
        <v>1.3620000000000001</v>
      </c>
      <c r="C13">
        <v>83.238</v>
      </c>
      <c r="D13" s="24">
        <f t="shared" si="0"/>
        <v>61.114537444933916</v>
      </c>
      <c r="E13" t="s">
        <v>89</v>
      </c>
      <c r="G13" t="s">
        <v>90</v>
      </c>
    </row>
    <row r="14" spans="1:7" x14ac:dyDescent="0.3">
      <c r="A14">
        <v>46</v>
      </c>
      <c r="B14">
        <v>1.218</v>
      </c>
      <c r="C14">
        <v>55.058</v>
      </c>
      <c r="D14" s="24">
        <f t="shared" si="0"/>
        <v>45.20361247947455</v>
      </c>
      <c r="E14" t="s">
        <v>91</v>
      </c>
    </row>
    <row r="15" spans="1:7" x14ac:dyDescent="0.3">
      <c r="A15">
        <v>47</v>
      </c>
      <c r="B15">
        <v>1.591</v>
      </c>
      <c r="C15">
        <v>99.200999999999993</v>
      </c>
      <c r="D15" s="24">
        <f t="shared" si="0"/>
        <v>62.351351351351347</v>
      </c>
      <c r="E15" t="s">
        <v>92</v>
      </c>
    </row>
    <row r="16" spans="1:7" x14ac:dyDescent="0.3">
      <c r="A16">
        <v>37</v>
      </c>
      <c r="B16">
        <v>1.2709999999999999</v>
      </c>
      <c r="C16">
        <v>73.87</v>
      </c>
      <c r="D16" s="24">
        <f t="shared" si="0"/>
        <v>58.119590873328093</v>
      </c>
      <c r="E16" t="s">
        <v>93</v>
      </c>
    </row>
    <row r="18" spans="1:7" x14ac:dyDescent="0.3">
      <c r="B18" t="s">
        <v>80</v>
      </c>
      <c r="C18" t="s">
        <v>81</v>
      </c>
      <c r="D18" t="s">
        <v>82</v>
      </c>
      <c r="E18" t="s">
        <v>83</v>
      </c>
      <c r="G18" t="s">
        <v>94</v>
      </c>
    </row>
    <row r="19" spans="1:7" x14ac:dyDescent="0.3">
      <c r="A19">
        <v>1</v>
      </c>
      <c r="B19">
        <v>2.1339999999999999</v>
      </c>
      <c r="C19">
        <v>138.68100000000001</v>
      </c>
      <c r="D19" s="24">
        <f t="shared" ref="D19:D27" si="1">C19/B19</f>
        <v>64.986410496719785</v>
      </c>
      <c r="E19" t="s">
        <v>84</v>
      </c>
      <c r="F19" s="24">
        <f t="shared" ref="F19:F26" si="2">D19/2</f>
        <v>32.493205248359892</v>
      </c>
    </row>
    <row r="20" spans="1:7" x14ac:dyDescent="0.3">
      <c r="A20">
        <v>2</v>
      </c>
      <c r="B20">
        <v>1.82</v>
      </c>
      <c r="C20">
        <v>141.071</v>
      </c>
      <c r="D20" s="24">
        <f t="shared" si="1"/>
        <v>77.511538461538464</v>
      </c>
      <c r="E20" t="s">
        <v>85</v>
      </c>
      <c r="F20" s="24">
        <f t="shared" si="2"/>
        <v>38.755769230769232</v>
      </c>
    </row>
    <row r="21" spans="1:7" x14ac:dyDescent="0.3">
      <c r="A21">
        <v>19</v>
      </c>
      <c r="B21">
        <v>1.944</v>
      </c>
      <c r="C21">
        <v>171.489</v>
      </c>
      <c r="D21" s="24">
        <f t="shared" si="1"/>
        <v>88.214506172839506</v>
      </c>
      <c r="E21" t="s">
        <v>86</v>
      </c>
      <c r="F21" s="24">
        <f t="shared" si="2"/>
        <v>44.107253086419753</v>
      </c>
    </row>
    <row r="22" spans="1:7" x14ac:dyDescent="0.3">
      <c r="A22">
        <v>4</v>
      </c>
      <c r="B22">
        <v>2.0870000000000002</v>
      </c>
      <c r="C22">
        <v>136.96299999999999</v>
      </c>
      <c r="D22" s="24">
        <f t="shared" si="1"/>
        <v>65.626736942980344</v>
      </c>
      <c r="E22" t="s">
        <v>87</v>
      </c>
      <c r="F22" s="24">
        <f t="shared" si="2"/>
        <v>32.813368471490172</v>
      </c>
    </row>
    <row r="23" spans="1:7" x14ac:dyDescent="0.3">
      <c r="A23">
        <v>29</v>
      </c>
      <c r="B23">
        <v>1.4419999999999999</v>
      </c>
      <c r="C23">
        <v>137.191</v>
      </c>
      <c r="D23" s="24">
        <f t="shared" si="1"/>
        <v>95.139389736477114</v>
      </c>
      <c r="E23" t="s">
        <v>88</v>
      </c>
      <c r="F23" s="24">
        <f t="shared" si="2"/>
        <v>47.569694868238557</v>
      </c>
    </row>
    <row r="24" spans="1:7" x14ac:dyDescent="0.3">
      <c r="A24">
        <v>45</v>
      </c>
      <c r="B24">
        <v>1.3620000000000001</v>
      </c>
      <c r="C24">
        <v>159.99</v>
      </c>
      <c r="D24" s="24">
        <f t="shared" si="1"/>
        <v>117.4669603524229</v>
      </c>
      <c r="E24" t="s">
        <v>89</v>
      </c>
      <c r="F24" s="24">
        <f t="shared" si="2"/>
        <v>58.733480176211451</v>
      </c>
    </row>
    <row r="25" spans="1:7" x14ac:dyDescent="0.3">
      <c r="A25">
        <v>46</v>
      </c>
      <c r="B25">
        <v>1.218</v>
      </c>
      <c r="C25">
        <v>143.99600000000001</v>
      </c>
      <c r="D25" s="24">
        <f t="shared" si="1"/>
        <v>118.22331691297209</v>
      </c>
      <c r="E25" t="s">
        <v>91</v>
      </c>
      <c r="F25" s="24">
        <f t="shared" si="2"/>
        <v>59.111658456486047</v>
      </c>
    </row>
    <row r="26" spans="1:7" x14ac:dyDescent="0.3">
      <c r="A26">
        <v>47</v>
      </c>
      <c r="B26">
        <v>1.591</v>
      </c>
      <c r="C26">
        <v>156.256</v>
      </c>
      <c r="D26" s="24">
        <f t="shared" si="1"/>
        <v>98.212445003142676</v>
      </c>
      <c r="E26" t="s">
        <v>92</v>
      </c>
      <c r="F26" s="24">
        <f t="shared" si="2"/>
        <v>49.106222501571338</v>
      </c>
    </row>
    <row r="27" spans="1:7" x14ac:dyDescent="0.3">
      <c r="A27">
        <v>37</v>
      </c>
      <c r="B27">
        <v>1.2709999999999999</v>
      </c>
      <c r="C27">
        <v>125.92100000000001</v>
      </c>
      <c r="D27" s="24">
        <f t="shared" si="1"/>
        <v>99.072383949645953</v>
      </c>
      <c r="E27" t="s">
        <v>93</v>
      </c>
      <c r="F27">
        <f>C27/2</f>
        <v>62.960500000000003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0193400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Carotinoides</vt:lpstr>
      <vt:lpstr>линейка для глаз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Simba</dc:creator>
  <cp:keywords/>
  <dc:description/>
  <cp:lastModifiedBy>Simba</cp:lastModifiedBy>
  <cp:revision>0</cp:revision>
  <dcterms:created xsi:type="dcterms:W3CDTF">2022-10-05T05:02:37Z</dcterms:created>
  <dcterms:modified xsi:type="dcterms:W3CDTF">2025-04-02T04:22:38Z</dcterms:modified>
</cp:coreProperties>
</file>