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teemu_helenius_tuni_fi/Documents/Yrityksen talous/tiiviste/harkat/"/>
    </mc:Choice>
  </mc:AlternateContent>
  <xr:revisionPtr revIDLastSave="479" documentId="14_{0C42EC50-B9B6-4FF6-AF5F-E8A79762481A}" xr6:coauthVersionLast="45" xr6:coauthVersionMax="45" xr10:uidLastSave="{E5073A63-AE53-4B6E-9992-FE34E0308F73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8" i="1" l="1"/>
  <c r="R119" i="1"/>
  <c r="R117" i="1"/>
  <c r="R115" i="1"/>
  <c r="R113" i="1"/>
  <c r="R111" i="1"/>
  <c r="R107" i="1"/>
  <c r="R104" i="1"/>
  <c r="E101" i="1" l="1"/>
  <c r="L83" i="1"/>
  <c r="D112" i="1"/>
  <c r="D114" i="1"/>
  <c r="D117" i="1"/>
  <c r="K115" i="1"/>
  <c r="J113" i="1"/>
  <c r="J112" i="1"/>
  <c r="J110" i="1"/>
  <c r="J109" i="1"/>
  <c r="D113" i="1"/>
  <c r="K101" i="1"/>
  <c r="L102" i="1"/>
  <c r="C101" i="1"/>
  <c r="B101" i="1"/>
  <c r="H101" i="1"/>
  <c r="I102" i="1" s="1"/>
  <c r="W83" i="1"/>
  <c r="X84" i="1" s="1"/>
  <c r="Q101" i="1"/>
  <c r="R102" i="1" s="1"/>
  <c r="N101" i="1"/>
  <c r="O102" i="1" s="1"/>
  <c r="X101" i="1"/>
  <c r="W102" i="1" s="1"/>
  <c r="E111" i="1" s="1"/>
  <c r="T101" i="1"/>
  <c r="U102" i="1" s="1"/>
  <c r="F101" i="1"/>
  <c r="E102" i="1" s="1"/>
  <c r="K114" i="1" s="1"/>
  <c r="K116" i="1" s="1"/>
  <c r="T83" i="1"/>
  <c r="U84" i="1" s="1"/>
  <c r="R83" i="1"/>
  <c r="Q83" i="1"/>
  <c r="O83" i="1"/>
  <c r="N83" i="1"/>
  <c r="K83" i="1"/>
  <c r="L84" i="1" s="1"/>
  <c r="J111" i="1" s="1"/>
  <c r="J116" i="1" s="1"/>
  <c r="J118" i="1" s="1"/>
  <c r="H83" i="1"/>
  <c r="I84" i="1" s="1"/>
  <c r="D110" i="1" s="1"/>
  <c r="F83" i="1"/>
  <c r="E84" i="1" s="1"/>
  <c r="E109" i="1" s="1"/>
  <c r="C83" i="1"/>
  <c r="B83" i="1"/>
  <c r="D116" i="1" l="1"/>
  <c r="E116" i="1"/>
  <c r="K117" i="1"/>
  <c r="K118" i="1" s="1"/>
  <c r="E118" i="1"/>
  <c r="R84" i="1"/>
  <c r="C102" i="1"/>
  <c r="C84" i="1"/>
  <c r="N84" i="1"/>
  <c r="H41" i="1"/>
  <c r="I42" i="1" s="1"/>
  <c r="D55" i="1" s="1"/>
  <c r="E48" i="1"/>
  <c r="E47" i="1"/>
  <c r="F41" i="1"/>
  <c r="E42" i="1" s="1"/>
  <c r="E54" i="1" s="1"/>
  <c r="R41" i="1"/>
  <c r="AL41" i="1"/>
  <c r="AM42" i="1" s="1"/>
  <c r="D57" i="1" s="1"/>
  <c r="AI41" i="1"/>
  <c r="AJ42" i="1" s="1"/>
  <c r="D59" i="1" s="1"/>
  <c r="AG41" i="1"/>
  <c r="AF42" i="1" s="1"/>
  <c r="K59" i="1" s="1"/>
  <c r="X41" i="1"/>
  <c r="T41" i="1"/>
  <c r="U42" i="1" s="1"/>
  <c r="D58" i="1" s="1"/>
  <c r="Q41" i="1"/>
  <c r="O41" i="1"/>
  <c r="N41" i="1"/>
  <c r="K41" i="1"/>
  <c r="L42" i="1" s="1"/>
  <c r="J56" i="1" s="1"/>
  <c r="C41" i="1"/>
  <c r="B41" i="1"/>
  <c r="D118" i="1" l="1"/>
  <c r="D61" i="1"/>
  <c r="E50" i="1"/>
  <c r="Z40" i="1" s="1"/>
  <c r="Z41" i="1" s="1"/>
  <c r="AA42" i="1" s="1"/>
  <c r="J55" i="1" s="1"/>
  <c r="R42" i="1"/>
  <c r="J54" i="1" s="1"/>
  <c r="W42" i="1"/>
  <c r="K58" i="1" s="1"/>
  <c r="N42" i="1"/>
  <c r="K60" i="1" s="1"/>
  <c r="C42" i="1"/>
  <c r="J57" i="1" s="1"/>
  <c r="K61" i="1" l="1"/>
  <c r="AD40" i="1"/>
  <c r="AD41" i="1" s="1"/>
  <c r="AC42" i="1" s="1"/>
  <c r="E56" i="1" s="1"/>
  <c r="E61" i="1" s="1"/>
  <c r="J61" i="1"/>
  <c r="J63" i="1" s="1"/>
  <c r="D62" i="1" l="1"/>
  <c r="E63" i="1"/>
  <c r="S20" i="1"/>
  <c r="T19" i="1"/>
  <c r="T20" i="1" s="1"/>
  <c r="X22" i="1" s="1"/>
  <c r="E19" i="1"/>
  <c r="T4" i="1" s="1"/>
  <c r="K18" i="1"/>
  <c r="L19" i="1" s="1"/>
  <c r="O5" i="1" s="1"/>
  <c r="O18" i="1" s="1"/>
  <c r="I18" i="1"/>
  <c r="H19" i="1" s="1"/>
  <c r="P4" i="1" s="1"/>
  <c r="P18" i="1" s="1"/>
  <c r="C18" i="1"/>
  <c r="B4" i="1"/>
  <c r="B18" i="1" s="1"/>
  <c r="D63" i="1" l="1"/>
  <c r="K62" i="1"/>
  <c r="K63" i="1" s="1"/>
  <c r="C19" i="1"/>
  <c r="O19" i="1"/>
  <c r="R22" i="1" s="1"/>
  <c r="P20" i="1"/>
  <c r="H22" i="1"/>
  <c r="S5" i="1"/>
  <c r="O20" i="1" l="1"/>
</calcChain>
</file>

<file path=xl/sharedStrings.xml><?xml version="1.0" encoding="utf-8"?>
<sst xmlns="http://schemas.openxmlformats.org/spreadsheetml/2006/main" count="168" uniqueCount="87">
  <si>
    <t>Kassa</t>
  </si>
  <si>
    <t>Pääoma</t>
  </si>
  <si>
    <t>Tulot</t>
  </si>
  <si>
    <t>Menot</t>
  </si>
  <si>
    <t>a)</t>
  </si>
  <si>
    <t>c)</t>
  </si>
  <si>
    <t>Tulos</t>
  </si>
  <si>
    <t>Tase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</si>
  <si>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</si>
  <si>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</si>
  <si>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</si>
  <si>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</si>
  <si>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</si>
  <si>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</si>
  <si>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</si>
  <si>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</si>
  <si>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</si>
  <si>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b)</t>
  </si>
  <si>
    <t>K35</t>
  </si>
  <si>
    <t>K36</t>
  </si>
  <si>
    <t>K37</t>
  </si>
  <si>
    <t>H1</t>
  </si>
  <si>
    <t>H2</t>
  </si>
  <si>
    <t>Myynti</t>
  </si>
  <si>
    <t>Ostot</t>
  </si>
  <si>
    <t>Myyntisaamiset</t>
  </si>
  <si>
    <t>Ostovelat</t>
  </si>
  <si>
    <t>Koneet ja kalusto</t>
  </si>
  <si>
    <t>Poistot</t>
  </si>
  <si>
    <t>Oma pääoma</t>
  </si>
  <si>
    <t>Varasto</t>
  </si>
  <si>
    <t>Varaston muutos</t>
  </si>
  <si>
    <t>Pankkilainat</t>
  </si>
  <si>
    <t>Rahoitusmenot</t>
  </si>
  <si>
    <t>Myynnin edistäminen</t>
  </si>
  <si>
    <t>10.</t>
  </si>
  <si>
    <t>11.</t>
  </si>
  <si>
    <t>12.</t>
  </si>
  <si>
    <t xml:space="preserve">Tilikauden tulos/voitto kassan avulla laskettuna = </t>
  </si>
  <si>
    <t>Tilikauden tulos/voitto =</t>
  </si>
  <si>
    <t>Taseen loppusumma =</t>
  </si>
  <si>
    <t>10% tasapoisto = 10000*0,1 = 1000</t>
  </si>
  <si>
    <t>Vöiden arvo</t>
  </si>
  <si>
    <t>VOM inventointimenettelyllä (Harkassa arvot pyöristetty)</t>
  </si>
  <si>
    <t>Lompakoiden arvo</t>
  </si>
  <si>
    <t>Raaka-aineen arvo</t>
  </si>
  <si>
    <t>Yhteensä</t>
  </si>
  <si>
    <t>b:n) kirjaukset</t>
  </si>
  <si>
    <t xml:space="preserve"> </t>
  </si>
  <si>
    <t>Tilikauden voitto</t>
  </si>
  <si>
    <t>K14</t>
  </si>
  <si>
    <t>K32</t>
  </si>
  <si>
    <t>H3</t>
  </si>
  <si>
    <t>Palkat</t>
  </si>
  <si>
    <t>Sosiaalimenot</t>
  </si>
  <si>
    <t>Pankkitili</t>
  </si>
  <si>
    <t>Konttorimenot</t>
  </si>
  <si>
    <t>Siirtosaamiset</t>
  </si>
  <si>
    <t>Vuokrat</t>
  </si>
  <si>
    <t>Vuokra jaksotettuna</t>
  </si>
  <si>
    <t>(15/28)*2016 = 1080</t>
  </si>
  <si>
    <t>2016-1080=936</t>
  </si>
  <si>
    <t>Myynti- ja siirtosaamiset</t>
  </si>
  <si>
    <t>Vuokrat + konttorimenot</t>
  </si>
  <si>
    <t>Palkat + sosiaalimenot</t>
  </si>
  <si>
    <t>Liikevaihto (=myynti)</t>
  </si>
  <si>
    <t>..</t>
  </si>
  <si>
    <t>Materiaalit ja palvelut</t>
  </si>
  <si>
    <t xml:space="preserve"> - Ostot tilikauden aikana</t>
  </si>
  <si>
    <t xml:space="preserve"> - Varastojen muutos</t>
  </si>
  <si>
    <t>Henkilöstökulut</t>
  </si>
  <si>
    <t xml:space="preserve"> - Palkat</t>
  </si>
  <si>
    <t xml:space="preserve"> - ..</t>
  </si>
  <si>
    <t xml:space="preserve"> - Muut henkilösivukulut</t>
  </si>
  <si>
    <t>Poistot ja arvonalentumiset</t>
  </si>
  <si>
    <t xml:space="preserve"> - Suunnitelman mukaiset poistot</t>
  </si>
  <si>
    <t>Liiketoiminnan muut kulut</t>
  </si>
  <si>
    <t>Liikevoitto</t>
  </si>
  <si>
    <t>Tilinpäätös</t>
  </si>
  <si>
    <t>H4</t>
  </si>
  <si>
    <t>H5</t>
  </si>
  <si>
    <t>K38</t>
  </si>
  <si>
    <t>K39</t>
  </si>
  <si>
    <t>K40</t>
  </si>
  <si>
    <t>Taseen loppusumma</t>
  </si>
  <si>
    <t>Liikevoitto = (Vähennetään kaikki punaisesta viivasta ylöspäin)</t>
  </si>
  <si>
    <t>Huomaa tentissä kuulemma toimintavarauksen muutoksen tilalla on poistoeron muutos, toimii tismalleen samaan tyyliin. (huomaa vastakirjaus)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</si>
</sst>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130</xdr:row>
      <xdr:rowOff>0</xdr:rowOff>
    </xdr:from>
    <xdr:to>
      <xdr:col>12</xdr:col>
      <xdr:colOff>304800</xdr:colOff>
      <xdr:row>131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7BB7314-DC3B-4C31-8260-67D674339237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130</xdr:row>
      <xdr:rowOff>0</xdr:rowOff>
    </xdr:from>
    <xdr:to>
      <xdr:col>12</xdr:col>
      <xdr:colOff>304800</xdr:colOff>
      <xdr:row>131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94C18ED-F75A-48C5-A88E-6B67BE9E4FDF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57151</xdr:colOff>
      <xdr:row>121</xdr:row>
      <xdr:rowOff>9526</xdr:rowOff>
    </xdr:from>
    <xdr:to>
      <xdr:col>9</xdr:col>
      <xdr:colOff>258144</xdr:colOff>
      <xdr:row>155</xdr:row>
      <xdr:rowOff>152400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D75E14E0-B07B-4C12-BC90-029033C08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23060026"/>
          <a:ext cx="5077793" cy="6619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1" topLeftCell="A118" workbookViewId="0">
      <selection activeCell="P129" sqref="P129"/>
    </sheetView>
  </sheetViews>
  <sheetFormatPr defaultRowHeight="15" x14ac:dyDescent="0.25"/>
  <sheetData>
    <row r="1" spans="1:20" x14ac:dyDescent="0.25">
      <c r="A1" s="8" t="s">
        <v>21</v>
      </c>
    </row>
    <row r="2" spans="1:20" x14ac:dyDescent="0.25">
      <c r="A2" t="s">
        <v>4</v>
      </c>
      <c r="N2" t="s">
        <v>5</v>
      </c>
    </row>
    <row r="3" spans="1:20" x14ac:dyDescent="0.25">
      <c r="B3" s="2" t="s">
        <v>0</v>
      </c>
      <c r="C3" s="1"/>
      <c r="E3" s="2" t="s">
        <v>1</v>
      </c>
      <c r="F3" s="1"/>
      <c r="H3" s="2" t="s">
        <v>2</v>
      </c>
      <c r="I3" s="1"/>
      <c r="K3" s="2" t="s">
        <v>3</v>
      </c>
      <c r="L3" s="1"/>
      <c r="O3" s="2" t="s">
        <v>6</v>
      </c>
      <c r="P3" s="1"/>
      <c r="S3" s="2" t="s">
        <v>7</v>
      </c>
      <c r="T3" s="1"/>
    </row>
    <row r="4" spans="1:20" x14ac:dyDescent="0.25">
      <c r="A4" t="s">
        <v>8</v>
      </c>
      <c r="B4" s="3">
        <f>6000-K4</f>
        <v>2300</v>
      </c>
      <c r="E4" s="3"/>
      <c r="F4">
        <v>6000</v>
      </c>
      <c r="H4" s="3"/>
      <c r="K4" s="3">
        <v>3700</v>
      </c>
      <c r="N4" t="s">
        <v>2</v>
      </c>
      <c r="O4" s="3"/>
      <c r="P4">
        <f>H19</f>
        <v>5150</v>
      </c>
      <c r="R4" t="s">
        <v>1</v>
      </c>
      <c r="S4" s="3"/>
      <c r="T4">
        <f>E19</f>
        <v>5920</v>
      </c>
    </row>
    <row r="5" spans="1:20" x14ac:dyDescent="0.25">
      <c r="A5" t="s">
        <v>9</v>
      </c>
      <c r="B5" s="3"/>
      <c r="C5">
        <v>450</v>
      </c>
      <c r="E5" s="3"/>
      <c r="H5" s="3"/>
      <c r="K5" s="3">
        <v>450</v>
      </c>
      <c r="N5" t="s">
        <v>3</v>
      </c>
      <c r="O5" s="3">
        <f>L19</f>
        <v>4400</v>
      </c>
      <c r="R5" t="s">
        <v>0</v>
      </c>
      <c r="S5" s="3">
        <f>C19</f>
        <v>6670</v>
      </c>
    </row>
    <row r="6" spans="1:20" x14ac:dyDescent="0.25">
      <c r="A6" t="s">
        <v>10</v>
      </c>
      <c r="B6" s="3">
        <v>1300</v>
      </c>
      <c r="E6" s="3"/>
      <c r="H6" s="3"/>
      <c r="I6">
        <v>1300</v>
      </c>
      <c r="K6" s="3"/>
      <c r="O6" s="3"/>
      <c r="S6" s="3"/>
    </row>
    <row r="7" spans="1:20" x14ac:dyDescent="0.25">
      <c r="A7" t="s">
        <v>11</v>
      </c>
      <c r="B7" s="3"/>
      <c r="C7">
        <v>100</v>
      </c>
      <c r="E7" s="3"/>
      <c r="H7" s="3"/>
      <c r="K7" s="3">
        <v>100</v>
      </c>
      <c r="O7" s="3"/>
      <c r="S7" s="3"/>
    </row>
    <row r="8" spans="1:20" x14ac:dyDescent="0.25">
      <c r="A8" t="s">
        <v>12</v>
      </c>
      <c r="B8" s="3"/>
      <c r="C8">
        <v>80</v>
      </c>
      <c r="E8" s="3">
        <v>80</v>
      </c>
      <c r="H8" s="3"/>
      <c r="K8" s="3"/>
      <c r="O8" s="3"/>
      <c r="S8" s="3"/>
    </row>
    <row r="9" spans="1:20" x14ac:dyDescent="0.25">
      <c r="A9" t="s">
        <v>13</v>
      </c>
      <c r="B9" s="3">
        <v>1800</v>
      </c>
      <c r="E9" s="3"/>
      <c r="H9" s="3"/>
      <c r="I9">
        <v>1800</v>
      </c>
      <c r="K9" s="3"/>
      <c r="O9" s="3"/>
      <c r="S9" s="3"/>
    </row>
    <row r="10" spans="1:20" x14ac:dyDescent="0.25">
      <c r="A10" t="s">
        <v>14</v>
      </c>
      <c r="B10" s="3"/>
      <c r="C10">
        <v>150</v>
      </c>
      <c r="E10" s="3"/>
      <c r="H10" s="3"/>
      <c r="K10" s="3">
        <v>150</v>
      </c>
      <c r="O10" s="3"/>
      <c r="S10" s="3"/>
    </row>
    <row r="11" spans="1:20" x14ac:dyDescent="0.25">
      <c r="A11" t="s">
        <v>15</v>
      </c>
      <c r="B11" s="3">
        <v>1450</v>
      </c>
      <c r="E11" s="3"/>
      <c r="H11" s="3"/>
      <c r="I11">
        <v>1450</v>
      </c>
      <c r="K11" s="3"/>
      <c r="O11" s="3"/>
      <c r="S11" s="3"/>
    </row>
    <row r="12" spans="1:20" x14ac:dyDescent="0.25">
      <c r="A12" t="s">
        <v>16</v>
      </c>
      <c r="B12" s="3">
        <v>600</v>
      </c>
      <c r="E12" s="3"/>
      <c r="H12" s="3"/>
      <c r="I12">
        <v>600</v>
      </c>
      <c r="K12" s="3"/>
      <c r="O12" s="3"/>
      <c r="S12" s="3"/>
    </row>
    <row r="13" spans="1:20" x14ac:dyDescent="0.25">
      <c r="B13" s="3"/>
      <c r="E13" s="3"/>
      <c r="H13" s="3"/>
      <c r="K13" s="3"/>
      <c r="O13" s="3"/>
      <c r="S13" s="3"/>
    </row>
    <row r="14" spans="1:20" x14ac:dyDescent="0.25">
      <c r="B14" s="3"/>
      <c r="E14" s="3"/>
      <c r="H14" s="3"/>
      <c r="K14" s="3"/>
      <c r="O14" s="3"/>
      <c r="S14" s="3"/>
    </row>
    <row r="15" spans="1:20" x14ac:dyDescent="0.25">
      <c r="B15" s="3"/>
      <c r="E15" s="3"/>
      <c r="H15" s="3"/>
      <c r="K15" s="3"/>
      <c r="O15" s="3"/>
      <c r="S15" s="3"/>
    </row>
    <row r="16" spans="1:20" x14ac:dyDescent="0.25">
      <c r="B16" s="3"/>
      <c r="E16" s="3"/>
      <c r="H16" s="3"/>
      <c r="K16" s="3"/>
      <c r="O16" s="3"/>
      <c r="S16" s="3"/>
    </row>
    <row r="17" spans="1:39" x14ac:dyDescent="0.25">
      <c r="B17" s="3"/>
      <c r="E17" s="3"/>
      <c r="H17" s="3"/>
      <c r="K17" s="3"/>
      <c r="O17" s="3"/>
      <c r="S17" s="3"/>
    </row>
    <row r="18" spans="1:39" x14ac:dyDescent="0.25">
      <c r="B18" s="2">
        <f>SUM(B4:B17)</f>
        <v>7450</v>
      </c>
      <c r="C18" s="1">
        <f>SUM(C4:C17)</f>
        <v>780</v>
      </c>
      <c r="E18" s="2">
        <v>80</v>
      </c>
      <c r="F18" s="1">
        <v>6000</v>
      </c>
      <c r="H18" s="2"/>
      <c r="I18" s="1">
        <f>SUM(I4:I17)</f>
        <v>5150</v>
      </c>
      <c r="K18" s="2">
        <f>SUM(K4:K17)</f>
        <v>4400</v>
      </c>
      <c r="L18" s="1"/>
      <c r="O18" s="2">
        <f>SUM(O4:O17)</f>
        <v>4400</v>
      </c>
      <c r="P18" s="1">
        <f>SUM(P4:P17)</f>
        <v>5150</v>
      </c>
      <c r="S18" s="2">
        <v>6670</v>
      </c>
      <c r="T18" s="1">
        <v>5920</v>
      </c>
    </row>
    <row r="19" spans="1:39" x14ac:dyDescent="0.25">
      <c r="C19">
        <f>B18-C18</f>
        <v>6670</v>
      </c>
      <c r="E19">
        <f>F18-E18</f>
        <v>5920</v>
      </c>
      <c r="H19">
        <f>I18</f>
        <v>5150</v>
      </c>
      <c r="L19">
        <f>K18</f>
        <v>4400</v>
      </c>
      <c r="O19" s="4">
        <f>P18-O18</f>
        <v>750</v>
      </c>
      <c r="P19" s="4"/>
      <c r="S19" s="4"/>
      <c r="T19" s="4">
        <f>S18-T18</f>
        <v>750</v>
      </c>
    </row>
    <row r="20" spans="1:39" x14ac:dyDescent="0.25">
      <c r="O20">
        <f>O18+O19</f>
        <v>5150</v>
      </c>
      <c r="P20">
        <f>P18+P19</f>
        <v>5150</v>
      </c>
      <c r="S20">
        <f>S18+S19</f>
        <v>6670</v>
      </c>
      <c r="T20">
        <f>T18+T19</f>
        <v>6670</v>
      </c>
    </row>
    <row r="22" spans="1:39" x14ac:dyDescent="0.25">
      <c r="A22" s="5" t="s">
        <v>18</v>
      </c>
      <c r="B22" t="s">
        <v>17</v>
      </c>
      <c r="C22" t="s">
        <v>38</v>
      </c>
      <c r="H22">
        <f>C19</f>
        <v>6670</v>
      </c>
      <c r="N22" s="5" t="s">
        <v>19</v>
      </c>
      <c r="O22" t="s">
        <v>39</v>
      </c>
      <c r="R22">
        <f>O19</f>
        <v>750</v>
      </c>
      <c r="T22" s="5" t="s">
        <v>20</v>
      </c>
      <c r="U22" t="s">
        <v>40</v>
      </c>
      <c r="X22">
        <f>T20</f>
        <v>6670</v>
      </c>
    </row>
    <row r="24" spans="1:39" x14ac:dyDescent="0.25">
      <c r="A24" s="8" t="s">
        <v>22</v>
      </c>
    </row>
    <row r="25" spans="1:39" x14ac:dyDescent="0.25">
      <c r="A25" t="s">
        <v>4</v>
      </c>
    </row>
    <row r="26" spans="1:39" x14ac:dyDescent="0.25">
      <c r="B26" s="2" t="s">
        <v>0</v>
      </c>
      <c r="C26" s="1"/>
      <c r="E26" s="2" t="s">
        <v>23</v>
      </c>
      <c r="F26" s="1"/>
      <c r="H26" s="2" t="s">
        <v>24</v>
      </c>
      <c r="I26" s="1"/>
      <c r="K26" s="2" t="s">
        <v>25</v>
      </c>
      <c r="L26" s="1"/>
      <c r="N26" s="2" t="s">
        <v>26</v>
      </c>
      <c r="O26" s="1"/>
      <c r="Q26" s="2" t="s">
        <v>27</v>
      </c>
      <c r="R26" s="1"/>
      <c r="T26" s="2" t="s">
        <v>28</v>
      </c>
      <c r="U26" s="1"/>
      <c r="W26" s="2" t="s">
        <v>29</v>
      </c>
      <c r="X26" s="1"/>
      <c r="Z26" s="2" t="s">
        <v>30</v>
      </c>
      <c r="AA26" s="1"/>
      <c r="AC26" s="2" t="s">
        <v>31</v>
      </c>
      <c r="AD26" s="1"/>
      <c r="AF26" s="2" t="s">
        <v>32</v>
      </c>
      <c r="AG26" s="1"/>
      <c r="AI26" s="2" t="s">
        <v>33</v>
      </c>
      <c r="AJ26" s="1"/>
      <c r="AL26" s="2" t="s">
        <v>34</v>
      </c>
      <c r="AM26" s="1"/>
    </row>
    <row r="27" spans="1:39" x14ac:dyDescent="0.25">
      <c r="A27" t="s">
        <v>8</v>
      </c>
      <c r="B27" s="3">
        <v>9500</v>
      </c>
      <c r="E27" s="3"/>
      <c r="H27" s="3"/>
      <c r="K27" s="3"/>
      <c r="N27" s="3"/>
      <c r="Q27" s="3"/>
      <c r="T27" s="3"/>
      <c r="W27" s="3"/>
      <c r="Z27" s="3"/>
      <c r="AC27" s="3"/>
      <c r="AF27" s="3"/>
      <c r="AG27">
        <v>10000</v>
      </c>
      <c r="AI27" s="3">
        <v>500</v>
      </c>
      <c r="AL27" s="3"/>
    </row>
    <row r="28" spans="1:39" x14ac:dyDescent="0.25">
      <c r="A28" t="s">
        <v>9</v>
      </c>
      <c r="B28" s="3"/>
      <c r="C28">
        <v>9500</v>
      </c>
      <c r="E28" s="3"/>
      <c r="H28" s="3">
        <v>2000</v>
      </c>
      <c r="K28" s="3"/>
      <c r="N28" s="3"/>
      <c r="Q28" s="3">
        <v>10000</v>
      </c>
      <c r="T28" s="3"/>
      <c r="W28" s="3"/>
      <c r="X28">
        <v>2500</v>
      </c>
      <c r="Z28" s="3"/>
      <c r="AC28" s="3"/>
      <c r="AF28" s="3"/>
      <c r="AI28" s="3"/>
      <c r="AL28" s="3"/>
    </row>
    <row r="29" spans="1:39" x14ac:dyDescent="0.25">
      <c r="A29" t="s">
        <v>10</v>
      </c>
      <c r="B29" s="3"/>
      <c r="E29" s="3"/>
      <c r="H29" s="3"/>
      <c r="K29" s="3"/>
      <c r="N29" s="3"/>
      <c r="Q29" s="3"/>
      <c r="T29" s="3"/>
      <c r="W29" s="3"/>
      <c r="X29">
        <v>300</v>
      </c>
      <c r="Z29" s="3"/>
      <c r="AC29" s="3"/>
      <c r="AF29" s="3"/>
      <c r="AI29" s="3"/>
      <c r="AL29" s="3">
        <v>300</v>
      </c>
    </row>
    <row r="30" spans="1:39" x14ac:dyDescent="0.25">
      <c r="A30" t="s">
        <v>11</v>
      </c>
      <c r="B30" s="3">
        <v>600</v>
      </c>
      <c r="E30" s="3"/>
      <c r="F30">
        <v>600</v>
      </c>
      <c r="H30" s="3"/>
      <c r="K30" s="3"/>
      <c r="N30" s="3"/>
      <c r="Q30" s="3"/>
      <c r="T30" s="3"/>
      <c r="W30" s="3"/>
      <c r="Z30" s="3"/>
      <c r="AC30" s="3"/>
      <c r="AF30" s="3"/>
      <c r="AI30" s="3"/>
      <c r="AL30" s="3"/>
    </row>
    <row r="31" spans="1:39" x14ac:dyDescent="0.25">
      <c r="A31" t="s">
        <v>12</v>
      </c>
      <c r="B31" s="3"/>
      <c r="E31" s="3"/>
      <c r="H31" s="3">
        <v>800</v>
      </c>
      <c r="K31" s="3"/>
      <c r="N31" s="3"/>
      <c r="O31">
        <v>800</v>
      </c>
      <c r="Q31" s="3"/>
      <c r="T31" s="3"/>
      <c r="W31" s="3"/>
      <c r="Z31" s="3"/>
      <c r="AC31" s="3"/>
      <c r="AF31" s="3"/>
      <c r="AI31" s="3"/>
      <c r="AL31" s="3"/>
    </row>
    <row r="32" spans="1:39" x14ac:dyDescent="0.25">
      <c r="A32" t="s">
        <v>13</v>
      </c>
      <c r="B32" s="3"/>
      <c r="E32" s="3"/>
      <c r="H32" s="3"/>
      <c r="K32" s="3"/>
      <c r="N32" s="3"/>
      <c r="Q32" s="3"/>
      <c r="T32" s="3"/>
      <c r="W32" s="3"/>
      <c r="Z32" s="3"/>
      <c r="AC32" s="3"/>
      <c r="AF32" s="3"/>
      <c r="AI32" s="3"/>
      <c r="AL32" s="3"/>
    </row>
    <row r="33" spans="1:39" x14ac:dyDescent="0.25">
      <c r="A33" t="s">
        <v>14</v>
      </c>
      <c r="B33" s="3">
        <v>1400</v>
      </c>
      <c r="E33" s="3"/>
      <c r="F33">
        <v>1400</v>
      </c>
      <c r="H33" s="3"/>
      <c r="K33" s="3"/>
      <c r="N33" s="3"/>
      <c r="Q33" s="3"/>
      <c r="T33" s="3"/>
      <c r="W33" s="3"/>
      <c r="Z33" s="3"/>
      <c r="AC33" s="3"/>
      <c r="AF33" s="3"/>
      <c r="AI33" s="3"/>
      <c r="AL33" s="3"/>
    </row>
    <row r="34" spans="1:39" x14ac:dyDescent="0.25">
      <c r="A34" t="s">
        <v>15</v>
      </c>
      <c r="B34" s="3"/>
      <c r="E34" s="3"/>
      <c r="H34" s="3">
        <v>1275</v>
      </c>
      <c r="K34" s="3"/>
      <c r="N34" s="3"/>
      <c r="O34">
        <v>1275</v>
      </c>
      <c r="Q34" s="3"/>
      <c r="T34" s="3"/>
      <c r="W34" s="3"/>
      <c r="Z34" s="3"/>
      <c r="AC34" s="3"/>
      <c r="AF34" s="3"/>
      <c r="AI34" s="3"/>
      <c r="AL34" s="3"/>
    </row>
    <row r="35" spans="1:39" x14ac:dyDescent="0.25">
      <c r="A35" t="s">
        <v>16</v>
      </c>
      <c r="B35" s="3"/>
      <c r="E35" s="3"/>
      <c r="H35" s="3"/>
      <c r="K35" s="3"/>
      <c r="N35" s="3"/>
      <c r="Q35" s="3"/>
      <c r="T35" s="3"/>
      <c r="W35" s="3"/>
      <c r="Z35" s="3"/>
      <c r="AC35" s="3"/>
      <c r="AF35" s="3"/>
      <c r="AI35" s="3"/>
      <c r="AL35" s="3"/>
    </row>
    <row r="36" spans="1:39" x14ac:dyDescent="0.25">
      <c r="A36" t="s">
        <v>35</v>
      </c>
      <c r="B36" s="3"/>
      <c r="E36" s="3"/>
      <c r="F36">
        <v>2800</v>
      </c>
      <c r="H36" s="3"/>
      <c r="K36" s="3">
        <v>2800</v>
      </c>
      <c r="N36" s="3"/>
      <c r="Q36" s="3"/>
      <c r="T36" s="3"/>
      <c r="W36" s="3"/>
      <c r="Z36" s="3"/>
      <c r="AC36" s="3"/>
      <c r="AF36" s="3"/>
      <c r="AI36" s="3"/>
      <c r="AL36" s="3"/>
    </row>
    <row r="37" spans="1:39" x14ac:dyDescent="0.25">
      <c r="A37" t="s">
        <v>36</v>
      </c>
      <c r="B37" s="3"/>
      <c r="C37">
        <v>250</v>
      </c>
      <c r="E37" s="3"/>
      <c r="H37" s="3"/>
      <c r="K37" s="3"/>
      <c r="N37" s="3"/>
      <c r="Q37" s="3"/>
      <c r="T37" s="3"/>
      <c r="W37" s="3"/>
      <c r="Z37" s="3"/>
      <c r="AC37" s="3"/>
      <c r="AF37" s="3"/>
      <c r="AI37" s="3"/>
      <c r="AL37" s="3"/>
    </row>
    <row r="38" spans="1:39" x14ac:dyDescent="0.25">
      <c r="A38" t="s">
        <v>37</v>
      </c>
      <c r="B38" s="3"/>
      <c r="C38">
        <v>800</v>
      </c>
      <c r="E38" s="3"/>
      <c r="H38" s="3"/>
      <c r="K38" s="3"/>
      <c r="N38" s="3">
        <v>800</v>
      </c>
      <c r="Q38" s="3"/>
      <c r="T38" s="3"/>
      <c r="W38" s="3"/>
      <c r="Z38" s="3"/>
      <c r="AC38" s="3"/>
      <c r="AF38" s="3"/>
      <c r="AI38" s="3">
        <v>250</v>
      </c>
      <c r="AL38" s="3"/>
    </row>
    <row r="39" spans="1:39" x14ac:dyDescent="0.25">
      <c r="B39" s="3"/>
      <c r="E39" s="3"/>
      <c r="H39" s="3"/>
      <c r="K39" s="3"/>
      <c r="N39" s="3"/>
      <c r="Q39" s="3"/>
      <c r="T39" s="3"/>
      <c r="W39" s="3"/>
      <c r="Z39" s="3"/>
      <c r="AC39" s="3"/>
      <c r="AF39" s="3"/>
      <c r="AI39" s="3"/>
      <c r="AL39" s="3"/>
    </row>
    <row r="40" spans="1:39" x14ac:dyDescent="0.25">
      <c r="A40" t="s">
        <v>47</v>
      </c>
      <c r="B40" s="3"/>
      <c r="E40" s="3"/>
      <c r="H40" s="3"/>
      <c r="K40" s="3"/>
      <c r="N40" s="3"/>
      <c r="Q40" s="3"/>
      <c r="R40">
        <v>1000</v>
      </c>
      <c r="T40" s="3">
        <v>1000</v>
      </c>
      <c r="W40" s="3"/>
      <c r="Z40" s="3">
        <f>E50</f>
        <v>2077.5</v>
      </c>
      <c r="AC40" s="3"/>
      <c r="AD40">
        <f>E50</f>
        <v>2077.5</v>
      </c>
      <c r="AF40" s="3"/>
      <c r="AI40" s="3"/>
      <c r="AL40" s="3"/>
    </row>
    <row r="41" spans="1:39" x14ac:dyDescent="0.25">
      <c r="B41" s="2">
        <f>SUM(B27:B40)</f>
        <v>11500</v>
      </c>
      <c r="C41" s="1">
        <f>SUM(C27:C40)</f>
        <v>10550</v>
      </c>
      <c r="E41" s="2"/>
      <c r="F41" s="1">
        <f>SUM(F27:F40)</f>
        <v>4800</v>
      </c>
      <c r="H41" s="2">
        <f>SUM(H27:H40)</f>
        <v>4075</v>
      </c>
      <c r="I41" s="1"/>
      <c r="K41" s="2">
        <f>SUM(K27:K40)</f>
        <v>2800</v>
      </c>
      <c r="L41" s="1"/>
      <c r="N41" s="2">
        <f>SUM(N27:N40)</f>
        <v>800</v>
      </c>
      <c r="O41" s="1">
        <f>SUM(O27:O40)</f>
        <v>2075</v>
      </c>
      <c r="Q41" s="2">
        <f>SUM(Q27:Q40)</f>
        <v>10000</v>
      </c>
      <c r="R41" s="1">
        <f>SUM(R27:R40)</f>
        <v>1000</v>
      </c>
      <c r="T41" s="2">
        <f>SUM(T27:T40)</f>
        <v>1000</v>
      </c>
      <c r="U41" s="1"/>
      <c r="W41" s="2"/>
      <c r="X41" s="1">
        <f>SUM(X27:X40)</f>
        <v>2800</v>
      </c>
      <c r="Z41" s="2">
        <f>SUM(Z27:Z40)</f>
        <v>2077.5</v>
      </c>
      <c r="AA41" s="1"/>
      <c r="AC41" s="2"/>
      <c r="AD41" s="1">
        <f>SUM(AD27:AD40)</f>
        <v>2077.5</v>
      </c>
      <c r="AF41" s="2"/>
      <c r="AG41" s="1">
        <f>SUM(AG27:AG40)</f>
        <v>10000</v>
      </c>
      <c r="AI41" s="2">
        <f>SUM(AI27:AI40)</f>
        <v>750</v>
      </c>
      <c r="AJ41" s="1"/>
      <c r="AL41" s="2">
        <f>SUM(AL27:AL40)</f>
        <v>300</v>
      </c>
      <c r="AM41" s="1"/>
    </row>
    <row r="42" spans="1:39" x14ac:dyDescent="0.25">
      <c r="C42">
        <f>B41-C41</f>
        <v>950</v>
      </c>
      <c r="E42">
        <f>F41</f>
        <v>4800</v>
      </c>
      <c r="I42">
        <f>H41</f>
        <v>4075</v>
      </c>
      <c r="L42">
        <f>K41-L41</f>
        <v>2800</v>
      </c>
      <c r="N42">
        <f>O41-N41</f>
        <v>1275</v>
      </c>
      <c r="R42">
        <f>Q41-R41</f>
        <v>9000</v>
      </c>
      <c r="U42">
        <f>T41</f>
        <v>1000</v>
      </c>
      <c r="W42">
        <f>X41-W41</f>
        <v>2800</v>
      </c>
      <c r="AA42">
        <f>Z41</f>
        <v>2077.5</v>
      </c>
      <c r="AC42">
        <f>AD41</f>
        <v>2077.5</v>
      </c>
      <c r="AF42">
        <f>AG41</f>
        <v>10000</v>
      </c>
      <c r="AJ42">
        <f>AI41</f>
        <v>750</v>
      </c>
      <c r="AM42">
        <f>AL41</f>
        <v>300</v>
      </c>
    </row>
    <row r="44" spans="1:39" x14ac:dyDescent="0.25">
      <c r="A44" t="s">
        <v>17</v>
      </c>
      <c r="B44" s="5" t="s">
        <v>50</v>
      </c>
      <c r="C44" t="s">
        <v>41</v>
      </c>
    </row>
    <row r="46" spans="1:39" x14ac:dyDescent="0.25">
      <c r="B46" s="5" t="s">
        <v>51</v>
      </c>
      <c r="C46" t="s">
        <v>43</v>
      </c>
    </row>
    <row r="47" spans="1:39" x14ac:dyDescent="0.25">
      <c r="C47" t="s">
        <v>42</v>
      </c>
      <c r="E47">
        <f>30*(19.5-10)</f>
        <v>285</v>
      </c>
    </row>
    <row r="48" spans="1:39" x14ac:dyDescent="0.25">
      <c r="C48" t="s">
        <v>44</v>
      </c>
      <c r="E48">
        <f>15*(39.5-20)</f>
        <v>292.5</v>
      </c>
    </row>
    <row r="49" spans="1:11" x14ac:dyDescent="0.25">
      <c r="C49" s="1" t="s">
        <v>45</v>
      </c>
      <c r="D49" s="1"/>
      <c r="E49" s="1">
        <v>1500</v>
      </c>
    </row>
    <row r="50" spans="1:11" x14ac:dyDescent="0.25">
      <c r="C50" t="s">
        <v>46</v>
      </c>
      <c r="E50">
        <f>SUM(E47:E49)</f>
        <v>2077.5</v>
      </c>
    </row>
    <row r="53" spans="1:11" x14ac:dyDescent="0.25">
      <c r="A53" t="s">
        <v>5</v>
      </c>
      <c r="D53" s="2" t="s">
        <v>6</v>
      </c>
      <c r="E53" s="1"/>
      <c r="J53" s="2" t="s">
        <v>7</v>
      </c>
      <c r="K53" s="1"/>
    </row>
    <row r="54" spans="1:11" x14ac:dyDescent="0.25">
      <c r="A54" t="s">
        <v>23</v>
      </c>
      <c r="D54" s="3"/>
      <c r="E54">
        <f>E42</f>
        <v>4800</v>
      </c>
      <c r="G54" t="s">
        <v>27</v>
      </c>
      <c r="J54" s="3">
        <f>R42</f>
        <v>9000</v>
      </c>
    </row>
    <row r="55" spans="1:11" x14ac:dyDescent="0.25">
      <c r="A55" t="s">
        <v>24</v>
      </c>
      <c r="D55" s="3">
        <f>I42</f>
        <v>4075</v>
      </c>
      <c r="G55" t="s">
        <v>30</v>
      </c>
      <c r="J55" s="3">
        <f>AA42</f>
        <v>2077.5</v>
      </c>
    </row>
    <row r="56" spans="1:11" x14ac:dyDescent="0.25">
      <c r="A56" t="s">
        <v>31</v>
      </c>
      <c r="D56" s="3"/>
      <c r="E56">
        <f>AC42</f>
        <v>2077.5</v>
      </c>
      <c r="G56" t="s">
        <v>25</v>
      </c>
      <c r="J56" s="3">
        <f>L42</f>
        <v>2800</v>
      </c>
    </row>
    <row r="57" spans="1:11" x14ac:dyDescent="0.25">
      <c r="A57" t="s">
        <v>34</v>
      </c>
      <c r="D57" s="3">
        <f>AM42</f>
        <v>300</v>
      </c>
      <c r="G57" t="s">
        <v>0</v>
      </c>
      <c r="J57" s="3">
        <f>C42</f>
        <v>950</v>
      </c>
      <c r="K57" t="s">
        <v>48</v>
      </c>
    </row>
    <row r="58" spans="1:11" x14ac:dyDescent="0.25">
      <c r="A58" t="s">
        <v>28</v>
      </c>
      <c r="D58" s="3">
        <f>U42</f>
        <v>1000</v>
      </c>
      <c r="G58" t="s">
        <v>29</v>
      </c>
      <c r="J58" s="3"/>
      <c r="K58">
        <f>W42</f>
        <v>2800</v>
      </c>
    </row>
    <row r="59" spans="1:11" x14ac:dyDescent="0.25">
      <c r="A59" t="s">
        <v>33</v>
      </c>
      <c r="D59" s="3">
        <f>AJ42</f>
        <v>750</v>
      </c>
      <c r="G59" t="s">
        <v>32</v>
      </c>
      <c r="J59" s="3"/>
      <c r="K59">
        <f>AF42</f>
        <v>10000</v>
      </c>
    </row>
    <row r="60" spans="1:11" x14ac:dyDescent="0.25">
      <c r="D60" s="3"/>
      <c r="G60" t="s">
        <v>26</v>
      </c>
      <c r="J60" s="3"/>
      <c r="K60">
        <f>N42</f>
        <v>1275</v>
      </c>
    </row>
    <row r="61" spans="1:11" x14ac:dyDescent="0.25">
      <c r="D61" s="2">
        <f>SUM(D54:D60)</f>
        <v>6125</v>
      </c>
      <c r="E61" s="1">
        <f>SUM(E54:E60)</f>
        <v>6877.5</v>
      </c>
      <c r="J61" s="2">
        <f>SUM(J54:J60)</f>
        <v>14827.5</v>
      </c>
      <c r="K61" s="1">
        <f>SUM(K54:K60)</f>
        <v>14075</v>
      </c>
    </row>
    <row r="62" spans="1:11" x14ac:dyDescent="0.25">
      <c r="A62" t="s">
        <v>49</v>
      </c>
      <c r="D62" s="6">
        <f>E61-D61</f>
        <v>752.5</v>
      </c>
      <c r="E62" s="7"/>
      <c r="J62" s="6"/>
      <c r="K62" s="4">
        <f>D62</f>
        <v>752.5</v>
      </c>
    </row>
    <row r="63" spans="1:11" x14ac:dyDescent="0.25">
      <c r="D63">
        <f>D61+D62</f>
        <v>6877.5</v>
      </c>
      <c r="E63">
        <f>E61+E62</f>
        <v>6877.5</v>
      </c>
      <c r="J63">
        <f>J61+J62</f>
        <v>14827.5</v>
      </c>
      <c r="K63">
        <f>K61+K62</f>
        <v>14827.5</v>
      </c>
    </row>
    <row r="66" spans="1:24" x14ac:dyDescent="0.25">
      <c r="A66" s="8" t="s">
        <v>52</v>
      </c>
    </row>
    <row r="67" spans="1:24" x14ac:dyDescent="0.25">
      <c r="A67" t="s">
        <v>4</v>
      </c>
    </row>
    <row r="68" spans="1:24" x14ac:dyDescent="0.25">
      <c r="B68" s="2" t="s">
        <v>0</v>
      </c>
      <c r="C68" s="1"/>
      <c r="E68" s="2" t="s">
        <v>23</v>
      </c>
      <c r="F68" s="1"/>
      <c r="H68" s="2" t="s">
        <v>24</v>
      </c>
      <c r="I68" s="1"/>
      <c r="K68" s="2" t="s">
        <v>25</v>
      </c>
      <c r="L68" s="1"/>
      <c r="N68" s="2" t="s">
        <v>26</v>
      </c>
      <c r="O68" s="1"/>
      <c r="Q68" s="2" t="s">
        <v>27</v>
      </c>
      <c r="R68" s="1"/>
      <c r="T68" s="2" t="s">
        <v>28</v>
      </c>
      <c r="U68" s="1"/>
      <c r="W68" s="2" t="s">
        <v>53</v>
      </c>
      <c r="X68" s="1"/>
    </row>
    <row r="69" spans="1:24" x14ac:dyDescent="0.25">
      <c r="A69" t="s">
        <v>8</v>
      </c>
      <c r="B69" s="3">
        <v>2000</v>
      </c>
      <c r="E69" s="3"/>
      <c r="H69" s="9"/>
      <c r="K69" s="3"/>
      <c r="N69" s="3"/>
      <c r="Q69" s="3"/>
      <c r="T69" s="3"/>
      <c r="W69" s="3"/>
    </row>
    <row r="70" spans="1:24" x14ac:dyDescent="0.25">
      <c r="A70" t="s">
        <v>9</v>
      </c>
      <c r="B70" s="3"/>
      <c r="E70" s="3"/>
      <c r="H70" s="3"/>
      <c r="K70" s="3"/>
      <c r="N70" s="3"/>
      <c r="Q70" s="3"/>
      <c r="T70" s="3"/>
      <c r="W70" s="3"/>
    </row>
    <row r="71" spans="1:24" x14ac:dyDescent="0.25">
      <c r="A71" t="s">
        <v>10</v>
      </c>
      <c r="B71" s="3"/>
      <c r="E71" s="3"/>
      <c r="H71" s="3"/>
      <c r="K71" s="3"/>
      <c r="N71" s="3"/>
      <c r="Q71" s="3">
        <v>7840</v>
      </c>
      <c r="T71" s="3"/>
      <c r="W71" s="3"/>
    </row>
    <row r="72" spans="1:24" x14ac:dyDescent="0.25">
      <c r="A72" t="s">
        <v>11</v>
      </c>
      <c r="B72" s="3"/>
      <c r="E72" s="3"/>
      <c r="H72" s="3">
        <v>4000</v>
      </c>
      <c r="K72" s="3"/>
      <c r="N72" s="3"/>
      <c r="O72">
        <v>4000</v>
      </c>
      <c r="Q72" s="3"/>
      <c r="T72" s="3"/>
      <c r="W72" s="3"/>
    </row>
    <row r="73" spans="1:24" x14ac:dyDescent="0.25">
      <c r="A73" t="s">
        <v>12</v>
      </c>
      <c r="B73" s="3"/>
      <c r="C73">
        <v>466</v>
      </c>
      <c r="E73" s="3"/>
      <c r="H73" s="3"/>
      <c r="K73" s="3"/>
      <c r="N73" s="3"/>
      <c r="Q73" s="3"/>
      <c r="T73" s="3"/>
      <c r="W73" s="3"/>
    </row>
    <row r="74" spans="1:24" x14ac:dyDescent="0.25">
      <c r="A74" t="s">
        <v>13</v>
      </c>
      <c r="B74" s="3">
        <v>2550</v>
      </c>
      <c r="E74" s="3"/>
      <c r="F74">
        <v>2550</v>
      </c>
      <c r="H74" s="3"/>
      <c r="K74" s="3"/>
      <c r="N74" s="3"/>
      <c r="Q74" s="3"/>
      <c r="T74" s="3"/>
      <c r="W74" s="3"/>
    </row>
    <row r="75" spans="1:24" x14ac:dyDescent="0.25">
      <c r="A75" t="s">
        <v>14</v>
      </c>
      <c r="B75" s="3"/>
      <c r="C75">
        <v>500</v>
      </c>
      <c r="E75" s="3"/>
      <c r="F75">
        <v>5600</v>
      </c>
      <c r="H75" s="3"/>
      <c r="K75" s="3">
        <v>5600</v>
      </c>
      <c r="N75" s="3"/>
      <c r="Q75" s="3"/>
      <c r="T75" s="3"/>
      <c r="W75" s="3"/>
    </row>
    <row r="76" spans="1:24" x14ac:dyDescent="0.25">
      <c r="A76" t="s">
        <v>15</v>
      </c>
      <c r="B76" s="3"/>
      <c r="C76">
        <v>54</v>
      </c>
      <c r="E76" s="3"/>
      <c r="F76">
        <v>5000</v>
      </c>
      <c r="H76" s="3"/>
      <c r="K76" s="3">
        <v>5000</v>
      </c>
      <c r="L76">
        <v>2500</v>
      </c>
      <c r="N76" s="3"/>
      <c r="Q76" s="3"/>
      <c r="T76" s="3"/>
      <c r="W76" s="3">
        <v>1500</v>
      </c>
    </row>
    <row r="77" spans="1:24" x14ac:dyDescent="0.25">
      <c r="B77" s="3"/>
      <c r="E77" s="3"/>
      <c r="H77" s="3"/>
      <c r="K77" s="3"/>
      <c r="N77" s="3"/>
      <c r="Q77" s="3"/>
      <c r="T77" s="3"/>
      <c r="W77" s="3"/>
    </row>
    <row r="78" spans="1:24" x14ac:dyDescent="0.25">
      <c r="B78" s="3"/>
      <c r="E78" s="3"/>
      <c r="H78" s="3"/>
      <c r="K78" s="3"/>
      <c r="N78" s="3"/>
      <c r="Q78" s="3"/>
      <c r="T78" s="3"/>
      <c r="W78" s="3"/>
    </row>
    <row r="79" spans="1:24" x14ac:dyDescent="0.25">
      <c r="B79" s="3"/>
      <c r="E79" s="3"/>
      <c r="H79" s="3"/>
      <c r="K79" s="3"/>
      <c r="N79" s="3"/>
      <c r="Q79" s="3"/>
      <c r="T79" s="3"/>
      <c r="W79" s="3"/>
    </row>
    <row r="80" spans="1:24" x14ac:dyDescent="0.25">
      <c r="B80" s="3"/>
      <c r="E80" s="3"/>
      <c r="H80" s="3"/>
      <c r="K80" s="3"/>
      <c r="N80" s="3"/>
      <c r="Q80" s="3"/>
      <c r="T80" s="3"/>
      <c r="W80" s="3"/>
    </row>
    <row r="81" spans="1:24" x14ac:dyDescent="0.25">
      <c r="B81" s="3"/>
      <c r="E81" s="3"/>
      <c r="H81" s="3"/>
      <c r="K81" s="3"/>
      <c r="N81" s="3"/>
      <c r="Q81" s="3"/>
      <c r="T81" s="3"/>
      <c r="W81" s="3"/>
    </row>
    <row r="82" spans="1:24" x14ac:dyDescent="0.25">
      <c r="A82" t="s">
        <v>47</v>
      </c>
      <c r="B82" s="3"/>
      <c r="E82" s="3"/>
      <c r="H82" s="3"/>
      <c r="K82" s="3"/>
      <c r="N82" s="3"/>
      <c r="Q82" s="3"/>
      <c r="R82">
        <v>35</v>
      </c>
      <c r="T82" s="3">
        <v>35</v>
      </c>
      <c r="W82" s="3"/>
    </row>
    <row r="83" spans="1:24" x14ac:dyDescent="0.25">
      <c r="B83" s="2">
        <f>SUM(B69:B82)</f>
        <v>4550</v>
      </c>
      <c r="C83" s="1">
        <f>SUM(C69:C82)</f>
        <v>1020</v>
      </c>
      <c r="E83" s="2"/>
      <c r="F83" s="1">
        <f>SUM(F69:F82)</f>
        <v>13150</v>
      </c>
      <c r="H83" s="2">
        <f>SUM(H70:H82)</f>
        <v>4000</v>
      </c>
      <c r="I83" s="1"/>
      <c r="K83" s="2">
        <f>SUM(K69:K82)</f>
        <v>10600</v>
      </c>
      <c r="L83" s="1">
        <f>SUM(L69:L82)</f>
        <v>2500</v>
      </c>
      <c r="N83" s="2">
        <f>SUM(N69:N82)</f>
        <v>0</v>
      </c>
      <c r="O83" s="1">
        <f>SUM(O70:O82)</f>
        <v>4000</v>
      </c>
      <c r="Q83" s="2">
        <f>SUM(Q69:Q82)</f>
        <v>7840</v>
      </c>
      <c r="R83" s="1">
        <f>SUM(R69:R82)</f>
        <v>35</v>
      </c>
      <c r="T83" s="2">
        <f>SUM(T69:T82)</f>
        <v>35</v>
      </c>
      <c r="U83" s="1"/>
      <c r="W83" s="2">
        <f>SUM(W69:W82)</f>
        <v>1500</v>
      </c>
      <c r="X83" s="1"/>
    </row>
    <row r="84" spans="1:24" x14ac:dyDescent="0.25">
      <c r="C84">
        <f>B83-C83</f>
        <v>3530</v>
      </c>
      <c r="E84">
        <f>F83</f>
        <v>13150</v>
      </c>
      <c r="I84">
        <f>H83</f>
        <v>4000</v>
      </c>
      <c r="L84">
        <f>K83-L83</f>
        <v>8100</v>
      </c>
      <c r="N84">
        <f>O83-N83</f>
        <v>4000</v>
      </c>
      <c r="R84">
        <f>Q83-R83</f>
        <v>7805</v>
      </c>
      <c r="U84">
        <f>T83</f>
        <v>35</v>
      </c>
      <c r="X84">
        <f>W83</f>
        <v>1500</v>
      </c>
    </row>
    <row r="86" spans="1:24" x14ac:dyDescent="0.25">
      <c r="B86" s="2" t="s">
        <v>55</v>
      </c>
      <c r="C86" s="1"/>
      <c r="E86" s="2" t="s">
        <v>29</v>
      </c>
      <c r="F86" s="1"/>
      <c r="H86" s="2" t="s">
        <v>57</v>
      </c>
      <c r="I86" s="1"/>
      <c r="K86" s="2" t="s">
        <v>54</v>
      </c>
      <c r="L86" s="1"/>
      <c r="N86" s="2" t="s">
        <v>56</v>
      </c>
      <c r="O86" s="1"/>
      <c r="Q86" s="2" t="s">
        <v>58</v>
      </c>
      <c r="R86" s="1"/>
      <c r="T86" s="2" t="s">
        <v>30</v>
      </c>
      <c r="U86" s="1"/>
      <c r="W86" s="2" t="s">
        <v>31</v>
      </c>
      <c r="X86" s="1"/>
    </row>
    <row r="87" spans="1:24" x14ac:dyDescent="0.25">
      <c r="A87" t="s">
        <v>8</v>
      </c>
      <c r="B87" s="3">
        <v>20000</v>
      </c>
      <c r="E87" s="3"/>
      <c r="F87">
        <v>22000</v>
      </c>
      <c r="H87" s="3"/>
      <c r="K87" s="3"/>
      <c r="N87" s="3"/>
      <c r="Q87" s="3"/>
      <c r="T87" s="3"/>
      <c r="W87" s="3"/>
    </row>
    <row r="88" spans="1:24" x14ac:dyDescent="0.25">
      <c r="A88" t="s">
        <v>9</v>
      </c>
      <c r="B88" s="3"/>
      <c r="C88">
        <v>2016</v>
      </c>
      <c r="E88" s="3"/>
      <c r="H88" s="3"/>
      <c r="K88" s="3"/>
      <c r="N88" s="3"/>
      <c r="Q88" s="3">
        <v>2016</v>
      </c>
      <c r="T88" s="3"/>
      <c r="W88" s="3"/>
    </row>
    <row r="89" spans="1:24" x14ac:dyDescent="0.25">
      <c r="A89" t="s">
        <v>10</v>
      </c>
      <c r="B89" s="3"/>
      <c r="C89">
        <v>7840</v>
      </c>
      <c r="E89" s="3"/>
      <c r="H89" s="3"/>
      <c r="K89" s="3"/>
      <c r="N89" s="3"/>
      <c r="Q89" s="3"/>
      <c r="T89" s="3"/>
      <c r="W89" s="3"/>
    </row>
    <row r="90" spans="1:24" x14ac:dyDescent="0.25">
      <c r="A90" t="s">
        <v>11</v>
      </c>
      <c r="B90" s="3"/>
      <c r="E90" s="3"/>
      <c r="H90" s="3"/>
      <c r="K90" s="3"/>
      <c r="N90" s="3"/>
      <c r="Q90" s="3"/>
      <c r="T90" s="3"/>
      <c r="W90" s="3"/>
    </row>
    <row r="91" spans="1:24" x14ac:dyDescent="0.25">
      <c r="A91" t="s">
        <v>12</v>
      </c>
      <c r="B91" s="3"/>
      <c r="E91" s="3"/>
      <c r="H91" s="3"/>
      <c r="K91" s="3"/>
      <c r="N91" s="3">
        <v>466</v>
      </c>
      <c r="Q91" s="3"/>
      <c r="T91" s="3"/>
      <c r="W91" s="3"/>
    </row>
    <row r="92" spans="1:24" x14ac:dyDescent="0.25">
      <c r="A92" t="s">
        <v>13</v>
      </c>
      <c r="B92" s="3"/>
      <c r="E92" s="3"/>
      <c r="H92" s="3"/>
      <c r="K92" s="3"/>
      <c r="N92" s="3"/>
      <c r="Q92" s="3"/>
      <c r="T92" s="3"/>
      <c r="W92" s="3"/>
    </row>
    <row r="93" spans="1:24" x14ac:dyDescent="0.25">
      <c r="A93" t="s">
        <v>14</v>
      </c>
      <c r="B93" s="3"/>
      <c r="E93" s="3">
        <v>500</v>
      </c>
      <c r="H93" s="3"/>
      <c r="K93" s="3"/>
      <c r="N93" s="3"/>
      <c r="Q93" s="3"/>
      <c r="T93" s="3"/>
      <c r="W93" s="3"/>
    </row>
    <row r="94" spans="1:24" x14ac:dyDescent="0.25">
      <c r="A94" t="s">
        <v>15</v>
      </c>
      <c r="B94" s="3">
        <v>2500</v>
      </c>
      <c r="C94">
        <v>1500</v>
      </c>
      <c r="E94" s="3"/>
      <c r="H94" s="3"/>
      <c r="K94" s="3">
        <v>54</v>
      </c>
      <c r="N94" s="3"/>
      <c r="Q94" s="3"/>
      <c r="T94" s="3"/>
      <c r="W94" s="3"/>
    </row>
    <row r="95" spans="1:24" x14ac:dyDescent="0.25">
      <c r="B95" s="3"/>
      <c r="E95" s="3"/>
      <c r="H95" s="3"/>
      <c r="K95" s="3"/>
      <c r="N95" s="3"/>
      <c r="Q95" s="3"/>
      <c r="T95" s="3"/>
      <c r="W95" s="3"/>
    </row>
    <row r="96" spans="1:24" x14ac:dyDescent="0.25">
      <c r="B96" s="3"/>
      <c r="E96" s="3"/>
      <c r="H96" s="3"/>
      <c r="K96" s="3"/>
      <c r="N96" s="3"/>
      <c r="Q96" s="3"/>
      <c r="T96" s="3"/>
      <c r="W96" s="3"/>
    </row>
    <row r="97" spans="1:24" x14ac:dyDescent="0.25">
      <c r="B97" s="3"/>
      <c r="E97" s="3"/>
      <c r="H97" s="3"/>
      <c r="K97" s="3"/>
      <c r="N97" s="3"/>
      <c r="Q97" s="3"/>
      <c r="T97" s="3"/>
      <c r="W97" s="3"/>
    </row>
    <row r="98" spans="1:24" x14ac:dyDescent="0.25">
      <c r="B98" s="3"/>
      <c r="E98" s="3"/>
      <c r="H98" s="3"/>
      <c r="K98" s="3"/>
      <c r="N98" s="3"/>
      <c r="Q98" s="3"/>
      <c r="T98" s="3"/>
      <c r="W98" s="3"/>
    </row>
    <row r="99" spans="1:24" x14ac:dyDescent="0.25">
      <c r="B99" s="3"/>
      <c r="E99" s="3"/>
      <c r="H99" s="3"/>
      <c r="K99" s="3"/>
      <c r="N99" s="3"/>
      <c r="Q99" s="3"/>
      <c r="T99" s="3"/>
      <c r="W99" s="3"/>
    </row>
    <row r="100" spans="1:24" x14ac:dyDescent="0.25">
      <c r="A100" t="s">
        <v>47</v>
      </c>
      <c r="B100" s="3"/>
      <c r="E100" s="3"/>
      <c r="H100" s="3">
        <v>936</v>
      </c>
      <c r="K100" s="3"/>
      <c r="N100" s="3"/>
      <c r="Q100" s="3"/>
      <c r="R100">
        <v>936</v>
      </c>
      <c r="T100" s="3">
        <v>1000</v>
      </c>
      <c r="W100" s="3"/>
      <c r="X100">
        <v>1000</v>
      </c>
    </row>
    <row r="101" spans="1:24" x14ac:dyDescent="0.25">
      <c r="B101" s="2">
        <f>SUM(B87:B100)</f>
        <v>22500</v>
      </c>
      <c r="C101" s="1">
        <f>SUM(C87:C100)</f>
        <v>11356</v>
      </c>
      <c r="E101" s="2">
        <f>SUM(E87:E100)</f>
        <v>500</v>
      </c>
      <c r="F101" s="1">
        <f>SUM(F87:F100)</f>
        <v>22000</v>
      </c>
      <c r="H101" s="2">
        <f>SUM(H87:H100)</f>
        <v>936</v>
      </c>
      <c r="I101" s="1"/>
      <c r="K101" s="2">
        <f>SUM(K87:K100)</f>
        <v>54</v>
      </c>
      <c r="L101" s="1"/>
      <c r="N101" s="2">
        <f>SUM(N87:N100)</f>
        <v>466</v>
      </c>
      <c r="O101" s="1"/>
      <c r="Q101" s="2">
        <f>SUM(Q87:Q100)</f>
        <v>2016</v>
      </c>
      <c r="R101" s="1">
        <v>936</v>
      </c>
      <c r="T101" s="2">
        <f>SUM(T87:T100)</f>
        <v>1000</v>
      </c>
      <c r="U101" s="1"/>
      <c r="W101" s="2"/>
      <c r="X101" s="1">
        <f>SUM(X87:X100)</f>
        <v>1000</v>
      </c>
    </row>
    <row r="102" spans="1:24" x14ac:dyDescent="0.25">
      <c r="C102">
        <f>B101-C101</f>
        <v>11144</v>
      </c>
      <c r="E102">
        <f>F101-E101</f>
        <v>21500</v>
      </c>
      <c r="I102">
        <f>H101</f>
        <v>936</v>
      </c>
      <c r="L102">
        <f>K101</f>
        <v>54</v>
      </c>
      <c r="O102">
        <f>N101</f>
        <v>466</v>
      </c>
      <c r="R102">
        <f>Q101-R101</f>
        <v>1080</v>
      </c>
      <c r="U102">
        <f>T101</f>
        <v>1000</v>
      </c>
      <c r="W102">
        <f>X101</f>
        <v>1000</v>
      </c>
    </row>
    <row r="104" spans="1:24" x14ac:dyDescent="0.25">
      <c r="A104" t="s">
        <v>17</v>
      </c>
      <c r="B104" t="s">
        <v>59</v>
      </c>
      <c r="K104" t="s">
        <v>78</v>
      </c>
      <c r="M104" s="11" t="s">
        <v>65</v>
      </c>
      <c r="N104" s="12"/>
      <c r="O104" s="12"/>
      <c r="P104" s="12"/>
      <c r="Q104" s="9"/>
      <c r="R104" s="13">
        <f xml:space="preserve"> E109</f>
        <v>13150</v>
      </c>
    </row>
    <row r="105" spans="1:24" x14ac:dyDescent="0.25">
      <c r="B105" t="s">
        <v>60</v>
      </c>
      <c r="M105" s="14" t="s">
        <v>66</v>
      </c>
      <c r="Q105" s="3"/>
      <c r="R105" s="3"/>
    </row>
    <row r="106" spans="1:24" x14ac:dyDescent="0.25">
      <c r="B106" t="s">
        <v>61</v>
      </c>
      <c r="M106" s="14" t="s">
        <v>67</v>
      </c>
      <c r="Q106" s="3"/>
      <c r="R106" s="3"/>
    </row>
    <row r="107" spans="1:24" x14ac:dyDescent="0.25">
      <c r="M107" s="14" t="s">
        <v>68</v>
      </c>
      <c r="Q107" s="3"/>
      <c r="R107" s="13">
        <f>D110</f>
        <v>4000</v>
      </c>
      <c r="S107" s="5" t="s">
        <v>51</v>
      </c>
    </row>
    <row r="108" spans="1:24" x14ac:dyDescent="0.25">
      <c r="A108" t="s">
        <v>5</v>
      </c>
      <c r="D108" s="2" t="s">
        <v>6</v>
      </c>
      <c r="E108" s="1"/>
      <c r="J108" s="2" t="s">
        <v>7</v>
      </c>
      <c r="K108" s="1"/>
      <c r="M108" s="14" t="s">
        <v>69</v>
      </c>
      <c r="Q108" s="3"/>
      <c r="R108" s="13">
        <f>-E111</f>
        <v>-1000</v>
      </c>
      <c r="S108" s="5"/>
    </row>
    <row r="109" spans="1:24" x14ac:dyDescent="0.25">
      <c r="A109" t="s">
        <v>23</v>
      </c>
      <c r="D109" s="3"/>
      <c r="E109">
        <f>E84</f>
        <v>13150</v>
      </c>
      <c r="G109" t="s">
        <v>27</v>
      </c>
      <c r="J109" s="3">
        <f>R84</f>
        <v>7805</v>
      </c>
      <c r="M109" s="14" t="s">
        <v>66</v>
      </c>
      <c r="Q109" s="3"/>
      <c r="R109" s="3"/>
    </row>
    <row r="110" spans="1:24" x14ac:dyDescent="0.25">
      <c r="A110" t="s">
        <v>24</v>
      </c>
      <c r="D110" s="3">
        <f>I84</f>
        <v>4000</v>
      </c>
      <c r="G110" t="s">
        <v>30</v>
      </c>
      <c r="J110" s="3">
        <f>U102</f>
        <v>1000</v>
      </c>
      <c r="M110" s="14" t="s">
        <v>70</v>
      </c>
      <c r="Q110" s="3"/>
      <c r="R110" s="3"/>
    </row>
    <row r="111" spans="1:24" x14ac:dyDescent="0.25">
      <c r="A111" t="s">
        <v>31</v>
      </c>
      <c r="D111" s="3"/>
      <c r="E111">
        <f>W102</f>
        <v>1000</v>
      </c>
      <c r="G111" t="s">
        <v>62</v>
      </c>
      <c r="J111" s="3">
        <f>L84+I102</f>
        <v>9036</v>
      </c>
      <c r="M111" s="14" t="s">
        <v>71</v>
      </c>
      <c r="Q111" s="3"/>
      <c r="R111" s="13">
        <f>X84</f>
        <v>1500</v>
      </c>
    </row>
    <row r="112" spans="1:24" x14ac:dyDescent="0.25">
      <c r="A112" t="s">
        <v>64</v>
      </c>
      <c r="D112" s="3">
        <f>X84+L102</f>
        <v>1554</v>
      </c>
      <c r="G112" t="s">
        <v>0</v>
      </c>
      <c r="J112" s="3">
        <f>C84</f>
        <v>3530</v>
      </c>
      <c r="K112" t="s">
        <v>48</v>
      </c>
      <c r="M112" s="14" t="s">
        <v>72</v>
      </c>
      <c r="Q112" s="3"/>
      <c r="R112" s="3"/>
    </row>
    <row r="113" spans="1:18" x14ac:dyDescent="0.25">
      <c r="A113" t="s">
        <v>28</v>
      </c>
      <c r="D113" s="3">
        <f>U84</f>
        <v>35</v>
      </c>
      <c r="G113" t="s">
        <v>55</v>
      </c>
      <c r="J113" s="3">
        <f>C102</f>
        <v>11144</v>
      </c>
      <c r="M113" s="14" t="s">
        <v>73</v>
      </c>
      <c r="Q113" s="3"/>
      <c r="R113" s="13">
        <f>L102</f>
        <v>54</v>
      </c>
    </row>
    <row r="114" spans="1:18" x14ac:dyDescent="0.25">
      <c r="A114" t="s">
        <v>63</v>
      </c>
      <c r="D114" s="3">
        <f>R102+O102</f>
        <v>1546</v>
      </c>
      <c r="G114" t="s">
        <v>29</v>
      </c>
      <c r="J114" s="3"/>
      <c r="K114" s="10">
        <f>E102</f>
        <v>21500</v>
      </c>
      <c r="M114" s="14" t="s">
        <v>74</v>
      </c>
      <c r="Q114" s="3"/>
      <c r="R114" s="15"/>
    </row>
    <row r="115" spans="1:18" x14ac:dyDescent="0.25">
      <c r="D115" s="3"/>
      <c r="G115" t="s">
        <v>26</v>
      </c>
      <c r="J115" s="3"/>
      <c r="K115">
        <f>N84</f>
        <v>4000</v>
      </c>
      <c r="M115" s="14" t="s">
        <v>75</v>
      </c>
      <c r="Q115" s="3"/>
      <c r="R115" s="15">
        <f>D113</f>
        <v>35</v>
      </c>
    </row>
    <row r="116" spans="1:18" x14ac:dyDescent="0.25">
      <c r="D116" s="2">
        <f>SUM(D109:D115)</f>
        <v>7135</v>
      </c>
      <c r="E116" s="1">
        <f>SUM(E109:E115)</f>
        <v>14150</v>
      </c>
      <c r="J116" s="2">
        <f>SUM(J109:J115)</f>
        <v>32515</v>
      </c>
      <c r="K116" s="1">
        <f>SUM(K109:K115)</f>
        <v>25500</v>
      </c>
      <c r="M116" s="14" t="s">
        <v>72</v>
      </c>
      <c r="Q116" s="3"/>
      <c r="R116" s="13"/>
    </row>
    <row r="117" spans="1:18" x14ac:dyDescent="0.25">
      <c r="A117" t="s">
        <v>49</v>
      </c>
      <c r="D117" s="6">
        <f>E116-D116</f>
        <v>7015</v>
      </c>
      <c r="E117" s="7"/>
      <c r="J117" s="6"/>
      <c r="K117" s="4">
        <f>D117</f>
        <v>7015</v>
      </c>
      <c r="M117" s="14" t="s">
        <v>76</v>
      </c>
      <c r="Q117" s="3"/>
      <c r="R117" s="15">
        <f>D114</f>
        <v>1546</v>
      </c>
    </row>
    <row r="118" spans="1:18" x14ac:dyDescent="0.25">
      <c r="D118">
        <f>D116+D117</f>
        <v>14150</v>
      </c>
      <c r="E118">
        <f>E116+E117</f>
        <v>14150</v>
      </c>
      <c r="J118">
        <f>J116+J117</f>
        <v>32515</v>
      </c>
      <c r="K118">
        <f>K116+K117</f>
        <v>32515</v>
      </c>
      <c r="M118" s="14"/>
      <c r="Q118" s="3"/>
      <c r="R118" s="3"/>
    </row>
    <row r="119" spans="1:18" x14ac:dyDescent="0.25">
      <c r="M119" s="16" t="s">
        <v>77</v>
      </c>
      <c r="N119" s="1"/>
      <c r="O119" s="1"/>
      <c r="P119" s="1"/>
      <c r="Q119" s="2"/>
      <c r="R119" s="2">
        <f>R104-SUM(R105:R118)</f>
        <v>7015</v>
      </c>
    </row>
    <row r="122" spans="1:18" x14ac:dyDescent="0.25">
      <c r="A122" s="8" t="s">
        <v>79</v>
      </c>
    </row>
    <row r="123" spans="1:18" x14ac:dyDescent="0.25">
      <c r="K123" s="5" t="s">
        <v>81</v>
      </c>
      <c r="L123" t="s">
        <v>49</v>
      </c>
    </row>
    <row r="124" spans="1:18" x14ac:dyDescent="0.25">
      <c r="K124" s="5" t="s">
        <v>82</v>
      </c>
      <c r="L124" t="s">
        <v>84</v>
      </c>
    </row>
    <row r="125" spans="1:18" x14ac:dyDescent="0.25">
      <c r="K125" s="5" t="s">
        <v>83</v>
      </c>
      <c r="L125" t="s">
        <v>85</v>
      </c>
    </row>
    <row r="127" spans="1:18" x14ac:dyDescent="0.25">
      <c r="K127" t="s">
        <v>86</v>
      </c>
    </row>
    <row r="159" spans="1:1" x14ac:dyDescent="0.25">
      <c r="A159" s="8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Helenius</dc:creator>
  <cp:lastModifiedBy>Teemu Helenius</cp:lastModifiedBy>
  <dcterms:created xsi:type="dcterms:W3CDTF">2015-06-05T18:19:34Z</dcterms:created>
  <dcterms:modified xsi:type="dcterms:W3CDTF">2020-12-07T17:03:36Z</dcterms:modified>
</cp:coreProperties>
</file>