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 Project -Turing College\Excel Projects\"/>
    </mc:Choice>
  </mc:AlternateContent>
  <xr:revisionPtr revIDLastSave="0" documentId="13_ncr:1_{1C6C289A-BEFD-4719-9559-E818B9040805}" xr6:coauthVersionLast="47" xr6:coauthVersionMax="47" xr10:uidLastSave="{00000000-0000-0000-0000-000000000000}"/>
  <bookViews>
    <workbookView xWindow="-108" yWindow="-108" windowWidth="23256" windowHeight="12720" xr2:uid="{22947297-DF42-4AD1-A358-0860373ED00A}"/>
  </bookViews>
  <sheets>
    <sheet name="Customer Lifetime Value Anal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8" i="1" l="1"/>
  <c r="O16" i="1"/>
  <c r="S21" i="1"/>
  <c r="S22" i="1"/>
  <c r="S23" i="1"/>
  <c r="S24" i="1"/>
  <c r="S25" i="1"/>
  <c r="S26" i="1"/>
  <c r="S27" i="1"/>
  <c r="S28" i="1"/>
  <c r="S29" i="1"/>
  <c r="S30" i="1"/>
  <c r="S31" i="1"/>
  <c r="S32" i="1"/>
  <c r="C33" i="1"/>
  <c r="D31" i="1"/>
  <c r="T31" i="1" s="1"/>
  <c r="D30" i="1"/>
  <c r="E30" i="1" s="1"/>
  <c r="U30" i="1" s="1"/>
  <c r="D29" i="1"/>
  <c r="E29" i="1" s="1"/>
  <c r="F29" i="1" s="1"/>
  <c r="V29" i="1" s="1"/>
  <c r="D28" i="1"/>
  <c r="E28" i="1" s="1"/>
  <c r="F28" i="1" s="1"/>
  <c r="G28" i="1" s="1"/>
  <c r="W28" i="1" s="1"/>
  <c r="D27" i="1"/>
  <c r="E27" i="1" s="1"/>
  <c r="F27" i="1" s="1"/>
  <c r="G27" i="1" s="1"/>
  <c r="H27" i="1" s="1"/>
  <c r="X27" i="1" s="1"/>
  <c r="D26" i="1"/>
  <c r="E26" i="1" s="1"/>
  <c r="F26" i="1" s="1"/>
  <c r="G26" i="1" s="1"/>
  <c r="H26" i="1" s="1"/>
  <c r="I26" i="1" s="1"/>
  <c r="Y26" i="1" s="1"/>
  <c r="D25" i="1"/>
  <c r="E25" i="1" s="1"/>
  <c r="F25" i="1" s="1"/>
  <c r="G25" i="1" s="1"/>
  <c r="H25" i="1" s="1"/>
  <c r="I25" i="1" s="1"/>
  <c r="J25" i="1" s="1"/>
  <c r="Z25" i="1" s="1"/>
  <c r="D24" i="1"/>
  <c r="E24" i="1" s="1"/>
  <c r="F24" i="1" s="1"/>
  <c r="G24" i="1" s="1"/>
  <c r="H24" i="1" s="1"/>
  <c r="I24" i="1" s="1"/>
  <c r="J24" i="1" s="1"/>
  <c r="K24" i="1" s="1"/>
  <c r="AA24" i="1" s="1"/>
  <c r="D23" i="1"/>
  <c r="E23" i="1" s="1"/>
  <c r="F23" i="1" s="1"/>
  <c r="G23" i="1" s="1"/>
  <c r="H23" i="1" s="1"/>
  <c r="I23" i="1" s="1"/>
  <c r="J23" i="1" s="1"/>
  <c r="K23" i="1" s="1"/>
  <c r="L23" i="1" s="1"/>
  <c r="AB23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AC22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AD21" i="1" s="1"/>
  <c r="D20" i="1"/>
  <c r="T20" i="1" s="1"/>
  <c r="D16" i="1"/>
  <c r="E16" i="1"/>
  <c r="F16" i="1"/>
  <c r="G16" i="1"/>
  <c r="H16" i="1"/>
  <c r="I16" i="1"/>
  <c r="J16" i="1"/>
  <c r="K16" i="1"/>
  <c r="L16" i="1"/>
  <c r="M16" i="1"/>
  <c r="N16" i="1"/>
  <c r="C16" i="1"/>
  <c r="V28" i="1" l="1"/>
  <c r="W24" i="1"/>
  <c r="D33" i="1"/>
  <c r="D34" i="1" s="1"/>
  <c r="S15" i="1" s="1"/>
  <c r="W27" i="1"/>
  <c r="T24" i="1"/>
  <c r="V27" i="1"/>
  <c r="X23" i="1"/>
  <c r="U23" i="1"/>
  <c r="T23" i="1"/>
  <c r="U28" i="1"/>
  <c r="X24" i="1"/>
  <c r="Y23" i="1"/>
  <c r="U29" i="1"/>
  <c r="T26" i="1"/>
  <c r="V22" i="1"/>
  <c r="Y21" i="1"/>
  <c r="T30" i="1"/>
  <c r="T27" i="1"/>
  <c r="V26" i="1"/>
  <c r="Y25" i="1"/>
  <c r="U25" i="1"/>
  <c r="Y24" i="1"/>
  <c r="U24" i="1"/>
  <c r="Z23" i="1"/>
  <c r="V23" i="1"/>
  <c r="AB22" i="1"/>
  <c r="X22" i="1"/>
  <c r="T22" i="1"/>
  <c r="AA21" i="1"/>
  <c r="W21" i="1"/>
  <c r="U26" i="1"/>
  <c r="X25" i="1"/>
  <c r="T25" i="1"/>
  <c r="AA22" i="1"/>
  <c r="W22" i="1"/>
  <c r="Z21" i="1"/>
  <c r="V21" i="1"/>
  <c r="X26" i="1"/>
  <c r="W25" i="1"/>
  <c r="Z22" i="1"/>
  <c r="AC21" i="1"/>
  <c r="U21" i="1"/>
  <c r="T29" i="1"/>
  <c r="T28" i="1"/>
  <c r="U27" i="1"/>
  <c r="W26" i="1"/>
  <c r="V25" i="1"/>
  <c r="Z24" i="1"/>
  <c r="V24" i="1"/>
  <c r="AA23" i="1"/>
  <c r="W23" i="1"/>
  <c r="Y22" i="1"/>
  <c r="U22" i="1"/>
  <c r="AB21" i="1"/>
  <c r="X21" i="1"/>
  <c r="T21" i="1"/>
  <c r="E20" i="1"/>
  <c r="U20" i="1" s="1"/>
  <c r="E33" i="1" l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F20" i="1"/>
  <c r="V20" i="1" s="1"/>
  <c r="E34" i="1" l="1"/>
  <c r="F34" i="1"/>
  <c r="U13" i="1" s="1"/>
  <c r="G20" i="1"/>
  <c r="W20" i="1" s="1"/>
  <c r="T14" i="1" l="1"/>
  <c r="U14" i="1" s="1"/>
  <c r="T15" i="1"/>
  <c r="U15" i="1" s="1"/>
  <c r="H20" i="1"/>
  <c r="X20" i="1" s="1"/>
  <c r="G34" i="1"/>
  <c r="V12" i="1" s="1"/>
  <c r="V15" i="1" l="1"/>
  <c r="V14" i="1"/>
  <c r="V13" i="1"/>
  <c r="I20" i="1"/>
  <c r="Y20" i="1" s="1"/>
  <c r="H34" i="1"/>
  <c r="W11" i="1" s="1"/>
  <c r="W13" i="1" l="1"/>
  <c r="W12" i="1"/>
  <c r="W14" i="1"/>
  <c r="W15" i="1"/>
  <c r="J20" i="1"/>
  <c r="Z20" i="1" s="1"/>
  <c r="I34" i="1"/>
  <c r="X10" i="1" s="1"/>
  <c r="X14" i="1" l="1"/>
  <c r="X12" i="1"/>
  <c r="X11" i="1"/>
  <c r="X15" i="1"/>
  <c r="X13" i="1"/>
  <c r="K20" i="1"/>
  <c r="AA20" i="1" s="1"/>
  <c r="J34" i="1"/>
  <c r="Y9" i="1" s="1"/>
  <c r="Y10" i="1" l="1"/>
  <c r="Y13" i="1"/>
  <c r="Y12" i="1"/>
  <c r="Y11" i="1"/>
  <c r="Y15" i="1"/>
  <c r="Y14" i="1"/>
  <c r="L20" i="1"/>
  <c r="AB20" i="1" s="1"/>
  <c r="K34" i="1"/>
  <c r="Z8" i="1" s="1"/>
  <c r="Z12" i="1" l="1"/>
  <c r="Z14" i="1"/>
  <c r="Z13" i="1"/>
  <c r="Z15" i="1"/>
  <c r="Z10" i="1"/>
  <c r="Z11" i="1"/>
  <c r="Z9" i="1"/>
  <c r="M20" i="1"/>
  <c r="AC20" i="1" s="1"/>
  <c r="L34" i="1"/>
  <c r="AA7" i="1" s="1"/>
  <c r="AA10" i="1" l="1"/>
  <c r="AA14" i="1"/>
  <c r="AA8" i="1"/>
  <c r="AA9" i="1"/>
  <c r="AA11" i="1"/>
  <c r="AA13" i="1"/>
  <c r="AA15" i="1"/>
  <c r="AA12" i="1"/>
  <c r="N20" i="1"/>
  <c r="AD20" i="1" s="1"/>
  <c r="M34" i="1"/>
  <c r="AB6" i="1" s="1"/>
  <c r="AB15" i="1" l="1"/>
  <c r="AB14" i="1"/>
  <c r="AB8" i="1"/>
  <c r="AB9" i="1"/>
  <c r="AB13" i="1"/>
  <c r="AB7" i="1"/>
  <c r="AB12" i="1"/>
  <c r="AB11" i="1"/>
  <c r="AB10" i="1"/>
  <c r="O20" i="1"/>
  <c r="N34" i="1"/>
  <c r="AC5" i="1" s="1"/>
  <c r="AC7" i="1" l="1"/>
  <c r="AC15" i="1"/>
  <c r="AC9" i="1"/>
  <c r="AC10" i="1"/>
  <c r="AC8" i="1"/>
  <c r="AC12" i="1"/>
  <c r="AE20" i="1"/>
  <c r="AD3" i="1"/>
  <c r="AC13" i="1"/>
  <c r="AC11" i="1"/>
  <c r="AC14" i="1"/>
  <c r="AC6" i="1"/>
  <c r="O34" i="1"/>
  <c r="AD4" i="1" s="1"/>
  <c r="AD14" i="1" l="1"/>
  <c r="AD11" i="1"/>
  <c r="AD9" i="1"/>
  <c r="AD15" i="1"/>
  <c r="AD7" i="1"/>
  <c r="AD12" i="1"/>
  <c r="AD13" i="1"/>
  <c r="AD6" i="1"/>
  <c r="AD10" i="1"/>
  <c r="AD5" i="1"/>
  <c r="S20" i="1"/>
  <c r="AD16" i="1" l="1"/>
</calcChain>
</file>

<file path=xl/sharedStrings.xml><?xml version="1.0" encoding="utf-8"?>
<sst xmlns="http://schemas.openxmlformats.org/spreadsheetml/2006/main" count="71" uniqueCount="26">
  <si>
    <t>registration_week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</si>
  <si>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</si>
  <si>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</si>
  <si>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</si>
  <si>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</si>
  <si>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</si>
  <si>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</si>
  <si>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</si>
  <si>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</si>
  <si>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</si>
  <si>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</si>
  <si>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</si>
  <si>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</si>
  <si>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</si>
  <si>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WEEKLY AVERAGE REVENUE BY COHORTS</t>
  </si>
  <si>
    <t>CUMMULATIVE WEEKLY REVENUE BY COHORTS</t>
  </si>
  <si>
    <t xml:space="preserve"> </t>
  </si>
  <si>
    <t xml:space="preserve">REVENUE PREDICTION BY COHORTS </t>
  </si>
  <si>
    <t>Weekly Cohorts Average</t>
  </si>
  <si>
    <t>Revenue Weekly Growth</t>
  </si>
  <si>
    <t>Average</t>
  </si>
  <si>
    <t>Gross Margin</t>
  </si>
  <si>
    <t>total_users</t>
  </si>
  <si>
    <t>CUSTOMER LIFETIME VALUE BY COHORTS</t>
  </si>
  <si>
    <t>CAC</t>
  </si>
  <si>
    <t>Cummulative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</si>
</sst>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Continuous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4" fillId="0" borderId="0" xfId="0" applyFont="1" applyAlignment="1">
      <alignment horizontal="centerContinuous"/>
    </xf>
    <xf numFmtId="164" fontId="3" fillId="3" borderId="0" xfId="1" applyNumberFormat="1" applyFont="1" applyFill="1"/>
    <xf numFmtId="164" fontId="0" fillId="0" borderId="0" xfId="0" applyNumberFormat="1"/>
    <xf numFmtId="164" fontId="2" fillId="4" borderId="0" xfId="0" applyNumberFormat="1" applyFont="1" applyFill="1"/>
    <xf numFmtId="164" fontId="0" fillId="4" borderId="0" xfId="1" applyNumberFormat="1" applyFont="1" applyFill="1"/>
    <xf numFmtId="0" fontId="2" fillId="4" borderId="0" xfId="0" applyFont="1" applyFill="1"/>
    <xf numFmtId="0" fontId="3" fillId="3" borderId="0" xfId="0" applyFont="1" applyFill="1"/>
    <xf numFmtId="0" fontId="3" fillId="5" borderId="0" xfId="0" applyFont="1" applyFill="1"/>
    <xf numFmtId="10" fontId="3" fillId="5" borderId="0" xfId="2" applyNumberFormat="1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164" fontId="3" fillId="2" borderId="0" xfId="1" applyNumberFormat="1" applyFont="1" applyFill="1"/>
    <xf numFmtId="10" fontId="3" fillId="2" borderId="0" xfId="2" applyNumberFormat="1" applyFont="1" applyFill="1"/>
    <xf numFmtId="0" fontId="4" fillId="5" borderId="0" xfId="0" applyFont="1" applyFill="1"/>
    <xf numFmtId="9" fontId="4" fillId="5" borderId="0" xfId="2" applyFont="1" applyFill="1" applyAlignment="1">
      <alignment horizontal="left"/>
    </xf>
    <xf numFmtId="8" fontId="4" fillId="5" borderId="0" xfId="0" applyNumberFormat="1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261581</xdr:colOff>
      <xdr:row>9</xdr:row>
      <xdr:rowOff>9525</xdr:rowOff>
    </xdr:from>
    <xdr:to>
      <xdr:col>15</xdr:col>
      <xdr:colOff>541</xdr:colOff>
      <xdr:row>14</xdr:row>
      <xdr:rowOff>180705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9BAF77-1DB1-A30E-F042-668C121102A6}"/>
            </a:ext>
          </a:extLst>
        </xdr:cNvPr>
        <xdr:cNvSpPr txBox="1"/>
      </xdr:nvSpPr>
      <xdr:spPr>
        <a:xfrm>
          <a:off x="7110056" y="1657350"/>
          <a:ext cx="5339660" cy="1076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Revenue per customer</a:t>
          </a:r>
          <a:r>
            <a:rPr lang="en-US" sz="1200" baseline="0"/>
            <a:t> for each cohort in their registration week was relatively stable until the </a:t>
          </a:r>
          <a:r>
            <a:rPr lang="en-US" sz="1200" b="1" baseline="0"/>
            <a:t>3rd week in December, </a:t>
          </a:r>
          <a:r>
            <a:rPr lang="en-US" sz="1200" b="0" baseline="0"/>
            <a:t>after which there was a </a:t>
          </a:r>
          <a:r>
            <a:rPr lang="en-US" sz="1200" b="1" baseline="0"/>
            <a:t>drastic decline</a:t>
          </a:r>
          <a:r>
            <a:rPr lang="en-US" sz="1200" b="0" baseline="0"/>
            <a:t> in revenue. The revenue became better the </a:t>
          </a:r>
          <a:r>
            <a:rPr lang="en-US" sz="1200" b="1" baseline="0"/>
            <a:t>3rd week of January.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0" baseline="0"/>
            <a:t>Across all cohorts, there was a </a:t>
          </a:r>
          <a:r>
            <a:rPr lang="en-US" sz="1200" b="1" baseline="0"/>
            <a:t>general decline </a:t>
          </a:r>
          <a:r>
            <a:rPr lang="en-US" sz="1200" b="0" baseline="0"/>
            <a:t>in revenue per customer for individual weeks away from their registration week.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/>
        </a:p>
      </xdr:txBody>
    </xdr:sp>
    <xdr:clientData/>
  </xdr:twoCellAnchor>
  <xdr:twoCellAnchor>
    <xdr:from>
      <xdr:col>18</xdr:col>
      <xdr:colOff>15922</xdr:colOff>
      <xdr:row>2</xdr:row>
      <xdr:rowOff>6396</xdr:rowOff>
    </xdr:from>
    <xdr:to>
      <xdr:col>24</xdr:col>
      <xdr:colOff>657226</xdr:colOff>
      <xdr:row>7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7A1B6F-B418-497F-BAFA-E343CB1C344F}"/>
            </a:ext>
          </a:extLst>
        </xdr:cNvPr>
        <xdr:cNvSpPr txBox="1"/>
      </xdr:nvSpPr>
      <xdr:spPr>
        <a:xfrm>
          <a:off x="14865397" y="387396"/>
          <a:ext cx="4698954" cy="9937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 algn="just">
            <a:buFont typeface="Arial" panose="020B0604020202020204" pitchFamily="34" charset="0"/>
            <a:buChar char="•"/>
          </a:pPr>
          <a:r>
            <a:rPr lang="en-US" sz="1150"/>
            <a:t>Cummulative</a:t>
          </a:r>
          <a:r>
            <a:rPr lang="en-US" sz="1150" baseline="0"/>
            <a:t> revenue was forecasted for registration weeks without future data based on the weekly revenue growth. </a:t>
          </a:r>
        </a:p>
        <a:p>
          <a:pPr marL="171450" indent="-171450" algn="just">
            <a:buFont typeface="Arial" panose="020B0604020202020204" pitchFamily="34" charset="0"/>
            <a:buChar char="•"/>
          </a:pPr>
          <a:r>
            <a:rPr lang="en-US" sz="1150" baseline="0"/>
            <a:t>Based on the predicted revenue, the </a:t>
          </a:r>
          <a:r>
            <a:rPr lang="en-US" sz="115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5 cohorts</a:t>
          </a:r>
          <a:r>
            <a:rPr lang="en-US" sz="11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were the</a:t>
          </a:r>
          <a:r>
            <a:rPr lang="en-US" sz="1150" baseline="0"/>
            <a:t> </a:t>
          </a:r>
          <a:r>
            <a:rPr lang="en-US" sz="1150" b="1" baseline="0"/>
            <a:t>only profitable </a:t>
          </a:r>
          <a:r>
            <a:rPr lang="en-US" sz="1150" baseline="0"/>
            <a:t>cohorts after 12 weeks from their registration week. </a:t>
          </a:r>
        </a:p>
        <a:p>
          <a:pPr marL="171450" indent="-171450" algn="just">
            <a:buFont typeface="Arial" panose="020B0604020202020204" pitchFamily="34" charset="0"/>
            <a:buChar char="•"/>
          </a:pPr>
          <a:r>
            <a:rPr lang="en-US" sz="1200"/>
            <a:t>This is a net loss</a:t>
          </a:r>
          <a:r>
            <a:rPr lang="en-US" sz="1200" baseline="0"/>
            <a:t> because</a:t>
          </a:r>
          <a:r>
            <a:rPr lang="en-US" sz="1200"/>
            <a:t> we're spending more than we're earning.</a:t>
          </a:r>
          <a:endParaRPr lang="en-US" sz="1150" baseline="0"/>
        </a:p>
        <a:p>
          <a:pPr marL="171450" indent="-171450" algn="just">
            <a:buFont typeface="Arial" panose="020B0604020202020204" pitchFamily="34" charset="0"/>
            <a:buChar char="•"/>
          </a:pPr>
          <a:endParaRPr lang="en-US" sz="1150"/>
        </a:p>
      </xdr:txBody>
    </xdr:sp>
    <xdr:clientData/>
  </xdr:twoCellAnchor>
  <xdr:twoCellAnchor>
    <xdr:from>
      <xdr:col>24</xdr:col>
      <xdr:colOff>236560</xdr:colOff>
      <xdr:row>26</xdr:row>
      <xdr:rowOff>92691</xdr:rowOff>
    </xdr:from>
    <xdr:to>
      <xdr:col>31</xdr:col>
      <xdr:colOff>4664</xdr:colOff>
      <xdr:row>30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1C0329A-5789-4A89-990A-9D3287FC47FD}"/>
            </a:ext>
          </a:extLst>
        </xdr:cNvPr>
        <xdr:cNvSpPr txBox="1"/>
      </xdr:nvSpPr>
      <xdr:spPr>
        <a:xfrm>
          <a:off x="19143685" y="4836141"/>
          <a:ext cx="4559179" cy="764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Similar</a:t>
          </a:r>
          <a:r>
            <a:rPr lang="en-US" sz="1200" baseline="0"/>
            <a:t> to the cummulative customer lifetime revenue.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aseline="0"/>
            <a:t>It shows us the </a:t>
          </a:r>
          <a:r>
            <a:rPr lang="en-US" sz="1200" b="1" baseline="0"/>
            <a:t>profit</a:t>
          </a:r>
          <a:r>
            <a:rPr lang="en-US" sz="1200" baseline="0"/>
            <a:t> based on a take rate (gross margin) of 10%.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aseline="0"/>
            <a:t>The </a:t>
          </a:r>
          <a:r>
            <a:rPr lang="en-US" sz="1200" b="1" baseline="0"/>
            <a:t>4th week in November</a:t>
          </a:r>
          <a:r>
            <a:rPr lang="en-US" sz="1200" baseline="0"/>
            <a:t> was the most profitable week.</a:t>
          </a:r>
          <a:endParaRPr lang="en-US" sz="1200"/>
        </a:p>
      </xdr:txBody>
    </xdr:sp>
    <xdr:clientData/>
  </xdr:twoCellAnchor>
  <xdr:twoCellAnchor>
    <xdr:from>
      <xdr:col>8</xdr:col>
      <xdr:colOff>266700</xdr:colOff>
      <xdr:row>26</xdr:row>
      <xdr:rowOff>28575</xdr:rowOff>
    </xdr:from>
    <xdr:to>
      <xdr:col>15</xdr:col>
      <xdr:colOff>2814</xdr:colOff>
      <xdr:row>31</xdr:row>
      <xdr:rowOff>171449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DCF4527-5D1A-41CD-B088-D76F53B6E961}"/>
            </a:ext>
          </a:extLst>
        </xdr:cNvPr>
        <xdr:cNvSpPr txBox="1"/>
      </xdr:nvSpPr>
      <xdr:spPr>
        <a:xfrm>
          <a:off x="7115175" y="4772025"/>
          <a:ext cx="5336814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For</a:t>
          </a:r>
          <a:r>
            <a:rPr lang="en-US" sz="1200" baseline="0"/>
            <a:t> the </a:t>
          </a:r>
          <a:r>
            <a:rPr lang="en-US" sz="1200" b="1" baseline="0"/>
            <a:t>first five cohorts</a:t>
          </a:r>
          <a:r>
            <a:rPr lang="en-US" sz="1200" baseline="0"/>
            <a:t>, the cummulative revenue exceeded the customer acquisition cost (</a:t>
          </a:r>
          <a:r>
            <a:rPr lang="en-US" sz="1200" b="1" baseline="0"/>
            <a:t>CAC</a:t>
          </a:r>
          <a:r>
            <a:rPr lang="en-US" sz="1200" baseline="0"/>
            <a:t>) of </a:t>
          </a:r>
          <a:r>
            <a:rPr lang="en-US" sz="1200" b="1" baseline="0"/>
            <a:t>$2.00 </a:t>
          </a:r>
          <a:r>
            <a:rPr lang="en-US" sz="1200" baseline="0"/>
            <a:t>between </a:t>
          </a:r>
          <a:r>
            <a:rPr lang="en-US" sz="1200" b="1" baseline="0"/>
            <a:t>3 to 5 weeks</a:t>
          </a:r>
          <a:r>
            <a:rPr lang="en-US" sz="1200" baseline="0"/>
            <a:t> away from the registration week indicating that they are profitable.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aseline="0"/>
            <a:t>From the </a:t>
          </a:r>
          <a:r>
            <a:rPr lang="en-US" sz="1200" b="1" baseline="0"/>
            <a:t>6th to the last cohort</a:t>
          </a:r>
          <a:r>
            <a:rPr lang="en-US" sz="1200" baseline="0"/>
            <a:t>, the cummulative revenue declined drastically without a break even on the </a:t>
          </a:r>
          <a:r>
            <a:rPr lang="en-US" sz="1200" b="1" baseline="0"/>
            <a:t>CAC, </a:t>
          </a:r>
          <a:r>
            <a:rPr lang="en-US" sz="1200" b="0" baseline="0"/>
            <a:t>showing that they are not profitable.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/>
        </a:p>
      </xdr:txBody>
    </xdr:sp>
    <xdr:clientData/>
  </xdr:twoCellAnchor>
  <xdr:twoCellAnchor>
    <xdr:from>
      <xdr:col>31</xdr:col>
      <xdr:colOff>466725</xdr:colOff>
      <xdr:row>1</xdr:row>
      <xdr:rowOff>28222</xdr:rowOff>
    </xdr:from>
    <xdr:to>
      <xdr:col>40</xdr:col>
      <xdr:colOff>209550</xdr:colOff>
      <xdr:row>32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3BECC2-6498-84D0-DFE6-10CA126406B9}"/>
            </a:ext>
          </a:extLst>
        </xdr:cNvPr>
        <xdr:cNvSpPr txBox="1"/>
      </xdr:nvSpPr>
      <xdr:spPr>
        <a:xfrm>
          <a:off x="24164925" y="228247"/>
          <a:ext cx="5229225" cy="572487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u="sng"/>
            <a:t>RECOMMENDATIONS</a:t>
          </a:r>
        </a:p>
        <a:p>
          <a:pPr algn="ctr"/>
          <a:endParaRPr lang="en-US" sz="1600" b="1" u="sng"/>
        </a:p>
        <a:p>
          <a:pPr rtl="0"/>
          <a:r>
            <a:rPr lang="en-US" sz="1400" b="1">
              <a:effectLst/>
            </a:rPr>
            <a:t>Leverage High-Performing Strategies:</a:t>
          </a:r>
          <a:r>
            <a:rPr lang="en-US" sz="1400">
              <a:effectLst/>
            </a:rPr>
            <a:t> Analyze the strategies implemented during the 4th week of November to identify key factors contributing to success. Replicate and refine these strategies to drive immediate revenue growth.</a:t>
          </a:r>
        </a:p>
        <a:p>
          <a:pPr rtl="0"/>
          <a:r>
            <a:rPr lang="en-US" sz="1400" b="1">
              <a:effectLst/>
            </a:rPr>
            <a:t>Optimize High-Value Customer Strategies:</a:t>
          </a:r>
          <a:r>
            <a:rPr lang="en-US" sz="1400">
              <a:effectLst/>
            </a:rPr>
            <a:t> Deep dive into the strategies employed in the 2nd week of November to understand their impact on customer acquisition and retention. Apply these insights to attract and retain high-value customers.</a:t>
          </a:r>
        </a:p>
        <a:p>
          <a:pPr rtl="0"/>
          <a:endParaRPr lang="en-US" sz="1400" b="1">
            <a:effectLst/>
          </a:endParaRPr>
        </a:p>
        <a:p>
          <a:pPr rtl="0"/>
          <a:r>
            <a:rPr lang="en-US" sz="1400" b="1">
              <a:effectLst/>
            </a:rPr>
            <a:t>Addressing Declining Cohorts:</a:t>
          </a:r>
          <a:endParaRPr lang="en-US" sz="1400">
            <a:effectLst/>
          </a:endParaRPr>
        </a:p>
        <a:p>
          <a:pPr rtl="0"/>
          <a:r>
            <a:rPr lang="en-US" sz="1400" b="1">
              <a:effectLst/>
            </a:rPr>
            <a:t>Re-engage Lost Customers:</a:t>
          </a:r>
          <a:r>
            <a:rPr lang="en-US" sz="1400">
              <a:effectLst/>
            </a:rPr>
            <a:t> Implement targeted re-engagement campaigns, such as personalized offers and exclusive promotions, to reactivate dormant customers.</a:t>
          </a:r>
        </a:p>
        <a:p>
          <a:pPr rtl="0"/>
          <a:r>
            <a:rPr lang="en-US" sz="1400" b="1">
              <a:effectLst/>
            </a:rPr>
            <a:t>Enhance Customer Experience:</a:t>
          </a:r>
          <a:r>
            <a:rPr lang="en-US" sz="1400">
              <a:effectLst/>
            </a:rPr>
            <a:t> Continuously seek feedback from customers and address pain points to improve satisfaction and loyalty.</a:t>
          </a:r>
        </a:p>
        <a:p>
          <a:pPr rtl="0"/>
          <a:r>
            <a:rPr lang="en-US" sz="1400" b="1">
              <a:effectLst/>
            </a:rPr>
            <a:t>Diversify Marketing Channels:</a:t>
          </a:r>
          <a:r>
            <a:rPr lang="en-US" sz="1400">
              <a:effectLst/>
            </a:rPr>
            <a:t> Explore new channels and platforms to reach a wider audience and attract new customers.</a:t>
          </a:r>
        </a:p>
        <a:p>
          <a:pPr rtl="0"/>
          <a:r>
            <a:rPr lang="en-US" sz="1400" b="1">
              <a:effectLst/>
            </a:rPr>
            <a:t>Evaluate and Adapt Strategies:</a:t>
          </a:r>
          <a:r>
            <a:rPr lang="en-US" sz="1400">
              <a:effectLst/>
            </a:rPr>
            <a:t> Regularly assess the effectiveness of current marketing strategies. If a particular approach is no longer yielding desired results, consider exploring alternative tactics.</a:t>
          </a:r>
        </a:p>
        <a:p>
          <a:pPr rtl="0"/>
          <a:r>
            <a:rPr lang="en-US" sz="1400" b="1">
              <a:effectLst/>
            </a:rPr>
            <a:t>Regular Cohort Analysis:</a:t>
          </a:r>
          <a:r>
            <a:rPr lang="en-US" sz="1400">
              <a:effectLst/>
            </a:rPr>
            <a:t> Conduct ongoing cohort analysis to monitor customer behavior and identify emerging trends</a:t>
          </a:r>
          <a:r>
            <a:rPr lang="en-US" sz="1400" baseline="0">
              <a:effectLst/>
            </a:rPr>
            <a:t> as more data rolls in.</a:t>
          </a:r>
          <a:endParaRPr lang="en-US" sz="1400">
            <a:effectLst/>
          </a:endParaRPr>
        </a:p>
        <a:p>
          <a:pPr marL="285750" indent="-285750" algn="l">
            <a:buFont typeface="Arial" panose="020B0604020202020204" pitchFamily="34" charset="0"/>
            <a:buChar char="•"/>
          </a:pPr>
          <a:endParaRPr lang="en-US" sz="14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BC50-59D3-4932-A1D9-C54824EF7E38}">
  <dimension ref="A1:AE39"/>
  <sheetViews>
    <sheetView tabSelected="1" topLeftCell="R1" zoomScale="80" zoomScaleNormal="80" workbookViewId="0">
      <selection activeCell="AO17" sqref="AO17"/>
    </sheetView>
  </sheetViews>
  <sheetFormatPr defaultRowHeight="14.4" x14ac:dyDescent="0.3"/>
  <cols>
    <col min="1" max="1" width="18.5546875" customWidth="1"/>
    <col min="2" max="4" width="11.5546875" bestFit="1" customWidth="1"/>
    <col min="5" max="5" width="11.21875" bestFit="1" customWidth="1"/>
    <col min="6" max="6" width="12" bestFit="1" customWidth="1"/>
    <col min="7" max="7" width="11.5546875" bestFit="1" customWidth="1"/>
    <col min="8" max="10" width="12" bestFit="1" customWidth="1"/>
    <col min="11" max="11" width="11.5546875" bestFit="1" customWidth="1"/>
    <col min="12" max="12" width="12" bestFit="1" customWidth="1"/>
    <col min="13" max="14" width="11.5546875" bestFit="1" customWidth="1"/>
    <col min="15" max="15" width="11.21875" bestFit="1" customWidth="1"/>
    <col min="16" max="16" width="4.33203125" customWidth="1"/>
    <col min="17" max="17" width="19.109375" customWidth="1"/>
    <col min="18" max="18" width="11.5546875" bestFit="1" customWidth="1"/>
    <col min="19" max="28" width="9.88671875" bestFit="1" customWidth="1"/>
    <col min="29" max="29" width="11.5546875" bestFit="1" customWidth="1"/>
    <col min="30" max="30" width="9.88671875" bestFit="1" customWidth="1"/>
    <col min="31" max="31" width="9" bestFit="1" customWidth="1"/>
  </cols>
  <sheetData>
    <row r="1" spans="1:31" ht="15.6" x14ac:dyDescent="0.3">
      <c r="A1" s="7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 t="s">
        <v>17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1" x14ac:dyDescent="0.3">
      <c r="A2" s="1" t="s">
        <v>0</v>
      </c>
      <c r="B2" s="1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6"/>
      <c r="Q2" s="1" t="s">
        <v>0</v>
      </c>
      <c r="R2" s="1" t="s">
        <v>22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</row>
    <row r="3" spans="1:31" x14ac:dyDescent="0.3">
      <c r="A3" s="2">
        <v>44136</v>
      </c>
      <c r="B3" s="1">
        <v>20078</v>
      </c>
      <c r="C3" s="4">
        <v>0.9355</v>
      </c>
      <c r="D3" s="4">
        <v>0.32550000000000001</v>
      </c>
      <c r="E3" s="4">
        <v>0.26650000000000001</v>
      </c>
      <c r="F3" s="4">
        <v>0.26100000000000001</v>
      </c>
      <c r="G3" s="4">
        <v>0.1595</v>
      </c>
      <c r="H3" s="4">
        <v>0.15279999999999999</v>
      </c>
      <c r="I3" s="4">
        <v>0.16489999999999999</v>
      </c>
      <c r="J3" s="4">
        <v>2.4899999999999999E-2</v>
      </c>
      <c r="K3" s="4">
        <v>7.7999999999999996E-3</v>
      </c>
      <c r="L3" s="4">
        <v>1.38E-2</v>
      </c>
      <c r="M3" s="4">
        <v>2.3099999999999999E-2</v>
      </c>
      <c r="N3" s="4">
        <v>1.49E-2</v>
      </c>
      <c r="O3" s="4">
        <v>1.8100000000000002E-2</v>
      </c>
      <c r="P3" s="6"/>
      <c r="Q3" s="2">
        <v>44136</v>
      </c>
      <c r="R3" s="1">
        <v>20078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>
        <f>O20</f>
        <v>2.3682999999999996</v>
      </c>
      <c r="AE3" s="9"/>
    </row>
    <row r="4" spans="1:31" x14ac:dyDescent="0.3">
      <c r="A4" s="2">
        <v>44143</v>
      </c>
      <c r="B4" s="1">
        <v>16232</v>
      </c>
      <c r="C4" s="4">
        <v>1.1882999999999999</v>
      </c>
      <c r="D4" s="4">
        <v>0.38009999999999999</v>
      </c>
      <c r="E4" s="4">
        <v>0.28039999999999998</v>
      </c>
      <c r="F4" s="4">
        <v>0.2286</v>
      </c>
      <c r="G4" s="4">
        <v>0.2757</v>
      </c>
      <c r="H4" s="4">
        <v>0.1042</v>
      </c>
      <c r="I4" s="4">
        <v>3.9199999999999999E-2</v>
      </c>
      <c r="J4" s="4">
        <v>6.9199999999999998E-2</v>
      </c>
      <c r="K4" s="4">
        <v>0</v>
      </c>
      <c r="L4" s="4">
        <v>1.2E-2</v>
      </c>
      <c r="M4" s="4">
        <v>3.5400000000000001E-2</v>
      </c>
      <c r="N4" s="4">
        <v>2.0500000000000001E-2</v>
      </c>
      <c r="O4" s="4"/>
      <c r="P4" s="6"/>
      <c r="Q4" s="2">
        <v>44143</v>
      </c>
      <c r="R4" s="1">
        <v>16232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>
        <f>N21+(N21*O34)</f>
        <v>2.6646571597552819</v>
      </c>
      <c r="AE4" s="9"/>
    </row>
    <row r="5" spans="1:31" x14ac:dyDescent="0.3">
      <c r="A5" s="2">
        <v>44150</v>
      </c>
      <c r="B5" s="1">
        <v>17845</v>
      </c>
      <c r="C5" s="4">
        <v>1.3789</v>
      </c>
      <c r="D5" s="4">
        <v>0.29620000000000002</v>
      </c>
      <c r="E5" s="4">
        <v>0.21829999999999999</v>
      </c>
      <c r="F5" s="4">
        <v>0.2271</v>
      </c>
      <c r="G5" s="4">
        <v>0.1668</v>
      </c>
      <c r="H5" s="4">
        <v>2.5600000000000001E-2</v>
      </c>
      <c r="I5" s="4">
        <v>2.87E-2</v>
      </c>
      <c r="J5" s="4">
        <v>2.1999999999999999E-2</v>
      </c>
      <c r="K5" s="4">
        <v>2.0899999999999998E-2</v>
      </c>
      <c r="L5" s="4">
        <v>6.1999999999999998E-3</v>
      </c>
      <c r="M5" s="4">
        <v>4.4000000000000003E-3</v>
      </c>
      <c r="N5" s="4"/>
      <c r="O5" s="4"/>
      <c r="P5" s="6"/>
      <c r="Q5" s="2">
        <v>44150</v>
      </c>
      <c r="R5" s="1">
        <v>17845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>
        <f>M22+(M22*N34)</f>
        <v>2.4230426553126097</v>
      </c>
      <c r="AD5" s="5">
        <f>AC5+(AC5*O34)</f>
        <v>2.4516167830616626</v>
      </c>
      <c r="AE5" s="9"/>
    </row>
    <row r="6" spans="1:31" x14ac:dyDescent="0.3">
      <c r="A6" s="2">
        <v>44157</v>
      </c>
      <c r="B6" s="1">
        <v>19637</v>
      </c>
      <c r="C6" s="4">
        <v>1.6443000000000001</v>
      </c>
      <c r="D6" s="4">
        <v>0.23549999999999999</v>
      </c>
      <c r="E6" s="4">
        <v>0.22489999999999999</v>
      </c>
      <c r="F6" s="4">
        <v>0.1192</v>
      </c>
      <c r="G6" s="4">
        <v>3.6999999999999998E-2</v>
      </c>
      <c r="H6" s="4">
        <v>1.32E-2</v>
      </c>
      <c r="I6" s="4">
        <v>6.4000000000000003E-3</v>
      </c>
      <c r="J6" s="4">
        <v>1.06E-2</v>
      </c>
      <c r="K6" s="4">
        <v>3.4500000000000003E-2</v>
      </c>
      <c r="L6" s="4">
        <v>3.8E-3</v>
      </c>
      <c r="M6" s="4"/>
      <c r="N6" s="4"/>
      <c r="O6" s="4"/>
      <c r="P6" s="6"/>
      <c r="Q6" s="2">
        <v>44157</v>
      </c>
      <c r="R6" s="1">
        <v>19637</v>
      </c>
      <c r="S6" s="5"/>
      <c r="T6" s="5"/>
      <c r="U6" s="5"/>
      <c r="V6" s="5"/>
      <c r="W6" s="5"/>
      <c r="X6" s="5"/>
      <c r="Y6" s="5"/>
      <c r="Z6" s="5"/>
      <c r="AA6" s="5"/>
      <c r="AB6" s="5">
        <f>L23+(L23*M34)</f>
        <v>2.3620428385448191</v>
      </c>
      <c r="AC6" s="5">
        <f>AB6+(AB6*N34)</f>
        <v>2.3895998294308267</v>
      </c>
      <c r="AD6" s="5">
        <f>AC6+(AC6*O34)</f>
        <v>2.4177795771730151</v>
      </c>
      <c r="AE6" s="9"/>
    </row>
    <row r="7" spans="1:31" x14ac:dyDescent="0.3">
      <c r="A7" s="2">
        <v>44164</v>
      </c>
      <c r="B7" s="1">
        <v>21991</v>
      </c>
      <c r="C7" s="4">
        <v>1.3174999999999999</v>
      </c>
      <c r="D7" s="4">
        <v>0.3629</v>
      </c>
      <c r="E7" s="4">
        <v>0.2429</v>
      </c>
      <c r="F7" s="4">
        <v>4.8000000000000001E-2</v>
      </c>
      <c r="G7" s="4">
        <v>1.24E-2</v>
      </c>
      <c r="H7" s="4">
        <v>2.2100000000000002E-2</v>
      </c>
      <c r="I7" s="4">
        <v>6.1000000000000004E-3</v>
      </c>
      <c r="J7" s="4">
        <v>1.1900000000000001E-2</v>
      </c>
      <c r="K7" s="4">
        <v>5.4000000000000003E-3</v>
      </c>
      <c r="L7" s="4"/>
      <c r="M7" s="4"/>
      <c r="N7" s="4"/>
      <c r="O7" s="4"/>
      <c r="P7" s="6"/>
      <c r="Q7" s="2">
        <v>44164</v>
      </c>
      <c r="R7" s="1">
        <v>21991</v>
      </c>
      <c r="S7" s="5"/>
      <c r="T7" s="5"/>
      <c r="U7" s="5"/>
      <c r="V7" s="5"/>
      <c r="W7" s="5"/>
      <c r="X7" s="5"/>
      <c r="Y7" s="5"/>
      <c r="Z7" s="5"/>
      <c r="AA7" s="5">
        <f>K24+(K24*L34)</f>
        <v>2.0414114726629617</v>
      </c>
      <c r="AB7" s="5">
        <f>AA7+(AA7*M34)</f>
        <v>2.0700186097393236</v>
      </c>
      <c r="AC7" s="5">
        <f>AB7+(AB7*N34)</f>
        <v>2.094168672994567</v>
      </c>
      <c r="AD7" s="5">
        <f>AC7+(AC7*O34)</f>
        <v>2.1188645003911719</v>
      </c>
      <c r="AE7" s="9"/>
    </row>
    <row r="8" spans="1:31" x14ac:dyDescent="0.3">
      <c r="A8" s="2">
        <v>44171</v>
      </c>
      <c r="B8" s="1">
        <v>28069</v>
      </c>
      <c r="C8" s="4">
        <v>1.2014</v>
      </c>
      <c r="D8" s="4">
        <v>0.3291</v>
      </c>
      <c r="E8" s="4">
        <v>8.14E-2</v>
      </c>
      <c r="F8" s="4">
        <v>3.44E-2</v>
      </c>
      <c r="G8" s="4">
        <v>2.0799999999999999E-2</v>
      </c>
      <c r="H8" s="4">
        <v>2.69E-2</v>
      </c>
      <c r="I8" s="4">
        <v>2.4400000000000002E-2</v>
      </c>
      <c r="J8" s="4">
        <v>2.2000000000000001E-3</v>
      </c>
      <c r="K8" s="4"/>
      <c r="L8" s="4"/>
      <c r="M8" s="4"/>
      <c r="N8" s="4"/>
      <c r="O8" s="4"/>
      <c r="P8" s="6"/>
      <c r="Q8" s="2">
        <v>44171</v>
      </c>
      <c r="R8" s="1">
        <v>28069</v>
      </c>
      <c r="S8" s="5"/>
      <c r="T8" s="5"/>
      <c r="U8" s="5"/>
      <c r="V8" s="5"/>
      <c r="W8" s="5"/>
      <c r="X8" s="5"/>
      <c r="Y8" s="5"/>
      <c r="Z8" s="5">
        <f>J25+(J25*K34)</f>
        <v>1.7366206162033888</v>
      </c>
      <c r="AA8" s="5">
        <f>Z8+(Z8*L34)</f>
        <v>1.7470713826042878</v>
      </c>
      <c r="AB8" s="5">
        <f>AA8+(AA8*M34)</f>
        <v>1.7715538111561142</v>
      </c>
      <c r="AC8" s="5">
        <f>AB8+(AB8*N34)</f>
        <v>1.7922218072785625</v>
      </c>
      <c r="AD8" s="5">
        <f>AC8+(AC8*O34)</f>
        <v>1.8133568767597101</v>
      </c>
      <c r="AE8" s="9"/>
    </row>
    <row r="9" spans="1:31" x14ac:dyDescent="0.3">
      <c r="A9" s="2">
        <v>44178</v>
      </c>
      <c r="B9" s="1">
        <v>25153</v>
      </c>
      <c r="C9" s="4">
        <v>1.0074000000000001</v>
      </c>
      <c r="D9" s="4">
        <v>0.1077</v>
      </c>
      <c r="E9" s="4">
        <v>4.02E-2</v>
      </c>
      <c r="F9" s="4">
        <v>3.0200000000000001E-2</v>
      </c>
      <c r="G9" s="4">
        <v>4.0800000000000003E-2</v>
      </c>
      <c r="H9" s="4">
        <v>2.98E-2</v>
      </c>
      <c r="I9" s="4">
        <v>4.0000000000000002E-4</v>
      </c>
      <c r="J9" s="4"/>
      <c r="K9" s="4"/>
      <c r="L9" s="4"/>
      <c r="M9" s="4"/>
      <c r="N9" s="4"/>
      <c r="O9" s="4"/>
      <c r="P9" s="6"/>
      <c r="Q9" s="2">
        <v>44178</v>
      </c>
      <c r="R9" s="1">
        <v>25153</v>
      </c>
      <c r="S9" s="5"/>
      <c r="T9" s="5"/>
      <c r="U9" s="5"/>
      <c r="V9" s="5"/>
      <c r="W9" s="5"/>
      <c r="X9" s="5"/>
      <c r="Y9" s="5">
        <f>I26+(I26*J34)</f>
        <v>1.2768343906412074</v>
      </c>
      <c r="Z9" s="5">
        <f>Y9+(Y9*K34)</f>
        <v>1.2887230769876861</v>
      </c>
      <c r="AA9" s="5">
        <f>Z9+(Z9*L34)</f>
        <v>1.296478451827408</v>
      </c>
      <c r="AB9" s="5">
        <f>AA9+(AA9*M34)</f>
        <v>1.3146465366474638</v>
      </c>
      <c r="AC9" s="5">
        <f>AB9+(AB9*N34)</f>
        <v>1.3299839818612154</v>
      </c>
      <c r="AD9" s="5">
        <f>AC9+(AC9*O34)</f>
        <v>1.3456680360063511</v>
      </c>
      <c r="AE9" s="9"/>
    </row>
    <row r="10" spans="1:31" x14ac:dyDescent="0.3">
      <c r="A10" s="2">
        <v>44185</v>
      </c>
      <c r="B10" s="1">
        <v>17830</v>
      </c>
      <c r="C10" s="4">
        <v>0.36859999999999998</v>
      </c>
      <c r="D10" s="4">
        <v>5.3800000000000001E-2</v>
      </c>
      <c r="E10" s="4">
        <v>2.0899999999999998E-2</v>
      </c>
      <c r="F10" s="4">
        <v>2.3300000000000001E-2</v>
      </c>
      <c r="G10" s="4">
        <v>1.7999999999999999E-2</v>
      </c>
      <c r="H10" s="4">
        <v>8.0999999999999996E-3</v>
      </c>
      <c r="I10" s="4"/>
      <c r="J10" s="4"/>
      <c r="K10" s="4"/>
      <c r="L10" s="4"/>
      <c r="M10" s="4"/>
      <c r="N10" s="4"/>
      <c r="O10" s="4"/>
      <c r="P10" s="6"/>
      <c r="Q10" s="2">
        <v>44185</v>
      </c>
      <c r="R10" s="1">
        <v>17830</v>
      </c>
      <c r="S10" s="5"/>
      <c r="T10" s="5"/>
      <c r="U10" s="5"/>
      <c r="V10" s="5"/>
      <c r="W10" s="5"/>
      <c r="X10" s="5">
        <f>H27+(H27*I34)</f>
        <v>0.50616912744358467</v>
      </c>
      <c r="Y10" s="5">
        <f t="shared" ref="Y10:AD10" si="0">X10+(X10*J34)</f>
        <v>0.51436064417096783</v>
      </c>
      <c r="Z10" s="5">
        <f t="shared" si="0"/>
        <v>0.51914988889396629</v>
      </c>
      <c r="AA10" s="5">
        <f t="shared" si="0"/>
        <v>0.52227406821399802</v>
      </c>
      <c r="AB10" s="5">
        <f t="shared" si="0"/>
        <v>0.52959290915366275</v>
      </c>
      <c r="AC10" s="5">
        <f t="shared" si="0"/>
        <v>0.53577145373070889</v>
      </c>
      <c r="AD10" s="5">
        <f t="shared" si="0"/>
        <v>0.54208962643378988</v>
      </c>
      <c r="AE10" s="9"/>
    </row>
    <row r="11" spans="1:31" x14ac:dyDescent="0.3">
      <c r="A11" s="2">
        <v>44192</v>
      </c>
      <c r="B11" s="1">
        <v>16539</v>
      </c>
      <c r="C11" s="4">
        <v>0.33900000000000002</v>
      </c>
      <c r="D11" s="4">
        <v>5.0799999999999998E-2</v>
      </c>
      <c r="E11" s="4">
        <v>4.4999999999999997E-3</v>
      </c>
      <c r="F11" s="4">
        <v>2.0400000000000001E-2</v>
      </c>
      <c r="G11" s="4">
        <v>6.0000000000000001E-3</v>
      </c>
      <c r="H11" s="4"/>
      <c r="I11" s="4"/>
      <c r="J11" s="4"/>
      <c r="K11" s="4"/>
      <c r="L11" s="4"/>
      <c r="M11" s="4"/>
      <c r="N11" s="4"/>
      <c r="O11" s="4"/>
      <c r="P11" s="6"/>
      <c r="Q11" s="2">
        <v>44192</v>
      </c>
      <c r="R11" s="1">
        <v>16539</v>
      </c>
      <c r="S11" s="5"/>
      <c r="T11" s="5"/>
      <c r="U11" s="5"/>
      <c r="V11" s="5"/>
      <c r="W11" s="5">
        <f>G28+(G28*H34)</f>
        <v>0.43545861901794097</v>
      </c>
      <c r="X11" s="5">
        <f t="shared" ref="X11:AD11" si="1">W11+(W11*I34)</f>
        <v>0.44736291704099768</v>
      </c>
      <c r="Y11" s="5">
        <f t="shared" si="1"/>
        <v>0.45460275175130543</v>
      </c>
      <c r="Z11" s="5">
        <f t="shared" si="1"/>
        <v>0.458835586931366</v>
      </c>
      <c r="AA11" s="5">
        <f t="shared" si="1"/>
        <v>0.4615968023002831</v>
      </c>
      <c r="AB11" s="5">
        <f t="shared" si="1"/>
        <v>0.46806534780139608</v>
      </c>
      <c r="AC11" s="5">
        <f t="shared" si="1"/>
        <v>0.47352607540249469</v>
      </c>
      <c r="AD11" s="5">
        <f t="shared" si="1"/>
        <v>0.47911020927706444</v>
      </c>
      <c r="AE11" s="9"/>
    </row>
    <row r="12" spans="1:31" x14ac:dyDescent="0.3">
      <c r="A12" s="2">
        <v>44199</v>
      </c>
      <c r="B12" s="1">
        <v>22774</v>
      </c>
      <c r="C12" s="4">
        <v>0.2283</v>
      </c>
      <c r="D12" s="4">
        <v>6.4299999999999996E-2</v>
      </c>
      <c r="E12" s="4">
        <v>2.7400000000000001E-2</v>
      </c>
      <c r="F12" s="4">
        <v>4.7000000000000002E-3</v>
      </c>
      <c r="G12" s="4"/>
      <c r="H12" s="4"/>
      <c r="I12" s="4"/>
      <c r="J12" s="4"/>
      <c r="K12" s="4"/>
      <c r="L12" s="4"/>
      <c r="M12" s="4"/>
      <c r="N12" s="4"/>
      <c r="O12" s="4"/>
      <c r="P12" s="6"/>
      <c r="Q12" s="2">
        <v>44199</v>
      </c>
      <c r="R12" s="1">
        <v>22774</v>
      </c>
      <c r="S12" s="5"/>
      <c r="T12" s="5"/>
      <c r="U12" s="5"/>
      <c r="V12" s="5">
        <f>F29+(F29*G34)</f>
        <v>0.34544475530709295</v>
      </c>
      <c r="W12" s="5">
        <f t="shared" ref="W12:AD12" si="2">V12+(V12*H34)</f>
        <v>0.3575633375160856</v>
      </c>
      <c r="X12" s="5">
        <f t="shared" si="2"/>
        <v>0.36733818257830936</v>
      </c>
      <c r="Y12" s="5">
        <f t="shared" si="2"/>
        <v>0.37328294827825248</v>
      </c>
      <c r="Z12" s="5">
        <f t="shared" si="2"/>
        <v>0.37675860958804874</v>
      </c>
      <c r="AA12" s="5">
        <f t="shared" si="2"/>
        <v>0.37902589593809805</v>
      </c>
      <c r="AB12" s="5">
        <f t="shared" si="2"/>
        <v>0.3843373414285301</v>
      </c>
      <c r="AC12" s="5">
        <f t="shared" si="2"/>
        <v>0.38882124851186783</v>
      </c>
      <c r="AD12" s="5">
        <f t="shared" si="2"/>
        <v>0.39340648682872736</v>
      </c>
      <c r="AE12" s="9"/>
    </row>
    <row r="13" spans="1:31" x14ac:dyDescent="0.3">
      <c r="A13" s="2">
        <v>44206</v>
      </c>
      <c r="B13" s="1">
        <v>21452</v>
      </c>
      <c r="C13" s="4">
        <v>0.3992</v>
      </c>
      <c r="D13" s="4">
        <v>5.8500000000000003E-2</v>
      </c>
      <c r="E13" s="4">
        <v>1.24E-2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6"/>
      <c r="Q13" s="2">
        <v>44206</v>
      </c>
      <c r="R13" s="1">
        <v>21452</v>
      </c>
      <c r="S13" s="5"/>
      <c r="T13" s="5"/>
      <c r="U13" s="5">
        <f>E30+(E30*F34)</f>
        <v>0.50974670235666386</v>
      </c>
      <c r="V13" s="5">
        <f t="shared" ref="V13:AD13" si="3">U13+(U13*G34)</f>
        <v>0.54231390472496255</v>
      </c>
      <c r="W13" s="5">
        <f t="shared" si="3"/>
        <v>0.56133887336762389</v>
      </c>
      <c r="X13" s="5">
        <f t="shared" si="3"/>
        <v>0.5766844078194745</v>
      </c>
      <c r="Y13" s="5">
        <f t="shared" si="3"/>
        <v>0.58601709864740492</v>
      </c>
      <c r="Z13" s="5">
        <f t="shared" si="3"/>
        <v>0.59147354118259832</v>
      </c>
      <c r="AA13" s="5">
        <f t="shared" si="3"/>
        <v>0.59503295522705757</v>
      </c>
      <c r="AB13" s="5">
        <f t="shared" si="3"/>
        <v>0.60337139632189873</v>
      </c>
      <c r="AC13" s="5">
        <f t="shared" si="3"/>
        <v>0.61041068443217006</v>
      </c>
      <c r="AD13" s="5">
        <f t="shared" si="3"/>
        <v>0.61760905249973563</v>
      </c>
      <c r="AE13" s="9"/>
    </row>
    <row r="14" spans="1:31" x14ac:dyDescent="0.3">
      <c r="A14" s="2">
        <v>44213</v>
      </c>
      <c r="B14" s="1">
        <v>20782</v>
      </c>
      <c r="C14" s="4">
        <v>0.90290000000000004</v>
      </c>
      <c r="D14" s="4">
        <v>0.122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2">
        <v>44213</v>
      </c>
      <c r="R14" s="1">
        <v>20782</v>
      </c>
      <c r="S14" s="5"/>
      <c r="T14" s="5">
        <f>D31+(D31*E$34)</f>
        <v>1.1505313955362322</v>
      </c>
      <c r="U14" s="5">
        <f t="shared" ref="U14:AD14" si="4">T14+(T14*F34)</f>
        <v>1.2475634648636564</v>
      </c>
      <c r="V14" s="5">
        <f t="shared" si="4"/>
        <v>1.3272690355709731</v>
      </c>
      <c r="W14" s="5">
        <f t="shared" si="4"/>
        <v>1.3738310941169722</v>
      </c>
      <c r="X14" s="5">
        <f t="shared" si="4"/>
        <v>1.4113880376782082</v>
      </c>
      <c r="Y14" s="5">
        <f t="shared" si="4"/>
        <v>1.4342290370450812</v>
      </c>
      <c r="Z14" s="5">
        <f t="shared" si="4"/>
        <v>1.4475832349703721</v>
      </c>
      <c r="AA14" s="5">
        <f t="shared" si="4"/>
        <v>1.4562946104391297</v>
      </c>
      <c r="AB14" s="5">
        <f t="shared" si="4"/>
        <v>1.4767022647029975</v>
      </c>
      <c r="AC14" s="5">
        <f t="shared" si="4"/>
        <v>1.4939303480322723</v>
      </c>
      <c r="AD14" s="5">
        <f t="shared" si="4"/>
        <v>1.5115477665780279</v>
      </c>
      <c r="AE14" s="9"/>
    </row>
    <row r="15" spans="1:31" x14ac:dyDescent="0.3">
      <c r="A15" s="2">
        <v>44220</v>
      </c>
      <c r="B15" s="1">
        <v>19560</v>
      </c>
      <c r="C15" s="4">
        <v>0.19209999999999999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/>
      <c r="Q15" s="2">
        <v>44220</v>
      </c>
      <c r="R15" s="1">
        <v>19560</v>
      </c>
      <c r="S15" s="5">
        <f>C32+(C32*D34)</f>
        <v>0.23682771643520603</v>
      </c>
      <c r="T15" s="5">
        <f t="shared" ref="T15:AD15" si="5">S15+(S15*E$34)</f>
        <v>0.26585786232008646</v>
      </c>
      <c r="U15" s="5">
        <f t="shared" si="5"/>
        <v>0.28827944823070845</v>
      </c>
      <c r="V15" s="5">
        <f t="shared" si="5"/>
        <v>0.30669733124151793</v>
      </c>
      <c r="W15" s="5">
        <f t="shared" si="5"/>
        <v>0.31745661116928781</v>
      </c>
      <c r="X15" s="5">
        <f t="shared" si="5"/>
        <v>0.32613504338696114</v>
      </c>
      <c r="Y15" s="5">
        <f t="shared" si="5"/>
        <v>0.33141300389155137</v>
      </c>
      <c r="Z15" s="5">
        <f t="shared" si="5"/>
        <v>0.33449881148201915</v>
      </c>
      <c r="AA15" s="5">
        <f t="shared" si="5"/>
        <v>0.33651178363469308</v>
      </c>
      <c r="AB15" s="5">
        <f t="shared" si="5"/>
        <v>0.34122746141507265</v>
      </c>
      <c r="AC15" s="5">
        <f t="shared" si="5"/>
        <v>0.34520842310248373</v>
      </c>
      <c r="AD15" s="5">
        <f t="shared" si="5"/>
        <v>0.34927935002576849</v>
      </c>
      <c r="AE15" s="9"/>
    </row>
    <row r="16" spans="1:31" x14ac:dyDescent="0.3">
      <c r="A16" s="17" t="s">
        <v>20</v>
      </c>
      <c r="B16" s="16"/>
      <c r="C16" s="8">
        <f t="shared" ref="C16:O16" si="6">AVERAGE(C3:C15)</f>
        <v>0.85410769230769268</v>
      </c>
      <c r="D16" s="8">
        <f t="shared" si="6"/>
        <v>0.19886666666666664</v>
      </c>
      <c r="E16" s="8">
        <f t="shared" si="6"/>
        <v>0.12907272727272726</v>
      </c>
      <c r="F16" s="8">
        <f t="shared" si="6"/>
        <v>9.9690000000000001E-2</v>
      </c>
      <c r="G16" s="8">
        <f t="shared" si="6"/>
        <v>8.18888888888889E-2</v>
      </c>
      <c r="H16" s="8">
        <f t="shared" si="6"/>
        <v>4.7837499999999998E-2</v>
      </c>
      <c r="I16" s="8">
        <f t="shared" si="6"/>
        <v>3.8585714285714286E-2</v>
      </c>
      <c r="J16" s="8">
        <f t="shared" si="6"/>
        <v>2.3466666666666663E-2</v>
      </c>
      <c r="K16" s="8">
        <f t="shared" si="6"/>
        <v>1.3720000000000001E-2</v>
      </c>
      <c r="L16" s="8">
        <f t="shared" si="6"/>
        <v>8.9499999999999996E-3</v>
      </c>
      <c r="M16" s="8">
        <f t="shared" si="6"/>
        <v>2.0966666666666665E-2</v>
      </c>
      <c r="N16" s="8">
        <f t="shared" si="6"/>
        <v>1.77E-2</v>
      </c>
      <c r="O16" s="8">
        <f t="shared" si="6"/>
        <v>1.8100000000000002E-2</v>
      </c>
      <c r="P16" s="6"/>
      <c r="Q16" s="12" t="s">
        <v>18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0">
        <f>AVERAGE(AD3:AD15)</f>
        <v>1.4671758019069467</v>
      </c>
      <c r="AE16" s="9"/>
    </row>
    <row r="17" spans="1:31" x14ac:dyDescent="0.3">
      <c r="P17" s="6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31" ht="15.6" x14ac:dyDescent="0.3">
      <c r="A18" s="7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6"/>
      <c r="Q18" s="7" t="s">
        <v>23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31" x14ac:dyDescent="0.3">
      <c r="A19" s="1" t="s">
        <v>0</v>
      </c>
      <c r="B19" s="1" t="s">
        <v>22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6"/>
      <c r="Q19" s="1" t="s">
        <v>0</v>
      </c>
      <c r="R19" s="1" t="s">
        <v>22</v>
      </c>
      <c r="S19" s="1" t="s">
        <v>1</v>
      </c>
      <c r="T19" s="1" t="s">
        <v>2</v>
      </c>
      <c r="U19" s="1" t="s">
        <v>3</v>
      </c>
      <c r="V19" s="1" t="s">
        <v>4</v>
      </c>
      <c r="W19" s="1" t="s">
        <v>5</v>
      </c>
      <c r="X19" s="1" t="s">
        <v>6</v>
      </c>
      <c r="Y19" s="1" t="s">
        <v>7</v>
      </c>
      <c r="Z19" s="1" t="s">
        <v>8</v>
      </c>
      <c r="AA19" s="1" t="s">
        <v>9</v>
      </c>
      <c r="AB19" s="1" t="s">
        <v>10</v>
      </c>
      <c r="AC19" s="1" t="s">
        <v>11</v>
      </c>
      <c r="AD19" s="1" t="s">
        <v>12</v>
      </c>
      <c r="AE19" s="1" t="s">
        <v>13</v>
      </c>
    </row>
    <row r="20" spans="1:31" x14ac:dyDescent="0.3">
      <c r="A20" s="2">
        <v>44136</v>
      </c>
      <c r="B20" s="1">
        <v>20078</v>
      </c>
      <c r="C20" s="4">
        <v>0.9355</v>
      </c>
      <c r="D20" s="5">
        <f t="shared" ref="D20:O20" si="7">C20+D3</f>
        <v>1.2610000000000001</v>
      </c>
      <c r="E20" s="5">
        <f t="shared" si="7"/>
        <v>1.5275000000000001</v>
      </c>
      <c r="F20" s="5">
        <f t="shared" si="7"/>
        <v>1.7885</v>
      </c>
      <c r="G20" s="5">
        <f t="shared" si="7"/>
        <v>1.948</v>
      </c>
      <c r="H20" s="5">
        <f t="shared" si="7"/>
        <v>2.1008</v>
      </c>
      <c r="I20" s="5">
        <f t="shared" si="7"/>
        <v>2.2656999999999998</v>
      </c>
      <c r="J20" s="5">
        <f t="shared" si="7"/>
        <v>2.2906</v>
      </c>
      <c r="K20" s="5">
        <f t="shared" si="7"/>
        <v>2.2984</v>
      </c>
      <c r="L20" s="5">
        <f t="shared" si="7"/>
        <v>2.3121999999999998</v>
      </c>
      <c r="M20" s="5">
        <f t="shared" si="7"/>
        <v>2.3352999999999997</v>
      </c>
      <c r="N20" s="5">
        <f t="shared" si="7"/>
        <v>2.3501999999999996</v>
      </c>
      <c r="O20" s="5">
        <f t="shared" si="7"/>
        <v>2.3682999999999996</v>
      </c>
      <c r="P20" s="6"/>
      <c r="Q20" s="2">
        <v>44136</v>
      </c>
      <c r="R20" s="1">
        <v>20078</v>
      </c>
      <c r="S20" s="9">
        <f t="shared" ref="S20:AE20" si="8">C20*$R$33</f>
        <v>9.3550000000000008E-2</v>
      </c>
      <c r="T20" s="9">
        <f t="shared" si="8"/>
        <v>0.12610000000000002</v>
      </c>
      <c r="U20" s="9">
        <f t="shared" si="8"/>
        <v>0.15275000000000002</v>
      </c>
      <c r="V20" s="9">
        <f t="shared" si="8"/>
        <v>0.17885000000000001</v>
      </c>
      <c r="W20" s="9">
        <f t="shared" si="8"/>
        <v>0.1948</v>
      </c>
      <c r="X20" s="9">
        <f t="shared" si="8"/>
        <v>0.21008000000000002</v>
      </c>
      <c r="Y20" s="9">
        <f t="shared" si="8"/>
        <v>0.22656999999999999</v>
      </c>
      <c r="Z20" s="9">
        <f t="shared" si="8"/>
        <v>0.22906000000000001</v>
      </c>
      <c r="AA20" s="9">
        <f t="shared" si="8"/>
        <v>0.22984000000000002</v>
      </c>
      <c r="AB20" s="9">
        <f t="shared" si="8"/>
        <v>0.23121999999999998</v>
      </c>
      <c r="AC20" s="9">
        <f t="shared" si="8"/>
        <v>0.23352999999999999</v>
      </c>
      <c r="AD20" s="9">
        <f t="shared" si="8"/>
        <v>0.23501999999999998</v>
      </c>
      <c r="AE20" s="9">
        <f t="shared" si="8"/>
        <v>0.23682999999999998</v>
      </c>
    </row>
    <row r="21" spans="1:31" x14ac:dyDescent="0.3">
      <c r="A21" s="2">
        <v>44143</v>
      </c>
      <c r="B21" s="1">
        <v>16232</v>
      </c>
      <c r="C21" s="4">
        <v>1.1882999999999999</v>
      </c>
      <c r="D21" s="5">
        <f t="shared" ref="D21:N21" si="9">C21+D4</f>
        <v>1.5684</v>
      </c>
      <c r="E21" s="5">
        <f t="shared" si="9"/>
        <v>1.8488</v>
      </c>
      <c r="F21" s="5">
        <f t="shared" si="9"/>
        <v>2.0773999999999999</v>
      </c>
      <c r="G21" s="5">
        <f t="shared" si="9"/>
        <v>2.3531</v>
      </c>
      <c r="H21" s="5">
        <f t="shared" si="9"/>
        <v>2.4573</v>
      </c>
      <c r="I21" s="5">
        <f t="shared" si="9"/>
        <v>2.4965000000000002</v>
      </c>
      <c r="J21" s="5">
        <f t="shared" si="9"/>
        <v>2.5657000000000001</v>
      </c>
      <c r="K21" s="5">
        <f t="shared" si="9"/>
        <v>2.5657000000000001</v>
      </c>
      <c r="L21" s="5">
        <f t="shared" si="9"/>
        <v>2.5777000000000001</v>
      </c>
      <c r="M21" s="5">
        <f t="shared" si="9"/>
        <v>2.6131000000000002</v>
      </c>
      <c r="N21" s="5">
        <f t="shared" si="9"/>
        <v>2.6336000000000004</v>
      </c>
      <c r="O21" s="5"/>
      <c r="P21" s="6"/>
      <c r="Q21" s="2">
        <v>44143</v>
      </c>
      <c r="R21" s="1">
        <v>16232</v>
      </c>
      <c r="S21" s="9">
        <f t="shared" ref="S21:AD21" si="10">C21*$R$33</f>
        <v>0.11882999999999999</v>
      </c>
      <c r="T21" s="9">
        <f t="shared" si="10"/>
        <v>0.15684000000000001</v>
      </c>
      <c r="U21" s="9">
        <f t="shared" si="10"/>
        <v>0.18488000000000002</v>
      </c>
      <c r="V21" s="9">
        <f t="shared" si="10"/>
        <v>0.20774000000000001</v>
      </c>
      <c r="W21" s="9">
        <f t="shared" si="10"/>
        <v>0.23531000000000002</v>
      </c>
      <c r="X21" s="9">
        <f t="shared" si="10"/>
        <v>0.24573</v>
      </c>
      <c r="Y21" s="9">
        <f t="shared" si="10"/>
        <v>0.24965000000000004</v>
      </c>
      <c r="Z21" s="9">
        <f t="shared" si="10"/>
        <v>0.25657000000000002</v>
      </c>
      <c r="AA21" s="9">
        <f t="shared" si="10"/>
        <v>0.25657000000000002</v>
      </c>
      <c r="AB21" s="9">
        <f t="shared" si="10"/>
        <v>0.25777</v>
      </c>
      <c r="AC21" s="9">
        <f t="shared" si="10"/>
        <v>0.26131000000000004</v>
      </c>
      <c r="AD21" s="9">
        <f t="shared" si="10"/>
        <v>0.26336000000000004</v>
      </c>
      <c r="AE21" s="9"/>
    </row>
    <row r="22" spans="1:31" x14ac:dyDescent="0.3">
      <c r="A22" s="2">
        <v>44150</v>
      </c>
      <c r="B22" s="1">
        <v>17845</v>
      </c>
      <c r="C22" s="4">
        <v>1.3789</v>
      </c>
      <c r="D22" s="5">
        <f t="shared" ref="D22:M22" si="11">C22+D5</f>
        <v>1.6751</v>
      </c>
      <c r="E22" s="5">
        <f t="shared" si="11"/>
        <v>1.8934</v>
      </c>
      <c r="F22" s="5">
        <f t="shared" si="11"/>
        <v>2.1204999999999998</v>
      </c>
      <c r="G22" s="5">
        <f t="shared" si="11"/>
        <v>2.2872999999999997</v>
      </c>
      <c r="H22" s="5">
        <f t="shared" si="11"/>
        <v>2.3128999999999995</v>
      </c>
      <c r="I22" s="5">
        <f t="shared" si="11"/>
        <v>2.3415999999999997</v>
      </c>
      <c r="J22" s="5">
        <f t="shared" si="11"/>
        <v>2.3635999999999995</v>
      </c>
      <c r="K22" s="5">
        <f t="shared" si="11"/>
        <v>2.3844999999999996</v>
      </c>
      <c r="L22" s="5">
        <f t="shared" si="11"/>
        <v>2.3906999999999998</v>
      </c>
      <c r="M22" s="5">
        <f t="shared" si="11"/>
        <v>2.3950999999999998</v>
      </c>
      <c r="N22" s="5"/>
      <c r="O22" s="5"/>
      <c r="P22" s="6"/>
      <c r="Q22" s="2">
        <v>44150</v>
      </c>
      <c r="R22" s="1">
        <v>17845</v>
      </c>
      <c r="S22" s="9">
        <f t="shared" ref="S22:AC22" si="12">C22*$R$33</f>
        <v>0.13789000000000001</v>
      </c>
      <c r="T22" s="9">
        <f t="shared" si="12"/>
        <v>0.16751000000000002</v>
      </c>
      <c r="U22" s="9">
        <f t="shared" si="12"/>
        <v>0.18934000000000001</v>
      </c>
      <c r="V22" s="9">
        <f t="shared" si="12"/>
        <v>0.21204999999999999</v>
      </c>
      <c r="W22" s="9">
        <f t="shared" si="12"/>
        <v>0.22872999999999999</v>
      </c>
      <c r="X22" s="9">
        <f t="shared" si="12"/>
        <v>0.23128999999999997</v>
      </c>
      <c r="Y22" s="9">
        <f t="shared" si="12"/>
        <v>0.23415999999999998</v>
      </c>
      <c r="Z22" s="9">
        <f t="shared" si="12"/>
        <v>0.23635999999999996</v>
      </c>
      <c r="AA22" s="9">
        <f t="shared" si="12"/>
        <v>0.23844999999999997</v>
      </c>
      <c r="AB22" s="9">
        <f t="shared" si="12"/>
        <v>0.23907</v>
      </c>
      <c r="AC22" s="9">
        <f t="shared" si="12"/>
        <v>0.23951</v>
      </c>
      <c r="AD22" s="9"/>
      <c r="AE22" s="9"/>
    </row>
    <row r="23" spans="1:31" x14ac:dyDescent="0.3">
      <c r="A23" s="2">
        <v>44157</v>
      </c>
      <c r="B23" s="1">
        <v>19637</v>
      </c>
      <c r="C23" s="4">
        <v>1.6443000000000001</v>
      </c>
      <c r="D23" s="5">
        <f t="shared" ref="D23:L23" si="13">C23+D6</f>
        <v>1.8798000000000001</v>
      </c>
      <c r="E23" s="5">
        <f t="shared" si="13"/>
        <v>2.1047000000000002</v>
      </c>
      <c r="F23" s="5">
        <f t="shared" si="13"/>
        <v>2.2239000000000004</v>
      </c>
      <c r="G23" s="5">
        <f t="shared" si="13"/>
        <v>2.2609000000000004</v>
      </c>
      <c r="H23" s="5">
        <f t="shared" si="13"/>
        <v>2.2741000000000002</v>
      </c>
      <c r="I23" s="5">
        <f t="shared" si="13"/>
        <v>2.2805000000000004</v>
      </c>
      <c r="J23" s="5">
        <f t="shared" si="13"/>
        <v>2.2911000000000006</v>
      </c>
      <c r="K23" s="5">
        <f t="shared" si="13"/>
        <v>2.3256000000000006</v>
      </c>
      <c r="L23" s="5">
        <f t="shared" si="13"/>
        <v>2.3294000000000006</v>
      </c>
      <c r="M23" s="5"/>
      <c r="N23" s="5"/>
      <c r="O23" s="5"/>
      <c r="P23" s="6"/>
      <c r="Q23" s="2">
        <v>44157</v>
      </c>
      <c r="R23" s="1">
        <v>19637</v>
      </c>
      <c r="S23" s="9">
        <f t="shared" ref="S23:AB23" si="14">C23*$R$33</f>
        <v>0.16443000000000002</v>
      </c>
      <c r="T23" s="9">
        <f t="shared" si="14"/>
        <v>0.18798000000000004</v>
      </c>
      <c r="U23" s="9">
        <f t="shared" si="14"/>
        <v>0.21047000000000005</v>
      </c>
      <c r="V23" s="9">
        <f t="shared" si="14"/>
        <v>0.22239000000000006</v>
      </c>
      <c r="W23" s="9">
        <f t="shared" si="14"/>
        <v>0.22609000000000004</v>
      </c>
      <c r="X23" s="9">
        <f t="shared" si="14"/>
        <v>0.22741000000000003</v>
      </c>
      <c r="Y23" s="9">
        <f t="shared" si="14"/>
        <v>0.22805000000000006</v>
      </c>
      <c r="Z23" s="9">
        <f t="shared" si="14"/>
        <v>0.22911000000000006</v>
      </c>
      <c r="AA23" s="9">
        <f t="shared" si="14"/>
        <v>0.23256000000000007</v>
      </c>
      <c r="AB23" s="9">
        <f t="shared" si="14"/>
        <v>0.23294000000000006</v>
      </c>
      <c r="AC23" s="9"/>
      <c r="AD23" s="9"/>
      <c r="AE23" s="9"/>
    </row>
    <row r="24" spans="1:31" x14ac:dyDescent="0.3">
      <c r="A24" s="2">
        <v>44164</v>
      </c>
      <c r="B24" s="1">
        <v>21991</v>
      </c>
      <c r="C24" s="4">
        <v>1.3174999999999999</v>
      </c>
      <c r="D24" s="5">
        <f t="shared" ref="D24:K24" si="15">C24+D7</f>
        <v>1.6803999999999999</v>
      </c>
      <c r="E24" s="5">
        <f t="shared" si="15"/>
        <v>1.9232999999999998</v>
      </c>
      <c r="F24" s="5">
        <f t="shared" si="15"/>
        <v>1.9712999999999998</v>
      </c>
      <c r="G24" s="5">
        <f t="shared" si="15"/>
        <v>1.9836999999999998</v>
      </c>
      <c r="H24" s="5">
        <f t="shared" si="15"/>
        <v>2.0057999999999998</v>
      </c>
      <c r="I24" s="5">
        <f t="shared" si="15"/>
        <v>2.0118999999999998</v>
      </c>
      <c r="J24" s="5">
        <f t="shared" si="15"/>
        <v>2.0237999999999996</v>
      </c>
      <c r="K24" s="5">
        <f t="shared" si="15"/>
        <v>2.0291999999999994</v>
      </c>
      <c r="L24" s="5"/>
      <c r="M24" s="5"/>
      <c r="N24" s="5"/>
      <c r="O24" s="5"/>
      <c r="P24" s="6"/>
      <c r="Q24" s="2">
        <v>44164</v>
      </c>
      <c r="R24" s="1">
        <v>21991</v>
      </c>
      <c r="S24" s="9">
        <f t="shared" ref="S24:AA24" si="16">C24*$R$33</f>
        <v>0.13175000000000001</v>
      </c>
      <c r="T24" s="9">
        <f t="shared" si="16"/>
        <v>0.16803999999999999</v>
      </c>
      <c r="U24" s="9">
        <f t="shared" si="16"/>
        <v>0.19233</v>
      </c>
      <c r="V24" s="9">
        <f t="shared" si="16"/>
        <v>0.19713</v>
      </c>
      <c r="W24" s="9">
        <f t="shared" si="16"/>
        <v>0.19836999999999999</v>
      </c>
      <c r="X24" s="9">
        <f t="shared" si="16"/>
        <v>0.20057999999999998</v>
      </c>
      <c r="Y24" s="9">
        <f t="shared" si="16"/>
        <v>0.20118999999999998</v>
      </c>
      <c r="Z24" s="9">
        <f t="shared" si="16"/>
        <v>0.20237999999999998</v>
      </c>
      <c r="AA24" s="9">
        <f t="shared" si="16"/>
        <v>0.20291999999999996</v>
      </c>
      <c r="AB24" s="9"/>
      <c r="AC24" s="9"/>
      <c r="AD24" s="9"/>
      <c r="AE24" s="9"/>
    </row>
    <row r="25" spans="1:31" x14ac:dyDescent="0.3">
      <c r="A25" s="2">
        <v>44171</v>
      </c>
      <c r="B25" s="1">
        <v>28069</v>
      </c>
      <c r="C25" s="4">
        <v>1.2014</v>
      </c>
      <c r="D25" s="5">
        <f t="shared" ref="D25:J25" si="17">C25+D8</f>
        <v>1.5305</v>
      </c>
      <c r="E25" s="5">
        <f t="shared" si="17"/>
        <v>1.6118999999999999</v>
      </c>
      <c r="F25" s="5">
        <f t="shared" si="17"/>
        <v>1.6462999999999999</v>
      </c>
      <c r="G25" s="5">
        <f t="shared" si="17"/>
        <v>1.6670999999999998</v>
      </c>
      <c r="H25" s="5">
        <f t="shared" si="17"/>
        <v>1.6939999999999997</v>
      </c>
      <c r="I25" s="5">
        <f t="shared" si="17"/>
        <v>1.7183999999999997</v>
      </c>
      <c r="J25" s="5">
        <f t="shared" si="17"/>
        <v>1.7205999999999997</v>
      </c>
      <c r="K25" s="5"/>
      <c r="L25" s="5"/>
      <c r="M25" s="5"/>
      <c r="N25" s="5"/>
      <c r="O25" s="5"/>
      <c r="P25" s="6"/>
      <c r="Q25" s="2">
        <v>44171</v>
      </c>
      <c r="R25" s="1">
        <v>28069</v>
      </c>
      <c r="S25" s="9">
        <f t="shared" ref="S25:Z25" si="18">C25*$R$33</f>
        <v>0.12014000000000001</v>
      </c>
      <c r="T25" s="9">
        <f t="shared" si="18"/>
        <v>0.15305000000000002</v>
      </c>
      <c r="U25" s="9">
        <f t="shared" si="18"/>
        <v>0.16119</v>
      </c>
      <c r="V25" s="9">
        <f t="shared" si="18"/>
        <v>0.16463</v>
      </c>
      <c r="W25" s="9">
        <f t="shared" si="18"/>
        <v>0.16671</v>
      </c>
      <c r="X25" s="9">
        <f t="shared" si="18"/>
        <v>0.1694</v>
      </c>
      <c r="Y25" s="9">
        <f t="shared" si="18"/>
        <v>0.17183999999999999</v>
      </c>
      <c r="Z25" s="9">
        <f t="shared" si="18"/>
        <v>0.17205999999999999</v>
      </c>
      <c r="AA25" s="9"/>
      <c r="AB25" s="9"/>
      <c r="AC25" s="9"/>
      <c r="AD25" s="9"/>
      <c r="AE25" s="9"/>
    </row>
    <row r="26" spans="1:31" x14ac:dyDescent="0.3">
      <c r="A26" s="2">
        <v>44178</v>
      </c>
      <c r="B26" s="1">
        <v>25153</v>
      </c>
      <c r="C26" s="4">
        <v>1.0074000000000001</v>
      </c>
      <c r="D26" s="5">
        <f t="shared" ref="D26:I26" si="19">C26+D9</f>
        <v>1.1151</v>
      </c>
      <c r="E26" s="5">
        <f t="shared" si="19"/>
        <v>1.1553</v>
      </c>
      <c r="F26" s="5">
        <f t="shared" si="19"/>
        <v>1.1855</v>
      </c>
      <c r="G26" s="5">
        <f t="shared" si="19"/>
        <v>1.2262999999999999</v>
      </c>
      <c r="H26" s="5">
        <f t="shared" si="19"/>
        <v>1.2561</v>
      </c>
      <c r="I26" s="5">
        <f t="shared" si="19"/>
        <v>1.2565</v>
      </c>
      <c r="J26" s="5"/>
      <c r="K26" s="5"/>
      <c r="L26" s="5"/>
      <c r="M26" s="5"/>
      <c r="N26" s="5"/>
      <c r="O26" s="5"/>
      <c r="P26" s="6"/>
      <c r="Q26" s="2">
        <v>44178</v>
      </c>
      <c r="R26" s="1">
        <v>25153</v>
      </c>
      <c r="S26" s="9">
        <f t="shared" ref="S26:Y26" si="20">C26*$R$33</f>
        <v>0.10074000000000001</v>
      </c>
      <c r="T26" s="9">
        <f t="shared" si="20"/>
        <v>0.11151</v>
      </c>
      <c r="U26" s="9">
        <f t="shared" si="20"/>
        <v>0.11553000000000001</v>
      </c>
      <c r="V26" s="9">
        <f t="shared" si="20"/>
        <v>0.11855</v>
      </c>
      <c r="W26" s="9">
        <f t="shared" si="20"/>
        <v>0.12263</v>
      </c>
      <c r="X26" s="9">
        <f t="shared" si="20"/>
        <v>0.12561</v>
      </c>
      <c r="Y26" s="9">
        <f t="shared" si="20"/>
        <v>0.12565000000000001</v>
      </c>
      <c r="Z26" s="9"/>
      <c r="AA26" s="9"/>
      <c r="AB26" s="9"/>
      <c r="AC26" s="9"/>
      <c r="AD26" s="9"/>
      <c r="AE26" s="9"/>
    </row>
    <row r="27" spans="1:31" x14ac:dyDescent="0.3">
      <c r="A27" s="2">
        <v>44185</v>
      </c>
      <c r="B27" s="1">
        <v>17830</v>
      </c>
      <c r="C27" s="4">
        <v>0.36859999999999998</v>
      </c>
      <c r="D27" s="5">
        <f>C27+D10</f>
        <v>0.4224</v>
      </c>
      <c r="E27" s="5">
        <f>D27+E10</f>
        <v>0.44329999999999997</v>
      </c>
      <c r="F27" s="5">
        <f>E27+F10</f>
        <v>0.46659999999999996</v>
      </c>
      <c r="G27" s="5">
        <f>F27+G10</f>
        <v>0.48459999999999998</v>
      </c>
      <c r="H27" s="5">
        <f>G27+H10</f>
        <v>0.49269999999999997</v>
      </c>
      <c r="I27" s="5"/>
      <c r="J27" s="5"/>
      <c r="K27" s="5"/>
      <c r="L27" s="5"/>
      <c r="M27" s="5"/>
      <c r="N27" s="5"/>
      <c r="O27" s="5"/>
      <c r="P27" s="6"/>
      <c r="Q27" s="2">
        <v>44185</v>
      </c>
      <c r="R27" s="1">
        <v>17830</v>
      </c>
      <c r="S27" s="9">
        <f t="shared" ref="S27:X27" si="21">C27*$R$33</f>
        <v>3.6859999999999997E-2</v>
      </c>
      <c r="T27" s="9">
        <f t="shared" si="21"/>
        <v>4.224E-2</v>
      </c>
      <c r="U27" s="9">
        <f t="shared" si="21"/>
        <v>4.4330000000000001E-2</v>
      </c>
      <c r="V27" s="9">
        <f t="shared" si="21"/>
        <v>4.666E-2</v>
      </c>
      <c r="W27" s="9">
        <f t="shared" si="21"/>
        <v>4.8460000000000003E-2</v>
      </c>
      <c r="X27" s="9">
        <f t="shared" si="21"/>
        <v>4.9270000000000001E-2</v>
      </c>
      <c r="Y27" s="9"/>
      <c r="Z27" s="9"/>
      <c r="AA27" s="9"/>
      <c r="AB27" s="9"/>
      <c r="AC27" s="9"/>
      <c r="AD27" s="9" t="s">
        <v>16</v>
      </c>
      <c r="AE27" s="9"/>
    </row>
    <row r="28" spans="1:31" x14ac:dyDescent="0.3">
      <c r="A28" s="2">
        <v>44192</v>
      </c>
      <c r="B28" s="1">
        <v>16539</v>
      </c>
      <c r="C28" s="4">
        <v>0.33900000000000002</v>
      </c>
      <c r="D28" s="5">
        <f>C28+D11</f>
        <v>0.38980000000000004</v>
      </c>
      <c r="E28" s="5">
        <f>D28+E11</f>
        <v>0.39430000000000004</v>
      </c>
      <c r="F28" s="5">
        <f>E28+F11</f>
        <v>0.41470000000000007</v>
      </c>
      <c r="G28" s="5">
        <f>F28+G11</f>
        <v>0.42070000000000007</v>
      </c>
      <c r="H28" s="5"/>
      <c r="I28" s="5"/>
      <c r="J28" s="5"/>
      <c r="K28" s="5"/>
      <c r="L28" s="5"/>
      <c r="M28" s="5"/>
      <c r="N28" s="5"/>
      <c r="O28" s="5"/>
      <c r="P28" s="6"/>
      <c r="Q28" s="2">
        <v>44192</v>
      </c>
      <c r="R28" s="1">
        <v>16539</v>
      </c>
      <c r="S28" s="9">
        <f>C28*$R$33</f>
        <v>3.3900000000000007E-2</v>
      </c>
      <c r="T28" s="9">
        <f>D28*$R$33</f>
        <v>3.8980000000000008E-2</v>
      </c>
      <c r="U28" s="9">
        <f>E28*$R$33</f>
        <v>3.9430000000000007E-2</v>
      </c>
      <c r="V28" s="9">
        <f>F28*$R$33</f>
        <v>4.1470000000000007E-2</v>
      </c>
      <c r="W28" s="9">
        <f>G28*$R$33</f>
        <v>4.207000000000001E-2</v>
      </c>
      <c r="X28" s="9"/>
      <c r="Y28" s="9"/>
      <c r="Z28" s="9"/>
      <c r="AA28" s="9"/>
      <c r="AB28" s="9"/>
      <c r="AC28" s="9"/>
      <c r="AD28" s="9"/>
      <c r="AE28" s="9"/>
    </row>
    <row r="29" spans="1:31" x14ac:dyDescent="0.3">
      <c r="A29" s="2">
        <v>44199</v>
      </c>
      <c r="B29" s="1">
        <v>22774</v>
      </c>
      <c r="C29" s="4">
        <v>0.2283</v>
      </c>
      <c r="D29" s="5">
        <f>C29+D12</f>
        <v>0.29259999999999997</v>
      </c>
      <c r="E29" s="5">
        <f>D29+E12</f>
        <v>0.31999999999999995</v>
      </c>
      <c r="F29" s="5">
        <f>E29+F12</f>
        <v>0.32469999999999993</v>
      </c>
      <c r="G29" s="5"/>
      <c r="H29" s="5"/>
      <c r="I29" s="5"/>
      <c r="J29" s="5"/>
      <c r="K29" s="5"/>
      <c r="L29" s="5"/>
      <c r="M29" s="5"/>
      <c r="N29" s="5"/>
      <c r="O29" s="5"/>
      <c r="P29" s="6"/>
      <c r="Q29" s="2">
        <v>44199</v>
      </c>
      <c r="R29" s="1">
        <v>22774</v>
      </c>
      <c r="S29" s="9">
        <f>C29*$R$33</f>
        <v>2.2830000000000003E-2</v>
      </c>
      <c r="T29" s="9">
        <f>D29*$R$33</f>
        <v>2.9259999999999998E-2</v>
      </c>
      <c r="U29" s="9">
        <f>E29*$R$33</f>
        <v>3.1999999999999994E-2</v>
      </c>
      <c r="V29" s="9">
        <f>F29*$R$33</f>
        <v>3.2469999999999992E-2</v>
      </c>
      <c r="W29" s="9"/>
      <c r="X29" s="9"/>
      <c r="Y29" s="9"/>
      <c r="Z29" s="9"/>
      <c r="AA29" s="9"/>
      <c r="AB29" s="9"/>
      <c r="AC29" s="9"/>
      <c r="AD29" s="9"/>
      <c r="AE29" s="9"/>
    </row>
    <row r="30" spans="1:31" x14ac:dyDescent="0.3">
      <c r="A30" s="2">
        <v>44206</v>
      </c>
      <c r="B30" s="1">
        <v>21452</v>
      </c>
      <c r="C30" s="4">
        <v>0.3992</v>
      </c>
      <c r="D30" s="5">
        <f>C30+D13</f>
        <v>0.4577</v>
      </c>
      <c r="E30" s="5">
        <f>D30+E13</f>
        <v>0.47010000000000002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2">
        <v>44206</v>
      </c>
      <c r="R30" s="1">
        <v>21452</v>
      </c>
      <c r="S30" s="9">
        <f>C30*$R$33</f>
        <v>3.9920000000000004E-2</v>
      </c>
      <c r="T30" s="9">
        <f>D30*$R$33</f>
        <v>4.5770000000000005E-2</v>
      </c>
      <c r="U30" s="9">
        <f>E30*$R$33</f>
        <v>4.7010000000000003E-2</v>
      </c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3">
      <c r="A31" s="2">
        <v>44213</v>
      </c>
      <c r="B31" s="1">
        <v>20782</v>
      </c>
      <c r="C31" s="4">
        <v>0.90290000000000004</v>
      </c>
      <c r="D31" s="5">
        <f>C31+D14</f>
        <v>1.0249000000000001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2">
        <v>44213</v>
      </c>
      <c r="R31" s="1">
        <v>20782</v>
      </c>
      <c r="S31" s="9">
        <f>C31*$R$33</f>
        <v>9.0290000000000009E-2</v>
      </c>
      <c r="T31" s="9">
        <f>D31*$R$33</f>
        <v>0.10249000000000003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x14ac:dyDescent="0.3">
      <c r="A32" s="2">
        <v>44220</v>
      </c>
      <c r="B32" s="1">
        <v>19560</v>
      </c>
      <c r="C32" s="4">
        <v>0.19209999999999999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  <c r="Q32" s="2">
        <v>44220</v>
      </c>
      <c r="R32" s="1">
        <v>19560</v>
      </c>
      <c r="S32" s="9">
        <f>C32*$R$33</f>
        <v>1.9210000000000001E-2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18" ht="15.6" x14ac:dyDescent="0.3">
      <c r="A33" s="13" t="s">
        <v>25</v>
      </c>
      <c r="B33" s="13"/>
      <c r="C33" s="8">
        <f>AVERAGE(C20:C32)</f>
        <v>0.85410769230769268</v>
      </c>
      <c r="D33" s="8">
        <f t="shared" ref="D33:O33" si="22">C33+D16</f>
        <v>1.0529743589743594</v>
      </c>
      <c r="E33" s="8">
        <f t="shared" si="22"/>
        <v>1.1820470862470867</v>
      </c>
      <c r="F33" s="8">
        <f t="shared" si="22"/>
        <v>1.2817370862470867</v>
      </c>
      <c r="G33" s="8">
        <f t="shared" si="22"/>
        <v>1.3636259751359756</v>
      </c>
      <c r="H33" s="8">
        <f t="shared" si="22"/>
        <v>1.4114634751359756</v>
      </c>
      <c r="I33" s="8">
        <f t="shared" si="22"/>
        <v>1.4500491894216898</v>
      </c>
      <c r="J33" s="8">
        <f t="shared" si="22"/>
        <v>1.4735158560883566</v>
      </c>
      <c r="K33" s="8">
        <f t="shared" si="22"/>
        <v>1.4872358560883565</v>
      </c>
      <c r="L33" s="8">
        <f t="shared" si="22"/>
        <v>1.4961858560883565</v>
      </c>
      <c r="M33" s="8">
        <f t="shared" si="22"/>
        <v>1.5171525227550231</v>
      </c>
      <c r="N33" s="8">
        <f t="shared" si="22"/>
        <v>1.5348525227550232</v>
      </c>
      <c r="O33" s="8">
        <f t="shared" si="22"/>
        <v>1.5529525227550232</v>
      </c>
      <c r="P33" s="18"/>
      <c r="Q33" s="20" t="s">
        <v>21</v>
      </c>
      <c r="R33" s="21">
        <v>0.1</v>
      </c>
    </row>
    <row r="34" spans="1:18" ht="15.6" x14ac:dyDescent="0.3">
      <c r="A34" s="14" t="s">
        <v>19</v>
      </c>
      <c r="B34" s="14"/>
      <c r="C34" s="14"/>
      <c r="D34" s="15">
        <f t="shared" ref="D34:N34" si="23">((D33-C33)/C33)</f>
        <v>0.23283558789800121</v>
      </c>
      <c r="E34" s="15">
        <f t="shared" si="23"/>
        <v>0.1225791741011143</v>
      </c>
      <c r="F34" s="15">
        <f t="shared" si="23"/>
        <v>8.4336741877608729E-2</v>
      </c>
      <c r="G34" s="15">
        <f t="shared" si="23"/>
        <v>6.3888990782547103E-2</v>
      </c>
      <c r="H34" s="15">
        <f t="shared" si="23"/>
        <v>3.5081100589353181E-2</v>
      </c>
      <c r="I34" s="15">
        <f t="shared" si="23"/>
        <v>2.7337380644580269E-2</v>
      </c>
      <c r="J34" s="15">
        <f t="shared" si="23"/>
        <v>1.618335904592709E-2</v>
      </c>
      <c r="K34" s="15">
        <f t="shared" si="23"/>
        <v>9.3110637006794863E-3</v>
      </c>
      <c r="L34" s="15">
        <f t="shared" si="23"/>
        <v>6.0178753513513289E-3</v>
      </c>
      <c r="M34" s="15">
        <f t="shared" si="23"/>
        <v>1.4013410554142012E-2</v>
      </c>
      <c r="N34" s="15">
        <f t="shared" si="23"/>
        <v>1.166659233961416E-2</v>
      </c>
      <c r="O34" s="15">
        <f>((O33-N33)/N33)</f>
        <v>1.1792663941100311E-2</v>
      </c>
      <c r="P34" s="19"/>
      <c r="Q34" s="20" t="s">
        <v>24</v>
      </c>
      <c r="R34" s="22">
        <v>2</v>
      </c>
    </row>
    <row r="35" spans="1:18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9" spans="1:18" x14ac:dyDescent="0.3">
      <c r="I39" t="s">
        <v>16</v>
      </c>
    </row>
  </sheetData>
  <conditionalFormatting sqref="C3:O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O3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0:AD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0:AE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Lifetime Value Anal.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Omotosho</dc:creator>
  <cp:lastModifiedBy>Temitope Omotosho</cp:lastModifiedBy>
  <dcterms:created xsi:type="dcterms:W3CDTF">2024-10-18T09:33:03Z</dcterms:created>
  <dcterms:modified xsi:type="dcterms:W3CDTF">2024-11-11T11:49:52Z</dcterms:modified>
</cp:coreProperties>
</file>